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5"/>
  <workbookPr defaultThemeVersion="166925"/>
  <mc:AlternateContent xmlns:mc="http://schemas.openxmlformats.org/markup-compatibility/2006">
    <mc:Choice Requires="x15">
      <x15ac:absPath xmlns:x15ac="http://schemas.microsoft.com/office/spreadsheetml/2010/11/ac" url="/Volumes/dcpcsb/Shared/Oversight/SPC/Compliance Monitoring/Procurement Contract Monitoring/Website/"/>
    </mc:Choice>
  </mc:AlternateContent>
  <xr:revisionPtr revIDLastSave="334" documentId="13_ncr:1_{CCFE5D8F-EE8E-4D4B-96A9-2BEA0E546660}" xr6:coauthVersionLast="47" xr6:coauthVersionMax="47" xr10:uidLastSave="{84789016-D80B-4D8A-A16D-45E5A6B29179}"/>
  <bookViews>
    <workbookView xWindow="0" yWindow="500" windowWidth="28800" windowHeight="15800" firstSheet="4" activeTab="4" xr2:uid="{BE49B5D5-40DE-F442-8F9B-98CA69F5BE0B}"/>
  </bookViews>
  <sheets>
    <sheet name="FY18-19 - FY21-22" sheetId="1" r:id="rId1"/>
    <sheet name="FY22-23" sheetId="2" r:id="rId2"/>
    <sheet name="FY23-24" sheetId="3" r:id="rId3"/>
    <sheet name="FY24-25" sheetId="4" r:id="rId4"/>
    <sheet name="FY25-26" sheetId="5" r:id="rId5"/>
  </sheets>
  <externalReferences>
    <externalReference r:id="rId6"/>
  </externalReferences>
  <definedNames>
    <definedName name="_xlnm._FilterDatabase" localSheetId="0" hidden="1">'FY18-19 - FY21-22'!$A$1:$L$5308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669" i="2" l="1"/>
  <c r="A1670" i="2"/>
  <c r="A1671" i="2"/>
  <c r="A1672" i="2"/>
  <c r="A1673" i="2"/>
  <c r="A1674" i="2"/>
  <c r="A1675" i="2"/>
  <c r="A1676" i="2"/>
  <c r="A1677" i="2"/>
  <c r="A1678" i="2"/>
  <c r="A1679" i="2"/>
  <c r="A1680" i="2"/>
  <c r="A1681" i="2"/>
  <c r="A1682" i="2"/>
  <c r="A1683" i="2"/>
  <c r="A1684" i="2"/>
  <c r="A1685" i="2"/>
  <c r="A1686" i="2"/>
  <c r="A1687" i="2"/>
  <c r="A1688" i="2"/>
  <c r="A1689" i="2"/>
  <c r="A1690" i="2"/>
  <c r="A1691" i="2"/>
  <c r="A1692" i="2"/>
  <c r="A1693" i="2"/>
  <c r="A1694" i="2"/>
  <c r="A1695" i="2"/>
  <c r="A1696" i="2"/>
  <c r="A1697" i="2"/>
  <c r="A1698" i="2"/>
  <c r="A1699" i="2"/>
  <c r="A1700" i="2"/>
  <c r="A1701" i="2"/>
  <c r="A1702" i="2"/>
  <c r="A1703" i="2"/>
  <c r="A1704" i="2"/>
  <c r="A1705" i="2"/>
  <c r="A1706" i="2"/>
  <c r="A1707" i="2"/>
  <c r="A1708" i="2"/>
  <c r="A1709" i="2"/>
  <c r="A1710" i="2"/>
  <c r="A1711" i="2"/>
  <c r="A1712" i="2"/>
  <c r="A1713" i="2"/>
  <c r="A1714" i="2"/>
  <c r="A1715" i="2"/>
  <c r="A1716" i="2"/>
  <c r="A1717" i="2"/>
  <c r="A1718" i="2"/>
  <c r="A1719" i="2"/>
  <c r="A1720" i="2"/>
  <c r="A1721" i="2"/>
  <c r="A1722" i="2"/>
  <c r="A1723" i="2"/>
  <c r="A1724" i="2"/>
  <c r="A1725" i="2"/>
  <c r="A1726" i="2"/>
  <c r="A1727" i="2"/>
  <c r="A1728" i="2"/>
  <c r="A1729" i="2"/>
  <c r="A1730" i="2"/>
  <c r="A1731" i="2"/>
  <c r="A1732" i="2"/>
  <c r="A1733" i="2"/>
  <c r="A1734" i="2"/>
  <c r="A1735" i="2"/>
  <c r="A1736" i="2"/>
  <c r="A1737" i="2"/>
  <c r="A1738" i="2"/>
  <c r="A1739" i="2"/>
  <c r="A1740" i="2"/>
  <c r="A1741" i="2"/>
  <c r="A1742" i="2"/>
  <c r="A1743" i="2"/>
  <c r="A1744" i="2"/>
  <c r="A1745" i="2"/>
  <c r="A1746" i="2"/>
  <c r="A1747" i="2"/>
  <c r="A1748" i="2"/>
  <c r="A1749" i="2"/>
  <c r="A1750" i="2"/>
  <c r="A1751" i="2"/>
  <c r="A1752" i="2"/>
  <c r="A1753" i="2"/>
  <c r="A1754" i="2"/>
  <c r="A1755" i="2"/>
  <c r="A1756" i="2"/>
  <c r="A1757" i="2"/>
  <c r="A1758" i="2"/>
  <c r="A1759" i="2"/>
  <c r="A1760" i="2"/>
  <c r="A1761" i="2"/>
  <c r="A1762" i="2"/>
  <c r="A1763" i="2"/>
  <c r="A1764" i="2"/>
  <c r="A1765" i="2"/>
  <c r="A1766" i="2"/>
  <c r="A1767" i="2"/>
  <c r="A1768" i="2"/>
  <c r="A1769" i="2"/>
  <c r="A1770" i="2"/>
  <c r="A1771" i="2"/>
  <c r="A1772" i="2"/>
  <c r="A1773" i="2"/>
  <c r="A1774" i="2"/>
  <c r="A1775" i="2"/>
  <c r="A1776" i="2"/>
  <c r="A1777" i="2"/>
  <c r="A1778" i="2"/>
  <c r="A1779" i="2"/>
  <c r="A1780" i="2"/>
  <c r="A1781" i="2"/>
  <c r="A1782" i="2"/>
  <c r="A1783" i="2"/>
  <c r="A1784" i="2"/>
  <c r="A1785" i="2"/>
  <c r="A1786" i="2"/>
  <c r="A1787" i="2"/>
  <c r="A1788" i="2"/>
  <c r="A1789" i="2"/>
  <c r="A1790" i="2"/>
  <c r="A1791" i="2"/>
  <c r="A1792" i="2"/>
  <c r="A1793" i="2"/>
  <c r="A1794" i="2"/>
  <c r="A1795" i="2"/>
  <c r="A1796" i="2"/>
  <c r="A1797" i="2"/>
  <c r="A1798" i="2"/>
  <c r="A1799" i="2"/>
  <c r="A1800" i="2"/>
  <c r="A1801" i="2"/>
  <c r="A1802" i="2"/>
  <c r="A1803" i="2"/>
  <c r="A1804" i="2"/>
  <c r="A1805" i="2"/>
  <c r="A1806" i="2"/>
  <c r="A1807" i="2"/>
  <c r="A1808" i="2"/>
  <c r="A1809" i="2"/>
  <c r="A1810" i="2"/>
  <c r="A1811" i="2"/>
  <c r="A1812" i="2"/>
  <c r="A1813" i="2"/>
  <c r="A1814" i="2"/>
  <c r="A1815" i="2"/>
  <c r="A1816" i="2"/>
  <c r="A1817" i="2"/>
  <c r="A1818" i="2"/>
  <c r="A1819" i="2"/>
  <c r="A1820" i="2"/>
  <c r="A1821" i="2"/>
  <c r="A1822" i="2"/>
  <c r="A1823" i="2"/>
  <c r="A1824" i="2"/>
  <c r="A1825" i="2"/>
  <c r="A1826" i="2"/>
  <c r="A1827" i="2"/>
  <c r="A1828" i="2"/>
  <c r="A1829" i="2"/>
  <c r="A1830" i="2"/>
  <c r="A1831" i="2"/>
  <c r="A1832" i="2"/>
  <c r="A1833" i="2"/>
  <c r="A1834" i="2"/>
  <c r="A1835" i="2"/>
  <c r="A1836" i="2"/>
  <c r="A1837" i="2"/>
  <c r="A1838" i="2"/>
  <c r="A1839" i="2"/>
  <c r="A1840" i="2"/>
  <c r="A1841" i="2"/>
  <c r="A1842" i="2"/>
  <c r="A1843" i="2"/>
  <c r="A1844" i="2"/>
  <c r="A1845" i="2"/>
  <c r="A1846" i="2"/>
  <c r="A1847" i="2"/>
  <c r="A1848" i="2"/>
  <c r="A1849" i="2"/>
  <c r="A1850" i="2"/>
  <c r="A1851" i="2"/>
  <c r="A1852" i="2"/>
  <c r="A1853" i="2"/>
  <c r="A1854" i="2"/>
  <c r="A1855" i="2"/>
  <c r="A1856" i="2"/>
  <c r="A1857" i="2"/>
  <c r="A1858" i="2"/>
  <c r="A1859" i="2"/>
  <c r="A1860" i="2"/>
  <c r="A1861" i="2"/>
  <c r="A1862" i="2"/>
  <c r="A1863" i="2"/>
  <c r="A1864" i="2"/>
  <c r="A1865" i="2"/>
  <c r="A1866" i="2"/>
  <c r="A1867" i="2"/>
  <c r="A1868" i="2"/>
  <c r="A1869" i="2"/>
  <c r="A1870" i="2"/>
  <c r="A1871" i="2"/>
  <c r="A1872" i="2"/>
  <c r="A1873" i="2"/>
  <c r="A1874" i="2"/>
  <c r="A1875" i="2"/>
  <c r="A1876" i="2"/>
  <c r="A1877" i="2"/>
  <c r="A1878" i="2"/>
  <c r="A1879" i="2"/>
  <c r="A1880" i="2"/>
  <c r="A1881" i="2"/>
  <c r="A1882" i="2"/>
  <c r="A1883" i="2"/>
  <c r="A1884" i="2"/>
  <c r="A1885" i="2"/>
  <c r="A1886" i="2"/>
  <c r="A1887" i="2"/>
  <c r="A1888" i="2"/>
  <c r="A1889" i="2"/>
  <c r="A1890" i="2"/>
  <c r="A1891" i="2"/>
  <c r="A1892" i="2"/>
  <c r="A1893" i="2"/>
  <c r="A1894" i="2"/>
  <c r="A1895" i="2"/>
  <c r="A1896" i="2"/>
  <c r="A1897" i="2"/>
  <c r="A1898" i="2"/>
  <c r="A1899" i="2"/>
  <c r="A1900" i="2"/>
  <c r="A1901" i="2"/>
  <c r="A1902" i="2"/>
  <c r="A1903" i="2"/>
  <c r="A1904" i="2"/>
  <c r="A1905" i="2"/>
  <c r="A1906" i="2"/>
  <c r="A1907" i="2"/>
  <c r="A1908" i="2"/>
  <c r="A1909" i="2"/>
  <c r="A1910" i="2"/>
  <c r="A1911" i="2"/>
  <c r="A1912" i="2"/>
  <c r="A1913" i="2"/>
  <c r="A1914" i="2"/>
  <c r="A1915" i="2"/>
  <c r="A1916" i="2"/>
  <c r="A1917" i="2"/>
  <c r="A1918" i="2"/>
  <c r="A1919" i="2"/>
  <c r="A1920" i="2"/>
  <c r="A1921" i="2"/>
  <c r="A1922" i="2"/>
  <c r="A1923" i="2"/>
  <c r="A1924" i="2"/>
  <c r="A1925" i="2"/>
  <c r="A1926" i="2"/>
  <c r="A1927" i="2"/>
  <c r="A1928" i="2"/>
  <c r="A1929" i="2"/>
  <c r="A1930" i="2"/>
  <c r="A1931" i="2"/>
  <c r="A1932" i="2"/>
  <c r="A1933" i="2"/>
  <c r="A1934" i="2"/>
  <c r="A1935" i="2"/>
  <c r="A1936" i="2"/>
  <c r="A1937" i="2"/>
  <c r="A1938" i="2"/>
  <c r="A1939" i="2"/>
  <c r="A1940" i="2"/>
  <c r="A1941" i="2"/>
  <c r="A1942" i="2"/>
  <c r="A1943" i="2"/>
  <c r="A1944" i="2"/>
  <c r="A1945" i="2"/>
  <c r="A1946" i="2"/>
  <c r="A1947" i="2"/>
  <c r="A1948" i="2"/>
  <c r="A1949" i="2"/>
  <c r="A1950" i="2"/>
  <c r="A1951" i="2"/>
  <c r="A1952" i="2"/>
  <c r="A1953" i="2"/>
  <c r="A1954" i="2"/>
  <c r="A1955" i="2"/>
  <c r="A1956" i="2"/>
  <c r="A1957" i="2"/>
  <c r="A1958" i="2"/>
  <c r="A1959" i="2"/>
  <c r="A1960" i="2"/>
  <c r="A1961" i="2"/>
  <c r="A1962" i="2"/>
  <c r="A1963" i="2"/>
  <c r="A1964" i="2"/>
  <c r="A1965" i="2"/>
  <c r="A1966" i="2"/>
  <c r="A1967" i="2"/>
  <c r="A1968" i="2"/>
  <c r="A1969" i="2"/>
  <c r="A1970" i="2"/>
  <c r="A1971" i="2"/>
  <c r="A1972" i="2"/>
  <c r="A1973" i="2"/>
  <c r="A1974" i="2"/>
  <c r="A1975" i="2"/>
  <c r="A1976" i="2"/>
  <c r="A1977" i="2"/>
  <c r="A1978" i="2"/>
  <c r="A1979" i="2"/>
  <c r="A1980" i="2"/>
  <c r="A1981" i="2"/>
  <c r="A1982" i="2"/>
  <c r="A1983" i="2"/>
  <c r="A1984" i="2"/>
  <c r="A1985" i="2"/>
  <c r="A1986" i="2"/>
  <c r="A1987" i="2"/>
  <c r="A1988" i="2"/>
  <c r="A1989" i="2"/>
  <c r="A1990" i="2"/>
  <c r="A1991" i="2"/>
  <c r="A1992" i="2"/>
  <c r="A1993" i="2"/>
  <c r="A1994" i="2"/>
  <c r="A1995" i="2"/>
  <c r="A1996" i="2"/>
  <c r="A1997" i="2"/>
  <c r="A1998" i="2"/>
  <c r="A1999" i="2"/>
  <c r="A2000" i="2"/>
  <c r="A2001" i="2"/>
  <c r="A2002" i="2"/>
  <c r="A2003" i="2"/>
  <c r="A2004" i="2"/>
  <c r="A2005" i="2"/>
  <c r="A2006" i="2"/>
  <c r="A2007" i="2"/>
  <c r="A2008" i="2"/>
  <c r="A2009" i="2"/>
  <c r="A2010" i="2"/>
  <c r="A2011" i="2"/>
  <c r="A2012" i="2"/>
  <c r="A2013" i="2"/>
  <c r="A2014" i="2"/>
  <c r="A2015" i="2"/>
  <c r="A2016" i="2"/>
  <c r="A2017" i="2"/>
  <c r="A2018" i="2"/>
  <c r="A2019" i="2"/>
  <c r="A2020" i="2"/>
  <c r="A2021" i="2"/>
  <c r="A2022" i="2"/>
  <c r="A2023" i="2"/>
  <c r="A2024" i="2"/>
  <c r="A2025" i="2"/>
  <c r="A2026" i="2"/>
  <c r="A2027" i="2"/>
  <c r="A2028" i="2"/>
  <c r="A2029" i="2"/>
  <c r="A2030" i="2"/>
  <c r="A2031" i="2"/>
  <c r="A2032" i="2"/>
  <c r="A2033" i="2"/>
  <c r="A2034" i="2"/>
  <c r="A2035" i="2"/>
  <c r="A2036" i="2"/>
  <c r="A2037" i="2"/>
  <c r="A2038" i="2"/>
  <c r="A2039" i="2"/>
  <c r="A2040" i="2"/>
  <c r="A2041" i="2"/>
  <c r="A2042" i="2"/>
  <c r="A2043" i="2"/>
  <c r="A2044" i="2"/>
  <c r="A2045" i="2"/>
  <c r="A2046" i="2"/>
  <c r="A2047" i="2"/>
  <c r="A2048" i="2"/>
  <c r="A2049" i="2"/>
  <c r="A2050" i="2"/>
  <c r="A2051" i="2"/>
  <c r="A2052" i="2"/>
  <c r="A2053" i="2"/>
  <c r="A2054" i="2"/>
  <c r="A2055" i="2"/>
  <c r="A2056" i="2"/>
  <c r="A2057" i="2"/>
  <c r="A2058" i="2"/>
  <c r="A2059" i="2"/>
  <c r="A2060" i="2"/>
  <c r="A2061" i="2"/>
  <c r="A2062" i="2"/>
  <c r="A2063" i="2"/>
  <c r="A2064" i="2"/>
  <c r="A2065" i="2"/>
  <c r="A2066" i="2"/>
  <c r="A2067" i="2"/>
  <c r="A2068" i="2"/>
  <c r="A2069" i="2"/>
  <c r="A2070" i="2"/>
  <c r="A2071" i="2"/>
  <c r="A2072" i="2"/>
  <c r="A2073" i="2"/>
  <c r="A2074" i="2"/>
  <c r="A2075" i="2"/>
  <c r="A2076" i="2"/>
  <c r="A2077" i="2"/>
  <c r="A2078" i="2"/>
  <c r="A2079" i="2"/>
  <c r="A2080" i="2"/>
  <c r="A2081" i="2"/>
  <c r="A2082" i="2"/>
  <c r="A2083" i="2"/>
  <c r="A2084" i="2"/>
  <c r="A2085" i="2"/>
  <c r="A2086" i="2"/>
  <c r="A2087" i="2"/>
  <c r="A2088" i="2"/>
  <c r="A2089" i="2"/>
  <c r="A2090" i="2"/>
  <c r="A2091" i="2"/>
  <c r="A2092" i="2"/>
  <c r="A2093" i="2"/>
  <c r="A2094" i="2"/>
  <c r="A2095" i="2"/>
  <c r="A2096" i="2"/>
  <c r="A2097" i="2"/>
  <c r="A2098" i="2"/>
  <c r="A2099" i="2"/>
  <c r="A2100" i="2"/>
  <c r="A2101" i="2"/>
  <c r="A2102" i="2"/>
  <c r="A2103" i="2"/>
  <c r="A2104" i="2"/>
  <c r="A2105" i="2"/>
  <c r="A2106" i="2"/>
  <c r="A2107" i="2"/>
  <c r="A2108" i="2"/>
  <c r="A2109" i="2"/>
  <c r="A2110" i="2"/>
  <c r="A2111" i="2"/>
  <c r="A2112" i="2"/>
  <c r="A2113" i="2"/>
  <c r="A2114" i="2"/>
  <c r="A2115" i="2"/>
  <c r="A2116" i="2"/>
  <c r="A2117" i="2"/>
  <c r="A2118" i="2"/>
  <c r="A2119" i="2"/>
  <c r="A2120" i="2"/>
  <c r="A2121" i="2"/>
  <c r="A2122" i="2"/>
  <c r="A2123" i="2"/>
  <c r="A2124" i="2"/>
  <c r="A2125" i="2"/>
  <c r="A2126" i="2"/>
  <c r="A2127" i="2"/>
  <c r="A2128" i="2"/>
  <c r="A2129" i="2"/>
  <c r="A2130" i="2"/>
  <c r="A2131" i="2"/>
  <c r="A2132" i="2"/>
  <c r="A2133" i="2"/>
  <c r="A2134" i="2"/>
  <c r="A2135" i="2"/>
  <c r="A2136" i="2"/>
  <c r="A2137" i="2"/>
  <c r="A2138" i="2"/>
  <c r="A2139" i="2"/>
  <c r="A2140" i="2"/>
  <c r="A2141" i="2"/>
  <c r="A2142" i="2"/>
  <c r="A2143" i="2"/>
  <c r="A2144" i="2"/>
  <c r="A2145" i="2"/>
  <c r="A2146" i="2"/>
  <c r="A2147" i="2"/>
  <c r="A2148" i="2"/>
  <c r="A2149" i="2"/>
  <c r="A2150" i="2"/>
  <c r="A2151" i="2"/>
  <c r="A2152" i="2"/>
  <c r="A2153" i="2"/>
  <c r="A2154" i="2"/>
  <c r="A2155" i="2"/>
  <c r="A2156" i="2"/>
  <c r="A2157" i="2"/>
  <c r="A2158" i="2"/>
  <c r="A2159" i="2"/>
  <c r="A2160" i="2"/>
  <c r="A2161" i="2"/>
  <c r="A2162" i="2"/>
  <c r="A2163" i="2"/>
  <c r="A2164" i="2"/>
  <c r="A2165" i="2"/>
  <c r="A2166" i="2"/>
  <c r="A2167" i="2"/>
  <c r="A2168" i="2"/>
  <c r="A2169" i="2"/>
  <c r="A2170" i="2"/>
  <c r="A2171" i="2"/>
  <c r="A2172" i="2"/>
  <c r="A2173" i="2"/>
  <c r="A2174" i="2"/>
  <c r="A2175" i="2"/>
  <c r="A2176" i="2"/>
  <c r="A2177" i="2"/>
  <c r="A2178" i="2"/>
  <c r="A2179" i="2"/>
  <c r="A2180" i="2"/>
  <c r="A2181" i="2"/>
  <c r="A2182" i="2"/>
  <c r="A2183" i="2"/>
  <c r="A2184" i="2"/>
  <c r="A2185" i="2"/>
  <c r="A2186" i="2"/>
  <c r="A2187" i="2"/>
  <c r="A2188" i="2"/>
  <c r="A2189" i="2"/>
  <c r="A2190" i="2"/>
  <c r="A2191" i="2"/>
  <c r="A2192" i="2"/>
  <c r="A2193" i="2"/>
  <c r="A2194" i="2"/>
  <c r="A2195" i="2"/>
  <c r="A2196" i="2"/>
  <c r="A2197" i="2"/>
  <c r="A2198" i="2"/>
  <c r="A2199" i="2"/>
  <c r="A2200" i="2"/>
  <c r="A2201" i="2"/>
  <c r="A2202" i="2"/>
  <c r="A2203" i="2"/>
  <c r="A2204" i="2"/>
  <c r="A2205" i="2"/>
  <c r="A2206" i="2"/>
  <c r="A2207" i="2"/>
  <c r="A2208" i="2"/>
  <c r="A2209" i="2"/>
  <c r="A2210" i="2"/>
  <c r="A2211" i="2"/>
  <c r="A2212" i="2"/>
  <c r="A2213" i="2"/>
  <c r="A2214" i="2"/>
  <c r="A2215" i="2"/>
  <c r="A2216" i="2"/>
  <c r="A2217" i="2"/>
  <c r="A2218" i="2"/>
  <c r="A2219" i="2"/>
  <c r="A2220" i="2"/>
  <c r="A2221" i="2"/>
  <c r="A2222" i="2"/>
  <c r="A2223" i="2"/>
  <c r="A2224" i="2"/>
  <c r="A2225" i="2"/>
  <c r="A2226" i="2"/>
  <c r="A2227" i="2"/>
  <c r="A2228" i="2"/>
  <c r="A2229" i="2"/>
  <c r="A2230" i="2"/>
  <c r="A2231" i="2"/>
  <c r="A2232" i="2"/>
  <c r="A2233" i="2"/>
  <c r="A2234" i="2"/>
  <c r="A2235" i="2"/>
  <c r="A2236" i="2"/>
  <c r="A2237" i="2"/>
  <c r="A2238" i="2"/>
  <c r="A2239" i="2"/>
  <c r="A2240" i="2"/>
  <c r="A2241" i="2"/>
  <c r="A2242" i="2"/>
  <c r="A2243" i="2"/>
  <c r="A2244" i="2"/>
  <c r="A2245" i="2"/>
  <c r="A2246" i="2"/>
  <c r="A2247" i="2"/>
  <c r="A2248" i="2"/>
  <c r="A2249" i="2"/>
  <c r="A2250" i="2"/>
  <c r="A2251" i="2"/>
  <c r="A2252" i="2"/>
  <c r="A2253" i="2"/>
  <c r="A2254" i="2"/>
  <c r="A2255" i="2"/>
  <c r="A2256" i="2"/>
  <c r="A2257" i="2"/>
  <c r="A2258" i="2"/>
  <c r="A2259" i="2"/>
  <c r="A2260" i="2"/>
  <c r="A2261" i="2"/>
  <c r="A2262" i="2"/>
  <c r="A2263" i="2"/>
  <c r="A2264" i="2"/>
  <c r="A2265" i="2"/>
  <c r="A2266" i="2"/>
  <c r="A2267" i="2"/>
  <c r="A2268" i="2"/>
  <c r="A2269" i="2"/>
  <c r="A2270" i="2"/>
  <c r="A2271" i="2"/>
  <c r="A2272" i="2"/>
  <c r="A2273" i="2"/>
  <c r="A2274" i="2"/>
  <c r="A2275" i="2"/>
  <c r="A2276" i="2"/>
  <c r="A2277" i="2"/>
  <c r="A2278" i="2"/>
  <c r="A2279" i="2"/>
  <c r="A2280" i="2"/>
  <c r="A2281" i="2"/>
  <c r="A2282" i="2"/>
  <c r="A2283" i="2"/>
  <c r="A2284" i="2"/>
  <c r="A2285" i="2"/>
  <c r="A2286" i="2"/>
  <c r="A2287" i="2"/>
  <c r="A2288" i="2"/>
  <c r="A2289" i="2"/>
  <c r="A2290" i="2"/>
  <c r="A2291" i="2"/>
  <c r="A2292" i="2"/>
  <c r="A2293" i="2"/>
  <c r="A2294" i="2"/>
  <c r="A2295" i="2"/>
  <c r="A2296" i="2"/>
  <c r="A2297" i="2"/>
  <c r="A2298" i="2"/>
  <c r="A2299" i="2"/>
  <c r="A2300" i="2"/>
  <c r="A2301" i="2"/>
  <c r="A2302" i="2"/>
  <c r="A2303" i="2"/>
  <c r="A2304" i="2"/>
  <c r="A2305" i="2"/>
  <c r="A2306" i="2"/>
  <c r="A2307" i="2"/>
  <c r="A2308" i="2"/>
  <c r="A2309" i="2"/>
  <c r="A2310" i="2"/>
  <c r="A2311" i="2"/>
  <c r="A2312" i="2"/>
  <c r="A2313" i="2"/>
  <c r="A2314" i="2"/>
  <c r="A2315" i="2"/>
  <c r="A2316" i="2"/>
  <c r="A2317" i="2"/>
  <c r="A2318" i="2"/>
  <c r="A2319" i="2"/>
  <c r="A2320" i="2"/>
  <c r="A2321" i="2"/>
  <c r="A2322" i="2"/>
  <c r="A2323" i="2"/>
  <c r="A2324" i="2"/>
  <c r="A2325" i="2"/>
  <c r="A2326" i="2"/>
  <c r="A2327" i="2"/>
  <c r="A2328" i="2"/>
  <c r="A2329" i="2"/>
  <c r="A2330" i="2"/>
  <c r="A2331" i="2"/>
  <c r="A2332" i="2"/>
  <c r="A2333" i="2"/>
  <c r="A2334" i="2"/>
  <c r="A2335" i="2"/>
  <c r="A2336" i="2"/>
  <c r="A2337" i="2"/>
  <c r="A2338" i="2"/>
  <c r="A2339" i="2"/>
  <c r="A2340" i="2"/>
  <c r="A2341" i="2"/>
  <c r="A2342" i="2"/>
  <c r="A2343" i="2"/>
  <c r="A2344" i="2"/>
  <c r="A2345" i="2"/>
  <c r="A2346" i="2"/>
  <c r="A2347" i="2"/>
  <c r="A2348" i="2"/>
  <c r="A2349" i="2"/>
  <c r="A2350" i="2"/>
  <c r="A2351" i="2"/>
  <c r="A2352" i="2"/>
  <c r="A2353" i="2"/>
  <c r="A2354" i="2"/>
  <c r="A2355" i="2"/>
  <c r="A2356" i="2"/>
  <c r="A2357" i="2"/>
  <c r="A2358" i="2"/>
  <c r="A2359" i="2"/>
  <c r="A2360" i="2"/>
  <c r="A2361" i="2"/>
  <c r="A2362" i="2"/>
  <c r="A2363" i="2"/>
  <c r="A2364" i="2"/>
  <c r="A2365" i="2"/>
  <c r="A2366" i="2"/>
  <c r="A2367" i="2"/>
  <c r="A2368" i="2"/>
  <c r="A2369" i="2"/>
  <c r="A2370" i="2"/>
  <c r="A2371" i="2"/>
  <c r="A2372" i="2"/>
  <c r="A2373" i="2"/>
  <c r="A2374" i="2"/>
  <c r="A2375" i="2"/>
  <c r="A2376" i="2"/>
  <c r="A2377" i="2"/>
  <c r="A2378" i="2"/>
  <c r="A2379" i="2"/>
  <c r="A2380" i="2"/>
  <c r="A2381" i="2"/>
  <c r="A2382" i="2"/>
  <c r="A2383" i="2"/>
  <c r="A2384" i="2"/>
  <c r="A2385" i="2"/>
  <c r="A2386" i="2"/>
  <c r="A2387" i="2"/>
  <c r="A2388" i="2"/>
  <c r="A2389" i="2"/>
  <c r="A2390" i="2"/>
  <c r="A2391" i="2"/>
  <c r="A2392" i="2"/>
  <c r="A2393" i="2"/>
  <c r="A2394" i="2"/>
  <c r="A2395" i="2"/>
  <c r="A2396" i="2"/>
  <c r="A2397" i="2"/>
  <c r="A2398" i="2"/>
  <c r="A2399" i="2"/>
  <c r="A2400" i="2"/>
  <c r="A2401" i="2"/>
  <c r="A2402" i="2"/>
  <c r="A2403" i="2"/>
  <c r="A2404" i="2"/>
  <c r="A2405" i="2"/>
  <c r="A2406" i="2"/>
  <c r="A2407" i="2"/>
  <c r="A2408" i="2"/>
  <c r="A2409" i="2"/>
  <c r="A2410" i="2"/>
  <c r="A2411" i="2"/>
  <c r="A2412" i="2"/>
  <c r="A2413" i="2"/>
  <c r="A2414" i="2"/>
  <c r="A2415" i="2"/>
  <c r="A2416" i="2"/>
  <c r="A2417" i="2"/>
  <c r="A2418" i="2"/>
  <c r="A2419" i="2"/>
  <c r="A2420" i="2"/>
  <c r="A2421" i="2"/>
  <c r="A2422" i="2"/>
  <c r="A2423" i="2"/>
  <c r="A2424" i="2"/>
  <c r="A2425" i="2"/>
  <c r="A2426" i="2"/>
  <c r="A2427" i="2"/>
  <c r="A2428" i="2"/>
  <c r="A2429" i="2"/>
  <c r="A2430" i="2"/>
  <c r="A2431" i="2"/>
  <c r="A2432" i="2"/>
  <c r="A2433" i="2"/>
  <c r="A2434" i="2"/>
  <c r="A2435" i="2"/>
  <c r="A2436" i="2"/>
  <c r="A2437" i="2"/>
  <c r="A2438" i="2"/>
  <c r="A2439" i="2"/>
  <c r="A2440" i="2"/>
  <c r="A2441" i="2"/>
  <c r="A2442" i="2"/>
  <c r="A2443" i="2"/>
  <c r="A2444" i="2"/>
  <c r="A2445" i="2"/>
  <c r="A2446" i="2"/>
  <c r="A2447" i="2"/>
  <c r="A2448" i="2"/>
  <c r="A2449" i="2"/>
  <c r="A2450" i="2"/>
  <c r="A2451" i="2"/>
  <c r="A2452" i="2"/>
  <c r="A2453" i="2"/>
  <c r="A2454" i="2"/>
  <c r="A2455" i="2"/>
  <c r="A2456" i="2"/>
  <c r="A2457" i="2"/>
  <c r="A2458" i="2"/>
  <c r="A2459" i="2"/>
  <c r="A2460" i="2"/>
  <c r="A2461" i="2"/>
  <c r="A2462" i="2"/>
  <c r="A2463" i="2"/>
  <c r="A2464" i="2"/>
  <c r="A2465" i="2"/>
  <c r="A2466" i="2"/>
  <c r="A2467" i="2"/>
  <c r="A2468" i="2"/>
  <c r="A2469" i="2"/>
  <c r="A2470" i="2"/>
  <c r="A2471" i="2"/>
  <c r="A2472" i="2"/>
  <c r="A2473" i="2"/>
  <c r="A2474" i="2"/>
  <c r="A2475" i="2"/>
  <c r="A2476" i="2"/>
  <c r="A2477" i="2"/>
  <c r="A2478" i="2"/>
  <c r="A2479" i="2"/>
  <c r="A2480" i="2"/>
  <c r="A2481" i="2"/>
  <c r="A2482" i="2"/>
  <c r="A2483" i="2"/>
  <c r="A2484" i="2"/>
  <c r="A2485" i="2"/>
  <c r="A2486" i="2"/>
  <c r="A2487" i="2"/>
  <c r="A2488" i="2"/>
  <c r="A2489" i="2"/>
  <c r="A2490" i="2"/>
  <c r="A2491" i="2"/>
  <c r="A2492" i="2"/>
  <c r="A2493" i="2"/>
  <c r="A2494" i="2"/>
  <c r="A2495" i="2"/>
  <c r="A2496" i="2"/>
  <c r="A1603" i="2"/>
  <c r="A1604" i="2"/>
  <c r="A1605" i="2"/>
  <c r="A1606" i="2"/>
  <c r="A1607" i="2"/>
  <c r="A1608" i="2"/>
  <c r="A1609" i="2"/>
  <c r="A1610" i="2"/>
  <c r="A1611" i="2"/>
  <c r="A1612" i="2"/>
  <c r="A1613" i="2"/>
  <c r="A1614" i="2"/>
  <c r="A1615" i="2"/>
  <c r="A1616" i="2"/>
  <c r="A1617" i="2"/>
  <c r="A1618" i="2"/>
  <c r="A1619" i="2"/>
  <c r="A1620" i="2"/>
  <c r="A1621" i="2"/>
  <c r="A1622" i="2"/>
  <c r="A1623" i="2"/>
  <c r="A1624" i="2"/>
  <c r="A1625" i="2"/>
  <c r="A1626" i="2"/>
  <c r="A1627" i="2"/>
  <c r="A1628" i="2"/>
  <c r="A1629" i="2"/>
  <c r="A1630" i="2"/>
  <c r="A1631" i="2"/>
  <c r="A1632" i="2"/>
  <c r="A1633" i="2"/>
  <c r="A1634" i="2"/>
  <c r="A1635" i="2"/>
  <c r="A1636" i="2"/>
  <c r="A1637" i="2"/>
  <c r="A1638" i="2"/>
  <c r="A1639" i="2"/>
  <c r="A1640" i="2"/>
  <c r="A1641" i="2"/>
  <c r="A1642" i="2"/>
  <c r="A1643" i="2"/>
  <c r="A1644" i="2"/>
  <c r="A1645" i="2"/>
  <c r="A1646" i="2"/>
  <c r="A1647" i="2"/>
  <c r="A1648" i="2"/>
  <c r="A1649" i="2"/>
  <c r="A1650" i="2"/>
  <c r="A1651" i="2"/>
  <c r="A1652" i="2"/>
  <c r="A1653" i="2"/>
  <c r="A1654" i="2"/>
  <c r="A1655" i="2"/>
  <c r="A1656" i="2"/>
  <c r="A1657" i="2"/>
  <c r="A1658" i="2"/>
  <c r="A1659" i="2"/>
  <c r="A1660" i="2"/>
  <c r="A1661" i="2"/>
  <c r="A1662" i="2"/>
  <c r="A1663" i="2"/>
  <c r="A1664" i="2"/>
  <c r="A1665" i="2"/>
  <c r="A1666" i="2"/>
  <c r="A1667" i="2"/>
  <c r="A1668" i="2"/>
  <c r="A1490" i="2"/>
  <c r="A1491" i="2"/>
  <c r="A1492" i="2"/>
  <c r="A1493" i="2"/>
  <c r="A1494" i="2"/>
  <c r="A1495" i="2"/>
  <c r="A1496" i="2"/>
  <c r="A1497" i="2"/>
  <c r="A1498" i="2"/>
  <c r="A1499" i="2"/>
  <c r="A1500" i="2"/>
  <c r="A1501" i="2"/>
  <c r="A1502" i="2"/>
  <c r="A1503" i="2"/>
  <c r="A1504" i="2"/>
  <c r="A1505" i="2"/>
  <c r="A1506" i="2"/>
  <c r="A1507" i="2"/>
  <c r="A1508" i="2"/>
  <c r="A1509" i="2"/>
  <c r="A1510" i="2"/>
  <c r="A1511" i="2"/>
  <c r="A1512" i="2"/>
  <c r="A1513" i="2"/>
  <c r="A1514" i="2"/>
  <c r="A1515" i="2"/>
  <c r="A1516" i="2"/>
  <c r="A1517" i="2"/>
  <c r="A1518" i="2"/>
  <c r="A1519" i="2"/>
  <c r="A1520" i="2"/>
  <c r="A1521" i="2"/>
  <c r="A1522" i="2"/>
  <c r="A1523" i="2"/>
  <c r="A1524" i="2"/>
  <c r="A1525" i="2"/>
  <c r="A1526" i="2"/>
  <c r="A1527" i="2"/>
  <c r="A1528" i="2"/>
  <c r="A1529" i="2"/>
  <c r="A1530" i="2"/>
  <c r="A1531" i="2"/>
  <c r="A1532" i="2"/>
  <c r="A1533" i="2"/>
  <c r="A1534" i="2"/>
  <c r="A1535" i="2"/>
  <c r="A1536" i="2"/>
  <c r="A1537" i="2"/>
  <c r="A1538" i="2"/>
  <c r="A1539" i="2"/>
  <c r="A1540" i="2"/>
  <c r="A1541" i="2"/>
  <c r="A1542" i="2"/>
  <c r="A1543" i="2"/>
  <c r="A1544" i="2"/>
  <c r="A1545" i="2"/>
  <c r="A1546" i="2"/>
  <c r="A1547" i="2"/>
  <c r="A1548" i="2"/>
  <c r="A1549" i="2"/>
  <c r="A1550" i="2"/>
  <c r="A1551" i="2"/>
  <c r="A1552" i="2"/>
  <c r="A1553" i="2"/>
  <c r="A1554" i="2"/>
  <c r="A1555" i="2"/>
  <c r="A1556" i="2"/>
  <c r="A1557" i="2"/>
  <c r="A1558" i="2"/>
  <c r="A1559" i="2"/>
  <c r="A1560" i="2"/>
  <c r="A1561" i="2"/>
  <c r="A1562" i="2"/>
  <c r="A1563" i="2"/>
  <c r="A1564" i="2"/>
  <c r="A1565" i="2"/>
  <c r="A1566" i="2"/>
  <c r="A1567" i="2"/>
  <c r="A1568" i="2"/>
  <c r="A1569" i="2"/>
  <c r="A1570" i="2"/>
  <c r="A1571" i="2"/>
  <c r="A1572" i="2"/>
  <c r="A1573" i="2"/>
  <c r="A1574" i="2"/>
  <c r="A1575" i="2"/>
  <c r="A1576" i="2"/>
  <c r="A1577" i="2"/>
  <c r="A1578" i="2"/>
  <c r="A1579" i="2"/>
  <c r="A1580" i="2"/>
  <c r="A1581" i="2"/>
  <c r="A1582" i="2"/>
  <c r="A1583" i="2"/>
  <c r="A1584" i="2"/>
  <c r="A1585" i="2"/>
  <c r="A1586" i="2"/>
  <c r="A1587" i="2"/>
  <c r="A1588" i="2"/>
  <c r="A1589" i="2"/>
  <c r="A1590" i="2"/>
  <c r="A1591" i="2"/>
  <c r="A1592" i="2"/>
  <c r="A1593" i="2"/>
  <c r="A1594" i="2"/>
  <c r="A1595" i="2"/>
  <c r="A1596" i="2"/>
  <c r="A1597" i="2"/>
  <c r="A1598" i="2"/>
  <c r="A1599" i="2"/>
  <c r="A1600" i="2"/>
  <c r="A1601" i="2"/>
  <c r="A1602" i="2"/>
  <c r="A1488" i="2"/>
  <c r="A1489" i="2"/>
  <c r="A1268" i="2"/>
  <c r="A1269" i="2"/>
  <c r="A1270" i="2"/>
  <c r="A1271" i="2"/>
  <c r="A1272" i="2"/>
  <c r="A1273" i="2"/>
  <c r="A1274" i="2"/>
  <c r="A1275" i="2"/>
  <c r="A1276" i="2"/>
  <c r="A1277" i="2"/>
  <c r="A1278" i="2"/>
  <c r="A1279" i="2"/>
  <c r="A1280" i="2"/>
  <c r="A1281" i="2"/>
  <c r="A1282" i="2"/>
  <c r="A1283" i="2"/>
  <c r="A1284" i="2"/>
  <c r="A1285" i="2"/>
  <c r="A1286" i="2"/>
  <c r="A1287" i="2"/>
  <c r="A1288" i="2"/>
  <c r="A1289" i="2"/>
  <c r="A1290" i="2"/>
  <c r="A1291" i="2"/>
  <c r="A1292" i="2"/>
  <c r="A1293" i="2"/>
  <c r="A1294" i="2"/>
  <c r="A1295" i="2"/>
  <c r="A1296" i="2"/>
  <c r="A1297" i="2"/>
  <c r="A1298" i="2"/>
  <c r="A1299" i="2"/>
  <c r="A1300" i="2"/>
  <c r="A1301" i="2"/>
  <c r="A1302" i="2"/>
  <c r="A1303" i="2"/>
  <c r="A1304" i="2"/>
  <c r="A1305" i="2"/>
  <c r="A1306" i="2"/>
  <c r="A1307" i="2"/>
  <c r="A1308" i="2"/>
  <c r="A1309" i="2"/>
  <c r="A1310" i="2"/>
  <c r="A1311" i="2"/>
  <c r="A1312" i="2"/>
  <c r="A1313" i="2"/>
  <c r="A1314" i="2"/>
  <c r="A1315" i="2"/>
  <c r="A1316" i="2"/>
  <c r="A1317" i="2"/>
  <c r="A1318" i="2"/>
  <c r="A1319" i="2"/>
  <c r="A1320" i="2"/>
  <c r="A1321" i="2"/>
  <c r="A1322" i="2"/>
  <c r="A1323" i="2"/>
  <c r="A1324" i="2"/>
  <c r="A1325" i="2"/>
  <c r="A1326" i="2"/>
  <c r="A1327" i="2"/>
  <c r="A1328" i="2"/>
  <c r="A1329" i="2"/>
  <c r="A1330" i="2"/>
  <c r="A1331" i="2"/>
  <c r="A1332" i="2"/>
  <c r="A1333" i="2"/>
  <c r="A1334" i="2"/>
  <c r="A1335" i="2"/>
  <c r="A1336" i="2"/>
  <c r="A1337" i="2"/>
  <c r="A1338" i="2"/>
  <c r="A1339" i="2"/>
  <c r="A1340" i="2"/>
  <c r="A1341" i="2"/>
  <c r="A1342" i="2"/>
  <c r="A1343" i="2"/>
  <c r="A1344" i="2"/>
  <c r="A1345" i="2"/>
  <c r="A1346" i="2"/>
  <c r="A1347" i="2"/>
  <c r="A1348" i="2"/>
  <c r="A1349" i="2"/>
  <c r="A1350" i="2"/>
  <c r="A1351" i="2"/>
  <c r="A1352" i="2"/>
  <c r="A1353" i="2"/>
  <c r="A1354" i="2"/>
  <c r="A1355" i="2"/>
  <c r="A1356" i="2"/>
  <c r="A1357" i="2"/>
  <c r="A1358" i="2"/>
  <c r="A1359" i="2"/>
  <c r="A1360" i="2"/>
  <c r="A1361" i="2"/>
  <c r="A1362" i="2"/>
  <c r="A1363" i="2"/>
  <c r="A1364" i="2"/>
  <c r="A1365" i="2"/>
  <c r="A1366" i="2"/>
  <c r="A1367" i="2"/>
  <c r="A1368" i="2"/>
  <c r="A1369" i="2"/>
  <c r="A1370" i="2"/>
  <c r="A1371" i="2"/>
  <c r="A1372" i="2"/>
  <c r="A1373" i="2"/>
  <c r="A1374" i="2"/>
  <c r="A1375" i="2"/>
  <c r="A1376" i="2"/>
  <c r="A1377" i="2"/>
  <c r="A1378" i="2"/>
  <c r="A1379" i="2"/>
  <c r="A1380" i="2"/>
  <c r="A1381" i="2"/>
  <c r="A1382" i="2"/>
  <c r="A1383" i="2"/>
  <c r="A1384" i="2"/>
  <c r="A1385" i="2"/>
  <c r="A1386" i="2"/>
  <c r="A1387" i="2"/>
  <c r="A1388" i="2"/>
  <c r="A1389" i="2"/>
  <c r="A1390" i="2"/>
  <c r="A1391" i="2"/>
  <c r="A1392" i="2"/>
  <c r="A1393" i="2"/>
  <c r="A1394" i="2"/>
  <c r="A1395" i="2"/>
  <c r="A1396" i="2"/>
  <c r="A1397" i="2"/>
  <c r="A1398" i="2"/>
  <c r="A1399" i="2"/>
  <c r="A1400" i="2"/>
  <c r="A1401" i="2"/>
  <c r="A1402" i="2"/>
  <c r="A1403" i="2"/>
  <c r="A1404" i="2"/>
  <c r="A1405" i="2"/>
  <c r="A1406" i="2"/>
  <c r="A1407" i="2"/>
  <c r="A1408" i="2"/>
  <c r="A1409" i="2"/>
  <c r="A1410" i="2"/>
  <c r="A1411" i="2"/>
  <c r="A1412" i="2"/>
  <c r="A1413" i="2"/>
  <c r="A1414" i="2"/>
  <c r="A1415" i="2"/>
  <c r="A1416" i="2"/>
  <c r="A1417" i="2"/>
  <c r="A1418" i="2"/>
  <c r="A1419" i="2"/>
  <c r="A1420" i="2"/>
  <c r="A1421" i="2"/>
  <c r="A1422" i="2"/>
  <c r="A1423" i="2"/>
  <c r="A1424" i="2"/>
  <c r="A1425" i="2"/>
  <c r="A1426" i="2"/>
  <c r="A1427" i="2"/>
  <c r="A1428" i="2"/>
  <c r="A1429" i="2"/>
  <c r="A1430" i="2"/>
  <c r="A1431" i="2"/>
  <c r="A1432" i="2"/>
  <c r="A1433" i="2"/>
  <c r="A1434" i="2"/>
  <c r="A1435" i="2"/>
  <c r="A1436" i="2"/>
  <c r="A1437" i="2"/>
  <c r="A1438" i="2"/>
  <c r="A1439" i="2"/>
  <c r="A1440" i="2"/>
  <c r="A1441" i="2"/>
  <c r="A1442" i="2"/>
  <c r="A1443" i="2"/>
  <c r="A1444" i="2"/>
  <c r="A1445" i="2"/>
  <c r="A1446" i="2"/>
  <c r="A1447" i="2"/>
  <c r="A1448" i="2"/>
  <c r="A1449" i="2"/>
  <c r="A1450" i="2"/>
  <c r="A1451" i="2"/>
  <c r="A1452" i="2"/>
  <c r="A1453" i="2"/>
  <c r="A1454" i="2"/>
  <c r="A1455" i="2"/>
  <c r="A1456" i="2"/>
  <c r="A1457" i="2"/>
  <c r="A1458" i="2"/>
  <c r="A1459" i="2"/>
  <c r="A1460" i="2"/>
  <c r="A1461" i="2"/>
  <c r="A1462" i="2"/>
  <c r="A1463" i="2"/>
  <c r="A1464" i="2"/>
  <c r="A1465" i="2"/>
  <c r="A1466" i="2"/>
  <c r="A1467" i="2"/>
  <c r="A1468" i="2"/>
  <c r="A1469" i="2"/>
  <c r="A1470" i="2"/>
  <c r="A1471" i="2"/>
  <c r="A1472" i="2"/>
  <c r="A1473" i="2"/>
  <c r="A1474" i="2"/>
  <c r="A1475" i="2"/>
  <c r="A1476" i="2"/>
  <c r="A1477" i="2"/>
  <c r="A1478" i="2"/>
  <c r="A1479" i="2"/>
  <c r="A1480" i="2"/>
  <c r="A1481" i="2"/>
  <c r="A1482" i="2"/>
  <c r="A1483" i="2"/>
  <c r="A1484" i="2"/>
  <c r="A1485" i="2"/>
  <c r="A1486" i="2"/>
  <c r="A1487" i="2"/>
  <c r="F1487" i="2"/>
  <c r="F1486" i="2"/>
  <c r="F1483" i="2"/>
  <c r="F1481" i="2"/>
  <c r="F1472" i="2"/>
  <c r="F1470" i="2"/>
  <c r="F1463" i="2"/>
  <c r="F1458" i="2"/>
  <c r="F1455" i="2"/>
  <c r="F1323" i="2"/>
  <c r="F1322" i="2"/>
  <c r="F1321" i="2"/>
  <c r="F1320" i="2"/>
  <c r="F1319" i="2"/>
  <c r="F1318" i="2"/>
  <c r="F1317" i="2"/>
  <c r="F1316" i="2"/>
  <c r="F1315" i="2"/>
  <c r="F1314" i="2"/>
  <c r="F1313" i="2"/>
  <c r="F1312" i="2"/>
  <c r="F1311" i="2"/>
  <c r="F1310" i="2"/>
  <c r="F1309" i="2"/>
  <c r="F1308" i="2"/>
  <c r="F1307" i="2"/>
  <c r="F1306" i="2"/>
  <c r="F1305" i="2"/>
  <c r="F1304" i="2"/>
  <c r="F1303" i="2"/>
  <c r="F1302" i="2"/>
  <c r="F1301" i="2"/>
  <c r="F1300" i="2"/>
  <c r="F1299" i="2"/>
  <c r="F1298" i="2"/>
  <c r="F1297" i="2"/>
  <c r="F1296" i="2"/>
  <c r="F1295" i="2"/>
  <c r="F1294" i="2"/>
  <c r="F1293" i="2"/>
  <c r="F1292" i="2"/>
  <c r="F1291" i="2"/>
  <c r="F1290" i="2"/>
  <c r="F1289" i="2"/>
  <c r="F1288" i="2"/>
  <c r="F1287" i="2"/>
  <c r="F1286" i="2"/>
  <c r="F1285" i="2"/>
  <c r="F1284" i="2"/>
  <c r="F1283" i="2"/>
  <c r="F1282" i="2"/>
  <c r="F1281" i="2"/>
  <c r="F1280" i="2"/>
  <c r="F1279" i="2"/>
  <c r="F1278" i="2"/>
  <c r="F1277" i="2"/>
  <c r="F1276" i="2"/>
  <c r="F1275" i="2"/>
  <c r="F1274" i="2"/>
  <c r="F1273" i="2"/>
  <c r="F1272" i="2"/>
  <c r="F1271" i="2"/>
  <c r="F1270" i="2"/>
  <c r="F1269" i="2"/>
  <c r="F1268" i="2"/>
  <c r="A1111" i="2"/>
  <c r="A1112" i="2"/>
  <c r="A1113" i="2"/>
  <c r="A1114" i="2"/>
  <c r="A1115" i="2"/>
  <c r="A1116" i="2"/>
  <c r="A1117" i="2"/>
  <c r="A1118" i="2"/>
  <c r="A1119" i="2"/>
  <c r="A1120" i="2"/>
  <c r="A1121" i="2"/>
  <c r="A1122" i="2"/>
  <c r="A1123" i="2"/>
  <c r="A1124" i="2"/>
  <c r="A1125" i="2"/>
  <c r="A1126" i="2"/>
  <c r="A1127" i="2"/>
  <c r="A1128" i="2"/>
  <c r="A1129" i="2"/>
  <c r="A1130" i="2"/>
  <c r="A1131" i="2"/>
  <c r="A1132" i="2"/>
  <c r="A1133" i="2"/>
  <c r="A1134" i="2"/>
  <c r="A1135" i="2"/>
  <c r="A1136" i="2"/>
  <c r="A1137" i="2"/>
  <c r="A1138" i="2"/>
  <c r="A1139" i="2"/>
  <c r="A1140" i="2"/>
  <c r="A1141" i="2"/>
  <c r="A1142" i="2"/>
  <c r="A1143" i="2"/>
  <c r="A1144" i="2"/>
  <c r="A1145" i="2"/>
  <c r="A1146" i="2"/>
  <c r="A1147" i="2"/>
  <c r="A1148" i="2"/>
  <c r="A1149" i="2"/>
  <c r="A1150" i="2"/>
  <c r="A1151" i="2"/>
  <c r="A1152" i="2"/>
  <c r="A1153" i="2"/>
  <c r="A1154" i="2"/>
  <c r="A1155" i="2"/>
  <c r="A1156" i="2"/>
  <c r="A1157" i="2"/>
  <c r="A1158" i="2"/>
  <c r="A1159" i="2"/>
  <c r="A1160" i="2"/>
  <c r="A1161" i="2"/>
  <c r="A1162" i="2"/>
  <c r="A1163" i="2"/>
  <c r="A1164" i="2"/>
  <c r="A1165" i="2"/>
  <c r="A1166" i="2"/>
  <c r="A1167" i="2"/>
  <c r="A1168" i="2"/>
  <c r="A1169" i="2"/>
  <c r="A1170" i="2"/>
  <c r="A1171" i="2"/>
  <c r="A1172" i="2"/>
  <c r="A1173" i="2"/>
  <c r="A1174" i="2"/>
  <c r="A1175" i="2"/>
  <c r="A1176" i="2"/>
  <c r="A1177" i="2"/>
  <c r="A1178" i="2"/>
  <c r="A1179" i="2"/>
  <c r="A1180" i="2"/>
  <c r="A1181" i="2"/>
  <c r="A1182" i="2"/>
  <c r="A1183" i="2"/>
  <c r="A1184" i="2"/>
  <c r="A1185" i="2"/>
  <c r="A1186" i="2"/>
  <c r="A1187" i="2"/>
  <c r="A1188" i="2"/>
  <c r="A1189" i="2"/>
  <c r="A1190" i="2"/>
  <c r="A1191" i="2"/>
  <c r="A1192" i="2"/>
  <c r="A1193" i="2"/>
  <c r="A1194" i="2"/>
  <c r="A1195" i="2"/>
  <c r="A1196" i="2"/>
  <c r="A1197" i="2"/>
  <c r="A1198" i="2"/>
  <c r="A1199" i="2"/>
  <c r="A1200" i="2"/>
  <c r="A1201" i="2"/>
  <c r="A1202" i="2"/>
  <c r="A1203" i="2"/>
  <c r="A1204" i="2"/>
  <c r="A1205" i="2"/>
  <c r="A1206" i="2"/>
  <c r="A1207" i="2"/>
  <c r="A1208" i="2"/>
  <c r="A1209" i="2"/>
  <c r="A1210" i="2"/>
  <c r="A1211" i="2"/>
  <c r="A1212" i="2"/>
  <c r="A1213" i="2"/>
  <c r="A1214" i="2"/>
  <c r="A1215" i="2"/>
  <c r="A1216" i="2"/>
  <c r="A1217" i="2"/>
  <c r="A1218" i="2"/>
  <c r="A1219" i="2"/>
  <c r="A1220" i="2"/>
  <c r="A1221" i="2"/>
  <c r="A1222" i="2"/>
  <c r="A1223" i="2"/>
  <c r="A1224" i="2"/>
  <c r="A1225" i="2"/>
  <c r="A1226" i="2"/>
  <c r="A1227" i="2"/>
  <c r="A1228" i="2"/>
  <c r="A1229" i="2"/>
  <c r="A1230" i="2"/>
  <c r="A1231" i="2"/>
  <c r="A1232" i="2"/>
  <c r="A1233" i="2"/>
  <c r="A1234" i="2"/>
  <c r="A1235" i="2"/>
  <c r="A1236" i="2"/>
  <c r="A1237" i="2"/>
  <c r="A1238" i="2"/>
  <c r="A1239" i="2"/>
  <c r="A1240" i="2"/>
  <c r="A1241" i="2"/>
  <c r="A1242" i="2"/>
  <c r="A1243" i="2"/>
  <c r="A1244" i="2"/>
  <c r="A1245" i="2"/>
  <c r="A1246" i="2"/>
  <c r="A1247" i="2"/>
  <c r="A1248" i="2"/>
  <c r="A1249" i="2"/>
  <c r="A1250" i="2"/>
  <c r="A1251" i="2"/>
  <c r="A1252" i="2"/>
  <c r="A1253" i="2"/>
  <c r="A1254" i="2"/>
  <c r="A1255" i="2"/>
  <c r="A1256" i="2"/>
  <c r="A1257" i="2"/>
  <c r="A1258" i="2"/>
  <c r="A1259" i="2"/>
  <c r="A1260" i="2"/>
  <c r="A1261" i="2"/>
  <c r="A1262" i="2"/>
  <c r="A1263" i="2"/>
  <c r="A1264" i="2"/>
  <c r="A1265" i="2"/>
  <c r="A1266" i="2"/>
  <c r="A1267" i="2"/>
  <c r="A1110" i="2"/>
  <c r="A1109" i="2"/>
  <c r="A840" i="2"/>
  <c r="A646" i="2"/>
  <c r="A647" i="2"/>
  <c r="A648" i="2"/>
  <c r="A649" i="2"/>
  <c r="A650" i="2"/>
  <c r="A651" i="2"/>
  <c r="A652" i="2"/>
  <c r="A653" i="2"/>
  <c r="A654" i="2"/>
  <c r="A655" i="2"/>
  <c r="A656" i="2"/>
  <c r="A657" i="2"/>
  <c r="A658" i="2"/>
  <c r="A659" i="2"/>
  <c r="A660" i="2"/>
  <c r="A661" i="2"/>
  <c r="A662" i="2"/>
  <c r="A663" i="2"/>
  <c r="A664" i="2"/>
  <c r="A665" i="2"/>
  <c r="A666" i="2"/>
  <c r="A667" i="2"/>
  <c r="A668" i="2"/>
  <c r="A669" i="2"/>
  <c r="A670" i="2"/>
  <c r="A671" i="2"/>
  <c r="A672" i="2"/>
  <c r="A673" i="2"/>
  <c r="A674" i="2"/>
  <c r="A675" i="2"/>
  <c r="A676" i="2"/>
  <c r="A677" i="2"/>
  <c r="A678" i="2"/>
  <c r="A679" i="2"/>
  <c r="A680" i="2"/>
  <c r="A681" i="2"/>
  <c r="A682" i="2"/>
  <c r="A683" i="2"/>
  <c r="A684" i="2"/>
  <c r="A685" i="2"/>
  <c r="A686" i="2"/>
  <c r="A687" i="2"/>
  <c r="A688" i="2"/>
  <c r="A689" i="2"/>
  <c r="A690" i="2"/>
  <c r="A691" i="2"/>
  <c r="A692" i="2"/>
  <c r="A693" i="2"/>
  <c r="A694" i="2"/>
  <c r="A695" i="2"/>
  <c r="A696" i="2"/>
  <c r="A697" i="2"/>
  <c r="A698" i="2"/>
  <c r="A699" i="2"/>
  <c r="A700" i="2"/>
  <c r="A701" i="2"/>
  <c r="A702" i="2"/>
  <c r="A703" i="2"/>
  <c r="A704" i="2"/>
  <c r="A705" i="2"/>
  <c r="A706" i="2"/>
  <c r="A707" i="2"/>
  <c r="A708" i="2"/>
  <c r="A709" i="2"/>
  <c r="A710" i="2"/>
  <c r="A711" i="2"/>
  <c r="A712" i="2"/>
  <c r="A713" i="2"/>
  <c r="A714" i="2"/>
  <c r="A715" i="2"/>
  <c r="A716" i="2"/>
  <c r="A717" i="2"/>
  <c r="A718" i="2"/>
  <c r="A719" i="2"/>
  <c r="A720" i="2"/>
  <c r="A721" i="2"/>
  <c r="A722" i="2"/>
  <c r="A723" i="2"/>
  <c r="A724" i="2"/>
  <c r="A725" i="2"/>
  <c r="A726" i="2"/>
  <c r="A727" i="2"/>
  <c r="A728" i="2"/>
  <c r="A729" i="2"/>
  <c r="A730" i="2"/>
  <c r="A731" i="2"/>
  <c r="A732" i="2"/>
  <c r="A733" i="2"/>
  <c r="A734" i="2"/>
  <c r="A735" i="2"/>
  <c r="A736" i="2"/>
  <c r="A737" i="2"/>
  <c r="A738" i="2"/>
  <c r="A739" i="2"/>
  <c r="A740" i="2"/>
  <c r="A741" i="2"/>
  <c r="A742" i="2"/>
  <c r="A743" i="2"/>
  <c r="A744" i="2"/>
  <c r="A745" i="2"/>
  <c r="A746" i="2"/>
  <c r="A747" i="2"/>
  <c r="A748" i="2"/>
  <c r="A749" i="2"/>
  <c r="A750" i="2"/>
  <c r="A751" i="2"/>
  <c r="A752" i="2"/>
  <c r="A753" i="2"/>
  <c r="A754" i="2"/>
  <c r="A755" i="2"/>
  <c r="A756" i="2"/>
  <c r="A757" i="2"/>
  <c r="A758" i="2"/>
  <c r="A759" i="2"/>
  <c r="A760" i="2"/>
  <c r="A761" i="2"/>
  <c r="A762" i="2"/>
  <c r="A763" i="2"/>
  <c r="A764" i="2"/>
  <c r="A765" i="2"/>
  <c r="A766" i="2"/>
  <c r="A767" i="2"/>
  <c r="A768" i="2"/>
  <c r="A769" i="2"/>
  <c r="A770" i="2"/>
  <c r="A771" i="2"/>
  <c r="A772" i="2"/>
  <c r="A773" i="2"/>
  <c r="A774" i="2"/>
  <c r="A775" i="2"/>
  <c r="A776" i="2"/>
  <c r="A777" i="2"/>
  <c r="A778" i="2"/>
  <c r="A779" i="2"/>
  <c r="A780" i="2"/>
  <c r="A781" i="2"/>
  <c r="A782" i="2"/>
  <c r="A783" i="2"/>
  <c r="A784" i="2"/>
  <c r="A785" i="2"/>
  <c r="A786" i="2"/>
  <c r="A787" i="2"/>
  <c r="A788" i="2"/>
  <c r="A789" i="2"/>
  <c r="A790" i="2"/>
  <c r="A791" i="2"/>
  <c r="A792" i="2"/>
  <c r="A793" i="2"/>
  <c r="A794" i="2"/>
  <c r="A795" i="2"/>
  <c r="A796" i="2"/>
  <c r="A797" i="2"/>
  <c r="A798" i="2"/>
  <c r="A799" i="2"/>
  <c r="A800" i="2"/>
  <c r="A801" i="2"/>
  <c r="A802" i="2"/>
  <c r="A803" i="2"/>
  <c r="A804" i="2"/>
  <c r="A805" i="2"/>
  <c r="A806" i="2"/>
  <c r="A807" i="2"/>
  <c r="A808" i="2"/>
  <c r="A809" i="2"/>
  <c r="A810" i="2"/>
  <c r="A811" i="2"/>
  <c r="A812" i="2"/>
  <c r="A813" i="2"/>
  <c r="A814" i="2"/>
  <c r="A815" i="2"/>
  <c r="A816" i="2"/>
  <c r="A817" i="2"/>
  <c r="A818" i="2"/>
  <c r="A819" i="2"/>
  <c r="A820" i="2"/>
  <c r="A821" i="2"/>
  <c r="A822" i="2"/>
  <c r="A823" i="2"/>
  <c r="A824" i="2"/>
  <c r="A825" i="2"/>
  <c r="A826" i="2"/>
  <c r="A827" i="2"/>
  <c r="A828" i="2"/>
  <c r="A829" i="2"/>
  <c r="A830" i="2"/>
  <c r="A831" i="2"/>
  <c r="A832" i="2"/>
  <c r="A833" i="2"/>
  <c r="A834" i="2"/>
  <c r="A835" i="2"/>
  <c r="A836" i="2"/>
  <c r="A837" i="2"/>
  <c r="A838" i="2"/>
  <c r="A839" i="2"/>
  <c r="A841" i="2"/>
  <c r="A842" i="2"/>
  <c r="A843" i="2"/>
  <c r="A844" i="2"/>
  <c r="A845" i="2"/>
  <c r="A846" i="2"/>
  <c r="A847" i="2"/>
  <c r="A848" i="2"/>
  <c r="A849" i="2"/>
  <c r="A850" i="2"/>
  <c r="A851" i="2"/>
  <c r="A852" i="2"/>
  <c r="A853" i="2"/>
  <c r="A854" i="2"/>
  <c r="A855" i="2"/>
  <c r="A856" i="2"/>
  <c r="A857" i="2"/>
  <c r="A858" i="2"/>
  <c r="A859" i="2"/>
  <c r="A860" i="2"/>
  <c r="A861" i="2"/>
  <c r="A862" i="2"/>
  <c r="A863" i="2"/>
  <c r="A864" i="2"/>
  <c r="A865" i="2"/>
  <c r="A866" i="2"/>
  <c r="A867" i="2"/>
  <c r="A868" i="2"/>
  <c r="A869" i="2"/>
  <c r="A870" i="2"/>
  <c r="A871" i="2"/>
  <c r="A872" i="2"/>
  <c r="A873" i="2"/>
  <c r="A874" i="2"/>
  <c r="A875" i="2"/>
  <c r="A876" i="2"/>
  <c r="A877" i="2"/>
  <c r="A878" i="2"/>
  <c r="A879" i="2"/>
  <c r="A880" i="2"/>
  <c r="A881" i="2"/>
  <c r="A882" i="2"/>
  <c r="A883" i="2"/>
  <c r="A884" i="2"/>
  <c r="A885" i="2"/>
  <c r="A886" i="2"/>
  <c r="A887" i="2"/>
  <c r="A888" i="2"/>
  <c r="A889" i="2"/>
  <c r="A890" i="2"/>
  <c r="A891" i="2"/>
  <c r="A892" i="2"/>
  <c r="A893" i="2"/>
  <c r="A894" i="2"/>
  <c r="A895" i="2"/>
  <c r="A896" i="2"/>
  <c r="A897" i="2"/>
  <c r="A898" i="2"/>
  <c r="A899" i="2"/>
  <c r="A900" i="2"/>
  <c r="A901" i="2"/>
  <c r="A902" i="2"/>
  <c r="A903" i="2"/>
  <c r="A904" i="2"/>
  <c r="A905" i="2"/>
  <c r="A906" i="2"/>
  <c r="A907" i="2"/>
  <c r="A908" i="2"/>
  <c r="A909" i="2"/>
  <c r="A910" i="2"/>
  <c r="A911" i="2"/>
  <c r="A912" i="2"/>
  <c r="A913" i="2"/>
  <c r="A914" i="2"/>
  <c r="A915" i="2"/>
  <c r="A916" i="2"/>
  <c r="A917" i="2"/>
  <c r="A918" i="2"/>
  <c r="A919" i="2"/>
  <c r="A920" i="2"/>
  <c r="A921" i="2"/>
  <c r="A922" i="2"/>
  <c r="A923" i="2"/>
  <c r="A924" i="2"/>
  <c r="A925" i="2"/>
  <c r="A926" i="2"/>
  <c r="A927" i="2"/>
  <c r="A928" i="2"/>
  <c r="A929" i="2"/>
  <c r="A930" i="2"/>
  <c r="A931" i="2"/>
  <c r="A932" i="2"/>
  <c r="A933" i="2"/>
  <c r="A934" i="2"/>
  <c r="A935" i="2"/>
  <c r="A936" i="2"/>
  <c r="A937" i="2"/>
  <c r="A938" i="2"/>
  <c r="A939" i="2"/>
  <c r="A940" i="2"/>
  <c r="A941" i="2"/>
  <c r="A942" i="2"/>
  <c r="A943" i="2"/>
  <c r="A944" i="2"/>
  <c r="A945" i="2"/>
  <c r="A946" i="2"/>
  <c r="A947" i="2"/>
  <c r="A948" i="2"/>
  <c r="A949" i="2"/>
  <c r="A950" i="2"/>
  <c r="A951" i="2"/>
  <c r="A952" i="2"/>
  <c r="A953" i="2"/>
  <c r="A954" i="2"/>
  <c r="A955" i="2"/>
  <c r="A956" i="2"/>
  <c r="A957" i="2"/>
  <c r="A958" i="2"/>
  <c r="A959" i="2"/>
  <c r="A960" i="2"/>
  <c r="A961" i="2"/>
  <c r="A962" i="2"/>
  <c r="A963" i="2"/>
  <c r="A964" i="2"/>
  <c r="A965" i="2"/>
  <c r="A966" i="2"/>
  <c r="A967" i="2"/>
  <c r="A968" i="2"/>
  <c r="A969" i="2"/>
  <c r="A970" i="2"/>
  <c r="A971" i="2"/>
  <c r="A972" i="2"/>
  <c r="A973" i="2"/>
  <c r="A974" i="2"/>
  <c r="A975" i="2"/>
  <c r="A976" i="2"/>
  <c r="A977" i="2"/>
  <c r="A978" i="2"/>
  <c r="A979" i="2"/>
  <c r="A980" i="2"/>
  <c r="A981" i="2"/>
  <c r="A982" i="2"/>
  <c r="A983" i="2"/>
  <c r="A984" i="2"/>
  <c r="A985" i="2"/>
  <c r="A986" i="2"/>
  <c r="A987" i="2"/>
  <c r="A988" i="2"/>
  <c r="A989" i="2"/>
  <c r="A990" i="2"/>
  <c r="A991" i="2"/>
  <c r="A992" i="2"/>
  <c r="A993" i="2"/>
  <c r="A994" i="2"/>
  <c r="A995" i="2"/>
  <c r="A996" i="2"/>
  <c r="A997" i="2"/>
  <c r="A998" i="2"/>
  <c r="A999" i="2"/>
  <c r="A1000" i="2"/>
  <c r="A1001" i="2"/>
  <c r="A1002" i="2"/>
  <c r="A1003" i="2"/>
  <c r="A1004" i="2"/>
  <c r="A1005" i="2"/>
  <c r="A1006" i="2"/>
  <c r="A1007" i="2"/>
  <c r="A1008" i="2"/>
  <c r="A1009" i="2"/>
  <c r="A1010" i="2"/>
  <c r="A1011" i="2"/>
  <c r="A1012" i="2"/>
  <c r="A1013" i="2"/>
  <c r="A1014" i="2"/>
  <c r="A1015" i="2"/>
  <c r="A1016" i="2"/>
  <c r="A1017" i="2"/>
  <c r="A1018" i="2"/>
  <c r="A1019" i="2"/>
  <c r="A1020" i="2"/>
  <c r="A1021" i="2"/>
  <c r="A1022" i="2"/>
  <c r="A1023" i="2"/>
  <c r="A1024" i="2"/>
  <c r="A1025" i="2"/>
  <c r="A1026" i="2"/>
  <c r="A1027" i="2"/>
  <c r="A1028" i="2"/>
  <c r="A1029" i="2"/>
  <c r="A1030" i="2"/>
  <c r="A1031" i="2"/>
  <c r="A1032" i="2"/>
  <c r="A1033" i="2"/>
  <c r="A1034" i="2"/>
  <c r="A1035" i="2"/>
  <c r="A1036" i="2"/>
  <c r="A1037" i="2"/>
  <c r="A1038" i="2"/>
  <c r="A1039" i="2"/>
  <c r="A1040" i="2"/>
  <c r="A1041" i="2"/>
  <c r="A1042" i="2"/>
  <c r="A1043" i="2"/>
  <c r="A1044" i="2"/>
  <c r="A1045" i="2"/>
  <c r="A1046" i="2"/>
  <c r="A1047" i="2"/>
  <c r="A1048" i="2"/>
  <c r="A1049" i="2"/>
  <c r="A1050" i="2"/>
  <c r="A1051" i="2"/>
  <c r="A1052" i="2"/>
  <c r="A1053" i="2"/>
  <c r="A1054" i="2"/>
  <c r="A1055" i="2"/>
  <c r="A1056" i="2"/>
  <c r="A1057" i="2"/>
  <c r="A1058" i="2"/>
  <c r="A1059" i="2"/>
  <c r="A1060" i="2"/>
  <c r="A1061" i="2"/>
  <c r="A1062" i="2"/>
  <c r="A1063" i="2"/>
  <c r="A1064" i="2"/>
  <c r="A1065" i="2"/>
  <c r="A1066" i="2"/>
  <c r="A1067" i="2"/>
  <c r="A1068" i="2"/>
  <c r="A1069" i="2"/>
  <c r="A1070" i="2"/>
  <c r="A1071" i="2"/>
  <c r="A1072" i="2"/>
  <c r="A1073" i="2"/>
  <c r="A1074" i="2"/>
  <c r="A1075" i="2"/>
  <c r="A1076" i="2"/>
  <c r="A1077" i="2"/>
  <c r="A1078" i="2"/>
  <c r="A1079" i="2"/>
  <c r="A1080" i="2"/>
  <c r="A1081" i="2"/>
  <c r="A1082" i="2"/>
  <c r="A1083" i="2"/>
  <c r="A1084" i="2"/>
  <c r="A1085" i="2"/>
  <c r="A1086" i="2"/>
  <c r="A1087" i="2"/>
  <c r="A1088" i="2"/>
  <c r="A1089" i="2"/>
  <c r="A1090" i="2"/>
  <c r="A1091" i="2"/>
  <c r="A1092" i="2"/>
  <c r="A1093" i="2"/>
  <c r="A1094" i="2"/>
  <c r="A1095" i="2"/>
  <c r="A1096" i="2"/>
  <c r="A1097" i="2"/>
  <c r="A1098" i="2"/>
  <c r="A1099" i="2"/>
  <c r="A1100" i="2"/>
  <c r="A1101" i="2"/>
  <c r="A1102" i="2"/>
  <c r="A1103" i="2"/>
  <c r="A1104" i="2"/>
  <c r="A1105" i="2"/>
  <c r="A1106" i="2"/>
  <c r="A1107" i="2"/>
  <c r="A1108" i="2"/>
  <c r="F1076" i="2"/>
  <c r="F1075" i="2"/>
  <c r="F1069" i="2"/>
  <c r="F1068" i="2"/>
  <c r="F1067" i="2"/>
  <c r="F1050" i="2"/>
  <c r="F1049" i="2"/>
  <c r="F1031" i="2"/>
  <c r="F1026" i="2"/>
  <c r="F1025" i="2"/>
  <c r="F1024" i="2"/>
  <c r="F935" i="2"/>
  <c r="F934" i="2"/>
  <c r="F933" i="2"/>
  <c r="F928" i="2"/>
  <c r="F927" i="2"/>
  <c r="F916" i="2"/>
  <c r="F915" i="2"/>
  <c r="F911" i="2"/>
  <c r="F909" i="2"/>
  <c r="F908" i="2"/>
  <c r="F898" i="2"/>
  <c r="F894" i="2"/>
  <c r="F886" i="2"/>
  <c r="F884" i="2"/>
  <c r="F861" i="2"/>
  <c r="F860" i="2"/>
  <c r="F855" i="2"/>
  <c r="F826" i="2"/>
  <c r="F804" i="2"/>
  <c r="F803" i="2"/>
  <c r="F791" i="2"/>
  <c r="F790" i="2"/>
  <c r="F789" i="2"/>
  <c r="F785" i="2"/>
  <c r="F784" i="2"/>
  <c r="F783" i="2"/>
  <c r="F782" i="2"/>
  <c r="F776" i="2"/>
  <c r="F746" i="2"/>
  <c r="F740" i="2"/>
  <c r="F739" i="2"/>
  <c r="F736" i="2"/>
  <c r="F735" i="2"/>
  <c r="F710" i="2"/>
  <c r="F709" i="2"/>
  <c r="F693" i="2"/>
  <c r="F685" i="2"/>
  <c r="F683" i="2"/>
  <c r="F682" i="2"/>
  <c r="F644" i="2"/>
  <c r="F642" i="2"/>
  <c r="F641" i="2"/>
  <c r="F637" i="2"/>
  <c r="F627" i="2"/>
  <c r="F591" i="2"/>
  <c r="F582" i="2"/>
  <c r="F581" i="2"/>
  <c r="F580" i="2"/>
  <c r="F574" i="2"/>
  <c r="F573" i="2"/>
  <c r="F572" i="2"/>
  <c r="F571" i="2"/>
  <c r="F557" i="2"/>
  <c r="F556" i="2"/>
  <c r="F554" i="2"/>
  <c r="F553" i="2"/>
  <c r="F552" i="2"/>
  <c r="F551" i="2"/>
  <c r="F547" i="2"/>
  <c r="F545" i="2"/>
  <c r="F536" i="2"/>
  <c r="F532" i="2"/>
  <c r="F462" i="2"/>
  <c r="F426" i="2"/>
  <c r="F420" i="2"/>
  <c r="F419" i="2"/>
  <c r="F416" i="2"/>
  <c r="F415" i="2"/>
  <c r="F414" i="2"/>
  <c r="F409" i="2"/>
  <c r="F403" i="2"/>
  <c r="F379" i="2"/>
  <c r="F377" i="2"/>
  <c r="F376" i="2"/>
  <c r="F375" i="2"/>
  <c r="F374" i="2"/>
  <c r="F345" i="2"/>
  <c r="F313" i="2"/>
  <c r="F311" i="2"/>
  <c r="F310" i="2"/>
  <c r="F309" i="2"/>
  <c r="F308" i="2"/>
  <c r="F289" i="2"/>
  <c r="F288" i="2"/>
  <c r="F287" i="2"/>
  <c r="F286" i="2"/>
  <c r="F262" i="2"/>
  <c r="F254" i="2"/>
  <c r="F252" i="2"/>
  <c r="F246" i="2"/>
  <c r="F243" i="2"/>
  <c r="F233" i="2"/>
  <c r="F231" i="2"/>
  <c r="F230" i="2"/>
  <c r="F229" i="2"/>
  <c r="F228" i="2"/>
  <c r="F227" i="2"/>
  <c r="F226" i="2"/>
  <c r="F214" i="2"/>
  <c r="F212" i="2"/>
  <c r="F211" i="2"/>
  <c r="F210" i="2"/>
  <c r="F209" i="2"/>
  <c r="F208" i="2"/>
  <c r="F207" i="2"/>
  <c r="F206" i="2"/>
  <c r="F205" i="2"/>
  <c r="F204" i="2"/>
  <c r="F203" i="2"/>
  <c r="F202" i="2"/>
  <c r="F196" i="2"/>
  <c r="F194" i="2"/>
  <c r="F193" i="2"/>
  <c r="F192" i="2"/>
  <c r="F191" i="2"/>
  <c r="F190" i="2"/>
  <c r="F189" i="2"/>
  <c r="F188" i="2"/>
  <c r="F187" i="2"/>
  <c r="F185" i="2"/>
  <c r="F184" i="2"/>
  <c r="F183" i="2"/>
  <c r="F182" i="2"/>
  <c r="F181" i="2"/>
  <c r="F175" i="2"/>
  <c r="F171" i="2"/>
  <c r="F157" i="2"/>
  <c r="F156" i="2"/>
  <c r="F152" i="2"/>
  <c r="F143" i="2"/>
  <c r="F142" i="2"/>
  <c r="F141" i="2"/>
  <c r="F130" i="2"/>
  <c r="F127" i="2"/>
  <c r="F103" i="2"/>
  <c r="F101" i="2"/>
  <c r="F100" i="2"/>
  <c r="F96" i="2"/>
  <c r="F94" i="2"/>
  <c r="F93" i="2"/>
  <c r="F85" i="2"/>
  <c r="F74" i="2"/>
  <c r="F72" i="2"/>
  <c r="F65" i="2"/>
  <c r="F64" i="2"/>
  <c r="F61" i="2"/>
  <c r="F59" i="2"/>
  <c r="F48" i="2"/>
  <c r="F44" i="2"/>
  <c r="F43" i="2"/>
  <c r="F42" i="2"/>
  <c r="F41" i="2"/>
  <c r="F30" i="2"/>
  <c r="F28" i="2"/>
  <c r="F16" i="2"/>
  <c r="F15" i="2"/>
  <c r="F14" i="2"/>
  <c r="F13" i="2"/>
  <c r="F12" i="2"/>
  <c r="F11" i="2"/>
  <c r="F10" i="2"/>
  <c r="F9" i="2"/>
  <c r="F4975" i="1"/>
  <c r="F4974" i="1"/>
  <c r="F4841" i="1"/>
  <c r="F4840" i="1"/>
  <c r="F4842" i="1"/>
  <c r="F4843" i="1"/>
  <c r="F4680" i="1"/>
  <c r="F4384" i="1"/>
  <c r="F4383" i="1"/>
  <c r="F4143" i="1"/>
  <c r="F4142" i="1"/>
  <c r="F4102" i="1"/>
  <c r="F4009" i="1"/>
  <c r="F4007" i="1"/>
  <c r="F4008" i="1"/>
  <c r="F4006" i="1"/>
  <c r="F4005" i="1"/>
  <c r="F4004" i="1"/>
  <c r="F4003" i="1"/>
  <c r="F4002" i="1"/>
  <c r="F4001" i="1"/>
  <c r="F4000" i="1"/>
  <c r="F3999" i="1"/>
  <c r="F3998" i="1"/>
  <c r="F3997" i="1"/>
  <c r="F3996" i="1"/>
  <c r="F3995" i="1"/>
  <c r="F3994" i="1"/>
  <c r="F3993" i="1"/>
  <c r="F3867" i="1"/>
  <c r="F3866" i="1"/>
  <c r="F3865" i="1"/>
  <c r="F3595" i="1"/>
  <c r="F3594" i="1"/>
  <c r="F3394" i="1"/>
  <c r="F3393" i="1"/>
  <c r="F3392" i="1"/>
  <c r="F3391" i="1"/>
  <c r="F3390" i="1"/>
  <c r="F3389" i="1"/>
  <c r="F3388" i="1"/>
  <c r="F2686" i="1"/>
  <c r="F2687" i="1"/>
  <c r="F2685" i="1"/>
  <c r="F2502" i="1"/>
  <c r="F2414" i="1"/>
  <c r="F2413" i="1"/>
  <c r="F2284" i="1"/>
  <c r="F2283" i="1"/>
  <c r="F2149" i="1"/>
  <c r="F2148" i="1"/>
  <c r="F2147" i="1"/>
  <c r="F2146" i="1"/>
  <c r="F1559" i="1"/>
  <c r="F1550" i="1"/>
  <c r="F1451" i="1"/>
  <c r="F1450" i="1"/>
  <c r="F1452" i="1"/>
  <c r="F1453" i="1"/>
  <c r="F1440" i="1"/>
  <c r="F1318" i="1"/>
  <c r="F1317" i="1"/>
  <c r="F1216" i="1"/>
  <c r="F1001" i="1"/>
  <c r="F952" i="1"/>
  <c r="F847" i="1"/>
  <c r="F848" i="1"/>
  <c r="F599" i="1"/>
  <c r="F598" i="1"/>
  <c r="F597" i="1"/>
  <c r="F600" i="1"/>
  <c r="F411" i="1"/>
  <c r="F410" i="1"/>
  <c r="F409" i="1"/>
  <c r="F400" i="1"/>
  <c r="F399" i="1"/>
  <c r="F291" i="1"/>
  <c r="F290" i="1"/>
  <c r="F201" i="1"/>
  <c r="F140" i="1"/>
  <c r="F4993" i="1"/>
  <c r="F4991" i="1"/>
  <c r="F4990" i="1"/>
  <c r="F4992" i="1"/>
  <c r="F4976" i="1"/>
  <c r="F4973" i="1"/>
  <c r="F4896" i="1"/>
  <c r="F4897" i="1"/>
  <c r="F4733" i="1"/>
  <c r="F4679" i="1"/>
  <c r="F4678" i="1"/>
  <c r="F4386" i="1"/>
  <c r="F4343" i="1"/>
  <c r="F4275" i="1"/>
  <c r="F4274" i="1"/>
  <c r="F4273" i="1"/>
  <c r="F4200" i="1"/>
  <c r="F4101" i="1"/>
  <c r="F4100" i="1"/>
  <c r="F3686" i="1"/>
  <c r="F3681" i="1"/>
  <c r="F3687" i="1"/>
  <c r="F3682" i="1"/>
  <c r="F3521" i="1"/>
  <c r="F3518" i="1"/>
  <c r="F3517" i="1"/>
  <c r="F3516" i="1"/>
  <c r="F3514" i="1"/>
  <c r="F3513" i="1"/>
  <c r="F3387" i="1"/>
  <c r="F3386" i="1"/>
  <c r="F3385" i="1"/>
  <c r="F3384" i="1"/>
  <c r="F3383" i="1"/>
  <c r="F3382" i="1"/>
  <c r="F3381" i="1"/>
  <c r="F3380" i="1"/>
  <c r="F3379" i="1"/>
  <c r="F3378" i="1"/>
  <c r="F3377" i="1"/>
  <c r="F3376" i="1"/>
  <c r="F3375" i="1"/>
  <c r="F3374" i="1"/>
  <c r="F2684" i="1"/>
  <c r="F2681" i="1"/>
  <c r="F2671" i="1"/>
  <c r="F2670" i="1"/>
  <c r="F2666" i="1"/>
  <c r="F2683" i="1"/>
  <c r="F2682" i="1"/>
  <c r="F2680" i="1"/>
  <c r="F2679" i="1"/>
  <c r="F2678" i="1"/>
  <c r="F2677" i="1"/>
  <c r="F2676" i="1"/>
  <c r="F2674" i="1"/>
  <c r="F2673" i="1"/>
  <c r="F2586" i="1"/>
  <c r="F2577" i="1"/>
  <c r="F2158" i="1"/>
  <c r="F2145" i="1"/>
  <c r="F2144" i="1"/>
  <c r="F2143" i="1"/>
  <c r="F2118" i="1"/>
  <c r="F2133" i="1"/>
  <c r="F2132" i="1"/>
  <c r="F2131" i="1"/>
  <c r="F2115" i="1"/>
  <c r="F2114" i="1"/>
  <c r="F2142" i="1"/>
  <c r="F2136" i="1"/>
  <c r="F2105" i="1"/>
  <c r="F2134" i="1"/>
  <c r="F2130" i="1"/>
  <c r="F2129" i="1"/>
  <c r="F2128" i="1"/>
  <c r="F2127" i="1"/>
  <c r="F1746" i="1"/>
  <c r="F1743" i="1"/>
  <c r="F1742" i="1"/>
  <c r="F1691" i="1"/>
  <c r="F1690" i="1"/>
  <c r="F1689" i="1"/>
  <c r="F1688" i="1"/>
  <c r="F1687" i="1"/>
  <c r="F1647" i="1"/>
  <c r="F1555" i="1"/>
  <c r="F1558" i="1"/>
  <c r="F1557" i="1"/>
  <c r="F1554" i="1"/>
  <c r="F1547" i="1"/>
  <c r="F1546" i="1"/>
  <c r="F1532" i="1"/>
  <c r="F1449" i="1"/>
  <c r="F1448" i="1"/>
  <c r="F1447" i="1"/>
  <c r="F1446" i="1"/>
  <c r="F1445" i="1"/>
  <c r="F1215" i="1"/>
  <c r="F951" i="1"/>
  <c r="F844" i="1"/>
  <c r="F843" i="1"/>
  <c r="F502" i="1"/>
  <c r="F500" i="1"/>
  <c r="F499" i="1"/>
  <c r="F501" i="1"/>
  <c r="F498" i="1"/>
  <c r="F408" i="1"/>
  <c r="F407" i="1"/>
  <c r="F406" i="1"/>
  <c r="F405" i="1"/>
  <c r="F404" i="1"/>
  <c r="F403" i="1"/>
  <c r="F402" i="1"/>
  <c r="F289" i="1"/>
  <c r="F288" i="1"/>
  <c r="F200" i="1"/>
  <c r="F199" i="1"/>
  <c r="F139" i="1"/>
  <c r="F4103" i="1"/>
  <c r="F4972" i="1"/>
  <c r="F2412" i="1"/>
  <c r="F4169" i="1"/>
  <c r="F1214" i="1"/>
  <c r="F3520" i="1"/>
  <c r="F3519" i="1"/>
  <c r="F3515" i="1"/>
  <c r="F3522" i="1"/>
  <c r="F4099" i="1"/>
  <c r="F4202" i="1"/>
  <c r="F4098" i="1"/>
  <c r="F4097" i="1"/>
  <c r="F4096" i="1"/>
  <c r="F4095" i="1"/>
  <c r="F4094" i="1"/>
  <c r="F4168" i="1"/>
  <c r="F4971" i="1"/>
  <c r="F846" i="1"/>
  <c r="F2411" i="1"/>
  <c r="F2410" i="1"/>
  <c r="F4970" i="1"/>
  <c r="F4141" i="1"/>
  <c r="F1745" i="1"/>
  <c r="F2528" i="1"/>
  <c r="F845" i="1"/>
  <c r="F3445" i="1"/>
  <c r="F3444" i="1"/>
  <c r="F3443" i="1"/>
  <c r="F1556" i="1"/>
  <c r="F1763" i="1"/>
  <c r="F1762" i="1"/>
  <c r="F1761" i="1"/>
  <c r="F3863" i="1"/>
  <c r="F4092" i="1"/>
  <c r="F4091" i="1"/>
  <c r="F4090" i="1"/>
  <c r="F4201" i="1"/>
  <c r="F2409" i="1"/>
  <c r="F2408" i="1"/>
  <c r="F1095" i="1"/>
  <c r="F4382" i="1"/>
  <c r="F3685" i="1"/>
  <c r="F3684" i="1"/>
  <c r="F3683" i="1"/>
  <c r="F1744" i="1"/>
  <c r="F2527" i="1"/>
  <c r="F2526" i="1"/>
  <c r="F2525" i="1"/>
  <c r="F286" i="1"/>
  <c r="F4270" i="1"/>
  <c r="F4271" i="1"/>
  <c r="F4272" i="1"/>
  <c r="F1441" i="1"/>
  <c r="F1442" i="1"/>
  <c r="F1552" i="1"/>
  <c r="F1551" i="1"/>
  <c r="F2524" i="1"/>
  <c r="F2523" i="1"/>
  <c r="F4839" i="1"/>
  <c r="F1094" i="1"/>
  <c r="F198" i="1"/>
  <c r="F197" i="1"/>
  <c r="F3860" i="1"/>
  <c r="F2522" i="1"/>
  <c r="F2521" i="1"/>
  <c r="F1213" i="1"/>
  <c r="F2407" i="1"/>
  <c r="F3859" i="1"/>
  <c r="F1091" i="1"/>
  <c r="F4735" i="1"/>
  <c r="F4734" i="1"/>
  <c r="F196" i="1"/>
  <c r="F4140" i="1"/>
  <c r="F4139" i="1"/>
  <c r="F4199" i="1"/>
  <c r="F1549" i="1"/>
  <c r="F4837" i="1"/>
  <c r="F4836" i="1"/>
  <c r="F4198" i="1"/>
  <c r="F195" i="1"/>
  <c r="F596" i="1"/>
  <c r="F595" i="1"/>
  <c r="F4269" i="1"/>
  <c r="F3857" i="1"/>
  <c r="F3856" i="1"/>
  <c r="F838" i="1"/>
  <c r="F194" i="1"/>
  <c r="F1093" i="1"/>
  <c r="F1092" i="1"/>
  <c r="F284" i="1"/>
  <c r="F4835" i="1"/>
  <c r="F4834" i="1"/>
  <c r="F2520" i="1"/>
  <c r="F837" i="1"/>
  <c r="F1545" i="1"/>
  <c r="F1544" i="1"/>
  <c r="F1211" i="1"/>
  <c r="F2584" i="1"/>
  <c r="F4089" i="1"/>
  <c r="F193" i="1"/>
  <c r="F2583" i="1"/>
  <c r="F283" i="1"/>
  <c r="F1548" i="1"/>
  <c r="F3862" i="1"/>
  <c r="F190" i="1"/>
  <c r="F282" i="1"/>
  <c r="F2582" i="1"/>
  <c r="F4969" i="1"/>
  <c r="F4968" i="1"/>
  <c r="F2581" i="1"/>
  <c r="F281" i="1"/>
  <c r="F280" i="1"/>
  <c r="F279" i="1"/>
  <c r="F278" i="1"/>
  <c r="F2580" i="1"/>
  <c r="F2579" i="1"/>
  <c r="F2578" i="1"/>
  <c r="F277" i="1"/>
  <c r="F3855" i="1"/>
  <c r="F836" i="1"/>
  <c r="F2519" i="1"/>
  <c r="F2518" i="1"/>
  <c r="F2517" i="1"/>
  <c r="F2516" i="1"/>
  <c r="F2515" i="1"/>
  <c r="F2514" i="1"/>
  <c r="F2513" i="1"/>
  <c r="F3854" i="1"/>
  <c r="F3864" i="1"/>
  <c r="F3853" i="1"/>
  <c r="F3852" i="1"/>
  <c r="F4196" i="1"/>
  <c r="F2512" i="1"/>
  <c r="F189" i="1"/>
  <c r="F4137" i="1"/>
  <c r="F4136" i="1"/>
  <c r="F276" i="1"/>
  <c r="F4135" i="1"/>
  <c r="F4138" i="1"/>
  <c r="F188" i="1"/>
  <c r="F187" i="1"/>
  <c r="F4134" i="1"/>
  <c r="F2511" i="1"/>
  <c r="F3849" i="1"/>
  <c r="F2576" i="1"/>
  <c r="F3848" i="1"/>
  <c r="F1542" i="1"/>
  <c r="F275" i="1"/>
  <c r="F3847" i="1"/>
  <c r="F3851" i="1"/>
  <c r="F4381" i="1"/>
  <c r="F4268" i="1"/>
  <c r="F1089" i="1"/>
  <c r="F3846" i="1"/>
  <c r="F3861" i="1"/>
  <c r="F3680" i="1"/>
  <c r="F3679" i="1"/>
  <c r="F594" i="1"/>
  <c r="F832" i="1"/>
  <c r="F831" i="1"/>
  <c r="F830" i="1"/>
  <c r="F829" i="1"/>
  <c r="F827" i="1"/>
  <c r="F826" i="1"/>
  <c r="F828" i="1"/>
  <c r="F825" i="1"/>
  <c r="F824" i="1"/>
  <c r="F823" i="1"/>
  <c r="F822" i="1"/>
  <c r="F821" i="1"/>
  <c r="F820" i="1"/>
  <c r="F819" i="1"/>
  <c r="F818" i="1"/>
  <c r="F817" i="1"/>
  <c r="F816" i="1"/>
  <c r="F815" i="1"/>
  <c r="F814" i="1"/>
  <c r="F4133" i="1"/>
  <c r="F813" i="1"/>
  <c r="F812" i="1"/>
  <c r="F1760" i="1"/>
  <c r="F3677" i="1"/>
  <c r="F2387" i="1"/>
  <c r="F1090" i="1"/>
  <c r="F1758" i="1"/>
  <c r="F1087" i="1"/>
  <c r="F1085" i="1"/>
  <c r="F1084" i="1"/>
  <c r="F1083" i="1"/>
  <c r="F1082" i="1"/>
  <c r="F1081" i="1"/>
  <c r="F3676" i="1"/>
  <c r="F2509" i="1"/>
  <c r="F2508" i="1"/>
  <c r="F2507" i="1"/>
  <c r="F2506" i="1"/>
  <c r="F2505" i="1"/>
  <c r="F1540" i="1"/>
  <c r="F4731" i="1"/>
  <c r="F4732" i="1"/>
  <c r="F4730" i="1"/>
  <c r="F950" i="1"/>
  <c r="F1539" i="1"/>
  <c r="F949" i="1"/>
  <c r="F273" i="1"/>
  <c r="F1543" i="1"/>
  <c r="F593" i="1"/>
  <c r="F4967" i="1"/>
  <c r="F1212" i="1"/>
  <c r="F1210" i="1"/>
  <c r="F4377" i="1"/>
  <c r="F4376" i="1"/>
  <c r="F1209" i="1"/>
  <c r="F1208" i="1"/>
  <c r="F1759" i="1"/>
  <c r="F1207" i="1"/>
  <c r="F1538" i="1"/>
  <c r="F4267" i="1"/>
  <c r="F4266" i="1"/>
  <c r="F4265" i="1"/>
  <c r="F4264" i="1"/>
  <c r="F1537" i="1"/>
  <c r="F1536" i="1"/>
  <c r="F1535" i="1"/>
  <c r="F1534" i="1"/>
  <c r="F4729" i="1"/>
  <c r="F592" i="1"/>
  <c r="F4375" i="1"/>
  <c r="F1080" i="1"/>
  <c r="F1079" i="1"/>
  <c r="F191" i="1"/>
  <c r="F4728" i="1"/>
  <c r="F4727" i="1"/>
  <c r="F4132" i="1"/>
  <c r="F272" i="1"/>
  <c r="F4130" i="1"/>
  <c r="F3850" i="1"/>
  <c r="F4726" i="1"/>
  <c r="F3674" i="1"/>
  <c r="F4966" i="1"/>
  <c r="F4725" i="1"/>
  <c r="F4724" i="1"/>
  <c r="F4723" i="1"/>
  <c r="F2504" i="1"/>
  <c r="F1533" i="1"/>
  <c r="F4131" i="1"/>
  <c r="F4129" i="1"/>
  <c r="F4722" i="1"/>
  <c r="F4721" i="1"/>
  <c r="F4720" i="1"/>
  <c r="F271" i="1"/>
  <c r="F2503" i="1"/>
  <c r="F947" i="1"/>
  <c r="F946" i="1"/>
  <c r="F1078" i="1"/>
  <c r="F3425" i="1"/>
  <c r="F3424" i="1"/>
  <c r="F3423" i="1"/>
  <c r="F948" i="1"/>
  <c r="F945" i="1"/>
  <c r="F4838" i="1"/>
  <c r="F4188" i="1"/>
  <c r="F3419" i="1"/>
  <c r="F3420" i="1"/>
  <c r="F3421" i="1"/>
  <c r="F4263" i="1"/>
  <c r="F4262" i="1"/>
  <c r="F3803" i="1"/>
  <c r="F4895" i="1"/>
  <c r="F4894" i="1"/>
  <c r="F4677" i="1"/>
  <c r="F4675" i="1"/>
  <c r="F4676" i="1"/>
  <c r="F4673" i="1"/>
  <c r="F4672" i="1"/>
  <c r="F4671" i="1"/>
  <c r="F4670" i="1"/>
  <c r="F4669" i="1"/>
  <c r="F4668" i="1"/>
  <c r="F4666" i="1"/>
  <c r="F4665" i="1"/>
  <c r="F4664" i="1"/>
  <c r="F4663" i="1"/>
  <c r="F4662" i="1"/>
  <c r="F4661" i="1"/>
  <c r="F4660" i="1"/>
  <c r="F4659" i="1"/>
  <c r="F4658" i="1"/>
  <c r="F4657" i="1"/>
  <c r="F4656" i="1"/>
  <c r="F4655" i="1"/>
  <c r="F4674" i="1"/>
  <c r="F4654" i="1"/>
  <c r="F4499" i="1"/>
  <c r="F4498" i="1"/>
  <c r="F4497" i="1"/>
  <c r="F4496" i="1"/>
  <c r="F4495" i="1"/>
  <c r="F4494" i="1"/>
  <c r="F4493" i="1"/>
  <c r="F4492" i="1"/>
  <c r="F4385" i="1"/>
  <c r="F4342" i="1"/>
  <c r="F4341" i="1"/>
  <c r="F4340" i="1"/>
  <c r="F4336" i="1"/>
  <c r="F4331" i="1"/>
  <c r="F4332" i="1"/>
  <c r="F4335" i="1"/>
  <c r="F4326" i="1"/>
  <c r="F4325" i="1"/>
  <c r="F4328" i="1"/>
  <c r="F4334" i="1"/>
  <c r="F4333" i="1"/>
  <c r="F4329" i="1"/>
  <c r="F4330" i="1"/>
  <c r="F4327" i="1"/>
  <c r="F4324" i="1"/>
  <c r="F4312" i="1"/>
  <c r="F4282" i="1"/>
  <c r="F4281" i="1"/>
  <c r="F4280" i="1"/>
  <c r="F4197" i="1"/>
  <c r="F4093" i="1"/>
  <c r="F4088" i="1"/>
  <c r="F3992" i="1"/>
  <c r="F3858" i="1"/>
  <c r="F3839" i="1"/>
  <c r="F3840" i="1"/>
  <c r="F3842" i="1"/>
  <c r="F3841" i="1"/>
  <c r="F3845" i="1"/>
  <c r="F3843" i="1"/>
  <c r="F3735" i="1"/>
  <c r="F3734" i="1"/>
  <c r="F3733" i="1"/>
  <c r="F3732" i="1"/>
  <c r="F3730" i="1"/>
  <c r="F3731" i="1"/>
  <c r="F3728" i="1"/>
  <c r="F3589" i="1"/>
  <c r="F3591" i="1"/>
  <c r="F3588" i="1"/>
  <c r="F3587" i="1"/>
  <c r="F3586" i="1"/>
  <c r="F3593" i="1"/>
  <c r="F3590" i="1"/>
  <c r="F3592" i="1"/>
  <c r="F3512" i="1"/>
  <c r="F3436" i="1"/>
  <c r="F3373" i="1"/>
  <c r="F3372" i="1"/>
  <c r="F3371" i="1"/>
  <c r="F3370" i="1"/>
  <c r="F3369" i="1"/>
  <c r="F3368" i="1"/>
  <c r="F3367" i="1"/>
  <c r="F3366" i="1"/>
  <c r="F3365" i="1"/>
  <c r="F3364" i="1"/>
  <c r="F3363" i="1"/>
  <c r="F3362" i="1"/>
  <c r="F3361" i="1"/>
  <c r="F3360" i="1"/>
  <c r="F3359" i="1"/>
  <c r="F3358" i="1"/>
  <c r="F3357" i="1"/>
  <c r="F3356" i="1"/>
  <c r="F3355" i="1"/>
  <c r="F3354" i="1"/>
  <c r="F3353" i="1"/>
  <c r="F3352" i="1"/>
  <c r="F3351" i="1"/>
  <c r="F3350" i="1"/>
  <c r="F3348" i="1"/>
  <c r="F3331" i="1"/>
  <c r="F2669" i="1"/>
  <c r="F2675" i="1"/>
  <c r="F2672" i="1"/>
  <c r="F2585" i="1"/>
  <c r="F2392" i="1"/>
  <c r="F2282" i="1"/>
  <c r="F2281" i="1"/>
  <c r="F2280" i="1"/>
  <c r="F2279" i="1"/>
  <c r="F2278" i="1"/>
  <c r="F2277" i="1"/>
  <c r="F2268" i="1"/>
  <c r="F2254" i="1"/>
  <c r="F2253" i="1"/>
  <c r="F2227" i="1"/>
  <c r="F2228" i="1"/>
  <c r="F2202" i="1"/>
  <c r="F2201" i="1"/>
  <c r="F2200" i="1"/>
  <c r="F2196" i="1"/>
  <c r="F2195" i="1"/>
  <c r="F2194" i="1"/>
  <c r="F2141" i="1"/>
  <c r="F2140" i="1"/>
  <c r="F2139" i="1"/>
  <c r="F2138" i="1"/>
  <c r="F2137" i="1"/>
  <c r="F2135" i="1"/>
  <c r="F2126" i="1"/>
  <c r="F2125" i="1"/>
  <c r="F2124" i="1"/>
  <c r="F2123" i="1"/>
  <c r="F2122" i="1"/>
  <c r="F2120" i="1"/>
  <c r="F2119" i="1"/>
  <c r="F2121" i="1"/>
  <c r="F2117" i="1"/>
  <c r="F2116" i="1"/>
  <c r="F2113" i="1"/>
  <c r="F2112" i="1"/>
  <c r="F2106" i="1"/>
  <c r="F2104" i="1"/>
  <c r="F2103" i="1"/>
  <c r="F2102" i="1"/>
  <c r="F2101" i="1"/>
  <c r="F2100" i="1"/>
  <c r="F2099" i="1"/>
  <c r="F2098" i="1"/>
  <c r="F2097" i="1"/>
  <c r="F2096" i="1"/>
  <c r="F2095" i="1"/>
  <c r="F2094" i="1"/>
  <c r="F2093" i="1"/>
  <c r="F2092" i="1"/>
  <c r="F2091" i="1"/>
  <c r="F2090" i="1"/>
  <c r="F2089" i="1"/>
  <c r="F1757" i="1"/>
  <c r="F1646" i="1"/>
  <c r="F1553" i="1"/>
  <c r="F1444" i="1"/>
  <c r="F1443" i="1"/>
  <c r="F1439" i="1"/>
  <c r="F1436" i="1"/>
  <c r="F1434" i="1"/>
  <c r="F1433" i="1"/>
  <c r="F1432" i="1"/>
  <c r="F1316" i="1"/>
  <c r="F1315" i="1"/>
  <c r="F1314" i="1"/>
  <c r="F1313" i="1"/>
  <c r="F1312" i="1"/>
  <c r="F1311" i="1"/>
  <c r="F1310" i="1"/>
  <c r="F1309" i="1"/>
  <c r="F1308" i="1"/>
  <c r="F1307" i="1"/>
  <c r="F1306" i="1"/>
  <c r="F1305" i="1"/>
  <c r="F1303" i="1"/>
  <c r="F1304" i="1"/>
  <c r="F1302" i="1"/>
  <c r="F1301" i="1"/>
  <c r="F1300" i="1"/>
  <c r="F1299" i="1"/>
  <c r="F1298" i="1"/>
  <c r="F1297" i="1"/>
  <c r="F1296" i="1"/>
  <c r="F1295" i="1"/>
  <c r="F1294" i="1"/>
  <c r="F1293" i="1"/>
  <c r="F1291" i="1"/>
  <c r="F1292" i="1"/>
  <c r="F1290" i="1"/>
  <c r="F1289" i="1"/>
  <c r="F1288" i="1"/>
  <c r="F1284" i="1"/>
  <c r="F1283" i="1"/>
  <c r="F1282" i="1"/>
  <c r="F1281" i="1"/>
  <c r="F841" i="1"/>
  <c r="F840" i="1"/>
  <c r="F842" i="1"/>
  <c r="F839" i="1"/>
  <c r="F834" i="1"/>
  <c r="F833" i="1"/>
  <c r="F835" i="1"/>
  <c r="F632" i="1"/>
  <c r="F497" i="1"/>
  <c r="F496" i="1"/>
  <c r="F495" i="1"/>
  <c r="F494" i="1"/>
  <c r="F493" i="1"/>
  <c r="F492" i="1"/>
  <c r="F491" i="1"/>
  <c r="F490" i="1"/>
  <c r="F489" i="1"/>
  <c r="F287" i="1"/>
  <c r="F285" i="1"/>
  <c r="F270" i="1"/>
  <c r="F269" i="1"/>
  <c r="F192" i="1"/>
  <c r="F137" i="1"/>
  <c r="F138" i="1"/>
  <c r="F136" i="1"/>
  <c r="F112" i="1"/>
  <c r="F111" i="1"/>
  <c r="F43" i="1"/>
  <c r="F38" i="1"/>
  <c r="F37" i="1"/>
  <c r="F33" i="1"/>
  <c r="F32" i="1"/>
  <c r="F30" i="1"/>
  <c r="F4833" i="1"/>
  <c r="F4832" i="1"/>
  <c r="F4667" i="1"/>
  <c r="F4491" i="1"/>
  <c r="F4490" i="1"/>
  <c r="F4489" i="1"/>
  <c r="F4488" i="1"/>
  <c r="F4487" i="1"/>
  <c r="F4486" i="1"/>
  <c r="F4485" i="1"/>
  <c r="F4484" i="1"/>
  <c r="F4483" i="1"/>
  <c r="F4482" i="1"/>
  <c r="F4380" i="1"/>
  <c r="F4378" i="1"/>
  <c r="F4379" i="1"/>
  <c r="F4192" i="1"/>
  <c r="F4050" i="1"/>
  <c r="F4049" i="1"/>
  <c r="F4048" i="1"/>
  <c r="F4047" i="1"/>
  <c r="F3988" i="1"/>
  <c r="F3838" i="1"/>
  <c r="F3837" i="1"/>
  <c r="F3836" i="1"/>
  <c r="F3835" i="1"/>
  <c r="F3834" i="1"/>
  <c r="F3833" i="1"/>
  <c r="F3832" i="1"/>
  <c r="F3831" i="1"/>
  <c r="F3830" i="1"/>
  <c r="F3829" i="1"/>
  <c r="F3729" i="1"/>
  <c r="F3678" i="1"/>
  <c r="F3675" i="1"/>
  <c r="F3349" i="1"/>
  <c r="F3347" i="1"/>
  <c r="F3346" i="1"/>
  <c r="F3345" i="1"/>
  <c r="F3344" i="1"/>
  <c r="F3343" i="1"/>
  <c r="F3342" i="1"/>
  <c r="F3341" i="1"/>
  <c r="F3340" i="1"/>
  <c r="F3339" i="1"/>
  <c r="F3338" i="1"/>
  <c r="F3337" i="1"/>
  <c r="F3336" i="1"/>
  <c r="F3335" i="1"/>
  <c r="F3334" i="1"/>
  <c r="F3333" i="1"/>
  <c r="F3332" i="1"/>
  <c r="F3330" i="1"/>
  <c r="F3329" i="1"/>
  <c r="F3328" i="1"/>
  <c r="F3327" i="1"/>
  <c r="F3326" i="1"/>
  <c r="F3325" i="1"/>
  <c r="F3324" i="1"/>
  <c r="F3323" i="1"/>
  <c r="F3322" i="1"/>
  <c r="F3321" i="1"/>
  <c r="F3320" i="1"/>
  <c r="F3319" i="1"/>
  <c r="F3216" i="1"/>
  <c r="F2668" i="1"/>
  <c r="F2667" i="1"/>
  <c r="F2575" i="1"/>
  <c r="F2574" i="1"/>
  <c r="F2510" i="1"/>
  <c r="F2406" i="1"/>
  <c r="F2404" i="1"/>
  <c r="F2403" i="1"/>
  <c r="F2402" i="1"/>
  <c r="F2401" i="1"/>
  <c r="F2400" i="1"/>
  <c r="F2399" i="1"/>
  <c r="F2398" i="1"/>
  <c r="F2397" i="1"/>
  <c r="F2396" i="1"/>
  <c r="F2395" i="1"/>
  <c r="F2394" i="1"/>
  <c r="F2393" i="1"/>
  <c r="F2391" i="1"/>
  <c r="F2390" i="1"/>
  <c r="F2389" i="1"/>
  <c r="F2388" i="1"/>
  <c r="F2405" i="1"/>
  <c r="F2371" i="1"/>
  <c r="F2199" i="1"/>
  <c r="F2198" i="1"/>
  <c r="F2197" i="1"/>
  <c r="F2111" i="1"/>
  <c r="F2110" i="1"/>
  <c r="F2109" i="1"/>
  <c r="F2108" i="1"/>
  <c r="F2107" i="1"/>
  <c r="F1741" i="1"/>
  <c r="F1686" i="1"/>
  <c r="F1685" i="1"/>
  <c r="F1645" i="1"/>
  <c r="F1644" i="1"/>
  <c r="F1643" i="1"/>
  <c r="F1642" i="1"/>
  <c r="F1641" i="1"/>
  <c r="F1640" i="1"/>
  <c r="F1639" i="1"/>
  <c r="F1638" i="1"/>
  <c r="F1637" i="1"/>
  <c r="F1636" i="1"/>
  <c r="F1635" i="1"/>
  <c r="F1634" i="1"/>
  <c r="F1541" i="1"/>
  <c r="F1530" i="1"/>
  <c r="F1435" i="1"/>
  <c r="F1285" i="1"/>
  <c r="F1277" i="1"/>
  <c r="F1287" i="1"/>
  <c r="F1278" i="1"/>
  <c r="F1279" i="1"/>
  <c r="F1286" i="1"/>
  <c r="F1280" i="1"/>
  <c r="F1088" i="1"/>
  <c r="F1086" i="1"/>
  <c r="F1071" i="1"/>
  <c r="F1067" i="1"/>
  <c r="F1002" i="1"/>
  <c r="F488" i="1"/>
  <c r="F398" i="1"/>
  <c r="F397" i="1"/>
  <c r="F396" i="1"/>
  <c r="F395" i="1"/>
  <c r="F394" i="1"/>
  <c r="F393" i="1"/>
  <c r="F401" i="1"/>
  <c r="F392" i="1"/>
  <c r="F391" i="1"/>
  <c r="F274" i="1"/>
  <c r="F186" i="1"/>
  <c r="F185" i="1"/>
  <c r="F184" i="1"/>
  <c r="F183" i="1"/>
  <c r="F42" i="1"/>
  <c r="F41" i="1"/>
  <c r="F40" i="1"/>
  <c r="F39" i="1"/>
  <c r="F31" i="1"/>
  <c r="F29" i="1"/>
  <c r="F27" i="1"/>
  <c r="F26" i="1"/>
  <c r="F28" i="1"/>
  <c r="F4989" i="1"/>
  <c r="F4988" i="1"/>
  <c r="F4987" i="1"/>
  <c r="F4893" i="1"/>
  <c r="F4831" i="1"/>
  <c r="F4830" i="1"/>
  <c r="F4829" i="1"/>
  <c r="F4719" i="1"/>
  <c r="F4718" i="1"/>
  <c r="F4653" i="1"/>
  <c r="F4652" i="1"/>
  <c r="F4651" i="1"/>
  <c r="F4650" i="1"/>
  <c r="F4649" i="1"/>
  <c r="F4481" i="1"/>
  <c r="F4480" i="1"/>
  <c r="F4479" i="1"/>
  <c r="F4478" i="1"/>
  <c r="F4477" i="1"/>
  <c r="F4360" i="1"/>
  <c r="F4373" i="1"/>
  <c r="F4372" i="1"/>
  <c r="F4374" i="1"/>
  <c r="F4322" i="1"/>
  <c r="F4311" i="1"/>
  <c r="F4261" i="1"/>
  <c r="F4260" i="1"/>
  <c r="F4259" i="1"/>
  <c r="F4258" i="1"/>
  <c r="F4195" i="1"/>
  <c r="F4194" i="1"/>
  <c r="F4193" i="1"/>
  <c r="F4191" i="1"/>
  <c r="F4190" i="1"/>
  <c r="F4189" i="1"/>
  <c r="F4187" i="1"/>
  <c r="F4186" i="1"/>
  <c r="F4185" i="1"/>
  <c r="F4167" i="1"/>
  <c r="F4127" i="1"/>
  <c r="F4128" i="1"/>
  <c r="F4087" i="1"/>
  <c r="F4086" i="1"/>
  <c r="F4085" i="1"/>
  <c r="F3991" i="1"/>
  <c r="F3990" i="1"/>
  <c r="F3989" i="1"/>
  <c r="F3986" i="1"/>
  <c r="F3987" i="1"/>
  <c r="F3828" i="1"/>
  <c r="F3673" i="1"/>
  <c r="F3584" i="1"/>
  <c r="F3582" i="1"/>
  <c r="F3580" i="1"/>
  <c r="F3579" i="1"/>
  <c r="F3583" i="1"/>
  <c r="F3581" i="1"/>
  <c r="F3578" i="1"/>
  <c r="F3416" i="1"/>
  <c r="F3415" i="1"/>
  <c r="F3418" i="1"/>
  <c r="F3414" i="1"/>
  <c r="F3422" i="1"/>
  <c r="F3411" i="1"/>
  <c r="F3410" i="1"/>
  <c r="F3417" i="1"/>
  <c r="F3412" i="1"/>
  <c r="F3413" i="1"/>
  <c r="F3318" i="1"/>
  <c r="F3317" i="1"/>
  <c r="F3316" i="1"/>
  <c r="F3315" i="1"/>
  <c r="F3314" i="1"/>
  <c r="F3313" i="1"/>
  <c r="F3312" i="1"/>
  <c r="F3308" i="1"/>
  <c r="F3307" i="1"/>
  <c r="F3310" i="1"/>
  <c r="F3309" i="1"/>
  <c r="F3311" i="1"/>
  <c r="F3306" i="1"/>
  <c r="F3305" i="1"/>
  <c r="F3304" i="1"/>
  <c r="F3303" i="1"/>
  <c r="F3302" i="1"/>
  <c r="F3301" i="1"/>
  <c r="F3299" i="1"/>
  <c r="F3297" i="1"/>
  <c r="F3296" i="1"/>
  <c r="F3298" i="1"/>
  <c r="F3295" i="1"/>
  <c r="F3294" i="1"/>
  <c r="F3293" i="1"/>
  <c r="F3292" i="1"/>
  <c r="F3290" i="1"/>
  <c r="F3289" i="1"/>
  <c r="F3288" i="1"/>
  <c r="F3291" i="1"/>
  <c r="F3287" i="1"/>
  <c r="F3286" i="1"/>
  <c r="F3285" i="1"/>
  <c r="F3284" i="1"/>
  <c r="F3283" i="1"/>
  <c r="F3282" i="1"/>
  <c r="F3281" i="1"/>
  <c r="F3280" i="1"/>
  <c r="F3279" i="1"/>
  <c r="F3278" i="1"/>
  <c r="F3277" i="1"/>
  <c r="F3276" i="1"/>
  <c r="F3275" i="1"/>
  <c r="F3274" i="1"/>
  <c r="F3273" i="1"/>
  <c r="F3272" i="1"/>
  <c r="F3271" i="1"/>
  <c r="F3270" i="1"/>
  <c r="F3269" i="1"/>
  <c r="F3268" i="1"/>
  <c r="F3267" i="1"/>
  <c r="F3266" i="1"/>
  <c r="F3265" i="1"/>
  <c r="F3264" i="1"/>
  <c r="F3263" i="1"/>
  <c r="F3262" i="1"/>
  <c r="F3261" i="1"/>
  <c r="F3187" i="1"/>
  <c r="F2636" i="1"/>
  <c r="F2501" i="1"/>
  <c r="F2500" i="1"/>
  <c r="F2386" i="1"/>
  <c r="F2267" i="1"/>
  <c r="F2265" i="1"/>
  <c r="F2266" i="1"/>
  <c r="F2252" i="1"/>
  <c r="F2193" i="1"/>
  <c r="F2086" i="1"/>
  <c r="F2088" i="1"/>
  <c r="F2087" i="1"/>
  <c r="F2085" i="1"/>
  <c r="F2084" i="1"/>
  <c r="F2083" i="1"/>
  <c r="F2082" i="1"/>
  <c r="F2081" i="1"/>
  <c r="F2080" i="1"/>
  <c r="F1684" i="1"/>
  <c r="F1683" i="1"/>
  <c r="F1633" i="1"/>
  <c r="F1531" i="1"/>
  <c r="F1529" i="1"/>
  <c r="F1423" i="1"/>
  <c r="F1276" i="1"/>
  <c r="F1275" i="1"/>
  <c r="F1206" i="1"/>
  <c r="F1205" i="1"/>
  <c r="F1204" i="1"/>
  <c r="F1203" i="1"/>
  <c r="F1202" i="1"/>
  <c r="F1201" i="1"/>
  <c r="F1200" i="1"/>
  <c r="F1199" i="1"/>
  <c r="F1198" i="1"/>
  <c r="F1197" i="1"/>
  <c r="F1196" i="1"/>
  <c r="F1195" i="1"/>
  <c r="F1194" i="1"/>
  <c r="F1193" i="1"/>
  <c r="F1192" i="1"/>
  <c r="F1191" i="1"/>
  <c r="F1076" i="1"/>
  <c r="F944" i="1"/>
  <c r="F943" i="1"/>
  <c r="F942" i="1"/>
  <c r="F941" i="1"/>
  <c r="F940" i="1"/>
  <c r="F939" i="1"/>
  <c r="F938" i="1"/>
  <c r="F591" i="1"/>
  <c r="F589" i="1"/>
  <c r="F590" i="1"/>
  <c r="F487" i="1"/>
  <c r="F390" i="1"/>
  <c r="F389" i="1"/>
  <c r="F268" i="1"/>
  <c r="F267" i="1"/>
  <c r="F182" i="1"/>
  <c r="F23" i="1"/>
  <c r="F25" i="1"/>
  <c r="F24" i="1"/>
  <c r="F22" i="1"/>
  <c r="F21" i="1"/>
  <c r="F4986" i="1"/>
  <c r="F4963" i="1"/>
  <c r="F4828" i="1"/>
  <c r="F4826" i="1"/>
  <c r="F4827" i="1"/>
  <c r="F4825" i="1"/>
  <c r="F4717" i="1"/>
  <c r="F4648" i="1"/>
  <c r="F4476" i="1"/>
  <c r="F4367" i="1"/>
  <c r="F4365" i="1"/>
  <c r="F4369" i="1"/>
  <c r="F4371" i="1"/>
  <c r="F4370" i="1"/>
  <c r="F4366" i="1"/>
  <c r="F4368" i="1"/>
  <c r="F4339" i="1"/>
  <c r="F4338" i="1"/>
  <c r="F4184" i="1"/>
  <c r="F4126" i="1"/>
  <c r="F4125" i="1"/>
  <c r="F4124" i="1"/>
  <c r="F4084" i="1"/>
  <c r="F4083" i="1"/>
  <c r="F3577" i="1"/>
  <c r="F3576" i="1"/>
  <c r="F3575" i="1"/>
  <c r="F3434" i="1"/>
  <c r="F3435" i="1"/>
  <c r="F3260" i="1"/>
  <c r="F3259" i="1"/>
  <c r="F3258" i="1"/>
  <c r="F3257" i="1"/>
  <c r="F3256" i="1"/>
  <c r="F3255" i="1"/>
  <c r="F3254" i="1"/>
  <c r="F3253" i="1"/>
  <c r="F3252" i="1"/>
  <c r="F3251" i="1"/>
  <c r="F3250" i="1"/>
  <c r="F3249" i="1"/>
  <c r="F3248" i="1"/>
  <c r="F3247" i="1"/>
  <c r="F3246" i="1"/>
  <c r="F3245" i="1"/>
  <c r="F3244" i="1"/>
  <c r="F3243" i="1"/>
  <c r="F3242" i="1"/>
  <c r="F3241" i="1"/>
  <c r="F3240" i="1"/>
  <c r="F3239" i="1"/>
  <c r="F3238" i="1"/>
  <c r="F3237" i="1"/>
  <c r="F3236" i="1"/>
  <c r="F3235" i="1"/>
  <c r="F3234" i="1"/>
  <c r="F3233" i="1"/>
  <c r="F3232" i="1"/>
  <c r="F3231" i="1"/>
  <c r="F3230" i="1"/>
  <c r="F3229" i="1"/>
  <c r="F3228" i="1"/>
  <c r="F3227" i="1"/>
  <c r="F3226" i="1"/>
  <c r="F3225" i="1"/>
  <c r="F3224" i="1"/>
  <c r="F3223" i="1"/>
  <c r="F3222" i="1"/>
  <c r="F3221" i="1"/>
  <c r="F3220" i="1"/>
  <c r="F3219" i="1"/>
  <c r="F3218" i="1"/>
  <c r="F3217" i="1"/>
  <c r="F3215" i="1"/>
  <c r="F3214" i="1"/>
  <c r="F3213" i="1"/>
  <c r="F3212" i="1"/>
  <c r="F3211" i="1"/>
  <c r="F3210" i="1"/>
  <c r="F3209" i="1"/>
  <c r="F3208" i="1"/>
  <c r="F3207" i="1"/>
  <c r="F2498" i="1"/>
  <c r="F2499" i="1"/>
  <c r="F2385" i="1"/>
  <c r="F2384" i="1"/>
  <c r="F2264" i="1"/>
  <c r="F2247" i="1"/>
  <c r="F2251" i="1"/>
  <c r="F2248" i="1"/>
  <c r="F2249" i="1"/>
  <c r="F2250" i="1"/>
  <c r="F2192" i="1"/>
  <c r="F2191" i="1"/>
  <c r="F2078" i="1"/>
  <c r="F2077" i="1"/>
  <c r="F2076" i="1"/>
  <c r="F2079" i="1"/>
  <c r="F2075" i="1"/>
  <c r="F2074" i="1"/>
  <c r="F2073" i="1"/>
  <c r="F2072" i="1"/>
  <c r="F1528" i="1"/>
  <c r="F1527" i="1"/>
  <c r="F1526" i="1"/>
  <c r="F1422" i="1"/>
  <c r="F1274" i="1"/>
  <c r="F1273" i="1"/>
  <c r="F1190" i="1"/>
  <c r="F1189" i="1"/>
  <c r="F1188" i="1"/>
  <c r="F997" i="1"/>
  <c r="F996" i="1"/>
  <c r="F1000" i="1"/>
  <c r="F999" i="1"/>
  <c r="F998" i="1"/>
  <c r="F811" i="1"/>
  <c r="F588" i="1"/>
  <c r="F388" i="1"/>
  <c r="F181" i="1"/>
  <c r="F180" i="1"/>
  <c r="F135" i="1"/>
  <c r="F134" i="1"/>
  <c r="F20" i="1"/>
  <c r="F19" i="1"/>
  <c r="F4985" i="1"/>
  <c r="F4984" i="1"/>
  <c r="F4983" i="1"/>
  <c r="F4982" i="1"/>
  <c r="F4981" i="1"/>
  <c r="F4980" i="1"/>
  <c r="F4965" i="1"/>
  <c r="F4962" i="1"/>
  <c r="F4964" i="1"/>
  <c r="F4961" i="1"/>
  <c r="F4960" i="1"/>
  <c r="F4892" i="1"/>
  <c r="F4824" i="1"/>
  <c r="F4823" i="1"/>
  <c r="F4822" i="1"/>
  <c r="F4821" i="1"/>
  <c r="F4820" i="1"/>
  <c r="F4716" i="1"/>
  <c r="F4647" i="1"/>
  <c r="F4646" i="1"/>
  <c r="F4644" i="1"/>
  <c r="F4640" i="1"/>
  <c r="F4645" i="1"/>
  <c r="F4359" i="1"/>
  <c r="F4358" i="1"/>
  <c r="F4357" i="1"/>
  <c r="F4356" i="1"/>
  <c r="F4363" i="1"/>
  <c r="F4355" i="1"/>
  <c r="F4361" i="1"/>
  <c r="F4364" i="1"/>
  <c r="F4362" i="1"/>
  <c r="F4354" i="1"/>
  <c r="F4222" i="1"/>
  <c r="F4223" i="1"/>
  <c r="F4221" i="1"/>
  <c r="F4166" i="1"/>
  <c r="F4123" i="1"/>
  <c r="F4122" i="1"/>
  <c r="F4121" i="1"/>
  <c r="F4120" i="1"/>
  <c r="F4117" i="1"/>
  <c r="F4118" i="1"/>
  <c r="F4119" i="1"/>
  <c r="F4116" i="1"/>
  <c r="F4115" i="1"/>
  <c r="F4081" i="1"/>
  <c r="F4082" i="1"/>
  <c r="F4080" i="1"/>
  <c r="F3827" i="1"/>
  <c r="F3826" i="1"/>
  <c r="F3727" i="1"/>
  <c r="F3726" i="1"/>
  <c r="F3716" i="1"/>
  <c r="F3715" i="1"/>
  <c r="F3713" i="1"/>
  <c r="F3573" i="1"/>
  <c r="F3572" i="1"/>
  <c r="F3574" i="1"/>
  <c r="F3508" i="1"/>
  <c r="F3433" i="1"/>
  <c r="F3409" i="1"/>
  <c r="F3206" i="1"/>
  <c r="F3205" i="1"/>
  <c r="F3204" i="1"/>
  <c r="F3203" i="1"/>
  <c r="F3202" i="1"/>
  <c r="F3201" i="1"/>
  <c r="F3200" i="1"/>
  <c r="F3199" i="1"/>
  <c r="F3197" i="1"/>
  <c r="F3195" i="1"/>
  <c r="F3078" i="1"/>
  <c r="F2573" i="1"/>
  <c r="F2497" i="1"/>
  <c r="F2496" i="1"/>
  <c r="F2493" i="1"/>
  <c r="F2494" i="1"/>
  <c r="F2495" i="1"/>
  <c r="F2492" i="1"/>
  <c r="F2383" i="1"/>
  <c r="F2382" i="1"/>
  <c r="F2246" i="1"/>
  <c r="F2245" i="1"/>
  <c r="F2244" i="1"/>
  <c r="F2243" i="1"/>
  <c r="F2236" i="1"/>
  <c r="F2237" i="1"/>
  <c r="F2242" i="1"/>
  <c r="F2238" i="1"/>
  <c r="F2239" i="1"/>
  <c r="F2240" i="1"/>
  <c r="F2241" i="1"/>
  <c r="F2190" i="1"/>
  <c r="F2071" i="1"/>
  <c r="F2070" i="1"/>
  <c r="F2069" i="1"/>
  <c r="F2068" i="1"/>
  <c r="F2067" i="1"/>
  <c r="F2066" i="1"/>
  <c r="F2065" i="1"/>
  <c r="F1756" i="1"/>
  <c r="F1740" i="1"/>
  <c r="F1739" i="1"/>
  <c r="F1675" i="1"/>
  <c r="F1632" i="1"/>
  <c r="F1525" i="1"/>
  <c r="F1524" i="1"/>
  <c r="F1523" i="1"/>
  <c r="F1522" i="1"/>
  <c r="F1521" i="1"/>
  <c r="F1520" i="1"/>
  <c r="F1519" i="1"/>
  <c r="F1518" i="1"/>
  <c r="F1517" i="1"/>
  <c r="F1516" i="1"/>
  <c r="F1515" i="1"/>
  <c r="F1514" i="1"/>
  <c r="F1513" i="1"/>
  <c r="F1512" i="1"/>
  <c r="F1511" i="1"/>
  <c r="F1510" i="1"/>
  <c r="F1509" i="1"/>
  <c r="F1508" i="1"/>
  <c r="F1507" i="1"/>
  <c r="F1506" i="1"/>
  <c r="F1505" i="1"/>
  <c r="F1504" i="1"/>
  <c r="F1420" i="1"/>
  <c r="F1421" i="1"/>
  <c r="F1272" i="1"/>
  <c r="F1271" i="1"/>
  <c r="F1187" i="1"/>
  <c r="F995" i="1"/>
  <c r="F994" i="1"/>
  <c r="F993" i="1"/>
  <c r="F992" i="1"/>
  <c r="F991" i="1"/>
  <c r="F990" i="1"/>
  <c r="F989" i="1"/>
  <c r="F988" i="1"/>
  <c r="F987" i="1"/>
  <c r="F986" i="1"/>
  <c r="F985" i="1"/>
  <c r="F984" i="1"/>
  <c r="F983" i="1"/>
  <c r="F936" i="1"/>
  <c r="F937" i="1"/>
  <c r="F810" i="1"/>
  <c r="F809" i="1"/>
  <c r="F586" i="1"/>
  <c r="F585" i="1"/>
  <c r="F587" i="1"/>
  <c r="F583" i="1"/>
  <c r="F387" i="1"/>
  <c r="F386" i="1"/>
  <c r="F385" i="1"/>
  <c r="F384" i="1"/>
  <c r="F383" i="1"/>
  <c r="F382" i="1"/>
  <c r="F381" i="1"/>
  <c r="F380" i="1"/>
  <c r="F379" i="1"/>
  <c r="F378" i="1"/>
  <c r="F179" i="1"/>
  <c r="F18" i="1"/>
  <c r="F4959" i="1"/>
  <c r="F4819" i="1"/>
  <c r="F4642" i="1"/>
  <c r="F4353" i="1"/>
  <c r="F4320" i="1"/>
  <c r="F4220" i="1"/>
  <c r="F4164" i="1"/>
  <c r="F4165" i="1"/>
  <c r="F4106" i="1"/>
  <c r="F4079" i="1"/>
  <c r="F4078" i="1"/>
  <c r="F4077" i="1"/>
  <c r="F3825" i="1"/>
  <c r="F3672" i="1"/>
  <c r="F3569" i="1"/>
  <c r="F3198" i="1"/>
  <c r="F3196" i="1"/>
  <c r="F3194" i="1"/>
  <c r="F3193" i="1"/>
  <c r="F3192" i="1"/>
  <c r="F3191" i="1"/>
  <c r="F3116" i="1"/>
  <c r="F2488" i="1"/>
  <c r="F2381" i="1"/>
  <c r="F2226" i="1"/>
  <c r="F2225" i="1"/>
  <c r="F2224" i="1"/>
  <c r="F2223" i="1"/>
  <c r="F2222" i="1"/>
  <c r="F2189" i="1"/>
  <c r="F2064" i="1"/>
  <c r="F2063" i="1"/>
  <c r="F2062" i="1"/>
  <c r="F2061" i="1"/>
  <c r="F2060" i="1"/>
  <c r="F2059" i="1"/>
  <c r="F2058" i="1"/>
  <c r="F2051" i="1"/>
  <c r="F1503" i="1"/>
  <c r="F1502" i="1"/>
  <c r="F1501" i="1"/>
  <c r="F1162" i="1"/>
  <c r="F108" i="1"/>
  <c r="F110" i="1"/>
  <c r="F109" i="1"/>
  <c r="F17" i="1"/>
  <c r="F3" i="1"/>
  <c r="F5" i="1"/>
  <c r="B460" i="1"/>
  <c r="B461" i="1" s="1"/>
  <c r="B462" i="1" s="1"/>
  <c r="B463" i="1" s="1"/>
  <c r="B464" i="1" s="1"/>
  <c r="B465" i="1" s="1"/>
  <c r="B466" i="1" s="1"/>
  <c r="B467" i="1" s="1"/>
  <c r="B468" i="1" s="1"/>
  <c r="B469" i="1" s="1"/>
  <c r="B470" i="1" s="1"/>
  <c r="B471" i="1" s="1"/>
  <c r="B472" i="1" s="1"/>
  <c r="B473" i="1" s="1"/>
  <c r="B474" i="1" s="1"/>
  <c r="B475" i="1" s="1"/>
  <c r="F4643" i="1"/>
  <c r="F4639" i="1"/>
  <c r="F4638" i="1"/>
  <c r="F4637" i="1"/>
  <c r="F4641" i="1"/>
  <c r="F4352" i="1"/>
  <c r="F4254" i="1"/>
  <c r="F4219" i="1"/>
  <c r="F4218" i="1"/>
  <c r="F4217" i="1"/>
  <c r="F4163" i="1"/>
  <c r="F4162" i="1"/>
  <c r="F4160" i="1"/>
  <c r="F4161" i="1"/>
  <c r="F4114" i="1"/>
  <c r="F3824" i="1"/>
  <c r="F3571" i="1"/>
  <c r="F3570" i="1"/>
  <c r="F3568" i="1"/>
  <c r="F3567" i="1"/>
  <c r="F3566" i="1"/>
  <c r="F3565" i="1"/>
  <c r="F3564" i="1"/>
  <c r="F3563" i="1"/>
  <c r="F3562" i="1"/>
  <c r="F3511" i="1"/>
  <c r="F3510" i="1"/>
  <c r="F3509" i="1"/>
  <c r="F3507" i="1"/>
  <c r="F3506" i="1"/>
  <c r="F3505" i="1"/>
  <c r="F3504" i="1"/>
  <c r="F3503" i="1"/>
  <c r="F3502" i="1"/>
  <c r="F3190" i="1"/>
  <c r="F3189" i="1"/>
  <c r="F3188" i="1"/>
  <c r="F3186" i="1"/>
  <c r="F3185" i="1"/>
  <c r="F3184" i="1"/>
  <c r="F2969" i="1"/>
  <c r="F2938" i="1"/>
  <c r="F2572" i="1"/>
  <c r="F2491" i="1"/>
  <c r="F2490" i="1"/>
  <c r="F2489" i="1"/>
  <c r="F2486" i="1"/>
  <c r="F2263" i="1"/>
  <c r="F2261" i="1"/>
  <c r="F2262" i="1"/>
  <c r="F2260" i="1"/>
  <c r="F2057" i="1"/>
  <c r="F2056" i="1"/>
  <c r="F2053" i="1"/>
  <c r="F2055" i="1"/>
  <c r="F2054" i="1"/>
  <c r="F1755" i="1"/>
  <c r="F1738" i="1"/>
  <c r="F1737" i="1"/>
  <c r="F1736" i="1"/>
  <c r="F1500" i="1"/>
  <c r="F1497" i="1"/>
  <c r="F1417" i="1"/>
  <c r="F1418" i="1"/>
  <c r="F1419" i="1"/>
  <c r="F1270" i="1"/>
  <c r="F1267" i="1"/>
  <c r="F1268" i="1"/>
  <c r="F1269" i="1"/>
  <c r="F1265" i="1"/>
  <c r="F1186" i="1"/>
  <c r="F935" i="1"/>
  <c r="F808" i="1"/>
  <c r="F807" i="1"/>
  <c r="F376" i="1"/>
  <c r="F377" i="1"/>
  <c r="F133" i="1"/>
  <c r="F7" i="1"/>
  <c r="F4958" i="1"/>
  <c r="F4957" i="1"/>
  <c r="F4715" i="1"/>
  <c r="F4257" i="1"/>
  <c r="F3985" i="1"/>
  <c r="F3807" i="1"/>
  <c r="F3813" i="1"/>
  <c r="F3816" i="1"/>
  <c r="F3823" i="1"/>
  <c r="F3815" i="1"/>
  <c r="F3817" i="1"/>
  <c r="F3818" i="1"/>
  <c r="F3822" i="1"/>
  <c r="F3819" i="1"/>
  <c r="F3814" i="1"/>
  <c r="F3820" i="1"/>
  <c r="F3812" i="1"/>
  <c r="F3821" i="1"/>
  <c r="F3183" i="1"/>
  <c r="F3182" i="1"/>
  <c r="F3181" i="1"/>
  <c r="F3180" i="1"/>
  <c r="F3179" i="1"/>
  <c r="F3178" i="1"/>
  <c r="F3177" i="1"/>
  <c r="F3176" i="1"/>
  <c r="F2664" i="1"/>
  <c r="F2663" i="1"/>
  <c r="F2662" i="1"/>
  <c r="F2487" i="1"/>
  <c r="F2380" i="1"/>
  <c r="F2188" i="1"/>
  <c r="F2187" i="1"/>
  <c r="F2052" i="1"/>
  <c r="F2050" i="1"/>
  <c r="F2049" i="1"/>
  <c r="F2048" i="1"/>
  <c r="F2047" i="1"/>
  <c r="F2046" i="1"/>
  <c r="F1631" i="1"/>
  <c r="F1630" i="1"/>
  <c r="F1499" i="1"/>
  <c r="F1498" i="1"/>
  <c r="F1496" i="1"/>
  <c r="F1495" i="1"/>
  <c r="F1266" i="1"/>
  <c r="F1075" i="1"/>
  <c r="F934" i="1"/>
  <c r="F933" i="1"/>
  <c r="F584" i="1"/>
  <c r="F582" i="1"/>
  <c r="F581" i="1"/>
  <c r="F580" i="1"/>
  <c r="F374" i="1"/>
  <c r="F178" i="1"/>
  <c r="F177" i="1"/>
  <c r="F176" i="1"/>
  <c r="F4955" i="1"/>
  <c r="F4891" i="1"/>
  <c r="F4636" i="1"/>
  <c r="F4475" i="1"/>
  <c r="F4473" i="1"/>
  <c r="F4351" i="1"/>
  <c r="F4350" i="1"/>
  <c r="F4256" i="1"/>
  <c r="F4255" i="1"/>
  <c r="F4253" i="1"/>
  <c r="F4252" i="1"/>
  <c r="F4251" i="1"/>
  <c r="F4250" i="1"/>
  <c r="F4249" i="1"/>
  <c r="F4113" i="1"/>
  <c r="F3788" i="1"/>
  <c r="F3794" i="1"/>
  <c r="F3725" i="1"/>
  <c r="F3724" i="1"/>
  <c r="F3432" i="1"/>
  <c r="F3175" i="1"/>
  <c r="F3174" i="1"/>
  <c r="F3173" i="1"/>
  <c r="F3172" i="1"/>
  <c r="F3171" i="1"/>
  <c r="F3170" i="1"/>
  <c r="F3169" i="1"/>
  <c r="F3168" i="1"/>
  <c r="F3167" i="1"/>
  <c r="F3166" i="1"/>
  <c r="F3160" i="1"/>
  <c r="F3158" i="1"/>
  <c r="F2661" i="1"/>
  <c r="F2660" i="1"/>
  <c r="F2659" i="1"/>
  <c r="F2485" i="1"/>
  <c r="F2484" i="1"/>
  <c r="F2377" i="1"/>
  <c r="F2376" i="1"/>
  <c r="F2378" i="1"/>
  <c r="F2379" i="1"/>
  <c r="F2276" i="1"/>
  <c r="F2259" i="1"/>
  <c r="F2258" i="1"/>
  <c r="F2257" i="1"/>
  <c r="F2256" i="1"/>
  <c r="F2255" i="1"/>
  <c r="F2045" i="1"/>
  <c r="F2044" i="1"/>
  <c r="F1754" i="1"/>
  <c r="F1416" i="1"/>
  <c r="F1263" i="1"/>
  <c r="F1262" i="1"/>
  <c r="F1261" i="1"/>
  <c r="F1073" i="1"/>
  <c r="F932" i="1"/>
  <c r="F922" i="1"/>
  <c r="F924" i="1"/>
  <c r="F925" i="1"/>
  <c r="F926" i="1"/>
  <c r="F928" i="1"/>
  <c r="F927" i="1"/>
  <c r="F929" i="1"/>
  <c r="F923" i="1"/>
  <c r="F930" i="1"/>
  <c r="F579" i="1"/>
  <c r="F578" i="1"/>
  <c r="F375" i="1"/>
  <c r="F373" i="1"/>
  <c r="F107" i="1"/>
  <c r="F4954" i="1"/>
  <c r="F4953" i="1"/>
  <c r="F4818" i="1"/>
  <c r="F4634" i="1"/>
  <c r="F4635" i="1"/>
  <c r="F4633" i="1"/>
  <c r="F4111" i="1"/>
  <c r="F4076" i="1"/>
  <c r="F3984" i="1"/>
  <c r="F3792" i="1"/>
  <c r="F3791" i="1"/>
  <c r="F3790" i="1"/>
  <c r="F3671" i="1"/>
  <c r="F3670" i="1"/>
  <c r="F3165" i="1"/>
  <c r="F3164" i="1"/>
  <c r="F3163" i="1"/>
  <c r="F3162" i="1"/>
  <c r="F3161" i="1"/>
  <c r="F3159" i="1"/>
  <c r="F3157" i="1"/>
  <c r="F2658" i="1"/>
  <c r="F2375" i="1"/>
  <c r="F2374" i="1"/>
  <c r="F2043" i="1"/>
  <c r="F1260" i="1"/>
  <c r="F1259" i="1"/>
  <c r="F575" i="1"/>
  <c r="F577" i="1"/>
  <c r="F576" i="1"/>
  <c r="F486" i="1"/>
  <c r="F4952" i="1" l="1"/>
  <c r="F4949" i="1"/>
  <c r="F4948" i="1"/>
  <c r="F4947" i="1"/>
  <c r="F4951" i="1"/>
  <c r="F4817" i="1"/>
  <c r="F4816" i="1"/>
  <c r="F4815" i="1"/>
  <c r="F4811" i="1"/>
  <c r="F4804" i="1"/>
  <c r="F4802" i="1"/>
  <c r="F4632" i="1"/>
  <c r="F4474" i="1"/>
  <c r="F4472" i="1"/>
  <c r="F4347" i="1"/>
  <c r="F4346" i="1"/>
  <c r="F4216" i="1"/>
  <c r="F4215" i="1"/>
  <c r="F4214" i="1"/>
  <c r="F4110" i="1"/>
  <c r="F4109" i="1"/>
  <c r="F4075" i="1"/>
  <c r="F4074" i="1"/>
  <c r="F3787" i="1"/>
  <c r="F3789" i="1"/>
  <c r="F3560" i="1"/>
  <c r="F3431" i="1"/>
  <c r="F3156" i="1"/>
  <c r="F3155" i="1"/>
  <c r="F3154" i="1"/>
  <c r="F3153" i="1"/>
  <c r="F3152" i="1"/>
  <c r="F3151" i="1"/>
  <c r="F3150" i="1"/>
  <c r="F3149" i="1"/>
  <c r="F2657" i="1"/>
  <c r="F2656" i="1"/>
  <c r="F2655" i="1"/>
  <c r="F2654" i="1"/>
  <c r="F2653" i="1"/>
  <c r="F2571" i="1"/>
  <c r="F2570" i="1"/>
  <c r="F2569" i="1"/>
  <c r="F2373" i="1"/>
  <c r="F2372" i="1"/>
  <c r="F2186" i="1"/>
  <c r="F2185" i="1"/>
  <c r="F2184" i="1"/>
  <c r="F2042" i="1"/>
  <c r="F2041" i="1"/>
  <c r="F2040" i="1"/>
  <c r="F1258" i="1"/>
  <c r="F1185" i="1"/>
  <c r="F1184" i="1"/>
  <c r="F1183" i="1"/>
  <c r="F1070" i="1"/>
  <c r="F921" i="1"/>
  <c r="F920" i="1"/>
  <c r="F919" i="1"/>
  <c r="F918" i="1"/>
  <c r="F917" i="1"/>
  <c r="F915" i="1"/>
  <c r="F916" i="1"/>
  <c r="F806" i="1"/>
  <c r="F266" i="1"/>
  <c r="F265" i="1"/>
  <c r="F175" i="1"/>
  <c r="F106" i="1"/>
  <c r="F35" i="1"/>
  <c r="F36" i="1"/>
  <c r="F34" i="1"/>
  <c r="F4978" i="1" l="1"/>
  <c r="F4945" i="1"/>
  <c r="F4944" i="1"/>
  <c r="F4943" i="1"/>
  <c r="F4888" i="1"/>
  <c r="F4887" i="1"/>
  <c r="F4886" i="1"/>
  <c r="F4801" i="1"/>
  <c r="F4631" i="1"/>
  <c r="F4471" i="1"/>
  <c r="F4468" i="1"/>
  <c r="F4467" i="1"/>
  <c r="F4466" i="1"/>
  <c r="F4279" i="1"/>
  <c r="F4278" i="1"/>
  <c r="F3980" i="1"/>
  <c r="F3979" i="1"/>
  <c r="F3978" i="1"/>
  <c r="F3977" i="1"/>
  <c r="F3976" i="1"/>
  <c r="F3975" i="1"/>
  <c r="F3974" i="1"/>
  <c r="F3973" i="1"/>
  <c r="F3779" i="1"/>
  <c r="F3780" i="1"/>
  <c r="F3774" i="1"/>
  <c r="F3144" i="1"/>
  <c r="F3143" i="1"/>
  <c r="F3142" i="1"/>
  <c r="F3141" i="1"/>
  <c r="F3140" i="1"/>
  <c r="F3138" i="1"/>
  <c r="F3137" i="1"/>
  <c r="F3136" i="1"/>
  <c r="F3135" i="1"/>
  <c r="F3134" i="1"/>
  <c r="F3133" i="1"/>
  <c r="F3127" i="1"/>
  <c r="F3139" i="1"/>
  <c r="F3125" i="1"/>
  <c r="F3123" i="1"/>
  <c r="F3121" i="1"/>
  <c r="F2650" i="1"/>
  <c r="F2651" i="1"/>
  <c r="F2482" i="1"/>
  <c r="F2481" i="1"/>
  <c r="F2183" i="1"/>
  <c r="F2182" i="1"/>
  <c r="F2181" i="1"/>
  <c r="F2027" i="1"/>
  <c r="F2025" i="1"/>
  <c r="F2022" i="1"/>
  <c r="F2026" i="1"/>
  <c r="F1753" i="1"/>
  <c r="F1735" i="1"/>
  <c r="F1681" i="1"/>
  <c r="F1680" i="1"/>
  <c r="F1679" i="1"/>
  <c r="F1678" i="1"/>
  <c r="F1409" i="1"/>
  <c r="F1408" i="1"/>
  <c r="F1404" i="1"/>
  <c r="F1405" i="1"/>
  <c r="F1407" i="1"/>
  <c r="F1256" i="1"/>
  <c r="F1255" i="1"/>
  <c r="F1253" i="1"/>
  <c r="F1251" i="1"/>
  <c r="F1182" i="1"/>
  <c r="F1180" i="1"/>
  <c r="F1175" i="1"/>
  <c r="F1174" i="1"/>
  <c r="F1173" i="1"/>
  <c r="F1172" i="1"/>
  <c r="F1179" i="1"/>
  <c r="F804" i="1"/>
  <c r="F803" i="1"/>
  <c r="F802" i="1"/>
  <c r="F631" i="1"/>
  <c r="F630" i="1"/>
  <c r="F262" i="1"/>
  <c r="F261" i="1"/>
  <c r="F254" i="1"/>
  <c r="F252" i="1"/>
  <c r="F251" i="1"/>
  <c r="F250" i="1"/>
  <c r="F172" i="1"/>
  <c r="F171" i="1"/>
  <c r="F169" i="1"/>
  <c r="F98" i="1"/>
  <c r="F4941" i="1" l="1"/>
  <c r="F4940" i="1"/>
  <c r="F4798" i="1"/>
  <c r="F4714" i="1"/>
  <c r="F4713" i="1"/>
  <c r="F4712" i="1"/>
  <c r="F4711" i="1"/>
  <c r="F4710" i="1"/>
  <c r="F4709" i="1"/>
  <c r="F4708" i="1"/>
  <c r="F4707" i="1"/>
  <c r="F4706" i="1"/>
  <c r="F4705" i="1"/>
  <c r="F4630" i="1"/>
  <c r="F4629" i="1"/>
  <c r="F4628" i="1"/>
  <c r="F4627" i="1"/>
  <c r="F4626" i="1"/>
  <c r="F4625" i="1"/>
  <c r="F4624" i="1"/>
  <c r="F4623" i="1"/>
  <c r="F4622" i="1"/>
  <c r="F4621" i="1"/>
  <c r="F4618" i="1"/>
  <c r="F4620" i="1"/>
  <c r="F4619" i="1"/>
  <c r="F4464" i="1"/>
  <c r="F4463" i="1"/>
  <c r="F4461" i="1"/>
  <c r="F4459" i="1"/>
  <c r="F4458" i="1"/>
  <c r="F4457" i="1"/>
  <c r="F4456" i="1"/>
  <c r="F4455" i="1"/>
  <c r="F4454" i="1"/>
  <c r="F4453" i="1"/>
  <c r="F4452" i="1"/>
  <c r="F4451" i="1"/>
  <c r="F4450" i="1"/>
  <c r="F4310" i="1"/>
  <c r="F4248" i="1"/>
  <c r="F4247" i="1"/>
  <c r="F4108" i="1"/>
  <c r="F4107" i="1"/>
  <c r="F4044" i="1"/>
  <c r="F4043" i="1"/>
  <c r="F3972" i="1"/>
  <c r="F3971" i="1"/>
  <c r="F3970" i="1"/>
  <c r="F3969" i="1"/>
  <c r="F3968" i="1"/>
  <c r="F3967" i="1"/>
  <c r="F3966" i="1"/>
  <c r="F3965" i="1"/>
  <c r="F3964" i="1"/>
  <c r="F3963" i="1"/>
  <c r="F3962" i="1"/>
  <c r="F3961" i="1"/>
  <c r="F3764" i="1"/>
  <c r="F3763" i="1"/>
  <c r="F3762" i="1"/>
  <c r="F3761" i="1"/>
  <c r="F3760" i="1"/>
  <c r="F3759" i="1"/>
  <c r="F3758" i="1"/>
  <c r="F3757" i="1"/>
  <c r="F3756" i="1"/>
  <c r="F3755" i="1"/>
  <c r="F3754" i="1"/>
  <c r="F3753" i="1"/>
  <c r="F3751" i="1"/>
  <c r="F3723" i="1"/>
  <c r="F3722" i="1"/>
  <c r="F3721" i="1"/>
  <c r="F3720" i="1"/>
  <c r="F3719" i="1"/>
  <c r="F3718" i="1"/>
  <c r="F3717" i="1"/>
  <c r="F3714" i="1"/>
  <c r="F3712" i="1"/>
  <c r="F3660" i="1"/>
  <c r="F3659" i="1"/>
  <c r="F3658" i="1"/>
  <c r="F3657" i="1"/>
  <c r="F3656" i="1"/>
  <c r="F3655" i="1"/>
  <c r="F3651" i="1"/>
  <c r="F3652" i="1"/>
  <c r="F3653" i="1"/>
  <c r="F3654" i="1"/>
  <c r="F3430" i="1"/>
  <c r="F3429" i="1"/>
  <c r="F3115" i="1"/>
  <c r="F3114" i="1"/>
  <c r="F3112" i="1"/>
  <c r="F3111" i="1"/>
  <c r="F3109" i="1"/>
  <c r="F3108" i="1"/>
  <c r="F3107" i="1"/>
  <c r="F3105" i="1"/>
  <c r="F3103" i="1"/>
  <c r="F3102" i="1"/>
  <c r="F3101" i="1"/>
  <c r="F3100" i="1"/>
  <c r="F3099" i="1"/>
  <c r="F3098" i="1"/>
  <c r="F3097" i="1"/>
  <c r="F3095" i="1"/>
  <c r="F3094" i="1"/>
  <c r="F3093" i="1"/>
  <c r="F3092" i="1"/>
  <c r="F3091" i="1"/>
  <c r="F3090" i="1"/>
  <c r="F2649" i="1"/>
  <c r="F2648" i="1"/>
  <c r="F2647" i="1"/>
  <c r="F2646" i="1"/>
  <c r="F2645" i="1"/>
  <c r="F2644" i="1"/>
  <c r="F2643" i="1"/>
  <c r="F2642" i="1"/>
  <c r="F2641" i="1"/>
  <c r="F2640" i="1"/>
  <c r="F2639" i="1"/>
  <c r="F2638" i="1"/>
  <c r="F2561" i="1"/>
  <c r="F2480" i="1"/>
  <c r="F2476" i="1"/>
  <c r="F2475" i="1"/>
  <c r="F2474" i="1"/>
  <c r="F2473" i="1"/>
  <c r="F2472" i="1"/>
  <c r="F2471" i="1"/>
  <c r="F2470" i="1"/>
  <c r="F2478" i="1"/>
  <c r="F2479" i="1"/>
  <c r="F2477" i="1"/>
  <c r="F2469" i="1"/>
  <c r="F2468" i="1"/>
  <c r="F2467" i="1"/>
  <c r="F2466" i="1"/>
  <c r="F2370" i="1"/>
  <c r="F2369" i="1"/>
  <c r="F2368" i="1"/>
  <c r="F2367" i="1"/>
  <c r="F2366" i="1"/>
  <c r="F2365" i="1"/>
  <c r="F2364" i="1"/>
  <c r="F2363" i="1"/>
  <c r="F2362" i="1"/>
  <c r="F2361" i="1"/>
  <c r="F2360" i="1"/>
  <c r="F2269" i="1"/>
  <c r="F2271" i="1"/>
  <c r="F2270" i="1"/>
  <c r="F2156" i="1"/>
  <c r="F2155" i="1"/>
  <c r="F2010" i="1"/>
  <c r="F2009" i="1"/>
  <c r="F2008" i="1"/>
  <c r="F2007" i="1"/>
  <c r="F2006" i="1"/>
  <c r="F2005" i="1"/>
  <c r="F2004" i="1"/>
  <c r="F2002" i="1"/>
  <c r="F2001" i="1"/>
  <c r="F2000" i="1"/>
  <c r="F1999" i="1"/>
  <c r="F1998" i="1"/>
  <c r="F1997" i="1"/>
  <c r="F1996" i="1"/>
  <c r="F2003" i="1"/>
  <c r="F1719" i="1"/>
  <c r="F1492" i="1"/>
  <c r="F1493" i="1"/>
  <c r="F1494" i="1"/>
  <c r="F1410" i="1"/>
  <c r="F1403" i="1"/>
  <c r="F1402" i="1"/>
  <c r="F1401" i="1"/>
  <c r="F1400" i="1"/>
  <c r="F1406" i="1"/>
  <c r="F1250" i="1"/>
  <c r="F1249" i="1"/>
  <c r="F1248" i="1"/>
  <c r="F1247" i="1"/>
  <c r="F1246" i="1"/>
  <c r="F1245" i="1"/>
  <c r="F1244" i="1"/>
  <c r="F1243" i="1"/>
  <c r="F1242" i="1"/>
  <c r="F1241" i="1"/>
  <c r="F1240" i="1"/>
  <c r="F1239" i="1"/>
  <c r="F1238" i="1"/>
  <c r="F1237" i="1"/>
  <c r="F1236" i="1"/>
  <c r="F1171" i="1"/>
  <c r="F1170" i="1"/>
  <c r="F1169" i="1"/>
  <c r="F1168" i="1"/>
  <c r="F1166" i="1"/>
  <c r="F1167" i="1"/>
  <c r="F1165" i="1"/>
  <c r="F1164" i="1"/>
  <c r="F1163" i="1"/>
  <c r="F1063" i="1"/>
  <c r="F1062" i="1"/>
  <c r="F1061" i="1"/>
  <c r="F1059" i="1"/>
  <c r="F1058" i="1"/>
  <c r="F1060" i="1"/>
  <c r="F1057" i="1"/>
  <c r="F1054" i="1"/>
  <c r="F1053" i="1"/>
  <c r="F1052" i="1"/>
  <c r="F1055" i="1"/>
  <c r="F1051" i="1"/>
  <c r="F1050" i="1"/>
  <c r="F914" i="1"/>
  <c r="F798" i="1"/>
  <c r="F799" i="1"/>
  <c r="F800" i="1"/>
  <c r="F797" i="1"/>
  <c r="F796" i="1"/>
  <c r="F795" i="1"/>
  <c r="F801" i="1"/>
  <c r="F794" i="1"/>
  <c r="F793" i="1"/>
  <c r="F792" i="1"/>
  <c r="F791" i="1"/>
  <c r="F790" i="1"/>
  <c r="F789" i="1"/>
  <c r="F788" i="1"/>
  <c r="F787" i="1"/>
  <c r="F785" i="1"/>
  <c r="F784" i="1"/>
  <c r="F783" i="1"/>
  <c r="F781" i="1"/>
  <c r="F780" i="1"/>
  <c r="F779" i="1"/>
  <c r="F782" i="1"/>
  <c r="F786" i="1"/>
  <c r="F778" i="1"/>
  <c r="F777" i="1"/>
  <c r="F568" i="1"/>
  <c r="F567" i="1"/>
  <c r="F484" i="1"/>
  <c r="F371" i="1"/>
  <c r="F370" i="1"/>
  <c r="F369" i="1"/>
  <c r="F368" i="1"/>
  <c r="F367" i="1"/>
  <c r="F366" i="1"/>
  <c r="F365" i="1"/>
  <c r="F364" i="1"/>
  <c r="F363" i="1"/>
  <c r="F362" i="1"/>
  <c r="F361" i="1"/>
  <c r="F360" i="1"/>
  <c r="F359" i="1"/>
  <c r="F358" i="1"/>
  <c r="F357" i="1"/>
  <c r="F356" i="1"/>
  <c r="F249" i="1"/>
  <c r="F248" i="1"/>
  <c r="F247" i="1"/>
  <c r="F246" i="1"/>
  <c r="F167" i="1"/>
  <c r="F168" i="1"/>
  <c r="F166" i="1"/>
  <c r="F131" i="1"/>
  <c r="F95" i="1"/>
  <c r="F94" i="1"/>
  <c r="F543" i="1" l="1"/>
  <c r="F537" i="1"/>
  <c r="F296" i="1"/>
  <c r="F4977" i="1"/>
  <c r="F4939" i="1"/>
  <c r="F4885" i="1"/>
  <c r="F4797" i="1"/>
  <c r="F4704" i="1"/>
  <c r="F4616" i="1"/>
  <c r="F4611" i="1"/>
  <c r="F4613" i="1"/>
  <c r="F4615" i="1"/>
  <c r="F4614" i="1"/>
  <c r="F4610" i="1"/>
  <c r="F4609" i="1"/>
  <c r="F4607" i="1"/>
  <c r="F4617" i="1"/>
  <c r="F4608" i="1"/>
  <c r="F4612" i="1"/>
  <c r="F4606" i="1"/>
  <c r="F4605" i="1"/>
  <c r="F4449" i="1"/>
  <c r="F4448" i="1"/>
  <c r="F4159" i="1"/>
  <c r="F4104" i="1"/>
  <c r="F4105" i="1"/>
  <c r="F4041" i="1"/>
  <c r="F4040" i="1"/>
  <c r="F4042" i="1"/>
  <c r="F3959" i="1"/>
  <c r="F3960" i="1"/>
  <c r="F3750" i="1"/>
  <c r="F3648" i="1"/>
  <c r="F3649" i="1"/>
  <c r="F3650" i="1"/>
  <c r="F3022" i="1"/>
  <c r="F3075" i="1"/>
  <c r="F3073" i="1"/>
  <c r="F3024" i="1"/>
  <c r="F3057" i="1"/>
  <c r="F3084" i="1"/>
  <c r="F3044" i="1"/>
  <c r="F3037" i="1"/>
  <c r="F3042" i="1"/>
  <c r="F3020" i="1"/>
  <c r="F3061" i="1"/>
  <c r="F3027" i="1"/>
  <c r="F3015" i="1"/>
  <c r="F3085" i="1"/>
  <c r="F3004" i="1"/>
  <c r="F3003" i="1"/>
  <c r="F3087" i="1"/>
  <c r="F3006" i="1"/>
  <c r="F3067" i="1"/>
  <c r="F3065" i="1"/>
  <c r="F3026" i="1"/>
  <c r="F3014" i="1"/>
  <c r="F3023" i="1"/>
  <c r="F3045" i="1"/>
  <c r="F3032" i="1"/>
  <c r="F3080" i="1"/>
  <c r="F3043" i="1"/>
  <c r="F3009" i="1"/>
  <c r="F3058" i="1"/>
  <c r="F3086" i="1"/>
  <c r="F3083" i="1"/>
  <c r="F3053" i="1"/>
  <c r="F3035" i="1"/>
  <c r="F3076" i="1"/>
  <c r="F3016" i="1"/>
  <c r="F3019" i="1"/>
  <c r="F3034" i="1"/>
  <c r="F3030" i="1"/>
  <c r="F3056" i="1"/>
  <c r="F3021" i="1"/>
  <c r="F3051" i="1"/>
  <c r="F3052" i="1"/>
  <c r="F3041" i="1"/>
  <c r="F3070" i="1"/>
  <c r="F3055" i="1"/>
  <c r="F3047" i="1"/>
  <c r="F3060" i="1"/>
  <c r="F3069" i="1"/>
  <c r="F3008" i="1"/>
  <c r="F3018" i="1"/>
  <c r="F3013" i="1"/>
  <c r="F3012" i="1"/>
  <c r="F3036" i="1"/>
  <c r="F3050" i="1"/>
  <c r="F3031" i="1"/>
  <c r="F3072" i="1"/>
  <c r="F3040" i="1"/>
  <c r="F3007" i="1"/>
  <c r="F3010" i="1"/>
  <c r="F3062" i="1"/>
  <c r="F3005" i="1"/>
  <c r="F3064" i="1"/>
  <c r="F3054" i="1"/>
  <c r="F3082" i="1"/>
  <c r="F3066" i="1"/>
  <c r="F3011" i="1"/>
  <c r="F3081" i="1"/>
  <c r="F3063" i="1"/>
  <c r="F3071" i="1"/>
  <c r="F3079" i="1"/>
  <c r="F3077" i="1"/>
  <c r="F3089" i="1"/>
  <c r="F3088" i="1"/>
  <c r="F3002" i="1"/>
  <c r="F3039" i="1"/>
  <c r="F3059" i="1"/>
  <c r="F3046" i="1"/>
  <c r="F3028" i="1"/>
  <c r="F3074" i="1"/>
  <c r="F3038" i="1"/>
  <c r="F3017" i="1"/>
  <c r="F3049" i="1"/>
  <c r="F3048" i="1"/>
  <c r="F3025" i="1"/>
  <c r="F3033" i="1"/>
  <c r="F3029" i="1"/>
  <c r="F2637" i="1"/>
  <c r="F2179" i="1"/>
  <c r="F2178" i="1"/>
  <c r="F2177" i="1"/>
  <c r="F1995" i="1"/>
  <c r="F1993" i="1"/>
  <c r="F1992" i="1"/>
  <c r="F1994" i="1"/>
  <c r="F1718" i="1"/>
  <c r="F1672" i="1"/>
  <c r="F1673" i="1"/>
  <c r="F1674" i="1"/>
  <c r="F1676" i="1"/>
  <c r="F1677" i="1"/>
  <c r="F1399" i="1"/>
  <c r="F1231" i="1"/>
  <c r="F1233" i="1"/>
  <c r="F1232" i="1"/>
  <c r="F1161" i="1"/>
  <c r="F1049" i="1"/>
  <c r="F1048" i="1"/>
  <c r="F776" i="1"/>
  <c r="F775" i="1"/>
  <c r="F774" i="1"/>
  <c r="F773" i="1"/>
  <c r="F504" i="1"/>
  <c r="F505" i="1"/>
  <c r="F245" i="1"/>
  <c r="F4937" i="1" l="1"/>
  <c r="F4317" i="1"/>
  <c r="F4039" i="1"/>
  <c r="F4037" i="1"/>
  <c r="F3749" i="1"/>
  <c r="F3647" i="1"/>
  <c r="F3646" i="1"/>
  <c r="F3645" i="1"/>
  <c r="F3644" i="1"/>
  <c r="F1717" i="1"/>
  <c r="F1490" i="1"/>
  <c r="F1489" i="1"/>
  <c r="F771" i="1"/>
  <c r="F772" i="1"/>
  <c r="F503" i="1"/>
  <c r="F355" i="1"/>
  <c r="F130" i="1"/>
  <c r="F9" i="1"/>
  <c r="F4938" i="1"/>
  <c r="F4602" i="1"/>
  <c r="F4601" i="1"/>
  <c r="F4447" i="1"/>
  <c r="F4446" i="1"/>
  <c r="F4345" i="1"/>
  <c r="F4316" i="1"/>
  <c r="F3638" i="1"/>
  <c r="F3643" i="1"/>
  <c r="F3408" i="1"/>
  <c r="F2988" i="1"/>
  <c r="F2987" i="1"/>
  <c r="F2986" i="1"/>
  <c r="F2985" i="1"/>
  <c r="F2984" i="1"/>
  <c r="F2983" i="1"/>
  <c r="F2982" i="1"/>
  <c r="F2981" i="1"/>
  <c r="F1986" i="1"/>
  <c r="F1985" i="1"/>
  <c r="F1984" i="1"/>
  <c r="F1983" i="1"/>
  <c r="F1982" i="1"/>
  <c r="F1981" i="1"/>
  <c r="F1609" i="1"/>
  <c r="F1613" i="1"/>
  <c r="F1612" i="1"/>
  <c r="F1395" i="1"/>
  <c r="F1227" i="1"/>
  <c r="F1160" i="1"/>
  <c r="F1159" i="1"/>
  <c r="F911" i="1"/>
  <c r="F767" i="1"/>
  <c r="F766" i="1"/>
  <c r="F483" i="1"/>
  <c r="F482" i="1"/>
  <c r="F481" i="1"/>
  <c r="F354" i="1"/>
  <c r="F161" i="1"/>
  <c r="F129" i="1"/>
  <c r="F80" i="1"/>
  <c r="F11" i="1"/>
  <c r="F4319" i="1" l="1"/>
  <c r="F4309" i="1"/>
  <c r="F3877" i="1"/>
  <c r="F3641" i="1"/>
  <c r="F3640" i="1"/>
  <c r="F3639" i="1"/>
  <c r="F2979" i="1"/>
  <c r="F2978" i="1"/>
  <c r="F2977" i="1"/>
  <c r="F2976" i="1"/>
  <c r="F2975" i="1"/>
  <c r="F1975" i="1"/>
  <c r="F1974" i="1"/>
  <c r="F1973" i="1"/>
  <c r="F1972" i="1"/>
  <c r="F1971" i="1"/>
  <c r="F1610" i="1"/>
  <c r="F1608" i="1"/>
  <c r="F1607" i="1"/>
  <c r="F1606" i="1"/>
  <c r="F1605" i="1"/>
  <c r="F1604" i="1"/>
  <c r="F1603" i="1"/>
  <c r="F1225" i="1"/>
  <c r="F1045" i="1"/>
  <c r="F1044" i="1"/>
  <c r="F765" i="1"/>
  <c r="F566" i="1"/>
  <c r="F480" i="1"/>
  <c r="F353" i="1"/>
  <c r="F164" i="1"/>
  <c r="F92" i="1"/>
  <c r="F91" i="1"/>
  <c r="F90" i="1"/>
  <c r="F89" i="1"/>
  <c r="F88" i="1"/>
  <c r="F87" i="1"/>
  <c r="F86" i="1"/>
  <c r="F85" i="1"/>
  <c r="F84" i="1"/>
  <c r="F83" i="1"/>
  <c r="F10" i="1"/>
  <c r="F4883" i="1" l="1"/>
  <c r="F4703" i="1"/>
  <c r="F4318" i="1"/>
  <c r="F4212" i="1"/>
  <c r="F3634" i="1"/>
  <c r="F3635" i="1"/>
  <c r="F3637" i="1"/>
  <c r="F3636" i="1"/>
  <c r="F2973" i="1"/>
  <c r="F2974" i="1"/>
  <c r="F2972" i="1"/>
  <c r="F2971" i="1"/>
  <c r="F2970" i="1"/>
  <c r="F2968" i="1"/>
  <c r="F2967" i="1"/>
  <c r="F2175" i="1"/>
  <c r="F1970" i="1"/>
  <c r="F1750" i="1"/>
  <c r="F1728" i="1"/>
  <c r="F1397" i="1"/>
  <c r="F1396" i="1"/>
  <c r="F1394" i="1"/>
  <c r="F1224" i="1"/>
  <c r="F1223" i="1"/>
  <c r="F1157" i="1"/>
  <c r="F1156" i="1"/>
  <c r="F1043" i="1"/>
  <c r="F1041" i="1"/>
  <c r="F1039" i="1"/>
  <c r="F1040" i="1"/>
  <c r="F1042" i="1"/>
  <c r="F913" i="1"/>
  <c r="F912" i="1"/>
  <c r="F764" i="1"/>
  <c r="F564" i="1"/>
  <c r="F565" i="1"/>
  <c r="F563" i="1"/>
  <c r="F479" i="1"/>
  <c r="F478" i="1"/>
  <c r="F477" i="1"/>
  <c r="F163" i="1"/>
  <c r="F162" i="1"/>
  <c r="F4702" i="1" l="1"/>
  <c r="F4600" i="1"/>
  <c r="F4599" i="1"/>
  <c r="F4598" i="1"/>
  <c r="F3633" i="1"/>
  <c r="F2952" i="1"/>
  <c r="F2966" i="1"/>
  <c r="F2965" i="1"/>
  <c r="F2964" i="1"/>
  <c r="F2963" i="1"/>
  <c r="F2962" i="1"/>
  <c r="F2961" i="1"/>
  <c r="F1969" i="1"/>
  <c r="F1968" i="1"/>
  <c r="F1967" i="1"/>
  <c r="F1965" i="1"/>
  <c r="F1964" i="1"/>
  <c r="F1966" i="1"/>
  <c r="F1963" i="1"/>
  <c r="F1962" i="1"/>
  <c r="F1727" i="1"/>
  <c r="F1671" i="1"/>
  <c r="F1393" i="1"/>
  <c r="F1155" i="1"/>
  <c r="F1038" i="1"/>
  <c r="F910" i="1"/>
  <c r="F909" i="1"/>
  <c r="F561" i="1"/>
  <c r="F82" i="1"/>
  <c r="F4795" i="1" l="1"/>
  <c r="F4794" i="1"/>
  <c r="F4597" i="1"/>
  <c r="F4071" i="1"/>
  <c r="F3428" i="1"/>
  <c r="F2960" i="1"/>
  <c r="F2959" i="1"/>
  <c r="F2958" i="1"/>
  <c r="F2957" i="1"/>
  <c r="F2956" i="1"/>
  <c r="F2955" i="1"/>
  <c r="F2629" i="1"/>
  <c r="F1961" i="1"/>
  <c r="F1960" i="1"/>
  <c r="F1959" i="1"/>
  <c r="F1958" i="1"/>
  <c r="F1957" i="1"/>
  <c r="F1956" i="1"/>
  <c r="F1948" i="1"/>
  <c r="F1947" i="1"/>
  <c r="F1597" i="1"/>
  <c r="F1037" i="1"/>
  <c r="F560" i="1"/>
  <c r="I4791" i="1" l="1"/>
  <c r="H4791" i="1"/>
  <c r="F4791" i="1"/>
  <c r="F4301" i="1"/>
  <c r="F4036" i="1"/>
  <c r="F626" i="1"/>
  <c r="F625" i="1"/>
  <c r="F627" i="1"/>
  <c r="F624" i="1"/>
  <c r="F623" i="1"/>
  <c r="F622" i="1"/>
  <c r="F621" i="1"/>
  <c r="F620" i="1"/>
  <c r="F619" i="1"/>
  <c r="F659" i="1" l="1"/>
  <c r="F4568" i="1" l="1"/>
  <c r="F4567" i="1"/>
  <c r="F4566" i="1"/>
  <c r="F4565" i="1"/>
  <c r="F4564" i="1"/>
  <c r="F4563" i="1"/>
  <c r="F4562" i="1"/>
  <c r="F4561" i="1"/>
  <c r="F4560" i="1"/>
  <c r="F4313" i="1"/>
  <c r="F4307" i="1"/>
  <c r="F3938" i="1"/>
  <c r="F3937" i="1"/>
  <c r="F3711" i="1"/>
  <c r="F3547" i="1"/>
  <c r="F3546" i="1"/>
  <c r="F2847" i="1"/>
  <c r="F2860" i="1"/>
  <c r="F2857" i="1"/>
  <c r="F2845" i="1"/>
  <c r="F2853" i="1"/>
  <c r="F2852" i="1"/>
  <c r="F2851" i="1"/>
  <c r="F2854" i="1"/>
  <c r="F2856" i="1"/>
  <c r="F2859" i="1"/>
  <c r="F2858" i="1"/>
  <c r="F2855" i="1"/>
  <c r="F2850" i="1"/>
  <c r="F2849" i="1"/>
  <c r="F2846" i="1"/>
  <c r="F2848" i="1"/>
  <c r="F2829" i="1"/>
  <c r="F2836" i="1"/>
  <c r="F2835" i="1"/>
  <c r="F2834" i="1"/>
  <c r="F2833" i="1"/>
  <c r="F2832" i="1"/>
  <c r="F2831" i="1"/>
  <c r="F2830" i="1"/>
  <c r="F2843" i="1"/>
  <c r="F2842" i="1"/>
  <c r="F2841" i="1"/>
  <c r="F2840" i="1"/>
  <c r="F2844" i="1"/>
  <c r="F2442" i="1"/>
  <c r="F2441" i="1"/>
  <c r="F2440" i="1"/>
  <c r="F2340" i="1"/>
  <c r="F2166" i="1"/>
  <c r="F1875" i="1"/>
  <c r="F1874" i="1"/>
  <c r="F1873" i="1"/>
  <c r="F1785" i="1"/>
  <c r="F1661" i="1"/>
  <c r="F1588" i="1"/>
  <c r="F1587" i="1"/>
  <c r="F1586" i="1"/>
  <c r="F1585" i="1"/>
  <c r="F1584" i="1"/>
  <c r="F1583" i="1"/>
  <c r="F1582" i="1"/>
  <c r="F1581" i="1"/>
  <c r="F1379" i="1"/>
  <c r="F1378" i="1"/>
  <c r="F1135" i="1"/>
  <c r="F980" i="1"/>
  <c r="F897" i="1"/>
  <c r="F896" i="1"/>
  <c r="F895" i="1"/>
  <c r="F732" i="1"/>
  <c r="F540" i="1"/>
  <c r="F539" i="1"/>
  <c r="F329" i="1"/>
  <c r="F328" i="1"/>
  <c r="F327" i="1"/>
  <c r="F68" i="1"/>
  <c r="F8" i="1"/>
  <c r="F4994" i="1"/>
  <c r="F4875" i="1"/>
  <c r="F4772" i="1"/>
  <c r="F4559" i="1"/>
  <c r="F4558" i="1"/>
  <c r="F4557" i="1"/>
  <c r="F4418" i="1"/>
  <c r="F4417" i="1"/>
  <c r="F4416" i="1"/>
  <c r="F4300" i="1"/>
  <c r="F4299" i="1"/>
  <c r="F4028" i="1"/>
  <c r="F4013" i="1"/>
  <c r="F3936" i="1"/>
  <c r="F3935" i="1"/>
  <c r="F3619" i="1"/>
  <c r="F3545" i="1"/>
  <c r="F3544" i="1"/>
  <c r="F3542" i="1"/>
  <c r="F3543" i="1"/>
  <c r="F3486" i="1"/>
  <c r="F3442" i="1"/>
  <c r="F3441" i="1"/>
  <c r="F3440" i="1"/>
  <c r="F3439" i="1"/>
  <c r="F3438" i="1"/>
  <c r="F3437" i="1"/>
  <c r="F2828" i="1"/>
  <c r="F2827" i="1"/>
  <c r="F2826" i="1"/>
  <c r="F2824" i="1"/>
  <c r="F2823" i="1"/>
  <c r="F2822" i="1"/>
  <c r="F2821" i="1"/>
  <c r="F2825" i="1"/>
  <c r="F2820" i="1"/>
  <c r="F2819" i="1"/>
  <c r="F2818" i="1"/>
  <c r="F2817" i="1"/>
  <c r="F2547" i="1"/>
  <c r="F1796" i="1"/>
  <c r="F1872" i="1"/>
  <c r="F1871" i="1"/>
  <c r="F1870" i="1"/>
  <c r="F1869" i="1"/>
  <c r="F1784" i="1"/>
  <c r="F1711" i="1"/>
  <c r="F1660" i="1"/>
  <c r="F1658" i="1"/>
  <c r="F1657" i="1"/>
  <c r="F1659" i="1"/>
  <c r="F1580" i="1"/>
  <c r="F1579" i="1"/>
  <c r="F1485" i="1"/>
  <c r="F1484" i="1"/>
  <c r="F1483" i="1"/>
  <c r="F1482" i="1"/>
  <c r="F1481" i="1"/>
  <c r="F1488" i="1"/>
  <c r="F1480" i="1"/>
  <c r="F1479" i="1"/>
  <c r="F1487" i="1"/>
  <c r="F1486" i="1"/>
  <c r="F1134" i="1"/>
  <c r="F1133" i="1"/>
  <c r="F1022" i="1"/>
  <c r="F730" i="1"/>
  <c r="F729" i="1"/>
  <c r="F728" i="1"/>
  <c r="F727" i="1"/>
  <c r="F731" i="1"/>
  <c r="F726" i="1"/>
  <c r="F439" i="1"/>
  <c r="F440" i="1"/>
  <c r="F6" i="1"/>
  <c r="F4921" i="1"/>
  <c r="F4920" i="1"/>
  <c r="F4919" i="1"/>
  <c r="F4918" i="1"/>
  <c r="F4917" i="1"/>
  <c r="F4916" i="1"/>
  <c r="F4915" i="1"/>
  <c r="F4914" i="1"/>
  <c r="F4913" i="1"/>
  <c r="F4912" i="1"/>
  <c r="F4872" i="1"/>
  <c r="F4871" i="1"/>
  <c r="F4870" i="1"/>
  <c r="F4869" i="1"/>
  <c r="F4868" i="1"/>
  <c r="F4867" i="1"/>
  <c r="F4866" i="1"/>
  <c r="F4865" i="1"/>
  <c r="F4864" i="1"/>
  <c r="F4863" i="1"/>
  <c r="F4862" i="1"/>
  <c r="F4861" i="1"/>
  <c r="F4860" i="1"/>
  <c r="F4859" i="1"/>
  <c r="F4858" i="1"/>
  <c r="F4857" i="1"/>
  <c r="F4856" i="1"/>
  <c r="F4855" i="1"/>
  <c r="F4854" i="1"/>
  <c r="F4771" i="1"/>
  <c r="F4770" i="1"/>
  <c r="F4769" i="1"/>
  <c r="F4768" i="1"/>
  <c r="F4767" i="1"/>
  <c r="F4691" i="1"/>
  <c r="F4690" i="1"/>
  <c r="F4556" i="1"/>
  <c r="F4555" i="1"/>
  <c r="F4554" i="1"/>
  <c r="F4553" i="1"/>
  <c r="F4552" i="1"/>
  <c r="F4415" i="1"/>
  <c r="F4306" i="1"/>
  <c r="F4305" i="1"/>
  <c r="F4235" i="1"/>
  <c r="F4234" i="1"/>
  <c r="F4233" i="1"/>
  <c r="F4232" i="1"/>
  <c r="F4231" i="1"/>
  <c r="F4210" i="1"/>
  <c r="F4209" i="1"/>
  <c r="F4208" i="1"/>
  <c r="F4180" i="1"/>
  <c r="F4179" i="1"/>
  <c r="F4178" i="1"/>
  <c r="F4177" i="1"/>
  <c r="F4176" i="1"/>
  <c r="F4175" i="1"/>
  <c r="F4174" i="1"/>
  <c r="F4173" i="1"/>
  <c r="F4155" i="1"/>
  <c r="F4154" i="1"/>
  <c r="F4153" i="1"/>
  <c r="F4062" i="1"/>
  <c r="F4061" i="1"/>
  <c r="F4054" i="1"/>
  <c r="F4053" i="1"/>
  <c r="F4052" i="1"/>
  <c r="F4051" i="1"/>
  <c r="F4027" i="1"/>
  <c r="F4026" i="1"/>
  <c r="F4025" i="1"/>
  <c r="F3618" i="1"/>
  <c r="F3615" i="1"/>
  <c r="F3614" i="1"/>
  <c r="F3613" i="1"/>
  <c r="F3612" i="1"/>
  <c r="F3611" i="1"/>
  <c r="F3610" i="1"/>
  <c r="F3609" i="1"/>
  <c r="F3608" i="1"/>
  <c r="F3617" i="1"/>
  <c r="F3616" i="1"/>
  <c r="F3541" i="1"/>
  <c r="F3540" i="1"/>
  <c r="F3539" i="1"/>
  <c r="F3485" i="1"/>
  <c r="F3484" i="1"/>
  <c r="F3483" i="1"/>
  <c r="F3482" i="1"/>
  <c r="F3481" i="1"/>
  <c r="F3480" i="1"/>
  <c r="F3479" i="1"/>
  <c r="F3478" i="1"/>
  <c r="F3477" i="1"/>
  <c r="F3476" i="1"/>
  <c r="F3475" i="1"/>
  <c r="F3474" i="1"/>
  <c r="F2816" i="1"/>
  <c r="F2812" i="1"/>
  <c r="F2815" i="1"/>
  <c r="F2814" i="1"/>
  <c r="F2813" i="1"/>
  <c r="F2801" i="1"/>
  <c r="F2217" i="1"/>
  <c r="F1868" i="1"/>
  <c r="F1710" i="1"/>
  <c r="F1709" i="1"/>
  <c r="F1708" i="1"/>
  <c r="F1707" i="1"/>
  <c r="F1706" i="1"/>
  <c r="F1705" i="1"/>
  <c r="F1704" i="1"/>
  <c r="F1703" i="1"/>
  <c r="F1702" i="1"/>
  <c r="F1701" i="1"/>
  <c r="F1578" i="1"/>
  <c r="F1577" i="1"/>
  <c r="F1576" i="1"/>
  <c r="F1575" i="1"/>
  <c r="F1574" i="1"/>
  <c r="F1573" i="1"/>
  <c r="F1571" i="1"/>
  <c r="F1570" i="1"/>
  <c r="F1569" i="1"/>
  <c r="F1568" i="1"/>
  <c r="F1567" i="1"/>
  <c r="F1572" i="1"/>
  <c r="F1478" i="1"/>
  <c r="F1477" i="1"/>
  <c r="F1377" i="1"/>
  <c r="F1333" i="1"/>
  <c r="F1332" i="1"/>
  <c r="F1331" i="1"/>
  <c r="F1330" i="1"/>
  <c r="F1329" i="1"/>
  <c r="F1328" i="1"/>
  <c r="F1327" i="1"/>
  <c r="F1326" i="1"/>
  <c r="F1325" i="1"/>
  <c r="F979" i="1"/>
  <c r="F894" i="1"/>
  <c r="F609" i="1"/>
  <c r="F536" i="1"/>
  <c r="F4" i="1"/>
  <c r="F4766" i="1"/>
  <c r="F4551" i="1"/>
  <c r="F4337" i="1"/>
  <c r="F4298" i="1"/>
  <c r="F4297" i="1"/>
  <c r="F4152" i="1"/>
  <c r="F4151" i="1"/>
  <c r="F4150" i="1"/>
  <c r="F4149" i="1"/>
  <c r="F4148" i="1"/>
  <c r="F4147" i="1"/>
  <c r="F3934" i="1"/>
  <c r="F3933" i="1"/>
  <c r="F3932" i="1"/>
  <c r="F3931" i="1"/>
  <c r="F3473" i="1"/>
  <c r="F3427" i="1"/>
  <c r="F2811" i="1"/>
  <c r="F2810" i="1"/>
  <c r="F2808" i="1"/>
  <c r="F2809" i="1"/>
  <c r="F2807" i="1"/>
  <c r="F2806" i="1"/>
  <c r="F2805" i="1"/>
  <c r="F2598" i="1"/>
  <c r="F2546" i="1"/>
  <c r="F2545" i="1"/>
  <c r="F2544" i="1"/>
  <c r="F2543" i="1"/>
  <c r="F2542" i="1"/>
  <c r="F2541" i="1"/>
  <c r="F2439" i="1"/>
  <c r="F2423" i="1"/>
  <c r="F2422" i="1"/>
  <c r="F2421" i="1"/>
  <c r="F2420" i="1"/>
  <c r="F2419" i="1"/>
  <c r="F2418" i="1"/>
  <c r="F2417" i="1"/>
  <c r="F2416" i="1"/>
  <c r="F2339" i="1"/>
  <c r="F2216" i="1"/>
  <c r="F1783" i="1"/>
  <c r="F1782" i="1"/>
  <c r="F1781" i="1"/>
  <c r="F1780" i="1"/>
  <c r="F1653" i="1"/>
  <c r="F1656" i="1"/>
  <c r="F1655" i="1"/>
  <c r="F1476" i="1"/>
  <c r="F1475" i="1"/>
  <c r="F1474" i="1"/>
  <c r="F1473" i="1"/>
  <c r="F1472" i="1"/>
  <c r="F1471" i="1"/>
  <c r="F1470" i="1"/>
  <c r="F1376" i="1"/>
  <c r="F893" i="1"/>
  <c r="F892" i="1"/>
  <c r="F725" i="1"/>
  <c r="F724" i="1"/>
  <c r="F723" i="1"/>
  <c r="F722" i="1"/>
  <c r="F721" i="1"/>
  <c r="F720" i="1"/>
  <c r="F719" i="1"/>
  <c r="F718" i="1"/>
  <c r="F717" i="1"/>
  <c r="F716" i="1"/>
  <c r="F715" i="1"/>
  <c r="F714" i="1"/>
  <c r="F713" i="1"/>
  <c r="F712" i="1"/>
  <c r="F711" i="1"/>
  <c r="F710" i="1"/>
  <c r="F709" i="1"/>
  <c r="F708" i="1"/>
  <c r="F707" i="1"/>
  <c r="F706" i="1"/>
  <c r="F705" i="1"/>
  <c r="F704" i="1"/>
  <c r="F703" i="1"/>
  <c r="F702" i="1"/>
  <c r="F701" i="1"/>
  <c r="F700" i="1"/>
  <c r="F699" i="1"/>
  <c r="F633" i="1"/>
  <c r="F636" i="1"/>
  <c r="F535" i="1"/>
  <c r="F534" i="1"/>
  <c r="F224" i="1"/>
  <c r="F223" i="1"/>
  <c r="F150" i="1"/>
  <c r="F149" i="1"/>
  <c r="F148" i="1"/>
  <c r="F147" i="1"/>
  <c r="F146" i="1"/>
  <c r="F154" i="1"/>
  <c r="F153" i="1"/>
  <c r="F152" i="1"/>
  <c r="F151" i="1"/>
  <c r="F4911" i="1"/>
  <c r="F4853" i="1"/>
  <c r="F4852" i="1"/>
  <c r="F4550" i="1"/>
  <c r="F4413" i="1"/>
  <c r="F4414" i="1"/>
  <c r="F2165" i="1"/>
  <c r="F2164" i="1"/>
  <c r="F4304" i="1"/>
  <c r="F3930" i="1"/>
  <c r="F3929" i="1"/>
  <c r="F3928" i="1"/>
  <c r="F3927" i="1"/>
  <c r="F3926" i="1"/>
  <c r="F3925" i="1"/>
  <c r="F3924" i="1"/>
  <c r="F3923" i="1"/>
  <c r="F3922" i="1"/>
  <c r="F3921" i="1"/>
  <c r="F3920" i="1"/>
  <c r="F3919" i="1"/>
  <c r="F3918" i="1"/>
  <c r="F3917" i="1"/>
  <c r="F3916" i="1"/>
  <c r="F3915" i="1"/>
  <c r="F3914" i="1"/>
  <c r="F3913" i="1"/>
  <c r="F3709" i="1"/>
  <c r="F3607" i="1"/>
  <c r="F3538" i="1"/>
  <c r="F3537" i="1"/>
  <c r="F3536" i="1"/>
  <c r="F3472" i="1"/>
  <c r="F2804" i="1"/>
  <c r="F2803" i="1"/>
  <c r="F2802" i="1"/>
  <c r="F2800" i="1"/>
  <c r="F2799" i="1"/>
  <c r="F2798" i="1"/>
  <c r="F2597" i="1"/>
  <c r="F2596" i="1"/>
  <c r="F2438" i="1"/>
  <c r="F2437" i="1"/>
  <c r="F1867" i="1"/>
  <c r="F1779" i="1"/>
  <c r="F1778" i="1"/>
  <c r="F1773" i="1"/>
  <c r="F1776" i="1"/>
  <c r="F1775" i="1"/>
  <c r="F1774" i="1"/>
  <c r="F1777" i="1"/>
  <c r="F1772" i="1"/>
  <c r="F1700" i="1"/>
  <c r="F1715" i="1"/>
  <c r="F1654" i="1"/>
  <c r="F1469" i="1"/>
  <c r="F1468" i="1"/>
  <c r="F635" i="1"/>
  <c r="F634" i="1"/>
  <c r="F533" i="1"/>
  <c r="F512" i="1"/>
  <c r="F532" i="1"/>
  <c r="F562" i="1"/>
  <c r="F531" i="1"/>
  <c r="F325" i="1"/>
  <c r="F145" i="1"/>
  <c r="F144" i="1"/>
  <c r="F143" i="1"/>
  <c r="F122" i="1"/>
  <c r="F142" i="1"/>
  <c r="F4935" i="1" l="1"/>
  <c r="F4933" i="1"/>
  <c r="F4932" i="1"/>
  <c r="F4934" i="1"/>
  <c r="F4882" i="1"/>
  <c r="F4881" i="1"/>
  <c r="F4880" i="1"/>
  <c r="F4879" i="1"/>
  <c r="F4878" i="1"/>
  <c r="F4789" i="1"/>
  <c r="F4788" i="1"/>
  <c r="F4787" i="1"/>
  <c r="F4786" i="1"/>
  <c r="F4785" i="1"/>
  <c r="F4784" i="1"/>
  <c r="F4783" i="1"/>
  <c r="F4782" i="1"/>
  <c r="F4781" i="1"/>
  <c r="F4780" i="1"/>
  <c r="F4779" i="1"/>
  <c r="F4790" i="1"/>
  <c r="F4699" i="1"/>
  <c r="F4698" i="1"/>
  <c r="F4594" i="1"/>
  <c r="F4593" i="1"/>
  <c r="F4592" i="1"/>
  <c r="F4591" i="1"/>
  <c r="F4590" i="1"/>
  <c r="F4589" i="1"/>
  <c r="F4436" i="1"/>
  <c r="F4435" i="1"/>
  <c r="F4439" i="1"/>
  <c r="F4438" i="1"/>
  <c r="F4437" i="1"/>
  <c r="F4434" i="1"/>
  <c r="F4433" i="1"/>
  <c r="F4183" i="1"/>
  <c r="F4158" i="1"/>
  <c r="F4067" i="1"/>
  <c r="F4069" i="1"/>
  <c r="F4068" i="1"/>
  <c r="F4066" i="1"/>
  <c r="F4065" i="1"/>
  <c r="F4064" i="1"/>
  <c r="F4035" i="1"/>
  <c r="F4034" i="1"/>
  <c r="F3948" i="1"/>
  <c r="F3947" i="1"/>
  <c r="F3946" i="1"/>
  <c r="F3945" i="1"/>
  <c r="F3944" i="1"/>
  <c r="F3943" i="1"/>
  <c r="F3748" i="1"/>
  <c r="F3631" i="1"/>
  <c r="F3630" i="1"/>
  <c r="F3628" i="1"/>
  <c r="F3629" i="1"/>
  <c r="F3626" i="1"/>
  <c r="F3627" i="1"/>
  <c r="F3557" i="1"/>
  <c r="F3555" i="1"/>
  <c r="F3489" i="1"/>
  <c r="F3488" i="1"/>
  <c r="F3487" i="1"/>
  <c r="F2943" i="1"/>
  <c r="F2942" i="1"/>
  <c r="F2941" i="1"/>
  <c r="F2940" i="1"/>
  <c r="F2939" i="1"/>
  <c r="F2937" i="1"/>
  <c r="F2932" i="1"/>
  <c r="F2934" i="1"/>
  <c r="F2935" i="1"/>
  <c r="F2930" i="1"/>
  <c r="F2933" i="1"/>
  <c r="F2936" i="1"/>
  <c r="F2625" i="1"/>
  <c r="F2624" i="1"/>
  <c r="F2623" i="1"/>
  <c r="F2622" i="1"/>
  <c r="F2621" i="1"/>
  <c r="F2620" i="1"/>
  <c r="F2619" i="1"/>
  <c r="F2618" i="1"/>
  <c r="F2617" i="1"/>
  <c r="F2616" i="1"/>
  <c r="F2615" i="1"/>
  <c r="F2614" i="1"/>
  <c r="F2613" i="1"/>
  <c r="F2612" i="1"/>
  <c r="F2611" i="1"/>
  <c r="F2610" i="1"/>
  <c r="F2559" i="1"/>
  <c r="F2558" i="1"/>
  <c r="F2548" i="1"/>
  <c r="F2555" i="1"/>
  <c r="F2554" i="1"/>
  <c r="F2553" i="1"/>
  <c r="F2552" i="1"/>
  <c r="F2551" i="1"/>
  <c r="F2550" i="1"/>
  <c r="F2549" i="1"/>
  <c r="F2557" i="1"/>
  <c r="F2556" i="1"/>
  <c r="F2464" i="1"/>
  <c r="F2351" i="1"/>
  <c r="F2348" i="1"/>
  <c r="F2349" i="1"/>
  <c r="F2350" i="1"/>
  <c r="F2347" i="1"/>
  <c r="F2346" i="1"/>
  <c r="F2345" i="1"/>
  <c r="F2220" i="1"/>
  <c r="F2219" i="1"/>
  <c r="F2218" i="1"/>
  <c r="F2171" i="1"/>
  <c r="F2170" i="1"/>
  <c r="F2169" i="1"/>
  <c r="F1930" i="1"/>
  <c r="F1929" i="1"/>
  <c r="F1928" i="1"/>
  <c r="F1927" i="1"/>
  <c r="F1926" i="1"/>
  <c r="F1925" i="1"/>
  <c r="F1924" i="1"/>
  <c r="F1923" i="1"/>
  <c r="F1922" i="1"/>
  <c r="F1921" i="1"/>
  <c r="F1920" i="1"/>
  <c r="F1916" i="1"/>
  <c r="F1919" i="1"/>
  <c r="F1918" i="1"/>
  <c r="F1917" i="1"/>
  <c r="F1895" i="1"/>
  <c r="F1894" i="1"/>
  <c r="F1893" i="1"/>
  <c r="F1892" i="1"/>
  <c r="F1891" i="1"/>
  <c r="F1890" i="1"/>
  <c r="F1889" i="1"/>
  <c r="F1888" i="1"/>
  <c r="F1887" i="1"/>
  <c r="F1886" i="1"/>
  <c r="F1885" i="1"/>
  <c r="F1884" i="1"/>
  <c r="F1915" i="1"/>
  <c r="F1914" i="1"/>
  <c r="F1913" i="1"/>
  <c r="F1912" i="1"/>
  <c r="F1911" i="1"/>
  <c r="F1910" i="1"/>
  <c r="F1909" i="1"/>
  <c r="F1908" i="1"/>
  <c r="F1907" i="1"/>
  <c r="F1906" i="1"/>
  <c r="F1905" i="1"/>
  <c r="F1904" i="1"/>
  <c r="F1903" i="1"/>
  <c r="F1902" i="1"/>
  <c r="F1901" i="1"/>
  <c r="F1900" i="1"/>
  <c r="F1899" i="1"/>
  <c r="F1898" i="1"/>
  <c r="F1897" i="1"/>
  <c r="F1896" i="1"/>
  <c r="F1786" i="1"/>
  <c r="F1722" i="1"/>
  <c r="F1724" i="1"/>
  <c r="F1723" i="1"/>
  <c r="F1726" i="1"/>
  <c r="F1725" i="1"/>
  <c r="F1721" i="1"/>
  <c r="F1714" i="1"/>
  <c r="F1713" i="1"/>
  <c r="F1712" i="1"/>
  <c r="F1666" i="1"/>
  <c r="F1665" i="1"/>
  <c r="F1664" i="1"/>
  <c r="F1593" i="1"/>
  <c r="F1592" i="1"/>
  <c r="F1591" i="1"/>
  <c r="F1590" i="1"/>
  <c r="F1391" i="1"/>
  <c r="F1350" i="1"/>
  <c r="F1349" i="1"/>
  <c r="F1351" i="1"/>
  <c r="F1343" i="1"/>
  <c r="F1344" i="1"/>
  <c r="F1348" i="1"/>
  <c r="F1347" i="1"/>
  <c r="F1346" i="1"/>
  <c r="F1345" i="1"/>
  <c r="F1342" i="1"/>
  <c r="F1341" i="1"/>
  <c r="F1151" i="1"/>
  <c r="F1150" i="1"/>
  <c r="F1149" i="1"/>
  <c r="F1143" i="1"/>
  <c r="F1147" i="1"/>
  <c r="F1146" i="1"/>
  <c r="F1145" i="1"/>
  <c r="F1144" i="1"/>
  <c r="F1148" i="1"/>
  <c r="F1035" i="1"/>
  <c r="F1034" i="1"/>
  <c r="F1033" i="1"/>
  <c r="F1032" i="1"/>
  <c r="F1031" i="1"/>
  <c r="F1030" i="1"/>
  <c r="F1029" i="1"/>
  <c r="F1028" i="1"/>
  <c r="F1027" i="1"/>
  <c r="F1026" i="1"/>
  <c r="F1025" i="1"/>
  <c r="F1024" i="1"/>
  <c r="F904" i="1"/>
  <c r="F763" i="1"/>
  <c r="F638" i="1"/>
  <c r="F637" i="1"/>
  <c r="F618" i="1"/>
  <c r="F617" i="1"/>
  <c r="F616" i="1"/>
  <c r="F615" i="1"/>
  <c r="F614" i="1"/>
  <c r="F613" i="1"/>
  <c r="F612" i="1"/>
  <c r="F611" i="1"/>
  <c r="F610" i="1"/>
  <c r="F551" i="1"/>
  <c r="I550" i="1"/>
  <c r="H550" i="1"/>
  <c r="F550" i="1"/>
  <c r="F549" i="1"/>
  <c r="F548" i="1"/>
  <c r="I547" i="1"/>
  <c r="H547" i="1"/>
  <c r="F547" i="1"/>
  <c r="F546" i="1"/>
  <c r="F476" i="1"/>
  <c r="F459" i="1"/>
  <c r="F349" i="1"/>
  <c r="F240" i="1"/>
  <c r="F237" i="1"/>
  <c r="F239" i="1"/>
  <c r="F238" i="1"/>
  <c r="F236" i="1"/>
  <c r="F235" i="1"/>
  <c r="F234" i="1"/>
  <c r="F232" i="1"/>
  <c r="F233" i="1"/>
  <c r="F231" i="1"/>
  <c r="F230" i="1"/>
  <c r="F228" i="1"/>
  <c r="F159" i="1"/>
  <c r="F158" i="1"/>
  <c r="F157" i="1"/>
  <c r="F156" i="1"/>
  <c r="F155" i="1"/>
  <c r="F125" i="1"/>
  <c r="F124" i="1"/>
  <c r="F123" i="1"/>
  <c r="F69" i="1"/>
  <c r="F461" i="1" l="1"/>
  <c r="F460" i="1"/>
  <c r="F462" i="1" l="1"/>
  <c r="F463" i="1" l="1"/>
  <c r="F464" i="1" l="1"/>
  <c r="F465" i="1" l="1"/>
  <c r="F466" i="1" l="1"/>
  <c r="F467" i="1" l="1"/>
  <c r="F468" i="1" l="1"/>
  <c r="F469" i="1" l="1"/>
  <c r="F470" i="1" l="1"/>
  <c r="F471" i="1" l="1"/>
  <c r="F472" i="1" l="1"/>
  <c r="F473" i="1" l="1"/>
  <c r="F475" i="1" l="1"/>
  <c r="F474" i="1"/>
  <c r="H1793" i="1"/>
  <c r="H1792" i="1"/>
  <c r="H1791" i="1"/>
  <c r="H1790" i="1"/>
  <c r="H1789" i="1"/>
  <c r="H1795" i="1"/>
  <c r="H1794" i="1"/>
  <c r="F4926" i="1"/>
  <c r="F4876" i="1"/>
  <c r="F4877" i="1"/>
  <c r="F4694" i="1"/>
  <c r="F4693" i="1"/>
  <c r="F4588" i="1"/>
  <c r="F4587" i="1"/>
  <c r="F4419" i="1"/>
  <c r="F4315" i="1"/>
  <c r="F4314" i="1"/>
  <c r="F4182" i="1"/>
  <c r="F4181" i="1"/>
  <c r="F3710" i="1"/>
  <c r="F3623" i="1"/>
  <c r="F3622" i="1"/>
  <c r="F3621" i="1"/>
  <c r="F3620" i="1"/>
  <c r="F3550" i="1"/>
  <c r="F3548" i="1"/>
  <c r="F2895" i="1"/>
  <c r="F2870" i="1"/>
  <c r="F2878" i="1"/>
  <c r="F2920" i="1"/>
  <c r="F2919" i="1"/>
  <c r="F2913" i="1"/>
  <c r="F2912" i="1"/>
  <c r="F2884" i="1"/>
  <c r="F2869" i="1"/>
  <c r="F2874" i="1"/>
  <c r="F2910" i="1"/>
  <c r="F2868" i="1"/>
  <c r="F2904" i="1"/>
  <c r="F2894" i="1"/>
  <c r="F2903" i="1"/>
  <c r="F2918" i="1"/>
  <c r="F2867" i="1"/>
  <c r="F2893" i="1"/>
  <c r="F2892" i="1"/>
  <c r="F2883" i="1"/>
  <c r="F2897" i="1"/>
  <c r="F2866" i="1"/>
  <c r="F2909" i="1"/>
  <c r="F2862" i="1"/>
  <c r="F2902" i="1"/>
  <c r="F2873" i="1"/>
  <c r="F2875" i="1"/>
  <c r="F2905" i="1"/>
  <c r="F2865" i="1"/>
  <c r="F2877" i="1"/>
  <c r="F2891" i="1"/>
  <c r="F2882" i="1"/>
  <c r="F2917" i="1"/>
  <c r="F2896" i="1"/>
  <c r="F2876" i="1"/>
  <c r="F2881" i="1"/>
  <c r="F2864" i="1"/>
  <c r="F2916" i="1"/>
  <c r="F2911" i="1"/>
  <c r="F2915" i="1"/>
  <c r="F2880" i="1"/>
  <c r="F2879" i="1"/>
  <c r="F2901" i="1"/>
  <c r="F2890" i="1"/>
  <c r="F2908" i="1"/>
  <c r="F2907" i="1"/>
  <c r="F2906" i="1"/>
  <c r="F2889" i="1"/>
  <c r="F2900" i="1"/>
  <c r="F2899" i="1"/>
  <c r="F2898" i="1"/>
  <c r="F2872" i="1"/>
  <c r="F2888" i="1"/>
  <c r="F2921" i="1"/>
  <c r="F2861" i="1"/>
  <c r="F2863" i="1"/>
  <c r="F2871" i="1"/>
  <c r="F2914" i="1"/>
  <c r="F2887" i="1"/>
  <c r="F2886" i="1"/>
  <c r="F2885" i="1"/>
  <c r="F2444" i="1"/>
  <c r="F2443" i="1"/>
  <c r="I1877" i="1"/>
  <c r="H1877" i="1"/>
  <c r="F1877" i="1"/>
  <c r="I1876" i="1"/>
  <c r="H1876" i="1"/>
  <c r="F1876" i="1"/>
  <c r="F1662" i="1"/>
  <c r="F1336" i="1"/>
  <c r="F1023" i="1"/>
  <c r="F899" i="1"/>
  <c r="F902" i="1"/>
  <c r="F901" i="1"/>
  <c r="F898" i="1"/>
  <c r="F900" i="1"/>
  <c r="F760" i="1"/>
  <c r="F759" i="1"/>
  <c r="F758" i="1"/>
  <c r="F757" i="1"/>
  <c r="F756" i="1"/>
  <c r="F755" i="1"/>
  <c r="F754" i="1"/>
  <c r="F753" i="1"/>
  <c r="F752" i="1"/>
  <c r="F751" i="1"/>
  <c r="F750" i="1"/>
  <c r="F733" i="1"/>
  <c r="F735" i="1"/>
  <c r="F749" i="1"/>
  <c r="F748" i="1"/>
  <c r="F747" i="1"/>
  <c r="F746" i="1"/>
  <c r="I745" i="1"/>
  <c r="H745" i="1"/>
  <c r="F745" i="1"/>
  <c r="F744" i="1"/>
  <c r="F743" i="1"/>
  <c r="F742" i="1"/>
  <c r="F741" i="1"/>
  <c r="F734" i="1"/>
  <c r="F740" i="1"/>
  <c r="F739" i="1"/>
  <c r="F738" i="1"/>
  <c r="F737" i="1"/>
  <c r="F736" i="1"/>
  <c r="I544" i="1"/>
  <c r="H544" i="1"/>
  <c r="F544" i="1"/>
  <c r="F542" i="1"/>
  <c r="F545" i="1"/>
  <c r="F541" i="1"/>
  <c r="I441" i="1"/>
  <c r="H441" i="1"/>
  <c r="F441" i="1"/>
  <c r="F442" i="1"/>
  <c r="F444" i="1"/>
  <c r="F443" i="1"/>
  <c r="F330" i="1"/>
  <c r="I1873" i="1" l="1"/>
  <c r="H1873" i="1"/>
  <c r="I540" i="1"/>
  <c r="H540" i="1"/>
  <c r="I1796" i="1" l="1"/>
  <c r="H1796" i="1"/>
  <c r="I1872" i="1"/>
  <c r="H1872" i="1"/>
  <c r="I1871" i="1"/>
  <c r="H1871" i="1"/>
  <c r="I1870" i="1"/>
  <c r="H1870" i="1"/>
  <c r="I4769" i="1" l="1"/>
  <c r="H4769" i="1"/>
  <c r="I4768" i="1"/>
  <c r="H4768" i="1"/>
  <c r="I4767" i="1"/>
  <c r="H4767" i="1"/>
  <c r="I1868" i="1"/>
  <c r="H1868" i="1"/>
  <c r="G1332" i="1"/>
  <c r="G1331" i="1"/>
  <c r="G1330" i="1"/>
  <c r="G1329" i="1"/>
  <c r="G1328" i="1"/>
  <c r="G1327" i="1"/>
  <c r="I715" i="1" l="1"/>
  <c r="H715" i="1"/>
  <c r="I1469" i="1" l="1"/>
  <c r="H1469" i="1"/>
  <c r="I1468" i="1"/>
  <c r="H1468" i="1"/>
  <c r="I562" i="1"/>
  <c r="H562" i="1"/>
  <c r="F4546" i="1" l="1"/>
  <c r="F4296" i="1"/>
  <c r="F4230" i="1"/>
  <c r="F4229" i="1"/>
  <c r="F4207" i="1"/>
  <c r="F4206" i="1"/>
  <c r="F4205" i="1"/>
  <c r="F3903" i="1"/>
  <c r="F3902" i="1"/>
  <c r="F3912" i="1"/>
  <c r="F3747" i="1"/>
  <c r="F3606" i="1"/>
  <c r="F3471" i="1"/>
  <c r="F3470" i="1"/>
  <c r="F3469" i="1"/>
  <c r="F3468" i="1"/>
  <c r="F3467" i="1"/>
  <c r="F3466" i="1"/>
  <c r="F3465" i="1"/>
  <c r="F3464" i="1"/>
  <c r="F3463" i="1"/>
  <c r="F3462" i="1"/>
  <c r="F3461" i="1"/>
  <c r="F3460" i="1"/>
  <c r="F3459" i="1"/>
  <c r="F3458" i="1"/>
  <c r="F2796" i="1"/>
  <c r="F2795" i="1"/>
  <c r="F2794" i="1"/>
  <c r="F2793" i="1"/>
  <c r="F2792" i="1"/>
  <c r="I1866" i="1"/>
  <c r="H1866" i="1"/>
  <c r="F1866" i="1"/>
  <c r="I1865" i="1"/>
  <c r="H1865" i="1"/>
  <c r="F1865" i="1"/>
  <c r="I1864" i="1"/>
  <c r="H1864" i="1"/>
  <c r="F1864" i="1"/>
  <c r="I1863" i="1"/>
  <c r="H1863" i="1"/>
  <c r="F1863" i="1"/>
  <c r="I1862" i="1"/>
  <c r="H1862" i="1"/>
  <c r="F1862" i="1"/>
  <c r="I1861" i="1"/>
  <c r="H1861" i="1"/>
  <c r="F1861" i="1"/>
  <c r="I1860" i="1"/>
  <c r="H1860" i="1"/>
  <c r="F1860" i="1"/>
  <c r="I1859" i="1"/>
  <c r="H1859" i="1"/>
  <c r="F1859" i="1"/>
  <c r="F1858" i="1"/>
  <c r="I1857" i="1"/>
  <c r="H1857" i="1"/>
  <c r="F1857" i="1"/>
  <c r="I1856" i="1"/>
  <c r="H1856" i="1"/>
  <c r="F1856" i="1"/>
  <c r="F1855" i="1"/>
  <c r="F1854" i="1"/>
  <c r="F1853" i="1"/>
  <c r="F1852" i="1"/>
  <c r="F1851" i="1"/>
  <c r="F1771" i="1"/>
  <c r="F1770" i="1"/>
  <c r="F1769" i="1"/>
  <c r="F1566" i="1"/>
  <c r="F1467" i="1"/>
  <c r="F1457" i="1"/>
  <c r="F1466" i="1"/>
  <c r="F1465" i="1"/>
  <c r="F1464" i="1"/>
  <c r="F1463" i="1"/>
  <c r="F1462" i="1"/>
  <c r="F1461" i="1"/>
  <c r="F1460" i="1"/>
  <c r="F1459" i="1"/>
  <c r="F1458" i="1"/>
  <c r="F608" i="1"/>
  <c r="F607" i="1"/>
  <c r="F530" i="1"/>
  <c r="I529" i="1"/>
  <c r="H529" i="1"/>
  <c r="F529" i="1"/>
  <c r="F438" i="1"/>
  <c r="F437" i="1"/>
  <c r="F436" i="1"/>
  <c r="F141" i="1"/>
  <c r="F4910" i="1" l="1"/>
  <c r="F4909" i="1"/>
  <c r="F4851" i="1"/>
  <c r="F4765" i="1"/>
  <c r="F4764" i="1"/>
  <c r="F4763" i="1"/>
  <c r="F4762" i="1"/>
  <c r="F4761" i="1"/>
  <c r="F4760" i="1"/>
  <c r="I4759" i="1"/>
  <c r="H4759" i="1"/>
  <c r="F4759" i="1"/>
  <c r="I4758" i="1"/>
  <c r="H4758" i="1"/>
  <c r="F4758" i="1"/>
  <c r="I4757" i="1"/>
  <c r="H4757" i="1"/>
  <c r="F4757" i="1"/>
  <c r="F4756" i="1"/>
  <c r="F4755" i="1"/>
  <c r="F4754" i="1"/>
  <c r="F4545" i="1"/>
  <c r="F4544" i="1"/>
  <c r="F4543" i="1"/>
  <c r="F4542" i="1"/>
  <c r="F4541" i="1"/>
  <c r="F4411" i="1"/>
  <c r="F4303" i="1"/>
  <c r="F4295" i="1"/>
  <c r="F4294" i="1"/>
  <c r="F4293" i="1"/>
  <c r="F4228" i="1"/>
  <c r="F4226" i="1"/>
  <c r="F4227" i="1"/>
  <c r="F4225" i="1"/>
  <c r="F4204" i="1"/>
  <c r="F4146" i="1"/>
  <c r="F4145" i="1"/>
  <c r="F4144" i="1"/>
  <c r="F4024" i="1"/>
  <c r="F4023" i="1"/>
  <c r="F4022" i="1"/>
  <c r="F4021" i="1"/>
  <c r="F4020" i="1"/>
  <c r="F4019" i="1"/>
  <c r="F3910" i="1"/>
  <c r="F3911" i="1"/>
  <c r="F3909" i="1"/>
  <c r="F3908" i="1"/>
  <c r="F3907" i="1"/>
  <c r="F3906" i="1"/>
  <c r="F3905" i="1"/>
  <c r="F3904" i="1"/>
  <c r="F3901" i="1"/>
  <c r="F3876" i="1"/>
  <c r="F3875" i="1"/>
  <c r="F3874" i="1"/>
  <c r="F3708" i="1"/>
  <c r="F3707" i="1"/>
  <c r="F3706" i="1"/>
  <c r="F3535" i="1"/>
  <c r="F3448" i="1"/>
  <c r="F3447" i="1"/>
  <c r="F3446" i="1"/>
  <c r="F3457" i="1"/>
  <c r="F3456" i="1"/>
  <c r="F3455" i="1"/>
  <c r="F3454" i="1"/>
  <c r="F3453" i="1"/>
  <c r="F3452" i="1"/>
  <c r="F3451" i="1"/>
  <c r="F3450" i="1"/>
  <c r="F3449" i="1"/>
  <c r="F2791" i="1"/>
  <c r="F2788" i="1"/>
  <c r="F2790" i="1"/>
  <c r="F2789" i="1"/>
  <c r="F2436" i="1"/>
  <c r="F2338" i="1"/>
  <c r="F2337" i="1"/>
  <c r="F2336" i="1"/>
  <c r="F2335" i="1"/>
  <c r="F2334" i="1"/>
  <c r="F2333" i="1"/>
  <c r="F2332" i="1"/>
  <c r="F2331" i="1"/>
  <c r="F2330" i="1"/>
  <c r="F2329" i="1"/>
  <c r="F2328" i="1"/>
  <c r="F2327" i="1"/>
  <c r="F2326" i="1"/>
  <c r="F2321" i="1"/>
  <c r="F2320" i="1"/>
  <c r="F2319" i="1"/>
  <c r="F2318" i="1"/>
  <c r="F2317" i="1"/>
  <c r="F2316" i="1"/>
  <c r="F2315" i="1"/>
  <c r="F2325" i="1"/>
  <c r="F2324" i="1"/>
  <c r="F2323" i="1"/>
  <c r="F2322" i="1"/>
  <c r="F2314" i="1"/>
  <c r="F2313" i="1"/>
  <c r="F2312" i="1"/>
  <c r="F2311" i="1"/>
  <c r="F2310" i="1"/>
  <c r="F2309" i="1"/>
  <c r="F2308" i="1"/>
  <c r="F2307" i="1"/>
  <c r="F2306" i="1"/>
  <c r="F2305" i="1"/>
  <c r="F2304" i="1"/>
  <c r="F2303" i="1"/>
  <c r="F2302" i="1"/>
  <c r="F2301" i="1"/>
  <c r="F2300" i="1"/>
  <c r="F2299" i="1"/>
  <c r="F2298" i="1"/>
  <c r="F2297" i="1"/>
  <c r="F2296" i="1"/>
  <c r="F2295" i="1"/>
  <c r="F2294" i="1"/>
  <c r="F2293" i="1"/>
  <c r="F2292" i="1"/>
  <c r="F2291" i="1"/>
  <c r="F2290" i="1"/>
  <c r="F2289" i="1"/>
  <c r="F2288" i="1"/>
  <c r="F2287" i="1"/>
  <c r="F2215" i="1"/>
  <c r="F2214" i="1"/>
  <c r="F2213" i="1"/>
  <c r="F2212" i="1"/>
  <c r="F2211" i="1"/>
  <c r="F2210" i="1"/>
  <c r="F2163" i="1"/>
  <c r="F1850" i="1"/>
  <c r="F1849" i="1"/>
  <c r="F1848" i="1"/>
  <c r="F1847" i="1"/>
  <c r="F1846" i="1"/>
  <c r="F1845" i="1"/>
  <c r="F1844" i="1"/>
  <c r="F1843" i="1"/>
  <c r="F1651" i="1"/>
  <c r="F1652" i="1"/>
  <c r="F1650" i="1"/>
  <c r="F1375" i="1"/>
  <c r="F1324" i="1"/>
  <c r="F1131" i="1"/>
  <c r="F1130" i="1"/>
  <c r="F1129" i="1"/>
  <c r="F976" i="1"/>
  <c r="F954" i="1"/>
  <c r="F890" i="1"/>
  <c r="F891" i="1"/>
  <c r="F528" i="1"/>
  <c r="F527" i="1"/>
  <c r="F526" i="1"/>
  <c r="F525" i="1"/>
  <c r="F62" i="1"/>
  <c r="F61" i="1"/>
  <c r="F60" i="1"/>
  <c r="F59" i="1"/>
  <c r="F4997" i="1" l="1"/>
  <c r="F4850" i="1"/>
  <c r="F4849" i="1"/>
  <c r="F4848" i="1"/>
  <c r="F4847" i="1"/>
  <c r="F4750" i="1"/>
  <c r="F4410" i="1"/>
  <c r="F4287" i="1"/>
  <c r="F4292" i="1"/>
  <c r="F4291" i="1"/>
  <c r="F4289" i="1"/>
  <c r="F4288" i="1"/>
  <c r="F4060" i="1"/>
  <c r="F4059" i="1"/>
  <c r="F4058" i="1"/>
  <c r="F4057" i="1"/>
  <c r="F4056" i="1"/>
  <c r="F4055" i="1"/>
  <c r="F3900" i="1"/>
  <c r="F3899" i="1"/>
  <c r="F3898" i="1"/>
  <c r="F3897" i="1"/>
  <c r="F3896" i="1"/>
  <c r="F3895" i="1"/>
  <c r="F3894" i="1"/>
  <c r="F3893" i="1"/>
  <c r="F3892" i="1"/>
  <c r="F3891" i="1"/>
  <c r="F3890" i="1"/>
  <c r="F3889" i="1"/>
  <c r="F3888" i="1"/>
  <c r="F3887" i="1"/>
  <c r="F3746" i="1"/>
  <c r="F3600" i="1"/>
  <c r="F3534" i="1"/>
  <c r="F3556" i="1"/>
  <c r="F3528" i="1"/>
  <c r="F3531" i="1"/>
  <c r="F3533" i="1"/>
  <c r="F3532" i="1"/>
  <c r="F3530" i="1"/>
  <c r="F3529" i="1"/>
  <c r="F2787" i="1"/>
  <c r="F1842" i="1"/>
  <c r="I1841" i="1"/>
  <c r="H1841" i="1"/>
  <c r="F1841" i="1"/>
  <c r="F1840" i="1"/>
  <c r="F1839" i="1"/>
  <c r="F1768" i="1"/>
  <c r="F1699" i="1"/>
  <c r="F1698" i="1"/>
  <c r="F1697" i="1"/>
  <c r="F1696" i="1"/>
  <c r="F1695" i="1"/>
  <c r="F1323" i="1"/>
  <c r="F1115" i="1"/>
  <c r="F1114" i="1"/>
  <c r="F1128" i="1"/>
  <c r="F1021" i="1"/>
  <c r="F975" i="1"/>
  <c r="I889" i="1"/>
  <c r="H889" i="1"/>
  <c r="F889" i="1"/>
  <c r="F888" i="1"/>
  <c r="F887" i="1"/>
  <c r="F664" i="1"/>
  <c r="F662" i="1"/>
  <c r="F698" i="1"/>
  <c r="F697" i="1"/>
  <c r="F323" i="1"/>
  <c r="F322" i="1"/>
  <c r="F222" i="1"/>
  <c r="F221" i="1"/>
  <c r="F220" i="1"/>
  <c r="F218" i="1"/>
  <c r="F219" i="1"/>
  <c r="F121" i="1"/>
  <c r="F120" i="1"/>
  <c r="F55" i="1"/>
  <c r="F54" i="1"/>
  <c r="F53" i="1"/>
  <c r="F2" i="1"/>
  <c r="F4995" i="1" l="1"/>
  <c r="F4904" i="1"/>
  <c r="F4903" i="1"/>
  <c r="F4902" i="1"/>
  <c r="F4901" i="1"/>
  <c r="F4900" i="1"/>
  <c r="F4899" i="1"/>
  <c r="F4846" i="1"/>
  <c r="F4538" i="1"/>
  <c r="F4537" i="1"/>
  <c r="F4536" i="1"/>
  <c r="F4535" i="1"/>
  <c r="F4534" i="1"/>
  <c r="F4533" i="1"/>
  <c r="F4532" i="1"/>
  <c r="F4531" i="1"/>
  <c r="F4530" i="1"/>
  <c r="F4529" i="1"/>
  <c r="F4528" i="1"/>
  <c r="F4527" i="1"/>
  <c r="F4526" i="1"/>
  <c r="F4525" i="1"/>
  <c r="F4524" i="1"/>
  <c r="F4523" i="1"/>
  <c r="F4522" i="1"/>
  <c r="F4521" i="1"/>
  <c r="F4520" i="1"/>
  <c r="F4519" i="1"/>
  <c r="F4518" i="1"/>
  <c r="F4517" i="1"/>
  <c r="F4516" i="1"/>
  <c r="F4515" i="1"/>
  <c r="F4514" i="1"/>
  <c r="F4513" i="1"/>
  <c r="F4512" i="1"/>
  <c r="F4511" i="1"/>
  <c r="F4391" i="1"/>
  <c r="F4390" i="1"/>
  <c r="F4389" i="1"/>
  <c r="F2161" i="1"/>
  <c r="F953" i="1"/>
  <c r="F3886" i="1"/>
  <c r="F3885" i="1"/>
  <c r="F3878" i="1"/>
  <c r="F3882" i="1"/>
  <c r="F3881" i="1"/>
  <c r="F3880" i="1"/>
  <c r="F3879" i="1"/>
  <c r="F3884" i="1"/>
  <c r="F3883" i="1"/>
  <c r="F3743" i="1"/>
  <c r="F3737" i="1"/>
  <c r="F3736" i="1"/>
  <c r="F3695" i="1"/>
  <c r="F3694" i="1"/>
  <c r="F3693" i="1"/>
  <c r="F3692" i="1"/>
  <c r="F3691" i="1"/>
  <c r="F3690" i="1"/>
  <c r="F3689" i="1"/>
  <c r="F3596" i="1"/>
  <c r="F2773" i="1"/>
  <c r="F2595" i="1"/>
  <c r="F2594" i="1"/>
  <c r="F2593" i="1"/>
  <c r="F2592" i="1"/>
  <c r="F2591" i="1"/>
  <c r="F2590" i="1"/>
  <c r="F2589" i="1"/>
  <c r="F2588" i="1"/>
  <c r="F2587" i="1"/>
  <c r="F2531" i="1"/>
  <c r="F2435" i="1"/>
  <c r="F2434" i="1"/>
  <c r="F2433" i="1"/>
  <c r="F2432" i="1"/>
  <c r="F2431" i="1"/>
  <c r="F2430" i="1"/>
  <c r="F2429" i="1"/>
  <c r="F2428" i="1"/>
  <c r="F2427" i="1"/>
  <c r="F2209" i="1"/>
  <c r="F2208" i="1"/>
  <c r="F2207" i="1"/>
  <c r="F2206" i="1"/>
  <c r="F2205" i="1"/>
  <c r="I1816" i="1"/>
  <c r="H1816" i="1"/>
  <c r="F1816" i="1"/>
  <c r="I1815" i="1"/>
  <c r="H1815" i="1"/>
  <c r="F1815" i="1"/>
  <c r="I1814" i="1"/>
  <c r="H1814" i="1"/>
  <c r="F1814" i="1"/>
  <c r="I1813" i="1"/>
  <c r="H1813" i="1"/>
  <c r="F1813" i="1"/>
  <c r="F1812" i="1"/>
  <c r="I1825" i="1"/>
  <c r="H1825" i="1"/>
  <c r="F1825" i="1"/>
  <c r="I1824" i="1"/>
  <c r="H1824" i="1"/>
  <c r="F1824" i="1"/>
  <c r="I1823" i="1"/>
  <c r="H1823" i="1"/>
  <c r="F1823" i="1"/>
  <c r="I1822" i="1"/>
  <c r="H1822" i="1"/>
  <c r="F1822" i="1"/>
  <c r="F1821" i="1"/>
  <c r="F1820" i="1"/>
  <c r="F1819" i="1"/>
  <c r="I1818" i="1"/>
  <c r="H1818" i="1"/>
  <c r="F1818" i="1"/>
  <c r="I1817" i="1"/>
  <c r="H1817" i="1"/>
  <c r="F1817" i="1"/>
  <c r="I1828" i="1"/>
  <c r="H1828" i="1"/>
  <c r="F1828" i="1"/>
  <c r="I1827" i="1"/>
  <c r="H1827" i="1"/>
  <c r="F1827" i="1"/>
  <c r="I1826" i="1"/>
  <c r="H1826" i="1"/>
  <c r="F1826" i="1"/>
  <c r="F1811" i="1"/>
  <c r="F1810" i="1"/>
  <c r="F1649" i="1"/>
  <c r="F1363" i="1"/>
  <c r="F1362" i="1"/>
  <c r="F1359" i="1"/>
  <c r="F1361" i="1"/>
  <c r="F1360" i="1"/>
  <c r="F1364" i="1"/>
  <c r="F1127" i="1"/>
  <c r="F1116" i="1"/>
  <c r="I1119" i="1"/>
  <c r="H1119" i="1"/>
  <c r="F1119" i="1"/>
  <c r="F1118" i="1"/>
  <c r="F1117" i="1"/>
  <c r="F1126" i="1"/>
  <c r="F1125" i="1"/>
  <c r="F1124" i="1"/>
  <c r="F1123" i="1"/>
  <c r="F1122" i="1"/>
  <c r="F1121" i="1"/>
  <c r="F1120" i="1"/>
  <c r="F1113" i="1"/>
  <c r="F1112" i="1"/>
  <c r="F977" i="1"/>
  <c r="F961" i="1"/>
  <c r="F962" i="1"/>
  <c r="F967" i="1"/>
  <c r="F966" i="1"/>
  <c r="F965" i="1"/>
  <c r="F964" i="1"/>
  <c r="F970" i="1"/>
  <c r="F971" i="1"/>
  <c r="F969" i="1"/>
  <c r="F874" i="1"/>
  <c r="F873" i="1"/>
  <c r="F872" i="1"/>
  <c r="F871" i="1"/>
  <c r="F870" i="1"/>
  <c r="F869" i="1"/>
  <c r="F868" i="1"/>
  <c r="F867" i="1"/>
  <c r="F866" i="1"/>
  <c r="F865" i="1"/>
  <c r="F864" i="1"/>
  <c r="F862" i="1"/>
  <c r="F861" i="1"/>
  <c r="F860" i="1"/>
  <c r="F663" i="1"/>
  <c r="F660" i="1"/>
  <c r="F658" i="1"/>
  <c r="F657" i="1"/>
  <c r="F656" i="1"/>
  <c r="F655" i="1"/>
  <c r="F654" i="1"/>
  <c r="F653" i="1"/>
  <c r="F652" i="1"/>
  <c r="F651" i="1"/>
  <c r="F650" i="1"/>
  <c r="F649" i="1"/>
  <c r="F648" i="1"/>
  <c r="F643" i="1"/>
  <c r="F642" i="1"/>
  <c r="F641" i="1"/>
  <c r="F640" i="1"/>
  <c r="F639" i="1"/>
  <c r="F647" i="1"/>
  <c r="F646" i="1"/>
  <c r="F645" i="1"/>
  <c r="F644" i="1"/>
  <c r="F688" i="1"/>
  <c r="F687" i="1"/>
  <c r="F689" i="1"/>
  <c r="F519" i="1"/>
  <c r="I518" i="1"/>
  <c r="H518" i="1"/>
  <c r="F518" i="1"/>
  <c r="I517" i="1"/>
  <c r="H517" i="1"/>
  <c r="F517" i="1"/>
  <c r="F319" i="1"/>
  <c r="F213" i="1"/>
  <c r="F302" i="1"/>
  <c r="F301" i="1"/>
  <c r="F300" i="1"/>
  <c r="F299" i="1"/>
  <c r="F298" i="1"/>
  <c r="F297" i="1"/>
  <c r="F318" i="1"/>
  <c r="F317" i="1"/>
  <c r="F316" i="1"/>
  <c r="F315" i="1"/>
  <c r="F314" i="1"/>
  <c r="F313" i="1"/>
  <c r="F312" i="1"/>
  <c r="F311" i="1"/>
  <c r="F310" i="1"/>
  <c r="F309" i="1"/>
  <c r="F308" i="1"/>
  <c r="F307" i="1"/>
  <c r="F306" i="1"/>
  <c r="F295" i="1"/>
  <c r="F305" i="1"/>
  <c r="F294" i="1"/>
  <c r="I210" i="1"/>
  <c r="H210" i="1"/>
  <c r="F210" i="1"/>
  <c r="I209" i="1"/>
  <c r="H209" i="1"/>
  <c r="F209" i="1"/>
  <c r="I208" i="1"/>
  <c r="H208" i="1"/>
  <c r="F208" i="1"/>
  <c r="F211" i="1"/>
  <c r="F212" i="1"/>
  <c r="F46" i="1"/>
  <c r="F44" i="1"/>
  <c r="F4898" i="1" l="1"/>
  <c r="F4845" i="1"/>
  <c r="F4844" i="1"/>
  <c r="F4510" i="1"/>
  <c r="F4509" i="1"/>
  <c r="F4508" i="1"/>
  <c r="F4507" i="1"/>
  <c r="F4506" i="1"/>
  <c r="F4505" i="1"/>
  <c r="F4504" i="1"/>
  <c r="I4503" i="1"/>
  <c r="H4503" i="1"/>
  <c r="F4503" i="1"/>
  <c r="F4502" i="1"/>
  <c r="F4285" i="1"/>
  <c r="F4284" i="1"/>
  <c r="F4014" i="1"/>
  <c r="F3741" i="1"/>
  <c r="F3742" i="1"/>
  <c r="F3699" i="1"/>
  <c r="F3698" i="1"/>
  <c r="F3527" i="1"/>
  <c r="F3526" i="1"/>
  <c r="F3426" i="1"/>
  <c r="F2772" i="1"/>
  <c r="F2771" i="1"/>
  <c r="F2770" i="1"/>
  <c r="F2769" i="1"/>
  <c r="F2768" i="1"/>
  <c r="F2767" i="1"/>
  <c r="F2766" i="1"/>
  <c r="F2765" i="1"/>
  <c r="F2764" i="1"/>
  <c r="F2763" i="1"/>
  <c r="F2762" i="1"/>
  <c r="F2761" i="1"/>
  <c r="F2760" i="1"/>
  <c r="F2759" i="1"/>
  <c r="F2758" i="1"/>
  <c r="F2757" i="1"/>
  <c r="F2756" i="1"/>
  <c r="F2755" i="1"/>
  <c r="F2754" i="1"/>
  <c r="F2738" i="1"/>
  <c r="F2751" i="1"/>
  <c r="F2750" i="1"/>
  <c r="F2749" i="1"/>
  <c r="F2748" i="1"/>
  <c r="F2747" i="1"/>
  <c r="F2746" i="1"/>
  <c r="F2745" i="1"/>
  <c r="F2744" i="1"/>
  <c r="F2743" i="1"/>
  <c r="F2742" i="1"/>
  <c r="F2741" i="1"/>
  <c r="F2740" i="1"/>
  <c r="F2739" i="1"/>
  <c r="F2737" i="1"/>
  <c r="F2736" i="1"/>
  <c r="F2735" i="1"/>
  <c r="F2734" i="1"/>
  <c r="F2733" i="1"/>
  <c r="F2732" i="1"/>
  <c r="F2731" i="1"/>
  <c r="F2730" i="1"/>
  <c r="F2729" i="1"/>
  <c r="F2728" i="1"/>
  <c r="F2727" i="1"/>
  <c r="F2726" i="1"/>
  <c r="F2725" i="1"/>
  <c r="F2724" i="1"/>
  <c r="F2723" i="1"/>
  <c r="F2722" i="1"/>
  <c r="F2721" i="1"/>
  <c r="F2720" i="1"/>
  <c r="F2719" i="1"/>
  <c r="F2718" i="1"/>
  <c r="F2717" i="1"/>
  <c r="F2716" i="1"/>
  <c r="F2715" i="1"/>
  <c r="F2714" i="1"/>
  <c r="F2713" i="1"/>
  <c r="F2753" i="1"/>
  <c r="F2752" i="1"/>
  <c r="F2426" i="1"/>
  <c r="F1802" i="1"/>
  <c r="I1799" i="1"/>
  <c r="H1799" i="1"/>
  <c r="F1799" i="1"/>
  <c r="F1798" i="1"/>
  <c r="F1797" i="1"/>
  <c r="I1809" i="1"/>
  <c r="H1809" i="1"/>
  <c r="F1809" i="1"/>
  <c r="I1808" i="1"/>
  <c r="H1808" i="1"/>
  <c r="F1808" i="1"/>
  <c r="I1807" i="1"/>
  <c r="H1807" i="1"/>
  <c r="F1807" i="1"/>
  <c r="I1806" i="1"/>
  <c r="H1806" i="1"/>
  <c r="F1806" i="1"/>
  <c r="I1805" i="1"/>
  <c r="H1805" i="1"/>
  <c r="F1805" i="1"/>
  <c r="I1804" i="1"/>
  <c r="H1804" i="1"/>
  <c r="F1804" i="1"/>
  <c r="I1803" i="1"/>
  <c r="H1803" i="1"/>
  <c r="F1803" i="1"/>
  <c r="F1767" i="1"/>
  <c r="F1358" i="1"/>
  <c r="F1357" i="1"/>
  <c r="F1356" i="1"/>
  <c r="F1355" i="1"/>
  <c r="F1354" i="1"/>
  <c r="F1353" i="1"/>
  <c r="F1352" i="1"/>
  <c r="F1111" i="1"/>
  <c r="F1104" i="1"/>
  <c r="F1103" i="1"/>
  <c r="F1105" i="1"/>
  <c r="F1107" i="1"/>
  <c r="F1106" i="1"/>
  <c r="F1108" i="1"/>
  <c r="F1110" i="1"/>
  <c r="F1109" i="1"/>
  <c r="F670" i="1"/>
  <c r="F686" i="1"/>
  <c r="F685" i="1"/>
  <c r="F684" i="1"/>
  <c r="F683" i="1"/>
  <c r="F682" i="1"/>
  <c r="F681" i="1"/>
  <c r="F680" i="1"/>
  <c r="F679" i="1"/>
  <c r="F678" i="1"/>
  <c r="F677" i="1"/>
  <c r="F676" i="1"/>
  <c r="F675" i="1"/>
  <c r="F674" i="1"/>
  <c r="F673" i="1"/>
  <c r="F672" i="1"/>
  <c r="F671" i="1"/>
  <c r="F293" i="1"/>
  <c r="F204" i="1"/>
  <c r="F203" i="1"/>
  <c r="F205" i="1"/>
  <c r="F207" i="1"/>
  <c r="F206" i="1"/>
  <c r="F4388" i="1" l="1"/>
  <c r="F4283" i="1"/>
  <c r="F3740" i="1"/>
  <c r="F3697" i="1"/>
  <c r="F3696" i="1"/>
  <c r="F3525" i="1"/>
  <c r="F2712" i="1"/>
  <c r="F2711" i="1"/>
  <c r="F2710" i="1"/>
  <c r="F2709" i="1"/>
  <c r="F2708" i="1"/>
  <c r="F2707" i="1"/>
  <c r="F1801" i="1"/>
  <c r="F1800" i="1"/>
  <c r="F1720" i="1"/>
  <c r="F1102" i="1"/>
  <c r="F1101" i="1"/>
  <c r="F1005" i="1"/>
  <c r="F1004" i="1"/>
  <c r="F957" i="1"/>
  <c r="F859" i="1"/>
  <c r="F668" i="1"/>
  <c r="F669" i="1"/>
  <c r="F45" i="1"/>
  <c r="F4682" i="1" l="1"/>
  <c r="F4387" i="1"/>
  <c r="F3739" i="1"/>
  <c r="F2706" i="1"/>
  <c r="F2705" i="1"/>
  <c r="F2704" i="1"/>
  <c r="F2703" i="1"/>
  <c r="F2702" i="1"/>
  <c r="F2701" i="1"/>
  <c r="F2700" i="1"/>
  <c r="F2698" i="1"/>
  <c r="F2697" i="1"/>
  <c r="F2696" i="1"/>
  <c r="F2693" i="1"/>
  <c r="F2692" i="1"/>
  <c r="F2425" i="1"/>
  <c r="F2424" i="1"/>
  <c r="I1795" i="1"/>
  <c r="F1795" i="1"/>
  <c r="I1794" i="1"/>
  <c r="F1794" i="1"/>
  <c r="I1793" i="1"/>
  <c r="F1793" i="1"/>
  <c r="I1792" i="1"/>
  <c r="F1792" i="1"/>
  <c r="I1791" i="1"/>
  <c r="F1791" i="1"/>
  <c r="I1790" i="1"/>
  <c r="F1790" i="1"/>
  <c r="I1789" i="1"/>
  <c r="F1789" i="1"/>
  <c r="F1648" i="1"/>
  <c r="F1456" i="1"/>
  <c r="F1100" i="1"/>
  <c r="F1099" i="1"/>
  <c r="F1098" i="1"/>
  <c r="F1097" i="1"/>
  <c r="F1003" i="1"/>
  <c r="F956" i="1"/>
  <c r="F955" i="1"/>
  <c r="F858" i="1"/>
  <c r="F857" i="1"/>
  <c r="F667" i="1"/>
  <c r="F666" i="1"/>
  <c r="F66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tc={AA42C62C-3209-E842-ABBF-DC679ACEFFA2}</author>
  </authors>
  <commentList>
    <comment ref="J1672" authorId="0" shapeId="0" xr:uid="{AA42C62C-3209-E842-ABBF-DC679ACEFFA2}">
      <text>
        <t>[Threaded comment]
Your version of Excel allows you to read this threaded comment; however, any edits to it will get removed if the file is opened in a newer version of Excel. Learn more: https://go.microsoft.com/fwlink/?linkid=870924
Comment:
    how is this exempt?  and isn’t it cancelled?</t>
      </text>
    </comment>
  </commentList>
</comments>
</file>

<file path=xl/sharedStrings.xml><?xml version="1.0" encoding="utf-8"?>
<sst xmlns="http://schemas.openxmlformats.org/spreadsheetml/2006/main" count="63596" uniqueCount="9058">
  <si>
    <t>Contract Number</t>
  </si>
  <si>
    <t>Submission Date</t>
  </si>
  <si>
    <t>LEA</t>
  </si>
  <si>
    <t>Vendor</t>
  </si>
  <si>
    <t>Service(s)</t>
  </si>
  <si>
    <r>
      <t xml:space="preserve">Earliest Allowable Effective Date 
</t>
    </r>
    <r>
      <rPr>
        <b/>
        <sz val="9"/>
        <color rgb="FFFFFFFF"/>
        <rFont val="Montserrat Regular"/>
      </rPr>
      <t>(10 business days after Submission Date)</t>
    </r>
  </si>
  <si>
    <r>
      <t xml:space="preserve">Effective Date 
</t>
    </r>
    <r>
      <rPr>
        <b/>
        <sz val="9"/>
        <color theme="0"/>
        <rFont val="Montserrat Regular"/>
      </rPr>
      <t>(Stated in Contract)</t>
    </r>
  </si>
  <si>
    <t>Low Value</t>
  </si>
  <si>
    <t>High Value</t>
  </si>
  <si>
    <t>Publicly Bid?</t>
  </si>
  <si>
    <t>Conflicting Interest Contract?</t>
  </si>
  <si>
    <t>DC PCSB Notes</t>
  </si>
  <si>
    <t>Academy of Hope Adult PCS</t>
  </si>
  <si>
    <t>Trilingual Communications</t>
  </si>
  <si>
    <t>ASL Interpreting Service</t>
  </si>
  <si>
    <t>Y</t>
  </si>
  <si>
    <t>N</t>
  </si>
  <si>
    <t>BenefitMall</t>
  </si>
  <si>
    <t>Benefits - Dental, Life, Short Term Disability, Long Term Disability</t>
  </si>
  <si>
    <t>N - Renewal</t>
  </si>
  <si>
    <r>
      <rPr>
        <b/>
        <sz val="11"/>
        <color theme="1"/>
        <rFont val="Montserrat Regular"/>
      </rPr>
      <t>Early Warning Notice</t>
    </r>
    <r>
      <rPr>
        <sz val="11"/>
        <color theme="1"/>
        <rFont val="Montserrat Regular"/>
      </rPr>
      <t xml:space="preserve"> was sent for the following reason(s): Submission Date is four or more business days after award date, Contract Effective Date is less than 10 business days after the Submission Date. </t>
    </r>
  </si>
  <si>
    <t>DC HealthLink</t>
  </si>
  <si>
    <t xml:space="preserve"> Health Insurance </t>
  </si>
  <si>
    <t>KIPP DC</t>
  </si>
  <si>
    <t>Lease</t>
  </si>
  <si>
    <t>The school submitted this contract as a part of the FY 2018 clean-up.</t>
  </si>
  <si>
    <t>Cropp Metcalf</t>
  </si>
  <si>
    <t>HVAC</t>
  </si>
  <si>
    <t>Dell</t>
  </si>
  <si>
    <t>Computers</t>
  </si>
  <si>
    <t>N - Unexpectedly went over $25k</t>
  </si>
  <si>
    <t>EmpowerK12</t>
  </si>
  <si>
    <t>Strategic data and analytics support</t>
  </si>
  <si>
    <t>The Webster Group</t>
  </si>
  <si>
    <t>Event Planning</t>
  </si>
  <si>
    <t>Pepco</t>
  </si>
  <si>
    <t>Electric</t>
  </si>
  <si>
    <t>N - Exempt</t>
  </si>
  <si>
    <t>This contract was submitted as a part of the FY 2018-19 clean-up.</t>
  </si>
  <si>
    <t>LookThink</t>
  </si>
  <si>
    <t>Student Information System Development</t>
  </si>
  <si>
    <t>Simply Consulting</t>
  </si>
  <si>
    <t>Workforce Instruction</t>
  </si>
  <si>
    <t>DC Water and Sewer Authority </t>
  </si>
  <si>
    <t>Water and sewage</t>
  </si>
  <si>
    <t>Stoiber + Associates, PC</t>
  </si>
  <si>
    <t>Architectural Services</t>
  </si>
  <si>
    <t>Ampersand Education</t>
  </si>
  <si>
    <t>Strategic Planning</t>
  </si>
  <si>
    <t>Benjamin Office Supply</t>
  </si>
  <si>
    <t>Furniture</t>
  </si>
  <si>
    <t>N - Unexpectedly Went Over $25K</t>
  </si>
  <si>
    <t>Doyle Construction</t>
  </si>
  <si>
    <t>General Contracting - construction</t>
  </si>
  <si>
    <t>Water/Sewer</t>
  </si>
  <si>
    <t>Washington Gas</t>
  </si>
  <si>
    <t>Gas</t>
  </si>
  <si>
    <t>Community IT</t>
  </si>
  <si>
    <t>IT Support and Maintenance</t>
  </si>
  <si>
    <t>SIS Support and Maintenance</t>
  </si>
  <si>
    <t>Computers </t>
  </si>
  <si>
    <t>N - Emergency</t>
  </si>
  <si>
    <t>Busy Bee Janitorial &amp; Environmental Services, Inc.</t>
  </si>
  <si>
    <t>Facilities Management </t>
  </si>
  <si>
    <t>N - Cooperative Purchasing Agreements</t>
  </si>
  <si>
    <t>PMM Companies</t>
  </si>
  <si>
    <t>Janitoiral Services </t>
  </si>
  <si>
    <t>T-Mobile</t>
  </si>
  <si>
    <t>Learner Hotspots </t>
  </si>
  <si>
    <r>
      <rPr>
        <b/>
        <sz val="12"/>
        <color theme="1"/>
        <rFont val="Calibri"/>
        <family val="2"/>
        <scheme val="minor"/>
      </rPr>
      <t>Early Warning Notice</t>
    </r>
    <r>
      <rPr>
        <sz val="12"/>
        <color theme="1"/>
        <rFont val="Calibri"/>
        <family val="2"/>
        <scheme val="minor"/>
      </rPr>
      <t xml:space="preserve"> was sent for the following reason(s): Submission Date is four or more business days after award date; Contract Effective Date is less than 10 business days after the Submission Date. </t>
    </r>
  </si>
  <si>
    <t>R&amp;R Mechanical LLC</t>
  </si>
  <si>
    <t>HVAC </t>
  </si>
  <si>
    <t>Benefit Mall</t>
  </si>
  <si>
    <t>N - Brokered</t>
  </si>
  <si>
    <t>D. Mcbride Office Solutions </t>
  </si>
  <si>
    <t>Career and Workforce Services </t>
  </si>
  <si>
    <t>EdOps</t>
  </si>
  <si>
    <t>Finance and Accounting Services </t>
  </si>
  <si>
    <t>Janitorial Services</t>
  </si>
  <si>
    <t>Achievement Preparatory Academy PCS</t>
  </si>
  <si>
    <t>Electric - metered service</t>
  </si>
  <si>
    <t>Natural Gas Service</t>
  </si>
  <si>
    <t>Water Service - Metered </t>
  </si>
  <si>
    <t>Finance, accounting, and data services</t>
  </si>
  <si>
    <t>Dynamic Network Solutions </t>
  </si>
  <si>
    <t>IT support</t>
  </si>
  <si>
    <t>Electricity </t>
  </si>
  <si>
    <t>Comcast</t>
  </si>
  <si>
    <t>Internet</t>
  </si>
  <si>
    <t>The K12 Search Group</t>
  </si>
  <si>
    <t>Executive search and recruitment services</t>
  </si>
  <si>
    <t>AppleTree Early Learning PCS</t>
  </si>
  <si>
    <t>Revolution Foods, Inc.</t>
  </si>
  <si>
    <t>Food Services</t>
  </si>
  <si>
    <t>Sara Sandelius</t>
  </si>
  <si>
    <t>Consulting services to create online school manual</t>
  </si>
  <si>
    <t>Not submitted 10 business days before effective date stated in contract.</t>
  </si>
  <si>
    <t>AppleTree Institute</t>
  </si>
  <si>
    <t>Purchase of school building</t>
  </si>
  <si>
    <t>N - Conflicting Interest</t>
  </si>
  <si>
    <t>AppleTree Institute and AppleTree PCS have overlapping board of directors. The AppleTree PCS Board discussed the conflict at its May 22, 2018 board meeting.</t>
  </si>
  <si>
    <t>Metro Recreation</t>
  </si>
  <si>
    <t>Playground Installation</t>
  </si>
  <si>
    <r>
      <rPr>
        <b/>
        <sz val="11"/>
        <rFont val="Montserrat Regular"/>
      </rPr>
      <t xml:space="preserve">Early Warning Notice </t>
    </r>
    <r>
      <rPr>
        <sz val="11"/>
        <rFont val="Montserrat Regular"/>
      </rPr>
      <t>was sent for the following reason(s): Submission Date is four or more business days after award date, Contract Effective Date is less than 10 business days after the Submission Date.</t>
    </r>
  </si>
  <si>
    <t>Playspec</t>
  </si>
  <si>
    <t>Playground installation</t>
  </si>
  <si>
    <r>
      <rPr>
        <b/>
        <sz val="11"/>
        <rFont val="Montserrat Regular"/>
      </rPr>
      <t xml:space="preserve">Early Warning Notice </t>
    </r>
    <r>
      <rPr>
        <sz val="11"/>
        <rFont val="Montserrat Regular"/>
      </rPr>
      <t>was sent for the following reason(s): Contract Effective Date is less than 10 business days after the Submission Date.</t>
    </r>
  </si>
  <si>
    <t>Curriculum and related services</t>
  </si>
  <si>
    <t>Rent for central office</t>
  </si>
  <si>
    <t>N - Rent</t>
  </si>
  <si>
    <t>Valor Mold Removal</t>
  </si>
  <si>
    <t>Mold remediation</t>
  </si>
  <si>
    <t>Finance and Accounting services</t>
  </si>
  <si>
    <t>Copier Workshop, Inc.</t>
  </si>
  <si>
    <t>Copier Services</t>
  </si>
  <si>
    <t>BK Cleaning</t>
  </si>
  <si>
    <t xml:space="preserve">Janitorial services </t>
  </si>
  <si>
    <t>Conaboy &amp; Associates Inc</t>
  </si>
  <si>
    <t>Therapy Services</t>
  </si>
  <si>
    <t>Behavioral &amp; Educational Solutions, P.C.</t>
  </si>
  <si>
    <t>Special Education Services</t>
  </si>
  <si>
    <t>Young &amp; Well</t>
  </si>
  <si>
    <t>Psychological Evaluation Services</t>
  </si>
  <si>
    <t>CareFirst</t>
  </si>
  <si>
    <t>Health Insurance</t>
  </si>
  <si>
    <t>Guardian</t>
  </si>
  <si>
    <t>Dental Insurance</t>
  </si>
  <si>
    <t>Hanover</t>
  </si>
  <si>
    <t>General liability insurance</t>
  </si>
  <si>
    <t>Reliance Standard</t>
  </si>
  <si>
    <t>Life insurance</t>
  </si>
  <si>
    <t>Therapy services</t>
  </si>
  <si>
    <t>Accounting and finance management</t>
  </si>
  <si>
    <t>Theological College</t>
  </si>
  <si>
    <t>Therapy Source</t>
  </si>
  <si>
    <t>Telecommunications</t>
  </si>
  <si>
    <t>Electricity</t>
  </si>
  <si>
    <t>WMATA</t>
  </si>
  <si>
    <t>Transit fare cards</t>
  </si>
  <si>
    <t>Amazon</t>
  </si>
  <si>
    <t>School Supplies</t>
  </si>
  <si>
    <t>W. B. Mason</t>
  </si>
  <si>
    <t>Janitorial Services </t>
  </si>
  <si>
    <t>Accounting and Finance</t>
  </si>
  <si>
    <t>Copier Workshop</t>
  </si>
  <si>
    <t>Copier lease </t>
  </si>
  <si>
    <r>
      <rPr>
        <b/>
        <sz val="11"/>
        <color theme="1"/>
        <rFont val="Montserrat Regular"/>
      </rPr>
      <t>Early Warning Notice</t>
    </r>
    <r>
      <rPr>
        <sz val="11"/>
        <color theme="1"/>
        <rFont val="Montserrat Regular"/>
      </rPr>
      <t xml:space="preserve"> was sent for the following reason(s): Contract Effective Date is less than 10 business days after the Submission Date. </t>
    </r>
  </si>
  <si>
    <t>Modular Genius</t>
  </si>
  <si>
    <t>Disassembly, removal, and transportation of modular building</t>
  </si>
  <si>
    <t>NFP </t>
  </si>
  <si>
    <t>Medical, Dental, Life and Disability Insurance, Flexible Spending Account (CareFirst, Guardian, Reliance, American Benefits Group</t>
  </si>
  <si>
    <t>Relay Graduate School of Education</t>
  </si>
  <si>
    <t>Teacher Residency</t>
  </si>
  <si>
    <t>N - Sole Source</t>
  </si>
  <si>
    <t>Apple</t>
  </si>
  <si>
    <t>Office and Student Supplies</t>
  </si>
  <si>
    <t>ADP</t>
  </si>
  <si>
    <t>Payroll Services</t>
  </si>
  <si>
    <t>Water</t>
  </si>
  <si>
    <t>Utilities</t>
  </si>
  <si>
    <t>Training and education credentialing</t>
  </si>
  <si>
    <t>WB . Mason</t>
  </si>
  <si>
    <t>Office and student supplies</t>
  </si>
  <si>
    <t>Metro fare cards</t>
  </si>
  <si>
    <t>Kendall, Prebola &amp; Jones, LLC</t>
  </si>
  <si>
    <t>Auditing services - FY19</t>
  </si>
  <si>
    <t>N - Financial Audit Services</t>
  </si>
  <si>
    <t>Adams Construction</t>
  </si>
  <si>
    <t>Waterproofing</t>
  </si>
  <si>
    <t>Becker's</t>
  </si>
  <si>
    <t>Classroom Furniture</t>
  </si>
  <si>
    <t>Playground Specialists</t>
  </si>
  <si>
    <t>Playground installation </t>
  </si>
  <si>
    <t>Electronic Systems Inc.</t>
  </si>
  <si>
    <t>Student Computers</t>
  </si>
  <si>
    <t>Janitorial</t>
  </si>
  <si>
    <t>iPad minis for students</t>
  </si>
  <si>
    <t>Finance and Accounting</t>
  </si>
  <si>
    <t>W.B.  Mason</t>
  </si>
  <si>
    <t>Revolution Foods</t>
  </si>
  <si>
    <t>Food Service</t>
  </si>
  <si>
    <t>Behavioral &amp; Educational Solutions</t>
  </si>
  <si>
    <t>MCN Build</t>
  </si>
  <si>
    <t>Building and construction services</t>
  </si>
  <si>
    <t>Exponent Partners</t>
  </si>
  <si>
    <t>Enrollment registration platform</t>
  </si>
  <si>
    <t>Technology Assigned Risk</t>
  </si>
  <si>
    <t>Workers Compensation Coverage</t>
  </si>
  <si>
    <t>The Hanover Insurance Group, Inc.</t>
  </si>
  <si>
    <t>Liability Insurance</t>
  </si>
  <si>
    <t>Kalix</t>
  </si>
  <si>
    <t>Marketing and Market Research </t>
  </si>
  <si>
    <t>Genuine Foods</t>
  </si>
  <si>
    <t>Vended Meals</t>
  </si>
  <si>
    <t>BASIS DC PCS</t>
  </si>
  <si>
    <t>PMM</t>
  </si>
  <si>
    <t>Preferred Meal Systems, Inc.</t>
  </si>
  <si>
    <t>Brown and Brown Insurance</t>
  </si>
  <si>
    <t>Insurance</t>
  </si>
  <si>
    <t>Paradigm Therapy Partners, LLC</t>
  </si>
  <si>
    <t>Occupational Therapy</t>
  </si>
  <si>
    <t>CDW Government LLC</t>
  </si>
  <si>
    <t>N - CPA (Cooperative Purchasing Agreement)</t>
  </si>
  <si>
    <t>Marsh</t>
  </si>
  <si>
    <t>Commercial Insurance Package</t>
  </si>
  <si>
    <t>AP Exams</t>
  </si>
  <si>
    <t>Advanced Placement exams</t>
  </si>
  <si>
    <t>BradCorp Services, Inc</t>
  </si>
  <si>
    <t>Direct Energy</t>
  </si>
  <si>
    <t>Preferred Meals</t>
  </si>
  <si>
    <t>N - E-Rate and NSLP</t>
  </si>
  <si>
    <t>Philadelphia Insurance</t>
  </si>
  <si>
    <t>BradCorp Services, Inc.</t>
  </si>
  <si>
    <t>College Board</t>
  </si>
  <si>
    <t>AP exams</t>
  </si>
  <si>
    <t>Category 1- Lit Fiber Services</t>
  </si>
  <si>
    <t>N - E-Rate/NSLP</t>
  </si>
  <si>
    <t>Psychological Assessment Solutions</t>
  </si>
  <si>
    <t>Electricity via Pepco</t>
  </si>
  <si>
    <t>School psychology services</t>
  </si>
  <si>
    <t>NSLP</t>
  </si>
  <si>
    <t>Bradcorp Services, Inc.</t>
  </si>
  <si>
    <t>L&amp;R Floors</t>
  </si>
  <si>
    <t>Flooring Services</t>
  </si>
  <si>
    <t>Property/GL/Auto Insurance</t>
  </si>
  <si>
    <t>Paradigm Therapy Partners LLC</t>
  </si>
  <si>
    <t>SPED Services</t>
  </si>
  <si>
    <t>Data Networks</t>
  </si>
  <si>
    <t>Dell Latitude (Qty 50)</t>
  </si>
  <si>
    <t>CDW-G</t>
  </si>
  <si>
    <t>Projectors and Mounts</t>
  </si>
  <si>
    <t>Breakthrough Montessori PCS</t>
  </si>
  <si>
    <t>Estrellitas' Smile LLC</t>
  </si>
  <si>
    <t>Childcare</t>
  </si>
  <si>
    <t>Financial and accounting services</t>
  </si>
  <si>
    <t>N - The school failed to bid these services out</t>
  </si>
  <si>
    <t>Heavenly Edibles</t>
  </si>
  <si>
    <t>JPM Janitorial Services</t>
  </si>
  <si>
    <r>
      <rPr>
        <b/>
        <sz val="11"/>
        <color theme="1"/>
        <rFont val="Montserrat Regular"/>
      </rPr>
      <t>Early Warning Notice</t>
    </r>
    <r>
      <rPr>
        <sz val="11"/>
        <color theme="1"/>
        <rFont val="Montserrat Regular"/>
      </rPr>
      <t xml:space="preserve"> was sent for the following reason(s): Submission Date is four or more business days after award date.</t>
    </r>
  </si>
  <si>
    <t>School submitted this contract as a part of the FY 2018 clean-up.</t>
  </si>
  <si>
    <t>Financial/Accounting Services</t>
  </si>
  <si>
    <t>Chavis 5 Home Improvement LLC</t>
  </si>
  <si>
    <t>Facility repairs</t>
  </si>
  <si>
    <t>Bridges PCS</t>
  </si>
  <si>
    <t xml:space="preserve">Lease </t>
  </si>
  <si>
    <t>N - Lease</t>
  </si>
  <si>
    <t>CJ Maintenance</t>
  </si>
  <si>
    <t>EMC2</t>
  </si>
  <si>
    <t>Sterling Speech Associates, LLC</t>
  </si>
  <si>
    <t>Pristine Environment</t>
  </si>
  <si>
    <t>EarlySpaces</t>
  </si>
  <si>
    <t>Playground Design Build</t>
  </si>
  <si>
    <r>
      <rPr>
        <sz val="11"/>
        <color rgb="FF222222"/>
        <rFont val="Montserrat Regular"/>
      </rPr>
      <t>EdOps</t>
    </r>
  </si>
  <si>
    <t>Accounting &amp; Finance Services</t>
  </si>
  <si>
    <t>The Insurance Exchange</t>
  </si>
  <si>
    <t>Business Insurance</t>
  </si>
  <si>
    <t>DC Health Link</t>
  </si>
  <si>
    <t>Employee Health Insurance</t>
  </si>
  <si>
    <t>This was reported as a part of the FY 2018-19 clean-up.</t>
  </si>
  <si>
    <t>Heavenly Edibles and Stuff, LLC</t>
  </si>
  <si>
    <t>School meals</t>
  </si>
  <si>
    <t>Employee health benefits</t>
  </si>
  <si>
    <t>Heutink International</t>
  </si>
  <si>
    <t>Montessori Classroom Materials</t>
  </si>
  <si>
    <t>Accounting</t>
  </si>
  <si>
    <t>Speech and Language Services</t>
  </si>
  <si>
    <t>IT support and Chromebooks</t>
  </si>
  <si>
    <t>Onyx Therapy Group</t>
  </si>
  <si>
    <t>Psychological evaluations and services</t>
  </si>
  <si>
    <t>J&amp;C Behavioral Therapy</t>
  </si>
  <si>
    <t>Behavior Therapy</t>
  </si>
  <si>
    <t>Crossroads Antiracism Organizing and Training</t>
  </si>
  <si>
    <t>Anti-racism training and professional development</t>
  </si>
  <si>
    <t>N- Cooperative Purchasing Agreements</t>
  </si>
  <si>
    <t>Meal Service</t>
  </si>
  <si>
    <t>Casa Lala</t>
  </si>
  <si>
    <t>Aftercare programming during virtual learning</t>
  </si>
  <si>
    <t>Building Hope</t>
  </si>
  <si>
    <t>Project Management</t>
  </si>
  <si>
    <t>Studio 27</t>
  </si>
  <si>
    <t>Architecture &amp; Engineering</t>
  </si>
  <si>
    <t>IT/AV/Networking</t>
  </si>
  <si>
    <t>In-person before and aftercare services</t>
  </si>
  <si>
    <t>FundEd</t>
  </si>
  <si>
    <t>fundraising services and consultancy</t>
  </si>
  <si>
    <t>General Contractor</t>
  </si>
  <si>
    <t>AV/IT/Security</t>
  </si>
  <si>
    <t>ABA Therapy</t>
  </si>
  <si>
    <t>Special Education</t>
  </si>
  <si>
    <t>Professional Development</t>
  </si>
  <si>
    <t>American Office</t>
  </si>
  <si>
    <t>Office furniture</t>
  </si>
  <si>
    <t>Chromebooks</t>
  </si>
  <si>
    <t>LAMB Insurance Services</t>
  </si>
  <si>
    <t>General Liability and Property Insurance</t>
  </si>
  <si>
    <t>Rome Charters</t>
  </si>
  <si>
    <t>School Transportation</t>
  </si>
  <si>
    <t>Custodial services</t>
  </si>
  <si>
    <t>IT Services</t>
  </si>
  <si>
    <t>OneParking</t>
  </si>
  <si>
    <t>Parking Permits</t>
  </si>
  <si>
    <t>Before/Aftercare</t>
  </si>
  <si>
    <t>Shield T3 Health</t>
  </si>
  <si>
    <t>COVID-19 testing</t>
  </si>
  <si>
    <t>Greener Vision</t>
  </si>
  <si>
    <t>The Law office of Lauren Baum PC</t>
  </si>
  <si>
    <t>Legal Services</t>
  </si>
  <si>
    <t>Finance/Facility Services</t>
  </si>
  <si>
    <t>Ellis Therapeutic Consultants</t>
  </si>
  <si>
    <t>Varied</t>
  </si>
  <si>
    <t>Achievement Network</t>
  </si>
  <si>
    <t>Student Assessment Service</t>
  </si>
  <si>
    <t>Dynamic Network Solutions</t>
  </si>
  <si>
    <t>HR Services</t>
  </si>
  <si>
    <t xml:space="preserve">N - Renewal </t>
  </si>
  <si>
    <t>Student Data Management Services</t>
  </si>
  <si>
    <t>Payroll Network</t>
  </si>
  <si>
    <t>Payroll Support Services</t>
  </si>
  <si>
    <t>Capital City Nurses</t>
  </si>
  <si>
    <t>Nursing Services</t>
  </si>
  <si>
    <t>DigiDoc</t>
  </si>
  <si>
    <t>AmTrust</t>
  </si>
  <si>
    <t>Worker's Compensation Insurance</t>
  </si>
  <si>
    <t>Educational Solutions</t>
  </si>
  <si>
    <t>Reading Specialist Services</t>
  </si>
  <si>
    <t>MECCA Group</t>
  </si>
  <si>
    <t>Literacy Lab</t>
  </si>
  <si>
    <t>Specialized Tutoring/Assessment services</t>
  </si>
  <si>
    <t>MZ Therapeutic Consultants, Inc</t>
  </si>
  <si>
    <t>Radio One</t>
  </si>
  <si>
    <t>Student Recruiting Advertising</t>
  </si>
  <si>
    <r>
      <rPr>
        <sz val="11"/>
        <color rgb="FF222222"/>
        <rFont val="Montserrat Regular"/>
      </rPr>
      <t>Cengage Learning</t>
    </r>
  </si>
  <si>
    <t>Curriculum Services</t>
  </si>
  <si>
    <t>Psychological Assessment Solutions, Inc</t>
  </si>
  <si>
    <t>Advertisement Services</t>
  </si>
  <si>
    <t>The Math Learning Center</t>
  </si>
  <si>
    <t>Copyright Curriculum</t>
  </si>
  <si>
    <t>Reading and Literacy Assessments Services</t>
  </si>
  <si>
    <t>The Law office of Lauren Baum P.C.</t>
  </si>
  <si>
    <t>The MECCA Group, LLC</t>
  </si>
  <si>
    <t>DWW Psychological Services</t>
  </si>
  <si>
    <t>MZ Therapeutic Consultants</t>
  </si>
  <si>
    <t>Health Insurance Plan</t>
  </si>
  <si>
    <t>Student Data</t>
  </si>
  <si>
    <t>Financial Services</t>
  </si>
  <si>
    <t>Payroll and HR Platform Services</t>
  </si>
  <si>
    <t>Data Management and Analysis Services</t>
  </si>
  <si>
    <t>IT Support</t>
  </si>
  <si>
    <t>Computer Purchase Services</t>
  </si>
  <si>
    <t>Law Office of Lauren E. Baum</t>
  </si>
  <si>
    <t>Reading Tutor Services</t>
  </si>
  <si>
    <t>AM Trust North America</t>
  </si>
  <si>
    <t>Workers Comp Insurance Services</t>
  </si>
  <si>
    <t>Digidoc Inc</t>
  </si>
  <si>
    <t>LPN Specialty Nurse Services</t>
  </si>
  <si>
    <t>Educational Solutions, LLC</t>
  </si>
  <si>
    <t>Special Education - Reading Speciaist Services</t>
  </si>
  <si>
    <t>Conaboy &amp; Associates, Inc. </t>
  </si>
  <si>
    <t> Lindsay Hart Knudsen</t>
  </si>
  <si>
    <t>Advanced Medical Personnel</t>
  </si>
  <si>
    <t>Ellis Therapeutic Consultants </t>
  </si>
  <si>
    <t>Cigna</t>
  </si>
  <si>
    <t>Medical Insurance Services</t>
  </si>
  <si>
    <t>Life and Disablity Insurance Services</t>
  </si>
  <si>
    <t>Finance and Accounting Services</t>
  </si>
  <si>
    <t>Data Student Support Services</t>
  </si>
  <si>
    <t>PowerSchool</t>
  </si>
  <si>
    <t>Student Information System Services</t>
  </si>
  <si>
    <t>Learning Sciences International</t>
  </si>
  <si>
    <t>Professional Development Training Services</t>
  </si>
  <si>
    <t>Food Services/NSLP</t>
  </si>
  <si>
    <t>Legal Counsel Services</t>
  </si>
  <si>
    <t>Comprehensive Reading  Tutor Services</t>
  </si>
  <si>
    <t>Workers Compensation Insurance Services</t>
  </si>
  <si>
    <t>Therapy Source, Inc.</t>
  </si>
  <si>
    <t>Indeed.com</t>
  </si>
  <si>
    <t>Recruitment Ad Services</t>
  </si>
  <si>
    <t>Friendship Public Charter School</t>
  </si>
  <si>
    <t>Participation in distance learning for students with a COVID-19 Medical Consent &amp; Certification</t>
  </si>
  <si>
    <t>Medical Health Insurance Services</t>
  </si>
  <si>
    <t>LiftEd Consulting </t>
  </si>
  <si>
    <t>Special Education Review and Technical Leadership Services</t>
  </si>
  <si>
    <t>Catherine Oliver-Hylton</t>
  </si>
  <si>
    <t>Virtual instruction for Pre-K - 3rd grade students</t>
  </si>
  <si>
    <t>Washington Lawyers' Committee for Civil Rights and Urban Affairs, Inc.</t>
  </si>
  <si>
    <t>Legal fees for parent claim(reimbursed by insurance carrier)</t>
  </si>
  <si>
    <t> </t>
  </si>
  <si>
    <t>Briya PCS</t>
  </si>
  <si>
    <t>SIS Support</t>
  </si>
  <si>
    <t>Mary's Center</t>
  </si>
  <si>
    <t>HR and Business Services</t>
  </si>
  <si>
    <t>Julia M Toro</t>
  </si>
  <si>
    <t>Immigration Legal Services</t>
  </si>
  <si>
    <t>Julia Toro is a board member at Briya PCS, the board discussed the conflict, Julia recused herself and the school's board voted to approve the contract on June 10, 2018.</t>
  </si>
  <si>
    <t>CITI</t>
  </si>
  <si>
    <t>IT Support Services</t>
  </si>
  <si>
    <t>DESCDC</t>
  </si>
  <si>
    <t>Amy Houser</t>
  </si>
  <si>
    <t>Branding and Marketing Services</t>
  </si>
  <si>
    <r>
      <rPr>
        <b/>
        <sz val="11"/>
        <rFont val="Montserrat Regular"/>
      </rPr>
      <t xml:space="preserve">Description of Conflict: </t>
    </r>
    <r>
      <rPr>
        <sz val="11"/>
        <rFont val="Montserrat Regular"/>
      </rPr>
      <t>Amy Houser was a member of the board of Briya PCS until two years ago.</t>
    </r>
  </si>
  <si>
    <t>Alpha Learning Center</t>
  </si>
  <si>
    <t>BJ's Wholesale</t>
  </si>
  <si>
    <t>Laptops</t>
  </si>
  <si>
    <t>Jacquelyn Bennett</t>
  </si>
  <si>
    <t>Multicultural Rehab</t>
  </si>
  <si>
    <t>Finance Services</t>
  </si>
  <si>
    <t>Camilla Taft</t>
  </si>
  <si>
    <t>Strategic Consulting</t>
  </si>
  <si>
    <t>Not submitted 10 business days before effective date stated in contract. Julia Toro is a board member at Briya PCS, the board discussed the conflict, Julia recused herself and the school's board voted to approve the contract on May 10, 2017</t>
  </si>
  <si>
    <t>CCS Presentation Systems</t>
  </si>
  <si>
    <t>Audio Visual Equipment</t>
  </si>
  <si>
    <t>Julia Toro</t>
  </si>
  <si>
    <t>Immigration legal services</t>
  </si>
  <si>
    <t xml:space="preserve">This is a renewal contract, the conflict of interest was previously disclosed with the initial contract submission. </t>
  </si>
  <si>
    <t>Level Green Landscaping</t>
  </si>
  <si>
    <t>Play Space construction services</t>
  </si>
  <si>
    <t>Strategic Consulting Services</t>
  </si>
  <si>
    <t>Mary Center</t>
  </si>
  <si>
    <t>HR and Payroll Services</t>
  </si>
  <si>
    <t>Applied Image</t>
  </si>
  <si>
    <t>Environmental Fabrication Services</t>
  </si>
  <si>
    <t>Merit Research LLC, DBA Ashley Simpson</t>
  </si>
  <si>
    <t>Research and Policy Consulting Services</t>
  </si>
  <si>
    <t>Philadelphia Insurance Companies</t>
  </si>
  <si>
    <t>Salesforce</t>
  </si>
  <si>
    <t>SIS Maintenance and Support</t>
  </si>
  <si>
    <t>WMR Immigration Law Group, LLC</t>
  </si>
  <si>
    <t>Sitar Arts Center</t>
  </si>
  <si>
    <t>Student Information System Support</t>
  </si>
  <si>
    <t>Health &amp; Life Insurance</t>
  </si>
  <si>
    <t>Kendall, Prebola and Jones, LLC</t>
  </si>
  <si>
    <t>Financial Audit Services</t>
  </si>
  <si>
    <t>JTE, Inc.</t>
  </si>
  <si>
    <t>Transportation Services</t>
  </si>
  <si>
    <t>DC Net</t>
  </si>
  <si>
    <t>Internet Services</t>
  </si>
  <si>
    <t>Council for Professional Recognition</t>
  </si>
  <si>
    <t>Supplies/Membership</t>
  </si>
  <si>
    <t>Ashley Simpson</t>
  </si>
  <si>
    <t>Consulting Services</t>
  </si>
  <si>
    <t>Ana G. Méndez University System</t>
  </si>
  <si>
    <t>Branding, Marketing, Communication</t>
  </si>
  <si>
    <r>
      <rPr>
        <b/>
        <sz val="11"/>
        <rFont val="Montserrat Regular"/>
      </rPr>
      <t>Description of Conflict</t>
    </r>
    <r>
      <rPr>
        <sz val="11"/>
        <rFont val="Montserrat Regular"/>
      </rPr>
      <t>: Amy Houser is a past board member of Briya PCS.</t>
    </r>
  </si>
  <si>
    <t>Rent/Human Resources/Staffing</t>
  </si>
  <si>
    <t>Laptop computers</t>
  </si>
  <si>
    <t>Julia M. Toro Law Firm, PLLC</t>
  </si>
  <si>
    <t>Immigration Legal Consulting</t>
  </si>
  <si>
    <r>
      <rPr>
        <b/>
        <sz val="11"/>
        <color theme="1"/>
        <rFont val="Montserrat Regular"/>
      </rPr>
      <t>Description of Conflict:</t>
    </r>
    <r>
      <rPr>
        <sz val="11"/>
        <color theme="1"/>
        <rFont val="Montserrat Regular"/>
      </rPr>
      <t xml:space="preserve"> This contract is with past board member Julia Toro, whose immigration law firm provides legal services to Briya students.</t>
    </r>
  </si>
  <si>
    <t>Jill McFarren Aviles, LLC</t>
  </si>
  <si>
    <t>Contracted Instruction (CDA Prep)</t>
  </si>
  <si>
    <t>Urban Teacher</t>
  </si>
  <si>
    <t>Teaching Residents</t>
  </si>
  <si>
    <t>N - See Note</t>
  </si>
  <si>
    <t>This contract should have been bid out, but was not. The school will ensure that this is bid out for next school year. This contract was also submitted as a part of the FY 2018-19 clean-up.</t>
  </si>
  <si>
    <t>Angee Gutierrez</t>
  </si>
  <si>
    <t>Student Tracking</t>
  </si>
  <si>
    <t>Telephony System (VoIP)</t>
  </si>
  <si>
    <t>CDI Technologies</t>
  </si>
  <si>
    <t>Computer Purchase</t>
  </si>
  <si>
    <t>JTE</t>
  </si>
  <si>
    <t>Transportation</t>
  </si>
  <si>
    <t>Telecommunications/Wireless</t>
  </si>
  <si>
    <t>Philadelphia Insurance Companies </t>
  </si>
  <si>
    <t>Audit Services</t>
  </si>
  <si>
    <t>Student Information System </t>
  </si>
  <si>
    <t>Merit Research, Policy, and Evaluation</t>
  </si>
  <si>
    <t>Contractual Consulting Services</t>
  </si>
  <si>
    <t>Jill McFarren Aviles</t>
  </si>
  <si>
    <t>Contracted Instruction</t>
  </si>
  <si>
    <t>Lutheran Volunteer Corp</t>
  </si>
  <si>
    <t>Volunteer Services</t>
  </si>
  <si>
    <t>Fresh Prints</t>
  </si>
  <si>
    <t>Covid-19 PPE Services for School Daycare</t>
  </si>
  <si>
    <t>Kerma Medical Products, Inc</t>
  </si>
  <si>
    <t>Covid-19 PPE supplies for School Daycare</t>
  </si>
  <si>
    <r>
      <rPr>
        <b/>
        <sz val="11"/>
        <color rgb="FF000000"/>
        <rFont val="Montserrat Regular"/>
      </rPr>
      <t>Description of Conflict of Interest</t>
    </r>
    <r>
      <rPr>
        <sz val="11"/>
        <color rgb="FF000000"/>
        <rFont val="Montserrat Regular"/>
      </rPr>
      <t xml:space="preserve">: Julia Toro is a former board member of Briya PCS.  </t>
    </r>
  </si>
  <si>
    <t>Branding, Marketing &amp; Communications Services</t>
  </si>
  <si>
    <r>
      <rPr>
        <b/>
        <sz val="11"/>
        <color rgb="FF000000"/>
        <rFont val="Montserrat Regular"/>
      </rPr>
      <t>Description of Conflict of Interest</t>
    </r>
    <r>
      <rPr>
        <sz val="11"/>
        <color rgb="FF000000"/>
        <rFont val="Montserrat Regular"/>
      </rPr>
      <t>: Amy Houser is a former board member of Briya PCS.</t>
    </r>
  </si>
  <si>
    <t>Mana Bilingual Child Development LLC</t>
  </si>
  <si>
    <t>Childcare Provider Services</t>
  </si>
  <si>
    <t>Edward C. Mazique Parent Child Center</t>
  </si>
  <si>
    <t>Growth Spurts CLC LLC</t>
  </si>
  <si>
    <t>Little Praudde CDC LLC</t>
  </si>
  <si>
    <t>Curious Explorers Home Day Care LLC</t>
  </si>
  <si>
    <t>Petit Scholars LLC</t>
  </si>
  <si>
    <t>Peaceful Play Bilingual CDC</t>
  </si>
  <si>
    <t>Palisades Montessori</t>
  </si>
  <si>
    <t>WoodBridge Daycare Center</t>
  </si>
  <si>
    <t>De Colores Learning Center, Inc</t>
  </si>
  <si>
    <t>HR &amp; Payroll/Rent Services</t>
  </si>
  <si>
    <t>Wealthspire Advisors</t>
  </si>
  <si>
    <t>Investment Services</t>
  </si>
  <si>
    <t>Pearson's Education, Inc.</t>
  </si>
  <si>
    <t>Book Purchase Services</t>
  </si>
  <si>
    <t>Student Information System</t>
  </si>
  <si>
    <t>Sped Services</t>
  </si>
  <si>
    <r>
      <rPr>
        <b/>
        <sz val="12"/>
        <color theme="1"/>
        <rFont val="Calibri"/>
        <family val="2"/>
        <scheme val="minor"/>
      </rPr>
      <t>Description of Conflict:</t>
    </r>
    <r>
      <rPr>
        <sz val="12"/>
        <color theme="1"/>
        <rFont val="Calibri"/>
        <family val="2"/>
        <scheme val="minor"/>
      </rPr>
      <t xml:space="preserve"> Amy Houser is a former board member of Briya PCS.</t>
    </r>
  </si>
  <si>
    <r>
      <rPr>
        <b/>
        <sz val="12"/>
        <color theme="1"/>
        <rFont val="Calibri"/>
        <family val="2"/>
        <scheme val="minor"/>
      </rPr>
      <t>Description of Conflict:</t>
    </r>
    <r>
      <rPr>
        <sz val="12"/>
        <color theme="1"/>
        <rFont val="Calibri"/>
        <family val="2"/>
        <scheme val="minor"/>
      </rPr>
      <t xml:space="preserve"> Julia M. Toro is a former board member of Briya PCS.</t>
    </r>
  </si>
  <si>
    <t>CDW</t>
  </si>
  <si>
    <t>FCC Grant to purchase IT equipment, specifically chromebooks, laptops and internet hotspot service, for our student and staff to support learning at school and at home </t>
  </si>
  <si>
    <t>Capital City PCS</t>
  </si>
  <si>
    <t>Councilor, Buchanan &amp; Mitchell</t>
  </si>
  <si>
    <r>
      <rPr>
        <b/>
        <sz val="11"/>
        <rFont val="Montserrat Regular"/>
      </rPr>
      <t xml:space="preserve">Early Warning Notice </t>
    </r>
    <r>
      <rPr>
        <sz val="11"/>
        <rFont val="Montserrat Regular"/>
      </rPr>
      <t>was sent for the following reason(s): Submission Date is four or more business days after award date.</t>
    </r>
  </si>
  <si>
    <t>EL Education</t>
  </si>
  <si>
    <t>Professional development and curriculum design</t>
  </si>
  <si>
    <t>AAA, LLC</t>
  </si>
  <si>
    <t>Allyson Griffith</t>
  </si>
  <si>
    <t>Translation Services</t>
  </si>
  <si>
    <t>AMS (Alliance Member Services, Alliance of Nonprofits for Insurance)</t>
  </si>
  <si>
    <t>Ana Lorena Beltran</t>
  </si>
  <si>
    <t>Busy Bee Janitorial &amp; Environmental Services</t>
  </si>
  <si>
    <t>General Contracting Services</t>
  </si>
  <si>
    <t>HVAC Services</t>
  </si>
  <si>
    <t>Occupational Therapy Services</t>
  </si>
  <si>
    <t>Enriched Schools</t>
  </si>
  <si>
    <t>Substitute Teachers</t>
  </si>
  <si>
    <t>N/A</t>
  </si>
  <si>
    <t>Great America Financial (UBT)</t>
  </si>
  <si>
    <t>Printer and Copier Services</t>
  </si>
  <si>
    <t>The Hartford</t>
  </si>
  <si>
    <t>Commercial Insurance</t>
  </si>
  <si>
    <t>MetLife</t>
  </si>
  <si>
    <t>Pearson Education, Inc.</t>
  </si>
  <si>
    <t>Assessment System</t>
  </si>
  <si>
    <t>Rediker Software, Inc.</t>
  </si>
  <si>
    <t>Student information systems software and support</t>
  </si>
  <si>
    <t>Venpor, LLC</t>
  </si>
  <si>
    <t>Janitorial services</t>
  </si>
  <si>
    <t>HVAC maintenance services</t>
  </si>
  <si>
    <t>General contracting services</t>
  </si>
  <si>
    <t>J.S. Carroccio</t>
  </si>
  <si>
    <t>Landscaping and Snow Removal</t>
  </si>
  <si>
    <t>Rediker</t>
  </si>
  <si>
    <t>Information systems/database</t>
  </si>
  <si>
    <t>Namely</t>
  </si>
  <si>
    <t>Payroll and Human Resources Information Services</t>
  </si>
  <si>
    <t>Medical and Dental Insurance</t>
  </si>
  <si>
    <t>Office Supplies</t>
  </si>
  <si>
    <t>DC Water and Sewer Authority</t>
  </si>
  <si>
    <t>Budgeting, accounting, financial and grant reporting, audit report, various analyses, and other business or operations consulting services</t>
  </si>
  <si>
    <t>Wright Specialty Insurance</t>
  </si>
  <si>
    <t>Quill</t>
  </si>
  <si>
    <t>Office and Classroom Supplies</t>
  </si>
  <si>
    <t>Selective Insurance</t>
  </si>
  <si>
    <t>Staples</t>
  </si>
  <si>
    <t>W.B. Mason</t>
  </si>
  <si>
    <t xml:space="preserve">Health Insurance </t>
  </si>
  <si>
    <t>Accounting, Finance, and Consulting Services</t>
  </si>
  <si>
    <t>GIS Benefits (MetLife, AFLAC)</t>
  </si>
  <si>
    <t>MIC/Wright Specialty</t>
  </si>
  <si>
    <t xml:space="preserve"> Electricity  </t>
  </si>
  <si>
    <t>Yendry Quesada-Solano</t>
  </si>
  <si>
    <t>HVAC Maintenance Services</t>
  </si>
  <si>
    <t>General Contracting</t>
  </si>
  <si>
    <t>United Business Technologies (administered by GreatAmerica Financial Services Corporation)</t>
  </si>
  <si>
    <t>Lease of nine (9) printer/copiers</t>
  </si>
  <si>
    <t>Database software and support - First option year in multi-year contract signed a year ago</t>
  </si>
  <si>
    <t>Internet access</t>
  </si>
  <si>
    <t>Jackson Lewis P.C.</t>
  </si>
  <si>
    <t>Legal services</t>
  </si>
  <si>
    <t>The Hartford </t>
  </si>
  <si>
    <t>Professional development services related to EL model</t>
  </si>
  <si>
    <t>CTSI</t>
  </si>
  <si>
    <t>Telecom and intercom system upgrades</t>
  </si>
  <si>
    <t>Constellation an Exelon Company</t>
  </si>
  <si>
    <t>1health.io</t>
  </si>
  <si>
    <t>Covid-19 Asymptomatic Testing Services</t>
  </si>
  <si>
    <t>Councilor Buchanan Mitchell (CBM)</t>
  </si>
  <si>
    <t>This contract was reported as a part of the FY 2020-2021 clean-up.</t>
  </si>
  <si>
    <t>SB and Company LLC</t>
  </si>
  <si>
    <t>HR Information System</t>
  </si>
  <si>
    <t>Calvert Controls</t>
  </si>
  <si>
    <t>HVAC Communications</t>
  </si>
  <si>
    <t>Medical health insurance</t>
  </si>
  <si>
    <t>Clinton Learning Solutions</t>
  </si>
  <si>
    <t>Projectors</t>
  </si>
  <si>
    <t>Capital Village PCS</t>
  </si>
  <si>
    <t>Turner Development, LLC</t>
  </si>
  <si>
    <t>Pre-Construction &amp; General Contracting Services</t>
  </si>
  <si>
    <t>WiFi</t>
  </si>
  <si>
    <t>Luncheras Di Si, LLC</t>
  </si>
  <si>
    <t>Financial and Accounting Services</t>
  </si>
  <si>
    <t>Service Industries, LLC</t>
  </si>
  <si>
    <t>Carlos Rosario International PCS</t>
  </si>
  <si>
    <t>AT&amp;T Mobility</t>
  </si>
  <si>
    <t>Cell Phone Services</t>
  </si>
  <si>
    <t>Desktop computer and non-touchscreen laptop purchases</t>
  </si>
  <si>
    <t>ESI</t>
  </si>
  <si>
    <t>Touchscreen laptop purchases</t>
  </si>
  <si>
    <t>Verizon</t>
  </si>
  <si>
    <t>Data/Internet Services</t>
  </si>
  <si>
    <t>Cogent Communications</t>
  </si>
  <si>
    <t>Data Services</t>
  </si>
  <si>
    <t>Selective Insurance / Lamb Insurance</t>
  </si>
  <si>
    <t>Property, Liability, Auto, and Worker's Compensation Insurance</t>
  </si>
  <si>
    <t>ProActive School</t>
  </si>
  <si>
    <t>Build Consulting</t>
  </si>
  <si>
    <t>SIS Assessment/Consulting</t>
  </si>
  <si>
    <t>Jani-King</t>
  </si>
  <si>
    <t>Kitchen Cleaning Services</t>
  </si>
  <si>
    <t>Achieve3000</t>
  </si>
  <si>
    <t>E-learning subscription</t>
  </si>
  <si>
    <t>Rubino</t>
  </si>
  <si>
    <t>Capitol Document Solutions</t>
  </si>
  <si>
    <t>Tablet data services</t>
  </si>
  <si>
    <t>Cell phone services</t>
  </si>
  <si>
    <t>ADP, LLC</t>
  </si>
  <si>
    <t>Payroll and HRIS services</t>
  </si>
  <si>
    <t>Lincoln National Corporation</t>
  </si>
  <si>
    <t xml:space="preserve">Dental/Life/Short-Term Disability/Long-Term Disability insurance </t>
  </si>
  <si>
    <t>HP Supplyline</t>
  </si>
  <si>
    <t>Copier services</t>
  </si>
  <si>
    <t>Data services</t>
  </si>
  <si>
    <t>Tablet Data Services</t>
  </si>
  <si>
    <t>Strategic Community Partners</t>
  </si>
  <si>
    <t>Consulting - Market Study</t>
  </si>
  <si>
    <t>Advanced Network Solutions</t>
  </si>
  <si>
    <t>Software and Customer Support for Network Switches &amp; Wireless Routers</t>
  </si>
  <si>
    <t>Ethiopian Yellow Pages</t>
  </si>
  <si>
    <t>Advertising</t>
  </si>
  <si>
    <t xml:space="preserve">N - Under $25k but Conflicting Interest </t>
  </si>
  <si>
    <t>Early Warning Notice was sent for the following reason(s): Submission Date is four or more business days after award date, Contract Effective Date is less than 10 business days after the Submission Date. Description of Conflict: Ethiopian Yellow Pages is owned by Yeshimebet Belay (Mama Tutu) a Board member</t>
  </si>
  <si>
    <t>School Information System</t>
  </si>
  <si>
    <t>Payroll &amp; HRIS System Software</t>
  </si>
  <si>
    <t>SmartBoard interactive flat panel displays purchase</t>
  </si>
  <si>
    <t>General &amp; Liability Insurance</t>
  </si>
  <si>
    <t>Rainbow Construction Corporation of Waldorf</t>
  </si>
  <si>
    <t>Construction - renovation of boardroom and reception area</t>
  </si>
  <si>
    <t>US Foods</t>
  </si>
  <si>
    <t>Kitchen Equipment</t>
  </si>
  <si>
    <t>RSM</t>
  </si>
  <si>
    <t>Audit and Tax Services</t>
  </si>
  <si>
    <t>Guernsey </t>
  </si>
  <si>
    <t>Office Furniture</t>
  </si>
  <si>
    <t>Belair Produce</t>
  </si>
  <si>
    <t>Food Services Agreement</t>
  </si>
  <si>
    <t>Host Analytics</t>
  </si>
  <si>
    <t>Financial Planning &amp; Reporting Software Licenses</t>
  </si>
  <si>
    <t>Saval Foods</t>
  </si>
  <si>
    <t>Food Services </t>
  </si>
  <si>
    <t>Keany Produce</t>
  </si>
  <si>
    <t>WipFli</t>
  </si>
  <si>
    <t>Intacct Software Subscription (accounting system)</t>
  </si>
  <si>
    <t>Tablets and data plans</t>
  </si>
  <si>
    <t>Lincoln Financial Group</t>
  </si>
  <si>
    <t>Dental and Ancillary Insurance</t>
  </si>
  <si>
    <t>Advance Network Solutions</t>
  </si>
  <si>
    <t>Software Support </t>
  </si>
  <si>
    <t>Capital Document Solutions</t>
  </si>
  <si>
    <t>Copiers maintenance</t>
  </si>
  <si>
    <t>Internet and Data Services</t>
  </si>
  <si>
    <t>Proactive School </t>
  </si>
  <si>
    <t>Intacct - Accounting System Software</t>
  </si>
  <si>
    <t>AT&amp;T </t>
  </si>
  <si>
    <t xml:space="preserve">Internet </t>
  </si>
  <si>
    <t>Software</t>
  </si>
  <si>
    <t>SELECTIVE</t>
  </si>
  <si>
    <t>Workers Compensation Insurance</t>
  </si>
  <si>
    <t>Markel American Insurance Company (Producer Lamb Insurance Company)</t>
  </si>
  <si>
    <t>Property, Liability, Umbrella Insurance</t>
  </si>
  <si>
    <t>Tempo Book Store</t>
  </si>
  <si>
    <t>Student Textbooks</t>
  </si>
  <si>
    <t>Data Circuit</t>
  </si>
  <si>
    <t>Ameritas</t>
  </si>
  <si>
    <t>Equitable</t>
  </si>
  <si>
    <t>Life, Accident, Short-Term and Long-Term Insurance</t>
  </si>
  <si>
    <t>Arent Fox LLP</t>
  </si>
  <si>
    <t>BocaVox</t>
  </si>
  <si>
    <t>Student Information Systyem Software</t>
  </si>
  <si>
    <t>Laptops and Imaging</t>
  </si>
  <si>
    <t>Network Software Services</t>
  </si>
  <si>
    <t>Data Plans</t>
  </si>
  <si>
    <t>Payroll &amp; HRIS Services</t>
  </si>
  <si>
    <t>ADP Software Services</t>
  </si>
  <si>
    <t>Washington Digital Media</t>
  </si>
  <si>
    <t>Branding and Digital Presence Analysis for CR Small Business Classes</t>
  </si>
  <si>
    <t>The school did not move through the proper bidding process, but will do so prior to renewal.</t>
  </si>
  <si>
    <t>Avaya Office Cloud</t>
  </si>
  <si>
    <t>Telecommunication Services</t>
  </si>
  <si>
    <t>Windstream Communications</t>
  </si>
  <si>
    <t>Internet Fiber Communications</t>
  </si>
  <si>
    <t>Intacct Accounting Software Subscription</t>
  </si>
  <si>
    <t>Worker Compensation Insurance</t>
  </si>
  <si>
    <t>Various Textbooks</t>
  </si>
  <si>
    <t>Student Software Subsription</t>
  </si>
  <si>
    <t>Starcraft Bus</t>
  </si>
  <si>
    <t>2 Buses</t>
  </si>
  <si>
    <t>Textbooks</t>
  </si>
  <si>
    <t>Cedar Tree Academy PCS</t>
  </si>
  <si>
    <t>Capitol Services Management Inc.</t>
  </si>
  <si>
    <t xml:space="preserve">Infinite Potential </t>
  </si>
  <si>
    <t>KJ Consulting</t>
  </si>
  <si>
    <t>Student Data Management</t>
  </si>
  <si>
    <t>Finance &amp; Account Services</t>
  </si>
  <si>
    <t xml:space="preserve">Risse Brothers School Uniforms </t>
  </si>
  <si>
    <t xml:space="preserve">Embroidered shirts </t>
  </si>
  <si>
    <t xml:space="preserve">Hatch Early Learning </t>
  </si>
  <si>
    <t xml:space="preserve">Student tablets and software </t>
  </si>
  <si>
    <t xml:space="preserve">KJ Consulting </t>
  </si>
  <si>
    <t xml:space="preserve">Professional Development </t>
  </si>
  <si>
    <t xml:space="preserve">Capital Strategies &amp; Solutions </t>
  </si>
  <si>
    <t xml:space="preserve">Marketing and Public Relations </t>
  </si>
  <si>
    <t xml:space="preserve">XNS Brand Consulting </t>
  </si>
  <si>
    <t xml:space="preserve">Website Social Media Branding </t>
  </si>
  <si>
    <t xml:space="preserve">Bert Smith &amp; Company </t>
  </si>
  <si>
    <t>XIATLL</t>
  </si>
  <si>
    <t>Security Services</t>
  </si>
  <si>
    <t xml:space="preserve">Honey Bee Company </t>
  </si>
  <si>
    <t xml:space="preserve">STEM Curriculum </t>
  </si>
  <si>
    <t xml:space="preserve">The May Firm </t>
  </si>
  <si>
    <t xml:space="preserve">General/Special Education Legal Services </t>
  </si>
  <si>
    <t xml:space="preserve">Capitol Service Management </t>
  </si>
  <si>
    <t>Accounting and Student Data Services</t>
  </si>
  <si>
    <t xml:space="preserve">Law Office of Jerry Levine </t>
  </si>
  <si>
    <t xml:space="preserve">Real Estate Legal Services </t>
  </si>
  <si>
    <t xml:space="preserve">Owia Technology </t>
  </si>
  <si>
    <t xml:space="preserve">Technology Services </t>
  </si>
  <si>
    <t xml:space="preserve">MacConstruction </t>
  </si>
  <si>
    <t>Building Maintenance</t>
  </si>
  <si>
    <t xml:space="preserve">Career Staff Unlimited (Name change from Ready Nurse) </t>
  </si>
  <si>
    <t xml:space="preserve">School Nurse Services </t>
  </si>
  <si>
    <t xml:space="preserve">Boland Heating /Air </t>
  </si>
  <si>
    <t xml:space="preserve">Heat and Air Units </t>
  </si>
  <si>
    <t xml:space="preserve">Fruit Guys </t>
  </si>
  <si>
    <t xml:space="preserve">Fresh fruits </t>
  </si>
  <si>
    <t xml:space="preserve">Insurance such as Umbrella, Workers Comp, Accident, etc., </t>
  </si>
  <si>
    <t>Payroll Time &amp; Attendance </t>
  </si>
  <si>
    <t>Nauticon</t>
  </si>
  <si>
    <t>KBS Mobility (T-Mobile)</t>
  </si>
  <si>
    <t>Laptop computers and covers</t>
  </si>
  <si>
    <t>Laptops and hotpots </t>
  </si>
  <si>
    <t>KBS International LLC</t>
  </si>
  <si>
    <t>Student laptops and software </t>
  </si>
  <si>
    <t xml:space="preserve">Cedar Tree Academy PCS </t>
  </si>
  <si>
    <t xml:space="preserve">Boland Heating and Air </t>
  </si>
  <si>
    <t>Serving Hearing and Air Units</t>
  </si>
  <si>
    <t>Holland &amp; Knight/Law Offices of Jerry Levine</t>
  </si>
  <si>
    <t xml:space="preserve">Nauticon Maging System </t>
  </si>
  <si>
    <t xml:space="preserve">Copier services </t>
  </si>
  <si>
    <t>DC Central Kitchen</t>
  </si>
  <si>
    <t>Promethean Boards</t>
  </si>
  <si>
    <t>Center City PCS</t>
  </si>
  <si>
    <t>Community Wealth Partners</t>
  </si>
  <si>
    <t>Strategic Planning Services</t>
  </si>
  <si>
    <t>Conquest Pest Control, Inc</t>
  </si>
  <si>
    <t>Pest Control Services</t>
  </si>
  <si>
    <t>Janitorial and Maintenance Services</t>
  </si>
  <si>
    <t>Urban Teachers</t>
  </si>
  <si>
    <t>Teacher Fellows</t>
  </si>
  <si>
    <t>Rust Insurance Agency, LLC</t>
  </si>
  <si>
    <t>Joshua Boots</t>
  </si>
  <si>
    <t>Data Consulting and Analytics Services</t>
  </si>
  <si>
    <t>Acuna Construction, LLC</t>
  </si>
  <si>
    <t>Classroom buildout</t>
  </si>
  <si>
    <t xml:space="preserve">Amplify </t>
  </si>
  <si>
    <t>Assessment &amp; Curriculum</t>
  </si>
  <si>
    <t>Capital Construction Group</t>
  </si>
  <si>
    <t>General Contractor Services</t>
  </si>
  <si>
    <t>McGladery &amp; Pullen, LLP</t>
  </si>
  <si>
    <t>Financial Auditing Services - FY15</t>
  </si>
  <si>
    <t>Uncommon Schools</t>
  </si>
  <si>
    <t>ACHIEVE3000</t>
  </si>
  <si>
    <t>Online Student Intervention</t>
  </si>
  <si>
    <t>Apple Computers and iPads</t>
  </si>
  <si>
    <t xml:space="preserve">N - Sole Source </t>
  </si>
  <si>
    <t>End-to-End Solutions</t>
  </si>
  <si>
    <t>Flourine, LLC</t>
  </si>
  <si>
    <t>Facility Rent for Central Office</t>
  </si>
  <si>
    <t>Presidio Networked Solutions</t>
  </si>
  <si>
    <t>Upgrade / Replace Network Firewalls and Switches</t>
  </si>
  <si>
    <t>Psychological Assessment Solutions, LLC</t>
  </si>
  <si>
    <t>Payroll Processing</t>
  </si>
  <si>
    <t xml:space="preserve">Voice line services </t>
  </si>
  <si>
    <t>ETW</t>
  </si>
  <si>
    <t>Solid Waste Disposal - Brightwood Campus</t>
  </si>
  <si>
    <t>Lance's Locksmith</t>
  </si>
  <si>
    <t>Hardware Security Upgrades</t>
  </si>
  <si>
    <t xml:space="preserve"> </t>
  </si>
  <si>
    <t>Arya Civil</t>
  </si>
  <si>
    <t>Playground Design and Build</t>
  </si>
  <si>
    <t>PayCom</t>
  </si>
  <si>
    <t>Payroll/HRIS system</t>
  </si>
  <si>
    <t>Chiaramonte Construction Company</t>
  </si>
  <si>
    <t>A/C installation in auditorium</t>
  </si>
  <si>
    <t>Main office renovation</t>
  </si>
  <si>
    <t>Preferred Meals Systems, Inc.</t>
  </si>
  <si>
    <t>Meal services</t>
  </si>
  <si>
    <t>Curriculum materials for 2nd Edition CKLA for K-3</t>
  </si>
  <si>
    <t>Every Child Ready Coaching &amp; Curriculum Licenses for Pre-Kindergarten</t>
  </si>
  <si>
    <t>Janitorial and maintenance services</t>
  </si>
  <si>
    <t>Touch-up painting services</t>
  </si>
  <si>
    <t>Health, Dental, &amp; Vision Insurance</t>
  </si>
  <si>
    <t>Law Office of Lauren E. Baum, PC</t>
  </si>
  <si>
    <t>Special Education Legal Services</t>
  </si>
  <si>
    <t>Mutual of Omaha</t>
  </si>
  <si>
    <t>Provides employer-sponsored insurance plans in case of life, accidental death &amp; dismemberment, and short-term disability</t>
  </si>
  <si>
    <t>Special Education evaluation services</t>
  </si>
  <si>
    <t>Works with underwriters to provide umbrella, group accident, package and workers compensation insurance</t>
  </si>
  <si>
    <t>School and office supplies</t>
  </si>
  <si>
    <t>Landline/fax line services</t>
  </si>
  <si>
    <t>Playground construction services (Capitol Hill)</t>
  </si>
  <si>
    <t>Miracle Method</t>
  </si>
  <si>
    <t>Wall tile restoration</t>
  </si>
  <si>
    <t>TAMAH</t>
  </si>
  <si>
    <t>Dedicated aide staffing services</t>
  </si>
  <si>
    <t>Apple Computers</t>
  </si>
  <si>
    <t>Appleseed Expeditions</t>
  </si>
  <si>
    <t>Travel planning services for enrichment program international trip</t>
  </si>
  <si>
    <t>Great Minds</t>
  </si>
  <si>
    <t>Provide Eureka Math and Wit &amp; Wisdom curriculum and professional development</t>
  </si>
  <si>
    <t>Recycle Track Systems (RTS)</t>
  </si>
  <si>
    <t>Waste and recycling removal services</t>
  </si>
  <si>
    <t>Chromebook plus associated management licenses for 30 students at each campus</t>
  </si>
  <si>
    <t>All Seasons Transportation</t>
  </si>
  <si>
    <t>Amplify</t>
  </si>
  <si>
    <t>Curriculum</t>
  </si>
  <si>
    <t>BE GLAD, LLC</t>
  </si>
  <si>
    <t>Guided Language Acquisition Design 2-Day Workshop Training and 4-Day Classroom Demonstration</t>
  </si>
  <si>
    <t>Bradleigh Mechanical</t>
  </si>
  <si>
    <t>HVAC maintenance</t>
  </si>
  <si>
    <t>Employment Law Resources</t>
  </si>
  <si>
    <t>ETW/ESI</t>
  </si>
  <si>
    <t>Waste and recycling removal</t>
  </si>
  <si>
    <t>Littler Mendelson</t>
  </si>
  <si>
    <t>LongFence</t>
  </si>
  <si>
    <t>Fence fabrication and installment services</t>
  </si>
  <si>
    <t xml:space="preserve">Supplemental insurance </t>
  </si>
  <si>
    <t>OneAmerica</t>
  </si>
  <si>
    <t>401K plan</t>
  </si>
  <si>
    <t>Peace Thru Culture</t>
  </si>
  <si>
    <t>Global Ambassadors trip</t>
  </si>
  <si>
    <t>Annual license with hosting</t>
  </si>
  <si>
    <t>Trinity Washington University</t>
  </si>
  <si>
    <t>Courses for Instructional Assistants</t>
  </si>
  <si>
    <t>CBM</t>
  </si>
  <si>
    <t>401K, 990 and year end auditing services</t>
  </si>
  <si>
    <t>Granite Telecommunications</t>
  </si>
  <si>
    <t>Monthly voice phone service</t>
  </si>
  <si>
    <t>401k plan</t>
  </si>
  <si>
    <t>Umbrella, group accident, package and workers compensation insurance</t>
  </si>
  <si>
    <t>Locksmith/hardware repairs</t>
  </si>
  <si>
    <t>Colonial Equipment</t>
  </si>
  <si>
    <t>Network cabinets/installation for BRI and CAP</t>
  </si>
  <si>
    <t>The Bulk Book Store</t>
  </si>
  <si>
    <t>Text sets that align with Wit &amp; Wisdom curriculum in grades 3-8. These are novels and supplementary books that students take home at the end of each module.</t>
  </si>
  <si>
    <t>Chromebooks and Charging/Storage Carts</t>
  </si>
  <si>
    <t>Year end and 401(k) plan audit services</t>
  </si>
  <si>
    <t>Miracle Method Surface Restoration</t>
  </si>
  <si>
    <t>Tile restoration</t>
  </si>
  <si>
    <t>Hertz Furniture</t>
  </si>
  <si>
    <t>H.E.P Construction</t>
  </si>
  <si>
    <t>Student consumable workbooks for Core Knowledge Language Arts (CKLA), grades K-2</t>
  </si>
  <si>
    <t>ECR Complete Curriculum for 10 PK classrooms, CLASS observations twice yearly for 10 PK classrooms, coaching for leaders, and misc. print materials for ECR Curriculum</t>
  </si>
  <si>
    <t>Bee Bilingual</t>
  </si>
  <si>
    <t>Online foreign language programming</t>
  </si>
  <si>
    <t>401k Audit Services</t>
  </si>
  <si>
    <t>Delta Education/FOSS</t>
  </si>
  <si>
    <t>Copyrighted materials: FOSS kits for 4 modules, grades 6-8 - includes student materials</t>
  </si>
  <si>
    <t>Student consumable workbooks and teacher additions for Eureka Math, grades K-8, teacher editions and digital access for Wit &amp; Wisdom, grades 3-9, and professional development for teachers around Eureka and/or Wit &amp; Wisdom</t>
  </si>
  <si>
    <t>Jive (by LogMeIn)</t>
  </si>
  <si>
    <t>Hosted VOIP phone service</t>
  </si>
  <si>
    <t>Locksmith services</t>
  </si>
  <si>
    <t>Psychological Assessments Solutions</t>
  </si>
  <si>
    <t>Psychological evaluations and consulting for SPED</t>
  </si>
  <si>
    <t>Recycle Track Systems</t>
  </si>
  <si>
    <t>Rust/The Hartford</t>
  </si>
  <si>
    <t>Insurance brokerage services; RUST will work with underwriters to provide Umbrella, Group Accident, Package, and Workers Compensation insurance</t>
  </si>
  <si>
    <t>Gas Services</t>
  </si>
  <si>
    <t>Wells Fargo Vendor Services</t>
  </si>
  <si>
    <t>Copier Leases</t>
  </si>
  <si>
    <t>UnitedHealthcare</t>
  </si>
  <si>
    <t>Health, Dental and Vision Insurance</t>
  </si>
  <si>
    <t>UNUM</t>
  </si>
  <si>
    <t>UNUM provides employer- sponsored insurance plans in case of life, accidental death &amp; dismemberment, and short term disability as well as an option for voluntary employee paid long term</t>
  </si>
  <si>
    <t>Torsh</t>
  </si>
  <si>
    <t>Coaching and Evaluations</t>
  </si>
  <si>
    <t>A/C installation</t>
  </si>
  <si>
    <t>Procurify</t>
  </si>
  <si>
    <t>Purchasing system</t>
  </si>
  <si>
    <t>DC-Net</t>
  </si>
  <si>
    <t>Internet Access</t>
  </si>
  <si>
    <t>Wi-Fi Access Points</t>
  </si>
  <si>
    <t>401k and year-end auditing services</t>
  </si>
  <si>
    <t>Mobile Hotspots and Data for students during COVID-19</t>
  </si>
  <si>
    <t>Furniture, fixtures and equipment for six campuses</t>
  </si>
  <si>
    <t>Media Press</t>
  </si>
  <si>
    <t>Mass printing for student work packets for COVID-19</t>
  </si>
  <si>
    <t>Wall tile restoration in bathrooms, hallways, and one kitchen for multiple campuses</t>
  </si>
  <si>
    <t>Lenovo Chromebooks, Extended Warranties, Licenses</t>
  </si>
  <si>
    <t>Conquest Pest Control</t>
  </si>
  <si>
    <t>Pest control services for (6) campuses</t>
  </si>
  <si>
    <t>Waste removal services for (6) campuses</t>
  </si>
  <si>
    <t>Scholastic</t>
  </si>
  <si>
    <t>Lexile Collection books for grades PK-8th</t>
  </si>
  <si>
    <t>Our K-2 curriculum, CKLA, is published by Amplify. We need to purchase consumable student workbooks for all classrooms, grades K-2</t>
  </si>
  <si>
    <t>Laptop and desktop computers and accessories</t>
  </si>
  <si>
    <t>General Construction Services</t>
  </si>
  <si>
    <t>Copier Services </t>
  </si>
  <si>
    <t>Virtual Spanish Language Learning program for 80 students in grades 1,2,3,4 at Shaw</t>
  </si>
  <si>
    <t>Water and Sewer Utilities</t>
  </si>
  <si>
    <t>Edmentum</t>
  </si>
  <si>
    <t>Online intervention in grades K-8 for both reading and math across all campuses</t>
  </si>
  <si>
    <t>Great Minds publishers our Math and Humanities curricula (Eureka Math and Wit &amp; Wisdom) for grades 3-8, and Science (PhD Science) for grades 3-4</t>
  </si>
  <si>
    <t>AppleTree</t>
  </si>
  <si>
    <t>AppleTree provides our PreK3 and PreK4 curricula. We also receive monthly coaching services and twice annual CLASS observations at each campus</t>
  </si>
  <si>
    <t>VOIP phone services</t>
  </si>
  <si>
    <t>Myriad Media</t>
  </si>
  <si>
    <t>Website Design and maintenance</t>
  </si>
  <si>
    <t>Paycom</t>
  </si>
  <si>
    <t>Psychological evaluations and consulting</t>
  </si>
  <si>
    <t>Staples Business Advantage </t>
  </si>
  <si>
    <t>TheBulkBookStore</t>
  </si>
  <si>
    <t>Consumable text sets for Wit &amp; Wisdom grades 2-8 through Bulk Book Store, as this tends to be the most cost-effective solution</t>
  </si>
  <si>
    <t>Video observation, coaching, and evaluation of all instructional staff</t>
  </si>
  <si>
    <t>Gas Utility</t>
  </si>
  <si>
    <t>Group life, AD&amp;D, STD insurance  (ER cost)</t>
  </si>
  <si>
    <t>UHC/UHS</t>
  </si>
  <si>
    <t>Liability Coverage, Workman's Compensation Coverage, ERISA bond, Automobile/Bus Coverage</t>
  </si>
  <si>
    <t>Global Cleaning Services</t>
  </si>
  <si>
    <t>6 CURIS3 disinfecting solutions and solution for campuses to disinfect schools in case of COVID-19 outbreaks</t>
  </si>
  <si>
    <t>Apple iPad Learning for 1:1 use for SY2021 PreK Students (for virtual learning due to COVID-19)</t>
  </si>
  <si>
    <t>Student Chromebooks, Tablets, and associated licenses and services (for virtual learning due to COVID-19)</t>
  </si>
  <si>
    <t>Purchase and install new MERV-13 filter kits for 51 Daikin ceiling units + filters every 3 months during FY21</t>
  </si>
  <si>
    <t>InvisiClean</t>
  </si>
  <si>
    <t>Air purifiers and filter replacement for all locations (needed in order to provide a safe learning environment for the students due to COVID-19)</t>
  </si>
  <si>
    <t>Restore wall tile and elevator doors at campuses </t>
  </si>
  <si>
    <t>Licenses for Wifi APs, Ethernet Switching Hardware, Firewall Appliances, and Surveillance Cameras</t>
  </si>
  <si>
    <t>Wilson Language Learners</t>
  </si>
  <si>
    <t>Materials for our new K-2 Skills/Phonics curriculum (Fundations)</t>
  </si>
  <si>
    <t>200MB Fiber Internet Access for Schools / 100MB Fiber Internet for Central Office</t>
  </si>
  <si>
    <t>Virtual Spanish language learning program for 80 students at the Shaw campus in grades 1-4</t>
  </si>
  <si>
    <t>Water services</t>
  </si>
  <si>
    <t>Janitorial and Maintenance</t>
  </si>
  <si>
    <t>Capital Construction Group will provide as-directed general contracting services at one or more campuses.</t>
  </si>
  <si>
    <t>onquest will provide weekly pest management services for all (6) campuses</t>
  </si>
  <si>
    <t>Copier Workshop will provide copier maintenance services for six campuses and the Central Office.</t>
  </si>
  <si>
    <t>Hep Construction</t>
  </si>
  <si>
    <t>H. E. P. Construction will provide as-directed general contracting services at one or more campuses.</t>
  </si>
  <si>
    <t>PayCom provides human resource and payroll services. </t>
  </si>
  <si>
    <t>Electrical services (utilities)</t>
  </si>
  <si>
    <t>Student meal services</t>
  </si>
  <si>
    <t>PAS provides Special Education evaluation services at all six campuses to support the Student Support Services Team</t>
  </si>
  <si>
    <t>To purchase office and student supplies</t>
  </si>
  <si>
    <t>Gas services (utilities)</t>
  </si>
  <si>
    <t>Zoom</t>
  </si>
  <si>
    <t>Video Meetings / Webinars for Remove Learning</t>
  </si>
  <si>
    <t>Tmobile</t>
  </si>
  <si>
    <t>EDU Mobile Data for Student Hotspots</t>
  </si>
  <si>
    <t>Consumable text sets for Wit &amp; Wisdom grades 2-8</t>
  </si>
  <si>
    <t>CBM provides year end and 401(k) auditing services</t>
  </si>
  <si>
    <t>United Healthcare Insurance</t>
  </si>
  <si>
    <t>Health, dental and vision insurance</t>
  </si>
  <si>
    <t>Unum Life Insurance</t>
  </si>
  <si>
    <t>Provide Eureka Math, Wit &amp; Wisdom and PhD Science student books, teacher editions, digital licenses, and professional development</t>
  </si>
  <si>
    <t>Online intervention in grades K-8 for reading and math for all (6) campuses</t>
  </si>
  <si>
    <t>Insurance Brokerage Services; RUST will work with underwriters to provide Umbrella, Group Accident, Package, Bus, and Workers Compensation insurance.</t>
  </si>
  <si>
    <t>Early Autism Solutions</t>
  </si>
  <si>
    <t>ABA services for students with autism and related consult</t>
  </si>
  <si>
    <t>Page Southerland Page</t>
  </si>
  <si>
    <t>Full scope architectural services </t>
  </si>
  <si>
    <t>As needed furniture and fixtures for 6 campuses</t>
  </si>
  <si>
    <t>Lexia Learning Systems</t>
  </si>
  <si>
    <t>Literacy online licenses for all students - will be reimbursed via ESSER III grant</t>
  </si>
  <si>
    <t>BookNook</t>
  </si>
  <si>
    <t>Early literacy tutoring (academic recovery due to COVID-19). Need to start 8/9. To be reimbursed via ESSER III grant</t>
  </si>
  <si>
    <t>Unlimited Expressions</t>
  </si>
  <si>
    <t>Speech language services for 6 campuses (intended on hiring FTE for this role, but no candidates so far). Services had to start first day of school: 8/9/21 hence why this is being submitted as an emergency</t>
  </si>
  <si>
    <t>Maryland Teacher Tutors</t>
  </si>
  <si>
    <t>Math tutoring services for SY21-22 for academic recovery loss due to COVID-19. Need in time before school starts - to be reimbursed via ESSER III grant</t>
  </si>
  <si>
    <t>PK3 and PK4 curricula and monthly coaching services as well as bi-annual CLASS observations at each campus</t>
  </si>
  <si>
    <t>Purchase order/Accounts Payable system</t>
  </si>
  <si>
    <t>Telecommunications - Virtual Meetings &amp; Instruction</t>
  </si>
  <si>
    <t>Breathing Space</t>
  </si>
  <si>
    <t>Yoga studio to provide classes for students (PreK-8th grades) at our six (6) campuses</t>
  </si>
  <si>
    <t>Poppin</t>
  </si>
  <si>
    <t>Furniture purchase and installation services for new central office location</t>
  </si>
  <si>
    <t>Architectural Services </t>
  </si>
  <si>
    <t>Cesar Chavez PCS</t>
  </si>
  <si>
    <t>Dental and legal benefits</t>
  </si>
  <si>
    <t>Short and long term disability, life insurance, EAP services</t>
  </si>
  <si>
    <t>Human Resources Management System</t>
  </si>
  <si>
    <t>Buck Financial</t>
  </si>
  <si>
    <t>Financial Advisor</t>
  </si>
  <si>
    <t>Jive</t>
  </si>
  <si>
    <t>E-rate eligible VOIP telephone service</t>
  </si>
  <si>
    <t>TenSquare</t>
  </si>
  <si>
    <t>School Turnaround Services</t>
  </si>
  <si>
    <t xml:space="preserve">Y </t>
  </si>
  <si>
    <t>Elite Group Solutions</t>
  </si>
  <si>
    <t>NSLP meals</t>
  </si>
  <si>
    <t>Payroll</t>
  </si>
  <si>
    <t>George Washington University</t>
  </si>
  <si>
    <t>Internships</t>
  </si>
  <si>
    <t>MetLife Small Business Center</t>
  </si>
  <si>
    <t>Health Benefits</t>
  </si>
  <si>
    <t>Network Design Technologies</t>
  </si>
  <si>
    <t>IT services</t>
  </si>
  <si>
    <t>Ring Central</t>
  </si>
  <si>
    <t>SeasonAir</t>
  </si>
  <si>
    <t>HVAC repair and maintenance</t>
  </si>
  <si>
    <t>SmartCleaning Solutions</t>
  </si>
  <si>
    <t>Sprint</t>
  </si>
  <si>
    <t>Cell phones</t>
  </si>
  <si>
    <t>US Security</t>
  </si>
  <si>
    <t>Building Security</t>
  </si>
  <si>
    <t>XO Communications</t>
  </si>
  <si>
    <t>CDMSystem</t>
  </si>
  <si>
    <t>Health insurance - self insurance administration</t>
  </si>
  <si>
    <t>Tutor Find</t>
  </si>
  <si>
    <t>Tutoring services</t>
  </si>
  <si>
    <t>Seasonair/Comfort Systems</t>
  </si>
  <si>
    <t>Short and long term disability</t>
  </si>
  <si>
    <t>CBS Outdoors</t>
  </si>
  <si>
    <t>S3I/Genesys</t>
  </si>
  <si>
    <t>Security Video Camera system</t>
  </si>
  <si>
    <t>LGC Security</t>
  </si>
  <si>
    <t>5e, LLC</t>
  </si>
  <si>
    <t>Communication services</t>
  </si>
  <si>
    <t>Risk Exchange Insurance Services</t>
  </si>
  <si>
    <t>Waldorf Risk Solutions, LLC</t>
  </si>
  <si>
    <t>Multiple liability policies</t>
  </si>
  <si>
    <t>Shanahan Law</t>
  </si>
  <si>
    <t>Smart Cleaning Solutions</t>
  </si>
  <si>
    <t>Liberty Power</t>
  </si>
  <si>
    <t>Technology</t>
  </si>
  <si>
    <t>CCPCS Full Circle Mental Health</t>
  </si>
  <si>
    <t>Smart Cleaning</t>
  </si>
  <si>
    <t>Securemedy</t>
  </si>
  <si>
    <t>Security guard services</t>
  </si>
  <si>
    <t>Heath Insurance</t>
  </si>
  <si>
    <t>Accounting Services</t>
  </si>
  <si>
    <t>Cesar Chavez PCS for Public Policy</t>
  </si>
  <si>
    <t>School Improvement Support Services</t>
  </si>
  <si>
    <t>Jones, Maresca &amp; McQuade</t>
  </si>
  <si>
    <t>Financial Audit</t>
  </si>
  <si>
    <t>The Shanahan Law Firm, LLC </t>
  </si>
  <si>
    <t>Information Technology Support Services</t>
  </si>
  <si>
    <r>
      <rPr>
        <b/>
        <sz val="11"/>
        <color theme="1"/>
        <rFont val="Montserrat Regular"/>
      </rPr>
      <t xml:space="preserve">Early Warning Notice </t>
    </r>
    <r>
      <rPr>
        <sz val="11"/>
        <color theme="1"/>
        <rFont val="Montserrat Regular"/>
      </rPr>
      <t>was sent for the following reason(s): Submission Date is four or more business days after award date.</t>
    </r>
  </si>
  <si>
    <t>Bond, Schoeneck &amp; King, PLLC</t>
  </si>
  <si>
    <t>Mintz</t>
  </si>
  <si>
    <t>Full Circle Mental Health</t>
  </si>
  <si>
    <t>Special Education Services </t>
  </si>
  <si>
    <t>Raffa Financial Services</t>
  </si>
  <si>
    <t>Healthcare Broker Services</t>
  </si>
  <si>
    <t>Constellation</t>
  </si>
  <si>
    <t>Electricity Supplier</t>
  </si>
  <si>
    <t>Marcum Accountants and Advisors</t>
  </si>
  <si>
    <t>Workman's Comp Insurance Auditors and 990 preparation</t>
  </si>
  <si>
    <t>Payroll and HRIS </t>
  </si>
  <si>
    <t>Copier maintenance, supplies</t>
  </si>
  <si>
    <t>Security Services - CPA</t>
  </si>
  <si>
    <t>Dental and Legal Benefits </t>
  </si>
  <si>
    <t xml:space="preserve">This contract was submitted as a part of the clean-up process to bring the school into compliance. </t>
  </si>
  <si>
    <t>Food Service Vendor</t>
  </si>
  <si>
    <t>HVAC preventative Maintenance agreements and repairs as needed</t>
  </si>
  <si>
    <t>Water Company</t>
  </si>
  <si>
    <t>Waldorf Risk Solutions</t>
  </si>
  <si>
    <t>Workman's Comp Insurance</t>
  </si>
  <si>
    <t>Health Insurance </t>
  </si>
  <si>
    <t>Jive Communications, Inc</t>
  </si>
  <si>
    <t>VOIP and Unified Communications Services</t>
  </si>
  <si>
    <t>Certified Incorporated</t>
  </si>
  <si>
    <t>Roofing Services</t>
  </si>
  <si>
    <t>Health Broker Services</t>
  </si>
  <si>
    <t>Liability Policies</t>
  </si>
  <si>
    <t>Children's Guild DC PCS</t>
  </si>
  <si>
    <t>Brustein and Manasevit</t>
  </si>
  <si>
    <t>City Arts and Prep PCS</t>
  </si>
  <si>
    <t xml:space="preserve"> Not submitted 10 business days before effective date stated in contract.</t>
  </si>
  <si>
    <t>Jair Lynch Real Estate Partners</t>
  </si>
  <si>
    <t>Project Management Services</t>
  </si>
  <si>
    <t>Adaptive Success</t>
  </si>
  <si>
    <t>Mecca Group</t>
  </si>
  <si>
    <t>Data Support (Reporting, Consulting, Analytics)</t>
  </si>
  <si>
    <t>Curricular Design, Implementation, and Support Services</t>
  </si>
  <si>
    <t>Friends of Ebonie</t>
  </si>
  <si>
    <t>PR Editor</t>
  </si>
  <si>
    <t>Pro-Air</t>
  </si>
  <si>
    <t> General Contractor </t>
  </si>
  <si>
    <t>PR Editor Services</t>
  </si>
  <si>
    <t>Utility-Electric Services</t>
  </si>
  <si>
    <t>Shinberg Levinas Architectural Design</t>
  </si>
  <si>
    <t>Construction Services</t>
  </si>
  <si>
    <t>Therapy Connection</t>
  </si>
  <si>
    <t>Bolana Capitol Enterprises, Inc.</t>
  </si>
  <si>
    <t>Delta-T Group</t>
  </si>
  <si>
    <t>Community College Preparatory Academy PCS</t>
  </si>
  <si>
    <t xml:space="preserve">Information Technology Managed Services </t>
  </si>
  <si>
    <t>Solo and Society, LLC</t>
  </si>
  <si>
    <t xml:space="preserve">Strategy and Planning </t>
  </si>
  <si>
    <t>A &amp; D Security</t>
  </si>
  <si>
    <t>Security</t>
  </si>
  <si>
    <t>DDG/IDS Development Partnership</t>
  </si>
  <si>
    <t>Provide real estate advisory services in connection with the selection and acquisition of unimproved real estate for the purposes of re-development or new construction of School to serve up to 1000 adult learners. In particular, the consultant will assist the Adult Charter in analyzing short-term and long-term real estate development strategies as part of a larger strategic planning process.</t>
  </si>
  <si>
    <t>Mosaic Education</t>
  </si>
  <si>
    <t>Staff Development and Instructional Design</t>
  </si>
  <si>
    <t>Capitol Services Management Inc</t>
  </si>
  <si>
    <t>This submission is part of the FY 2019-2020 reconciliation process.</t>
  </si>
  <si>
    <t>Common Lit</t>
  </si>
  <si>
    <t>Daphne Atkinson &amp; Associates, LLC</t>
  </si>
  <si>
    <t>IT Services </t>
  </si>
  <si>
    <t>R. Emmanuel Bell Consulting </t>
  </si>
  <si>
    <t>CompTIA Training</t>
  </si>
  <si>
    <t>Academic Software</t>
  </si>
  <si>
    <t>Marcum LLP</t>
  </si>
  <si>
    <t>Solo and Society</t>
  </si>
  <si>
    <t>EAB Global</t>
  </si>
  <si>
    <t>Student Success Management System </t>
  </si>
  <si>
    <t>NOW Heating and Air Conditioning </t>
  </si>
  <si>
    <t>HVAC Training</t>
  </si>
  <si>
    <t>This submission is part of the FY 2019-2020 reconciliation process. The School did not move through the proper bidding process, but will do so prior to renewal.</t>
  </si>
  <si>
    <t>Elijah Moses</t>
  </si>
  <si>
    <t>Creative Minds International PCS</t>
  </si>
  <si>
    <t>Liz Muhlbaum Consulting</t>
  </si>
  <si>
    <t>Strategic Human Resources Consultant</t>
  </si>
  <si>
    <t xml:space="preserve">Strategic Focus Group Consultant Services </t>
  </si>
  <si>
    <t>Simmons Lettre</t>
  </si>
  <si>
    <t xml:space="preserve">Strategic Executive Coaching Recruitment Consultant Services </t>
  </si>
  <si>
    <t>Strategic Focus Group Consultant Services</t>
  </si>
  <si>
    <t>C.J Maintenance</t>
  </si>
  <si>
    <t>Finance and Data Support</t>
  </si>
  <si>
    <t>Elsie Whitlow Stokes PCS</t>
  </si>
  <si>
    <t>Joseph Gorin</t>
  </si>
  <si>
    <t>SPED Psychoeducational Consultant Services</t>
  </si>
  <si>
    <t>Liz Muhlbaum</t>
  </si>
  <si>
    <t>HR Consultant Services</t>
  </si>
  <si>
    <t>Strategic Executive Coaching Recruitment Consultant Services</t>
  </si>
  <si>
    <t>The Floortime Center</t>
  </si>
  <si>
    <t>SPED OT / PT  / Consultant and Evaluation Services</t>
  </si>
  <si>
    <t>Online Office Supplies and  Shopping Services</t>
  </si>
  <si>
    <t>General Building Contractor</t>
  </si>
  <si>
    <t>Property, General Liability, D&amp;O and Umbrella Coverage</t>
  </si>
  <si>
    <t>Aetna</t>
  </si>
  <si>
    <t>Group Medical Coverage Health Insurance</t>
  </si>
  <si>
    <t>Group Dental Life, AD&amp;D, Short and Long Term Disability Insurance</t>
  </si>
  <si>
    <t xml:space="preserve">PhotoMath S.T.E.M. LLC </t>
  </si>
  <si>
    <t>Photography club for aftercare program</t>
  </si>
  <si>
    <t>Blue Force Security Services, LLC</t>
  </si>
  <si>
    <t>Security Services at School Gate</t>
  </si>
  <si>
    <t>Jennifer Andruzzi</t>
  </si>
  <si>
    <t>Graphic design, newsletter, website and social media support</t>
  </si>
  <si>
    <t>FieldWork Education</t>
  </si>
  <si>
    <t>IMYC / IPC Curriculum and Professional Development</t>
  </si>
  <si>
    <t>Bellwether Education Partners</t>
  </si>
  <si>
    <t>Strategic Assessment &amp; Planning Planning Services</t>
  </si>
  <si>
    <t>Emmanuel Taiwo</t>
  </si>
  <si>
    <t>SPED Compliance Services</t>
  </si>
  <si>
    <t>Newman Architects</t>
  </si>
  <si>
    <t>Architectural Design and Consulting Services</t>
  </si>
  <si>
    <t>Sped compliance consulting services</t>
  </si>
  <si>
    <t>Staffing</t>
  </si>
  <si>
    <t>OT services</t>
  </si>
  <si>
    <t>Whiting Turner</t>
  </si>
  <si>
    <t>Construction Management</t>
  </si>
  <si>
    <t>Carney Sandoe &amp; Associates</t>
  </si>
  <si>
    <t>Staff service</t>
  </si>
  <si>
    <t>The school did not properly bid out this contract, but will ensure that it is properly bid next school year. This contract was submitted as a part of the FY 2018-19 clean-up.</t>
  </si>
  <si>
    <t>During the Public Health Emergency, Weekly Home Delivery of 7-days of breakfast and lunches to students as part of the NSLP Seamless Summer Food Program</t>
  </si>
  <si>
    <t>A2S</t>
  </si>
  <si>
    <t>Furniture design and prototype furniture</t>
  </si>
  <si>
    <t>CMI Maintenance</t>
  </si>
  <si>
    <t>Maintenance and Repairs -  This vendor is our landlord's (Armed Forces Retirement Home) vendor and must be used when repair/maintenance costs are shared between the landlord and the school.</t>
  </si>
  <si>
    <t>Insurance (liability)</t>
  </si>
  <si>
    <t>Joseph Gorin and Associates</t>
  </si>
  <si>
    <t>IT support and cloud management</t>
  </si>
  <si>
    <t>Teachers </t>
  </si>
  <si>
    <t>Strategic planning</t>
  </si>
  <si>
    <t>E-rate services</t>
  </si>
  <si>
    <t>AIr Oasis</t>
  </si>
  <si>
    <t>HEPA UV-C portable units for each space based on recommendations from HVAC </t>
  </si>
  <si>
    <t>Top Spanish Café &amp; Catering</t>
  </si>
  <si>
    <t>iPads and laptops - 48 month lease</t>
  </si>
  <si>
    <t>iPads and Laptops - 48 month lease</t>
  </si>
  <si>
    <t>Insurance - employee benefits</t>
  </si>
  <si>
    <t>Employee health insurance</t>
  </si>
  <si>
    <t>VAR financing </t>
  </si>
  <si>
    <t>Lease of technologies</t>
  </si>
  <si>
    <t>VAR Financing </t>
  </si>
  <si>
    <t>Wifi hotspots</t>
  </si>
  <si>
    <t>Gallagher</t>
  </si>
  <si>
    <t>Assessment of Human Capital Management &amp; Compensation Assessment</t>
  </si>
  <si>
    <t>Chromebooks, chrometablets, and accessories</t>
  </si>
  <si>
    <t>Janitorial services </t>
  </si>
  <si>
    <t>accounting services </t>
  </si>
  <si>
    <t>Copy Machine Lease </t>
  </si>
  <si>
    <t>SPED evaluation and support services</t>
  </si>
  <si>
    <t>Gorin and Associates</t>
  </si>
  <si>
    <t>The Equity Lab</t>
  </si>
  <si>
    <t>Nexus Fellowship</t>
  </si>
  <si>
    <t>Sovereign Insurance Group - AmTrust North America &amp; Am Alternative Insurance</t>
  </si>
  <si>
    <t>Insurance - liability, general coverage, umbrella, auto, cyber, workers' comp, student accident</t>
  </si>
  <si>
    <t>Supplemental staffing  -after care staff (and substitute teachers during the day)</t>
  </si>
  <si>
    <t>Insurance - Medical</t>
  </si>
  <si>
    <t>Insurance- dental, STD, LTD, Life AD&amp;D</t>
  </si>
  <si>
    <t>Delta-T</t>
  </si>
  <si>
    <t>Supplemental staffing - after care staff (and substitute teachers during the day)</t>
  </si>
  <si>
    <t>Construction</t>
  </si>
  <si>
    <t xml:space="preserve">Copy machine lease </t>
  </si>
  <si>
    <t>DC Bilingual PCS</t>
  </si>
  <si>
    <t>J &amp; C Behavioral Therapy, LLC</t>
  </si>
  <si>
    <t>MCN</t>
  </si>
  <si>
    <t>Brailsford &amp; Dunlavey</t>
  </si>
  <si>
    <t>Program Management-Construction Project</t>
  </si>
  <si>
    <t>Elevate LLC</t>
  </si>
  <si>
    <t>Grant Writing/Fundraising Services</t>
  </si>
  <si>
    <t>CentroNia</t>
  </si>
  <si>
    <t>DC Government/Keene School</t>
  </si>
  <si>
    <t>Lease Agreement</t>
  </si>
  <si>
    <t xml:space="preserve">Building Maintenance </t>
  </si>
  <si>
    <t>District Relocators</t>
  </si>
  <si>
    <t>Moving Services</t>
  </si>
  <si>
    <t>Friedman Computer Services, Inc</t>
  </si>
  <si>
    <t>IT Support Service</t>
  </si>
  <si>
    <t>Philadelphia/Hartford/Great American Insurance</t>
  </si>
  <si>
    <t>Property and Casualty Insurance</t>
  </si>
  <si>
    <t>Arent Fox, LLP</t>
  </si>
  <si>
    <t>PactPro</t>
  </si>
  <si>
    <t>Utility-Heat/Cooking Services</t>
  </si>
  <si>
    <t>John Breyer</t>
  </si>
  <si>
    <t>COO Services</t>
  </si>
  <si>
    <t>Luncheras, Di Si</t>
  </si>
  <si>
    <t>EdFuel</t>
  </si>
  <si>
    <t>Professional development</t>
  </si>
  <si>
    <t xml:space="preserve">Sysco </t>
  </si>
  <si>
    <t>Performance Food Group</t>
  </si>
  <si>
    <r>
      <rPr>
        <sz val="11"/>
        <color rgb="FF222222"/>
        <rFont val="Montserrat Regular"/>
      </rPr>
      <t>John Breyer</t>
    </r>
  </si>
  <si>
    <t>Human Resources Services</t>
  </si>
  <si>
    <t>Facility Maintenance</t>
  </si>
  <si>
    <t>Fortabyte Cyber Solutions</t>
  </si>
  <si>
    <t>Technology/Computer products</t>
  </si>
  <si>
    <t>Coastal Sunbelt Produce</t>
  </si>
  <si>
    <t>Sysco</t>
  </si>
  <si>
    <t>Advantage Environmental Consultants, LLC</t>
  </si>
  <si>
    <t>Ground Water Monitoring Service</t>
  </si>
  <si>
    <t>Hord Coplan Macht</t>
  </si>
  <si>
    <t>Building Design Services</t>
  </si>
  <si>
    <r>
      <rPr>
        <b/>
        <sz val="11"/>
        <color theme="1"/>
        <rFont val="Montserrat Regular"/>
      </rPr>
      <t xml:space="preserve">Early Warning Notice </t>
    </r>
    <r>
      <rPr>
        <sz val="11"/>
        <color theme="1"/>
        <rFont val="Montserrat Regular"/>
      </rPr>
      <t>was sent for the following reason(s): Contract Effective Date is less than 10 business days after the Submission Date.</t>
    </r>
  </si>
  <si>
    <t>Healthcare Insurance Services</t>
  </si>
  <si>
    <t>Andrea Battaglia</t>
  </si>
  <si>
    <t>Nutritional Menu Analysis Services </t>
  </si>
  <si>
    <t>Life/Long and Short Term Insurance</t>
  </si>
  <si>
    <t>Kitchen Lab Buildout-Construction Project</t>
  </si>
  <si>
    <t>Kitchen Lab Buildout - Construction Project</t>
  </si>
  <si>
    <t>Human Resources Analytics Services</t>
  </si>
  <si>
    <t>Maintenance Services</t>
  </si>
  <si>
    <t>Operations Management Consulting Services</t>
  </si>
  <si>
    <t>NSLP/Food Services</t>
  </si>
  <si>
    <t>Teacher Staffing Resource Services</t>
  </si>
  <si>
    <t>Gilbane Building Company</t>
  </si>
  <si>
    <t>General Contractor Construction Services</t>
  </si>
  <si>
    <t>Hardware (HotSpots) and IT Maintenance Services</t>
  </si>
  <si>
    <t>Computer and IT Supply Purchase</t>
  </si>
  <si>
    <t>Health Insurance Services</t>
  </si>
  <si>
    <t>Life and Disability Insurance Services</t>
  </si>
  <si>
    <t>Dominion Dental</t>
  </si>
  <si>
    <t>Dental Insurance Services</t>
  </si>
  <si>
    <t>WAPs and Network infrastructure for New Building/Construction</t>
  </si>
  <si>
    <t>General Contractor Construction Manager Services</t>
  </si>
  <si>
    <t>Kendall, Prebola, and Jones, LLC</t>
  </si>
  <si>
    <t>Hillis-Carnes Capitol Services, PLLC</t>
  </si>
  <si>
    <t>Third Party Construction Inspection Services</t>
  </si>
  <si>
    <t>Electric Services</t>
  </si>
  <si>
    <t>Gas and Heating Services</t>
  </si>
  <si>
    <t>Water and Sewer Services</t>
  </si>
  <si>
    <t>Financial Audit Service</t>
  </si>
  <si>
    <t>Landscaping and Snow removal Services</t>
  </si>
  <si>
    <t>Joffe Emergency Services</t>
  </si>
  <si>
    <t>Health/Nursing/COVID Testing Services</t>
  </si>
  <si>
    <t>IT Support/ Broadband services</t>
  </si>
  <si>
    <t>Plymouth Congregational United Church of Christ </t>
  </si>
  <si>
    <t>Parking Lot </t>
  </si>
  <si>
    <t>Travertine Garcia</t>
  </si>
  <si>
    <t>Food Service/Dietician Support</t>
  </si>
  <si>
    <t>4Ward</t>
  </si>
  <si>
    <t>DEI Trainings</t>
  </si>
  <si>
    <t>Apple Inc.</t>
  </si>
  <si>
    <t>DC Prep PCS</t>
  </si>
  <si>
    <t>The Achievement Network, Ltd</t>
  </si>
  <si>
    <t>Assessment and Instructional Data Support and Services</t>
  </si>
  <si>
    <t>Chrome books and computer cart</t>
  </si>
  <si>
    <t>Sara Batterton</t>
  </si>
  <si>
    <t>Real Estate Consulting Services</t>
  </si>
  <si>
    <t>Jessica Pasionek</t>
  </si>
  <si>
    <t>Instructional support services &amp; professional development and consulting services</t>
  </si>
  <si>
    <t>Trust Security &amp; Fire Watch</t>
  </si>
  <si>
    <t>Springboard Education of America</t>
  </si>
  <si>
    <t>Aftercare services</t>
  </si>
  <si>
    <t>Lavinia Group</t>
  </si>
  <si>
    <t>Instructional Support Services</t>
  </si>
  <si>
    <t>Traditional Expressions</t>
  </si>
  <si>
    <t>Contracted Instruction (Music)</t>
  </si>
  <si>
    <t>Emily Lawson</t>
  </si>
  <si>
    <r>
      <rPr>
        <b/>
        <sz val="11"/>
        <color rgb="FF000000"/>
        <rFont val="Montserrat Regular"/>
      </rPr>
      <t>Description of Conflict of Interest</t>
    </r>
    <r>
      <rPr>
        <sz val="11"/>
        <color rgb="FF000000"/>
        <rFont val="Montserrat Regular"/>
      </rPr>
      <t xml:space="preserve">: Consulting Agreement with Emily Lawson, DC Prep’s Founder and current board member. </t>
    </r>
  </si>
  <si>
    <t>Carson Dellosa Education</t>
  </si>
  <si>
    <t>Curriculum Materials</t>
  </si>
  <si>
    <t>Fidelifacts</t>
  </si>
  <si>
    <t>Background Check</t>
  </si>
  <si>
    <t>Roto Rooter</t>
  </si>
  <si>
    <t>Plumbing and Drainage Services</t>
  </si>
  <si>
    <t>Mechanical Services </t>
  </si>
  <si>
    <t>Daycon Products Co, Inc.</t>
  </si>
  <si>
    <t>Janitorial Supplies</t>
  </si>
  <si>
    <t>Anythree (Formerly Biz IT)</t>
  </si>
  <si>
    <t>IT management services</t>
  </si>
  <si>
    <t>SCHOOLSin</t>
  </si>
  <si>
    <t>Computer Hardware and Software</t>
  </si>
  <si>
    <t>Carolina Textile District</t>
  </si>
  <si>
    <t>Personal Protective Equipment - Masks</t>
  </si>
  <si>
    <t>Renaissance Education</t>
  </si>
  <si>
    <t>Student Data Management and Analytics Services</t>
  </si>
  <si>
    <t>PPE - Face Masks</t>
  </si>
  <si>
    <t>Georgetown Center for Wellbeing in School Environments</t>
  </si>
  <si>
    <t>Professional Development and Consulting Services</t>
  </si>
  <si>
    <t>Dreambox Learning</t>
  </si>
  <si>
    <t>Copyrighted Curriculum Software</t>
  </si>
  <si>
    <t>Internet Hardware</t>
  </si>
  <si>
    <t>JLT Trucking</t>
  </si>
  <si>
    <t>Waste Hauling</t>
  </si>
  <si>
    <t>Reading curriculum software</t>
  </si>
  <si>
    <t>Groundswell Global Research, LLC</t>
  </si>
  <si>
    <t>Professional development and consulting services</t>
  </si>
  <si>
    <t>Student assessment support and services</t>
  </si>
  <si>
    <t>Noble Story Group</t>
  </si>
  <si>
    <t>Young Weeden, LLC.</t>
  </si>
  <si>
    <t>Special Education Services, Professional Development and Consulting Services</t>
  </si>
  <si>
    <t>Dupont Creative</t>
  </si>
  <si>
    <t>Marketing and Advertising Services</t>
  </si>
  <si>
    <t>Owner's Representative Services</t>
  </si>
  <si>
    <t>Sprague Operating Resources LLC</t>
  </si>
  <si>
    <t>Teach for America</t>
  </si>
  <si>
    <t>Talent Recruitment and Development Services</t>
  </si>
  <si>
    <t>IT Management Services</t>
  </si>
  <si>
    <t>Licensed Software</t>
  </si>
  <si>
    <t>DC Charter School Alliance</t>
  </si>
  <si>
    <t>Advocacy</t>
  </si>
  <si>
    <r>
      <rPr>
        <b/>
        <sz val="11"/>
        <color rgb="FF000000"/>
        <rFont val="Montserrat Regular"/>
      </rPr>
      <t>Description of Conflict of Interest</t>
    </r>
    <r>
      <rPr>
        <sz val="11"/>
        <color rgb="FF000000"/>
        <rFont val="Montserrat Regular"/>
      </rPr>
      <t>: Two of DC Prep’s Board Members, Terry Eakin and Maura Marino, are on the Board of Directors of the DC Charter School Alliance.</t>
    </r>
  </si>
  <si>
    <t>Breakthrough Leadership Consulting</t>
  </si>
  <si>
    <t>Stanley Convergent Security Solutions, Inc.</t>
  </si>
  <si>
    <t>Law Office of Jerry Levine</t>
  </si>
  <si>
    <t>Disston Search, LLC</t>
  </si>
  <si>
    <t>Talent recruitment and development services</t>
  </si>
  <si>
    <t>Shinberg Levinas</t>
  </si>
  <si>
    <t>Architectural/Engineering Services</t>
  </si>
  <si>
    <t>Outfront Media</t>
  </si>
  <si>
    <t>Design-Build General Contracting Services</t>
  </si>
  <si>
    <t>Mechanical Services (boiler, HVAC, etc.)</t>
  </si>
  <si>
    <t>Holberg Advisors, LLC</t>
  </si>
  <si>
    <t>Advisory and consulting services</t>
  </si>
  <si>
    <t>DeansList</t>
  </si>
  <si>
    <t>Student Data Management System</t>
  </si>
  <si>
    <t>Medstar Georgetown University Hospital (MGUH)</t>
  </si>
  <si>
    <t>Waste Management Services</t>
  </si>
  <si>
    <t>RTZ Audio Visual Associates</t>
  </si>
  <si>
    <t>Classroom Furniture, Fixtures and Equipment</t>
  </si>
  <si>
    <t>Computer hardware and software</t>
  </si>
  <si>
    <t>Instructional support services</t>
  </si>
  <si>
    <t>Copyrighted curriculum and assessments</t>
  </si>
  <si>
    <t>National Capital Security</t>
  </si>
  <si>
    <t>Willory LLC</t>
  </si>
  <si>
    <t>Project management and consulting services</t>
  </si>
  <si>
    <t>Tableau Software, LLC</t>
  </si>
  <si>
    <t>Jounce Partners, Inc.</t>
  </si>
  <si>
    <t>Color Genomics, Inc.</t>
  </si>
  <si>
    <t>COVID testing kits and processing services</t>
  </si>
  <si>
    <t>Natural Gas Services</t>
  </si>
  <si>
    <t>Water and sewage services</t>
  </si>
  <si>
    <t>Accounting and Consulting Services</t>
  </si>
  <si>
    <t>Wye River</t>
  </si>
  <si>
    <t>Advisory and Consulting Services</t>
  </si>
  <si>
    <t>Telecommunications equipment, infrastructure, and services </t>
  </si>
  <si>
    <t>Goldblatt Martin Pozen</t>
  </si>
  <si>
    <t>Ultimate Software Group/UltiPro</t>
  </si>
  <si>
    <t>Payroll and HR information systems</t>
  </si>
  <si>
    <t>Clifton Larson Allen (CLA)</t>
  </si>
  <si>
    <t>Project Management and Consulting Services</t>
  </si>
  <si>
    <t>Blueprint Schools Network, Inc.</t>
  </si>
  <si>
    <t>Customink LLC</t>
  </si>
  <si>
    <t>Marketing and Advertising</t>
  </si>
  <si>
    <t>School Nurse Staffing</t>
  </si>
  <si>
    <t>DC Preparatory Academy PCS</t>
  </si>
  <si>
    <t>Online student assessment tools and training</t>
  </si>
  <si>
    <t>Traditional Expressions, LLC</t>
  </si>
  <si>
    <t>African Drumming Workshop</t>
  </si>
  <si>
    <t xml:space="preserve">EdOps </t>
  </si>
  <si>
    <t>Limbach Company LLC</t>
  </si>
  <si>
    <t>Mechanical Services</t>
  </si>
  <si>
    <t>Teach To Lead</t>
  </si>
  <si>
    <t>Genesys Impact, LLC</t>
  </si>
  <si>
    <t>Nicole Bryan</t>
  </si>
  <si>
    <t>Fire &amp; Life Safety America</t>
  </si>
  <si>
    <t>Facilities Management Services</t>
  </si>
  <si>
    <t>Breakthrough Leadership Consulting, LLC</t>
  </si>
  <si>
    <t>Schoolzilla PBC</t>
  </si>
  <si>
    <t>Student Data Management Systems</t>
  </si>
  <si>
    <t>Smart Cleaning Solutions, Inc.</t>
  </si>
  <si>
    <t>Financial Planning Services</t>
  </si>
  <si>
    <t>The Shanahan Law Firm LLC</t>
  </si>
  <si>
    <t>Ibby Jeppson</t>
  </si>
  <si>
    <r>
      <rPr>
        <b/>
        <sz val="11"/>
        <rFont val="Montserrat Regular"/>
      </rPr>
      <t>Early Warning Notice was sent for the following reason(s)</t>
    </r>
    <r>
      <rPr>
        <sz val="11"/>
        <rFont val="Montserrat Regular"/>
      </rPr>
      <t>: Contract Effective Date is less than 10 business days after the Submission Date. Description of Conflict: This contract is a conflicting interest because Ibby Jeppson has familial relationship to Emily Lawson, who is the founder and member of the Board of Directors. Emily is Ibby's neice.</t>
    </r>
  </si>
  <si>
    <t>Trust Security Services, Inc.</t>
  </si>
  <si>
    <t>DC Scholars PCS</t>
  </si>
  <si>
    <t xml:space="preserve">Dental Insurance </t>
  </si>
  <si>
    <t>RSN Sports</t>
  </si>
  <si>
    <t>After School Programming - Sports Broadcast Journalism and Video Production</t>
  </si>
  <si>
    <t>After School Programming - Coding and Robotics including S.T.E.A.M. related field trips</t>
  </si>
  <si>
    <t>Interim Head of School Services</t>
  </si>
  <si>
    <t>Reading Partners</t>
  </si>
  <si>
    <t>Individualized Reading Intervention Specialists</t>
  </si>
  <si>
    <t>Staff Sourcing Services for Substitute teachers</t>
  </si>
  <si>
    <t>Assessment System, Coaching, Professional Development</t>
  </si>
  <si>
    <t>DC Scholars Community Schools</t>
  </si>
  <si>
    <t>Office Space provided to  DC Scholars Community Schools</t>
  </si>
  <si>
    <t xml:space="preserve"> DC Scholars Community Schools is the Management Organization of DC Scholars PCS. Two members of the DC Scholars PCS Board of Trustees also serve as Trustees on the DC Scholars Community Schools Board of Trustees. They both recused themselves from voting on behalf of either the DC Scholars PCS Board or the DC Scholars Community Schools Board in this matter. </t>
  </si>
  <si>
    <t>Independence Blue Cross</t>
  </si>
  <si>
    <t>Employee Health Care</t>
  </si>
  <si>
    <t>ACS International Resources</t>
  </si>
  <si>
    <t>Information Technology Services</t>
  </si>
  <si>
    <t>Academic and Business Management Services</t>
  </si>
  <si>
    <r>
      <rPr>
        <b/>
        <sz val="11"/>
        <rFont val="Montserrat Regular"/>
      </rPr>
      <t xml:space="preserve">Description of Conflict: </t>
    </r>
    <r>
      <rPr>
        <sz val="11"/>
        <rFont val="Montserrat Regular"/>
      </rPr>
      <t>Two board members on DCSPCS board are also on DC Scholars CS Board. These members recused themselves from final approval.</t>
    </r>
  </si>
  <si>
    <t>Afterschool and Substitute Teacher Services</t>
  </si>
  <si>
    <t>Young Scholars Charter School</t>
  </si>
  <si>
    <t>Communications Services</t>
  </si>
  <si>
    <t>DC Scholars PCS reimbursed Young Scholars Public Charter School for services received through a cooperative purchasing agreement.</t>
  </si>
  <si>
    <t>Trax Sports, LLC</t>
  </si>
  <si>
    <t>After School Sports Program Instruction</t>
  </si>
  <si>
    <t>Get Right Fitness (Personal Training)</t>
  </si>
  <si>
    <t>Exercise Classes for staff and fitness training for student-athletes</t>
  </si>
  <si>
    <r>
      <rPr>
        <b/>
        <sz val="11"/>
        <rFont val="Montserrat Regular"/>
      </rPr>
      <t>Description of Conflict</t>
    </r>
    <r>
      <rPr>
        <sz val="11"/>
        <rFont val="Montserrat Regular"/>
      </rPr>
      <t>: Dr. Wright is a Middle School leader at DC Scholars PCS. The Afterschool and Athletics program selected Dr. Wright to lead Fitness Training Classes for staff and student-athletes. This contract is completely separate from and will be executed outside of Dr. Wright's duties and time obligations as a Middle School Director of Student Support. The DCSPCS Board reviewed the contract and conflict of interest to ensure it was fair to the school. The Board approved the contract after assessing that it is fair to the school.</t>
    </r>
  </si>
  <si>
    <t>Frontier 21 Education Services</t>
  </si>
  <si>
    <t>Evaluation Services for 21st CC Learning Center site</t>
  </si>
  <si>
    <t>Fiber Internet Services</t>
  </si>
  <si>
    <t>Inspiroz, ACS International Resources</t>
  </si>
  <si>
    <r>
      <rPr>
        <b/>
        <sz val="11"/>
        <rFont val="Montserrat Regular"/>
      </rPr>
      <t>Description of Conflict</t>
    </r>
    <r>
      <rPr>
        <sz val="11"/>
        <rFont val="Montserrat Regular"/>
      </rPr>
      <t>: Lars Beck, current President of Inspiroz, was the former CEO of Scholar Academies.
Scholar Academies was the previous and founding charter management organization of DC Scholars PCS.</t>
    </r>
  </si>
  <si>
    <t>Jennifer Leonard dba Leonard &amp; Associates</t>
  </si>
  <si>
    <t>Executive Director Services and Consulting</t>
  </si>
  <si>
    <t>Assessment Platform &amp; Instructional Coaching</t>
  </si>
  <si>
    <t>Reading Intervention Services</t>
  </si>
  <si>
    <t>Security Officers</t>
  </si>
  <si>
    <t>Growth MindED Consulting</t>
  </si>
  <si>
    <t>Sign With Me</t>
  </si>
  <si>
    <t>Sign Language Instruction</t>
  </si>
  <si>
    <t>Amy Helms</t>
  </si>
  <si>
    <t>English Language Arts Consultant for ELA Professional Development and Coaching for teachers</t>
  </si>
  <si>
    <t>Laura Ressler</t>
  </si>
  <si>
    <t>Special Education Coach and Consultant for leaders</t>
  </si>
  <si>
    <t>Real Estate Leasing and Borrower's Refinancing Counsel</t>
  </si>
  <si>
    <t>BB&amp;T Capital Markets</t>
  </si>
  <si>
    <t>Underwriter for Refinancing Debt</t>
  </si>
  <si>
    <t>Inspiroz</t>
  </si>
  <si>
    <t>Procurement of 100 Lenovo Chromebooks</t>
  </si>
  <si>
    <t>Medical, Dental, Vision Insurance Benefits</t>
  </si>
  <si>
    <t>Life, Short Term, and Long Term Disability Insurances</t>
  </si>
  <si>
    <t>Jessica Turnquest</t>
  </si>
  <si>
    <t>Human Resources and Recruitment Services</t>
  </si>
  <si>
    <r>
      <rPr>
        <b/>
        <sz val="11"/>
        <rFont val="Montserrat Regular"/>
      </rPr>
      <t>Description of Conflict of Interest</t>
    </r>
    <r>
      <rPr>
        <sz val="11"/>
        <rFont val="Montserrat Regular"/>
      </rPr>
      <t>: The CEO of Inspiroz, Lars Beck, was the former CEO of Scholar Academies, the management company who founded DC Scholars PCS.</t>
    </r>
  </si>
  <si>
    <t>Online Assessment System and Program Professional Development</t>
  </si>
  <si>
    <t>Procurement of 109 Lenovo Chromebooks with 3 year Warranty for K-1 students in SY20-21</t>
  </si>
  <si>
    <t>Commercial Liability Insurance</t>
  </si>
  <si>
    <t>Jennifer Leonard dba Leonard &amp; Associates, PLLC</t>
  </si>
  <si>
    <t>Executive Director and Director of Finance and Operations Services</t>
  </si>
  <si>
    <r>
      <rPr>
        <b/>
        <sz val="11"/>
        <rFont val="Montserrat Regular"/>
      </rPr>
      <t xml:space="preserve">Description of Conflict of Interest: </t>
    </r>
    <r>
      <rPr>
        <sz val="11"/>
        <rFont val="Montserrat Regular"/>
      </rPr>
      <t>Jennifer Leonard is the current lead consultant of Leonard &amp; Associates, PLLC, and she served as Executive Director of DC Scholars PCS in the 2019-20 school year.  In this role, Ms. Leonard is key personnel of DC Scholars Public Charter School.</t>
    </r>
  </si>
  <si>
    <t>Head of School Coaching and Consulting</t>
  </si>
  <si>
    <r>
      <rPr>
        <b/>
        <sz val="11"/>
        <rFont val="Montserrat Regular"/>
      </rPr>
      <t>Description of Conflict of Interest</t>
    </r>
    <r>
      <rPr>
        <sz val="11"/>
        <rFont val="Montserrat Regular"/>
      </rPr>
      <t>: Nicole Bryan, contracted through Growth MindED Consulting, served as Interim Head of School of DC Scholars PCS in the 2019-20 school year.  In this role, Ms. Bryan was key personnel of DC Scholars Public Charter School. </t>
    </r>
  </si>
  <si>
    <t>3 Copiers on Lease, Maintenance - Parts &amp; Labor, Staples</t>
  </si>
  <si>
    <t>Jones Lang LaSalle (JLL)</t>
  </si>
  <si>
    <t>Facilities Maintenance and Custodial</t>
  </si>
  <si>
    <t>Commercial Liability, Professional Liability, and Workers Compensation Insurance</t>
  </si>
  <si>
    <r>
      <rPr>
        <b/>
        <sz val="11"/>
        <rFont val="Montserrat Regular"/>
      </rPr>
      <t>Description of Conflict of Interest</t>
    </r>
    <r>
      <rPr>
        <sz val="11"/>
        <rFont val="Montserrat Regular"/>
      </rPr>
      <t xml:space="preserve">: Nicole Bryan, contracted through Growth MindED Consulting, served as Interim Head of School of DC Scholars PCS in the 2019-20 school year.  In this role, Ms. Bryan was key personnel of DC Scholars Public Charter School. </t>
    </r>
  </si>
  <si>
    <t>Special Education Consultant</t>
  </si>
  <si>
    <r>
      <rPr>
        <b/>
        <sz val="12"/>
        <color theme="1"/>
        <rFont val="Calibri"/>
        <family val="2"/>
        <scheme val="minor"/>
      </rPr>
      <t>Description of Conflict</t>
    </r>
    <r>
      <rPr>
        <sz val="12"/>
        <color theme="1"/>
        <rFont val="Calibri"/>
        <family val="2"/>
        <scheme val="minor"/>
      </rPr>
      <t>: Jennifer Leonard is the current lead consultant of Leonard &amp; Associates, PLLC, and she served as Executive Director of DC Scholars PCS in the 2019-20 school year. </t>
    </r>
  </si>
  <si>
    <t>Archangel Tablets</t>
  </si>
  <si>
    <t>Samsung Chromebooks, Google Licenses, White Glove Set Up Services, 3 Year Warranties for the Devices, Shipping Fees</t>
  </si>
  <si>
    <t>Facilities Management and Janitorial Services</t>
  </si>
  <si>
    <t>Y&amp;S Technologies</t>
  </si>
  <si>
    <t>136 Lenovo 10e chromebook tablets with Google Chrome licenses, 3 YR ADP, cases, and White Glove Set Up Services</t>
  </si>
  <si>
    <t>Food Vendor Services in SY21-22</t>
  </si>
  <si>
    <t>Related Service Providers (e.g., OT, PT, SLP, ABA, etc.) and Evaluation Services for SY21-22</t>
  </si>
  <si>
    <t>Online Assessment Platform, Interim Assessment Support, Training and Coaching Services</t>
  </si>
  <si>
    <t>Audit of Financial Statements of DC Scholars PCS and completion of Form 990</t>
  </si>
  <si>
    <t>Special Education Leader Coaching &amp; Development and Technical Assistance for SY21-22</t>
  </si>
  <si>
    <t>Executive Coaching for Non-Instructional Directors for SY21-22</t>
  </si>
  <si>
    <t xml:space="preserve">Description of Conflict of Interest: Jennifer Leonard is the current lead consultant of Leonard &amp; Associates, PLLC, and she served as Executive Director of DC Scholars PCS in the 2019-20 and 2020-21 school years and also as Acting Director of Finance and Operations in 2020-21. </t>
  </si>
  <si>
    <t>Finance and Accounting Services in SY21-22</t>
  </si>
  <si>
    <t>Security Guards and Special Police Officer</t>
  </si>
  <si>
    <t>Increased Facilities Management Fees, Custodial Services for Full Building Usage</t>
  </si>
  <si>
    <t>Growth MindEd (Nicole Bryan)</t>
  </si>
  <si>
    <t>Head of School Coaching and Consultation, Interim Head of School Services in May - June 2021</t>
  </si>
  <si>
    <t>Description of Conflict of Interest: Nicole Bryan is serving as the Interim Head of School of DC Scholars PCS during the absence of the Head of School and has served as Interim Head of School in SY18-19 and SY19-20.
This contract was reported as a part of the FY 2020-2021 clean-up.</t>
  </si>
  <si>
    <t>Trafera Holdings LLC</t>
  </si>
  <si>
    <t>55 Lenovo ThinkPad E14 Gen 2 devices, Lenovo 3 YR ADP, Custom Imaging, Asset Tags</t>
  </si>
  <si>
    <t>Interim Head of School services in July; Executive Coaching for Instructional Directors, School Director, and Head of School for SY21-22</t>
  </si>
  <si>
    <r>
      <rPr>
        <b/>
        <sz val="12"/>
        <color theme="1"/>
        <rFont val="Calibri"/>
        <family val="2"/>
        <scheme val="minor"/>
      </rPr>
      <t>Description of Conflict of Interest:</t>
    </r>
    <r>
      <rPr>
        <sz val="12"/>
        <color theme="1"/>
        <rFont val="Calibri"/>
        <family val="2"/>
        <scheme val="minor"/>
      </rPr>
      <t xml:space="preserve"> Nicole Bryan is serving as the Interim Head of School of DC Scholars PCS during the absence of the Head of School and has served as Interim Head of School in SY18-19 and SY19-20.</t>
    </r>
  </si>
  <si>
    <t>IT Support Services (Remote Infrastructure Support)</t>
  </si>
  <si>
    <t>Description of Conflict of Interest: Lars Beck is the current President and Co-Founder of Inspiroz, an ACS company, and he was previously Chief Operating Officer at ACS International Resources Inc. Mr. Beck was the former Founder and Chief Executive Officer of Scholar Academies from 2010 – 2016. In this role, Mr. Beck founded DC Scholars Public Charter School and was an officer in DC Scholars PCS’ former Charter Management Organization, Scholar Academies.</t>
  </si>
  <si>
    <t>Helios HR LLC</t>
  </si>
  <si>
    <t>Temporary HR Consultant Fees for Employee Onboarding, Policy Maintenance, Employee Relations Point of Contact, etc.</t>
  </si>
  <si>
    <t>100 HP Chromebooks</t>
  </si>
  <si>
    <r>
      <rPr>
        <b/>
        <sz val="12"/>
        <color theme="1"/>
        <rFont val="Calibri"/>
        <family val="2"/>
        <scheme val="minor"/>
      </rPr>
      <t>Description of Conflict:</t>
    </r>
    <r>
      <rPr>
        <sz val="12"/>
        <color theme="1"/>
        <rFont val="Calibri"/>
        <family val="2"/>
        <scheme val="minor"/>
      </rPr>
      <t xml:space="preserve"> CEO of Inspiroz, Lars Beck, was the former CEO of Scholar Academies, the management company that founded DC Scholars PCS. </t>
    </r>
  </si>
  <si>
    <t>Reimbursement for Parking Lot Re-pavement &amp; re-striping; Concrete Slab Repairs</t>
  </si>
  <si>
    <t>Reimbursement for HVAC Repairs from March - July 2021</t>
  </si>
  <si>
    <t>Special Education Substitutes</t>
  </si>
  <si>
    <t>Special Education Teacher </t>
  </si>
  <si>
    <t>Swing Education</t>
  </si>
  <si>
    <t>First Choice Masonry</t>
  </si>
  <si>
    <t>Furnish and install handrails in poured concrete sidewalks and furnish precast and replace treads on interior stairs</t>
  </si>
  <si>
    <t>FogHill, Inc.</t>
  </si>
  <si>
    <t>Facilities Management, Janitorial, and Preventative Maintenance (HVAC, Plumbing) Services </t>
  </si>
  <si>
    <t>Outsourced Human Resources Staff</t>
  </si>
  <si>
    <t>School Health Partners</t>
  </si>
  <si>
    <t>Health Services and Licensed Health Care Personnel</t>
  </si>
  <si>
    <t>Human Resources  Analytics Services</t>
  </si>
  <si>
    <t xml:space="preserve">The Hartford </t>
  </si>
  <si>
    <t>Business Insurance - Commercial Liability, Professional Liability, Automobile, Property, and Workers Compensation Insurance</t>
  </si>
  <si>
    <t xml:space="preserve">LiftEd Consulting </t>
  </si>
  <si>
    <t>Democracy Prep Congress Heights PCS</t>
  </si>
  <si>
    <t>CDI Computers</t>
  </si>
  <si>
    <t>This contract was published in the DC Register but not two newspapers of general circulation.</t>
  </si>
  <si>
    <t>American Funds</t>
  </si>
  <si>
    <t>Retirement plan</t>
  </si>
  <si>
    <r>
      <rPr>
        <b/>
        <sz val="11"/>
        <color theme="1"/>
        <rFont val="Montserrat Regular"/>
      </rPr>
      <t>Early Warning Notice</t>
    </r>
    <r>
      <rPr>
        <sz val="11"/>
        <color theme="1"/>
        <rFont val="Montserrat Regular"/>
      </rPr>
      <t xml:space="preserve"> was sent for the following reason(s): Failure to submit relevant documents.</t>
    </r>
  </si>
  <si>
    <t>Pre-K program</t>
  </si>
  <si>
    <t>ASCA Insurance</t>
  </si>
  <si>
    <t>Insurance broker</t>
  </si>
  <si>
    <t>Occupational Therapy and Physical Therapy</t>
  </si>
  <si>
    <t>Democracy Prep Public Schools</t>
  </si>
  <si>
    <t>Management agreement</t>
  </si>
  <si>
    <t>MindSHIFT Technologies</t>
  </si>
  <si>
    <t>Internet access and system maintenance</t>
  </si>
  <si>
    <t>Facilities maintenance</t>
  </si>
  <si>
    <t>Progressus Therapy</t>
  </si>
  <si>
    <t>Speech therapy</t>
  </si>
  <si>
    <t xml:space="preserve">Xerox Financial </t>
  </si>
  <si>
    <t>Copier leases</t>
  </si>
  <si>
    <t>Internet services</t>
  </si>
  <si>
    <t>Old Congress Heights School</t>
  </si>
  <si>
    <t>Digital Pioneers Academy PCS</t>
  </si>
  <si>
    <t>The school submitted this contract as a part of the clean-up for its first year of operation.</t>
  </si>
  <si>
    <t>Pinkston Group Inc.</t>
  </si>
  <si>
    <t>Media support services for recruitment of students and staff</t>
  </si>
  <si>
    <t>School Outfitters</t>
  </si>
  <si>
    <t>Furniture for school</t>
  </si>
  <si>
    <t>Benjamin Marcovitz</t>
  </si>
  <si>
    <t>Executive and staff coaching</t>
  </si>
  <si>
    <t>Charter School Business Management Inc.</t>
  </si>
  <si>
    <t>Financial support services</t>
  </si>
  <si>
    <t>The school did not properly bid these services out, however they will put out an RFP for the services for SY19-20. The school submitted this contract as a part of the clean-up for its first year of operation.</t>
  </si>
  <si>
    <t>Renovations for school</t>
  </si>
  <si>
    <t>Kander Consulting LLC</t>
  </si>
  <si>
    <t>This contract was not properly sole sourced, however the school is implementing the proper processes and will ensure that this contract is properly sole sourced next school year.</t>
  </si>
  <si>
    <t>School Leader Lab</t>
  </si>
  <si>
    <t>Training, Coaching, and Support for School Leaders</t>
  </si>
  <si>
    <t>Construction for new School building</t>
  </si>
  <si>
    <t>Support Staff</t>
  </si>
  <si>
    <t>This contract is a part of the FY 2018-19 clean-up.</t>
  </si>
  <si>
    <t>Facilities Services </t>
  </si>
  <si>
    <t>Janitorial Needs </t>
  </si>
  <si>
    <t>Kitamba</t>
  </si>
  <si>
    <t>Staffing and Operations Support</t>
  </si>
  <si>
    <r>
      <rPr>
        <b/>
        <sz val="11"/>
        <rFont val="Montserrat Regular"/>
      </rPr>
      <t>Early Warning Notice</t>
    </r>
    <r>
      <rPr>
        <sz val="11"/>
        <rFont val="Montserrat Regular"/>
      </rPr>
      <t xml:space="preserve"> was sent for the following reason(s): Submission Date is four or more business days after award date, Contract Effective Date is less than 10 business days after the Submission Date. </t>
    </r>
  </si>
  <si>
    <t>It Support Services</t>
  </si>
  <si>
    <t>Financial Support and Admin Services </t>
  </si>
  <si>
    <t>N - School did not move through the proper bidding process, but will do so prior to renewal</t>
  </si>
  <si>
    <r>
      <rPr>
        <b/>
        <sz val="12"/>
        <color theme="1"/>
        <rFont val="Calibri"/>
        <family val="2"/>
        <scheme val="minor"/>
      </rPr>
      <t>Early Warning Notice</t>
    </r>
    <r>
      <rPr>
        <sz val="12"/>
        <color theme="1"/>
        <rFont val="Calibri"/>
        <family val="2"/>
        <scheme val="minor"/>
      </rPr>
      <t xml:space="preserve"> was sent for the following reason(s): Submission Date is four or more business days after award date; Contract Effective Date is less than 10 business days after the Submission Date; Failure to submit relevant documents.</t>
    </r>
  </si>
  <si>
    <t>Better Ed</t>
  </si>
  <si>
    <t>Ed Support</t>
  </si>
  <si>
    <t>Strategic Communications</t>
  </si>
  <si>
    <t>The Teaching Well</t>
  </si>
  <si>
    <t>Instruction Partners</t>
  </si>
  <si>
    <t>Fundamentals Academy</t>
  </si>
  <si>
    <t>DPA Physical Education (“PE”) Coaches.</t>
  </si>
  <si>
    <t>Finance and accounting services</t>
  </si>
  <si>
    <t>Allied Telecom</t>
  </si>
  <si>
    <t>Internet service</t>
  </si>
  <si>
    <t>Executive coaching and in-person professional development</t>
  </si>
  <si>
    <t>DES-DC Inc.</t>
  </si>
  <si>
    <t>Middle school furniture</t>
  </si>
  <si>
    <t>Flynn O'Hara Uniforms</t>
  </si>
  <si>
    <t>Student uniforms</t>
  </si>
  <si>
    <t>Habetler Consulting, Inc.</t>
  </si>
  <si>
    <t>Executive coaching and culture manual development and training</t>
  </si>
  <si>
    <t>Students and staff recruiting and social media management</t>
  </si>
  <si>
    <t>Keisha Morris</t>
  </si>
  <si>
    <t>Director of Operations Consultant</t>
  </si>
  <si>
    <t>The School did not move through the proper bidding process, but will do so prior to renewal.</t>
  </si>
  <si>
    <t>RJLPM Consultants, LLC</t>
  </si>
  <si>
    <t>Touchless Water Fountain Install/Repair Flooring Services</t>
  </si>
  <si>
    <t>Kate Tynan</t>
  </si>
  <si>
    <t>Project/Independant Contractor</t>
  </si>
  <si>
    <t>Executive Excellence</t>
  </si>
  <si>
    <t>Executive Recruitment Services</t>
  </si>
  <si>
    <t>Sade Wade</t>
  </si>
  <si>
    <t>Strategice Consulting Services</t>
  </si>
  <si>
    <t>Fairgreen Consulting</t>
  </si>
  <si>
    <t>Special Education Coordinator Services</t>
  </si>
  <si>
    <t>Covid Related PPE Supplies for School to Start May1st-Troffer Air Lighting System</t>
  </si>
  <si>
    <t>Payroll and Beneft Services</t>
  </si>
  <si>
    <t>Staff Computers</t>
  </si>
  <si>
    <t>Chromebook Computer Supply Service</t>
  </si>
  <si>
    <t>Staff Recruitment and Communications/Branding Support Services</t>
  </si>
  <si>
    <t>Chromebook Computers for Staff</t>
  </si>
  <si>
    <t>Ed Support/Professional Development Services</t>
  </si>
  <si>
    <t>Special Education Support Services</t>
  </si>
  <si>
    <t>Ed Support-Assessment Services</t>
  </si>
  <si>
    <t>Professional Development Services</t>
  </si>
  <si>
    <t>Auditor Services</t>
  </si>
  <si>
    <t>Payroll and Employee Benefits Services</t>
  </si>
  <si>
    <t>LearnZillion</t>
  </si>
  <si>
    <t>Illustrative Mathematics Services</t>
  </si>
  <si>
    <t>Meal Services</t>
  </si>
  <si>
    <t>IT Technology Support, Service and Infrastructure for 2 Locations</t>
  </si>
  <si>
    <t>Deadwyler School Bus Transportation LLC</t>
  </si>
  <si>
    <t>Bus Services</t>
  </si>
  <si>
    <t>Palencia Construction LLC</t>
  </si>
  <si>
    <t>Renovation Constrution Services(9th St. 2nd Campus)</t>
  </si>
  <si>
    <t>Facility Services</t>
  </si>
  <si>
    <t>Furniture Supplies</t>
  </si>
  <si>
    <t>Student Uniforms</t>
  </si>
  <si>
    <t>Bellwether</t>
  </si>
  <si>
    <t>Education Platform Consultants</t>
  </si>
  <si>
    <t>N - Not Required</t>
  </si>
  <si>
    <r>
      <rPr>
        <b/>
        <sz val="12"/>
        <color theme="1"/>
        <rFont val="Calibri"/>
        <family val="2"/>
        <scheme val="minor"/>
      </rPr>
      <t>Description of Conflict:</t>
    </r>
    <r>
      <rPr>
        <sz val="12"/>
        <color theme="1"/>
        <rFont val="Calibri"/>
        <family val="2"/>
        <scheme val="minor"/>
      </rPr>
      <t xml:space="preserve"> Mary Wells, board chair of Digital Pioneers Academy PCS, is the President of Bellwether. </t>
    </r>
  </si>
  <si>
    <t>School Nursing Services</t>
  </si>
  <si>
    <t>Kristin Damo</t>
  </si>
  <si>
    <t>Education Consultant</t>
  </si>
  <si>
    <t>Data Technical/Compliance and Tactical/Monitoring Services</t>
  </si>
  <si>
    <t>Mango Strategies</t>
  </si>
  <si>
    <t>Food Services for 2nd Campus(9th St)</t>
  </si>
  <si>
    <t>Great American Insurance Company</t>
  </si>
  <si>
    <t>Liability/Property and Casualty Insurance Services</t>
  </si>
  <si>
    <t>Blackout Investigations &amp; Security Services, Inc.</t>
  </si>
  <si>
    <t>Emergency Special Officer Services (Shootings/Parent Homicide)</t>
  </si>
  <si>
    <t>Audacity Communications, LLC</t>
  </si>
  <si>
    <t>Branding, Marketing, Communication Services</t>
  </si>
  <si>
    <t>The school did not move through the bidding process, but will do so prior to renewal.</t>
  </si>
  <si>
    <t>Crimpco Security</t>
  </si>
  <si>
    <t>Security Monitoring Equipment and Services</t>
  </si>
  <si>
    <t>District of Columbia International PCS</t>
  </si>
  <si>
    <r>
      <rPr>
        <b/>
        <sz val="11"/>
        <rFont val="Montserrat Regular"/>
      </rPr>
      <t xml:space="preserve">Early Warning Notice </t>
    </r>
    <r>
      <rPr>
        <sz val="11"/>
        <rFont val="Montserrat Regular"/>
      </rPr>
      <t>was sent for the following reason(s): Submission Date is four or more business days after award date, Failure to submit relevant documents.</t>
    </r>
  </si>
  <si>
    <t>Jerry Shepard</t>
  </si>
  <si>
    <t>PC Support</t>
  </si>
  <si>
    <t>Explanation of conflict of interest from school:
Jerry Shepard is the parent of our Director of Business and Compliance. Early Warning Notice was sent for the following reason(s): Submission Date is four or more business days after award date, Failure to submit relevant documents.</t>
  </si>
  <si>
    <t>ASL</t>
  </si>
  <si>
    <t>Painting</t>
  </si>
  <si>
    <t>TIE &amp; Walking Tree Travel</t>
  </si>
  <si>
    <t>Student international trips</t>
  </si>
  <si>
    <t>Dental &amp; Vision Insurance</t>
  </si>
  <si>
    <t>STD, LTD, &amp; Life Insurance</t>
  </si>
  <si>
    <t>Hercules Fence Co</t>
  </si>
  <si>
    <t>Gate for parking lot</t>
  </si>
  <si>
    <t>International Baccalaureate</t>
  </si>
  <si>
    <t xml:space="preserve">Parks at Walter Reed Owners Association </t>
  </si>
  <si>
    <t>Parks at Walter Reed Owners Association send an annual invoice for CAM related charges at Walter Reed facility to DC International to be paid monthly. </t>
  </si>
  <si>
    <t>The Hanover Insurance Group</t>
  </si>
  <si>
    <t>Math &amp; ELA Coaching</t>
  </si>
  <si>
    <t>Package Insurance, Umbrella Policy, Fiduciary Liability</t>
  </si>
  <si>
    <t>Part of FY17-18 clean-up</t>
  </si>
  <si>
    <t>Package Insurance, Umbrella Policy, Fiduciary Liability, Worker's comp</t>
  </si>
  <si>
    <t xml:space="preserve">Builder's Risk Insurance, worker's comp, student accident insurance </t>
  </si>
  <si>
    <t>Axis</t>
  </si>
  <si>
    <t>Cyber Liability</t>
  </si>
  <si>
    <t>Baird</t>
  </si>
  <si>
    <t>Bond Underwriting</t>
  </si>
  <si>
    <t>Standard &amp; Poor's</t>
  </si>
  <si>
    <t>Global Investment Rating</t>
  </si>
  <si>
    <t>Disability/Life Insurances</t>
  </si>
  <si>
    <t>District of Columbia International School</t>
  </si>
  <si>
    <t>Business Insurance, Workers Comp, Liability, Umbrella</t>
  </si>
  <si>
    <t>Curriculum/Participation Dues</t>
  </si>
  <si>
    <t>Washington Group Solutions</t>
  </si>
  <si>
    <t>Roots Landscaping</t>
  </si>
  <si>
    <t>Landscaping &amp; snow removal (not over 25k without snow - may not exceed - submitting in case)</t>
  </si>
  <si>
    <t>Chromebooks &amp; PC supplies</t>
  </si>
  <si>
    <t>CJ Maintenance </t>
  </si>
  <si>
    <t>Total Immersion Experience</t>
  </si>
  <si>
    <t>International Student Travel</t>
  </si>
  <si>
    <t>Walking Tree Travel</t>
  </si>
  <si>
    <t>Student International Travel</t>
  </si>
  <si>
    <t>G&amp;G Bus Company</t>
  </si>
  <si>
    <t>Student transportation</t>
  </si>
  <si>
    <t>Student Transportation Services</t>
  </si>
  <si>
    <t>Drinking water, sewage collection and sewage treatment</t>
  </si>
  <si>
    <t>WGL Energy</t>
  </si>
  <si>
    <t>Electricity, natural gas, wind power and carbon reduction services </t>
  </si>
  <si>
    <t xml:space="preserve">Marcum Accountants and Advisors </t>
  </si>
  <si>
    <t>Solutex</t>
  </si>
  <si>
    <t>Green Custodial Supplies</t>
  </si>
  <si>
    <t>W.L. Gary</t>
  </si>
  <si>
    <t>HVAC maintenance and repairs (no new contract - only continuing service)</t>
  </si>
  <si>
    <t>New York University </t>
  </si>
  <si>
    <t>Residency teacher training program</t>
  </si>
  <si>
    <t>Raffa</t>
  </si>
  <si>
    <t>Investment Management Services</t>
  </si>
  <si>
    <t>Providing therapy services including evaluations, consultations, related services, trainings, advocacy, and compliance. </t>
  </si>
  <si>
    <t>Chromebooks and other PC Supplies</t>
  </si>
  <si>
    <t>Boland Trane Services Inc</t>
  </si>
  <si>
    <t>Building Automation Systems</t>
  </si>
  <si>
    <t>Student Meal Service</t>
  </si>
  <si>
    <t>Providing therapy services including evaluations, consultations, related services, trainings, advocacy, and compliance.</t>
  </si>
  <si>
    <t>Interquest Information Services</t>
  </si>
  <si>
    <t>Employee Background Checks</t>
  </si>
  <si>
    <t>Landscaping &amp; snow removal </t>
  </si>
  <si>
    <t>Office Works</t>
  </si>
  <si>
    <t>HVAC maintenance and repairs</t>
  </si>
  <si>
    <t>BSN Sports</t>
  </si>
  <si>
    <t>Athletic uniforms and equipment </t>
  </si>
  <si>
    <t>ASL Painting</t>
  </si>
  <si>
    <t>Painting and facility repairs  (no new contract - only continuing service)</t>
  </si>
  <si>
    <t>Principal Financial Group</t>
  </si>
  <si>
    <t>Disability/life insurance plans and employee retirement plans</t>
  </si>
  <si>
    <t>Compensation Design Consulting</t>
  </si>
  <si>
    <t>Swivl</t>
  </si>
  <si>
    <t>Swivils for in-person and distance learning</t>
  </si>
  <si>
    <t>Metaphor Laboratory Partners</t>
  </si>
  <si>
    <t>SARS-CoV-2 sample collection and and rapid antigen testing services</t>
  </si>
  <si>
    <t>Electricity, natural gas, wind power, and carbon reduction services </t>
  </si>
  <si>
    <t>Parks at Walter Reed Owners Association</t>
  </si>
  <si>
    <t>CAM related charges </t>
  </si>
  <si>
    <t>McGuire Woods, LLP</t>
  </si>
  <si>
    <t>legal services</t>
  </si>
  <si>
    <t>E.L. Haynes PCS</t>
  </si>
  <si>
    <t>Job Training</t>
  </si>
  <si>
    <t>Schoolzilla</t>
  </si>
  <si>
    <t xml:space="preserve">Bi Analytical tool </t>
  </si>
  <si>
    <t>Bolger Conference Center</t>
  </si>
  <si>
    <t>Special event venue</t>
  </si>
  <si>
    <t>American Educational Consultnts</t>
  </si>
  <si>
    <t xml:space="preserve">D&amp;M Transportation </t>
  </si>
  <si>
    <t>Squadra Entertainment</t>
  </si>
  <si>
    <t>Special Events</t>
  </si>
  <si>
    <t>Lansdowne Resort and Spa</t>
  </si>
  <si>
    <t>Special Event Facility</t>
  </si>
  <si>
    <t xml:space="preserve">Protective Technologies, Inc. </t>
  </si>
  <si>
    <t>School security equipment including a Metal Detector and Xray Machine</t>
  </si>
  <si>
    <t>NorthStar Education Partners</t>
  </si>
  <si>
    <t>Strategic Planning and Consulting Services</t>
  </si>
  <si>
    <t xml:space="preserve">Santos Construction Services </t>
  </si>
  <si>
    <t xml:space="preserve">Landscaping and Snow Removal </t>
  </si>
  <si>
    <t>GoodFight Media</t>
  </si>
  <si>
    <t>Video Productions</t>
  </si>
  <si>
    <t>RSVP Catering</t>
  </si>
  <si>
    <t>Special Event Catering</t>
  </si>
  <si>
    <t>Copyright Testing Materials</t>
  </si>
  <si>
    <t>Colonial Landscape and Design</t>
  </si>
  <si>
    <t>Drainage</t>
  </si>
  <si>
    <t>Promise54</t>
  </si>
  <si>
    <t>TransformED program</t>
  </si>
  <si>
    <t>RCM Technologies</t>
  </si>
  <si>
    <t>Strategic Planning </t>
  </si>
  <si>
    <t>Special event space and lodging for all-staff retreat</t>
  </si>
  <si>
    <t>Curriculum Support </t>
  </si>
  <si>
    <t>Renovation Services </t>
  </si>
  <si>
    <t>Development Support </t>
  </si>
  <si>
    <t>Capital Carpet </t>
  </si>
  <si>
    <t>Flooring </t>
  </si>
  <si>
    <t>SMART Security Pros</t>
  </si>
  <si>
    <t>Security cameras and monitoring </t>
  </si>
  <si>
    <t>Instructure</t>
  </si>
  <si>
    <t>Learning Management System for virtual school</t>
  </si>
  <si>
    <t>Vanguard</t>
  </si>
  <si>
    <t>Modular classrooms to support socially distanced learning</t>
  </si>
  <si>
    <t>Renovations to meet COVID spacing requirements </t>
  </si>
  <si>
    <t>MG Services LLC</t>
  </si>
  <si>
    <t>Annual Painting as needed </t>
  </si>
  <si>
    <t>Century Fence Construction </t>
  </si>
  <si>
    <t>Fence Netting for Soccer Field </t>
  </si>
  <si>
    <t>Student desks</t>
  </si>
  <si>
    <t>KIPP</t>
  </si>
  <si>
    <t>Special Education Fellowship</t>
  </si>
  <si>
    <r>
      <rPr>
        <b/>
        <sz val="12"/>
        <color theme="1"/>
        <rFont val="Calibri"/>
        <family val="2"/>
        <scheme val="minor"/>
      </rPr>
      <t>Early Warning Notice</t>
    </r>
    <r>
      <rPr>
        <sz val="12"/>
        <color theme="1"/>
        <rFont val="Calibri"/>
        <family val="2"/>
        <scheme val="minor"/>
      </rPr>
      <t xml:space="preserve"> was sent for the following reason(s): Contract Effective Date is less than 10 business days after the Submission Date. </t>
    </r>
  </si>
  <si>
    <t>Blue Engine</t>
  </si>
  <si>
    <t>Kellogg Conference Hotel at Gallaudet University</t>
  </si>
  <si>
    <t>Facility for all staff meeting</t>
  </si>
  <si>
    <t>Teacher Residents </t>
  </si>
  <si>
    <t>Online education for students with certified medical exemptions</t>
  </si>
  <si>
    <t>Eagle Academy PCS</t>
  </si>
  <si>
    <t>Government &amp; Commercial Security Services, LLC</t>
  </si>
  <si>
    <t>Building Security Services</t>
  </si>
  <si>
    <t>Lindamood-Bell Learning Processes</t>
  </si>
  <si>
    <t>Provide research based and research validated services to students</t>
  </si>
  <si>
    <t>M. Russell &amp; Associates</t>
  </si>
  <si>
    <t>Nationally recognized early childhood expert to implement instructional evaluation program, reviews, observations,  professional development</t>
  </si>
  <si>
    <t>(SEEF- INTERVENTION) GRANT- Special Education Enhancement Fund- Program to provide two 120 hour intervention cycles for up to 20 special education students.</t>
  </si>
  <si>
    <t>SOAR IAQ/ECE GRANT PROGRAM - provide 3 full time staff for CLASS coaching positions, CLASS evaluations, mentoring, coaching &amp; supports. Developing classroom resources, &amp; aligning CLASS with early childhood curricula.</t>
  </si>
  <si>
    <t xml:space="preserve">(SEEF-TRAINING) GRANT- Special Education Enhancement Fund- Program to provide two, 2-day training workshops on "Seeing Stars" and "Visualizing and Verbalizing." </t>
  </si>
  <si>
    <t>The George Washington University</t>
  </si>
  <si>
    <t xml:space="preserve">(SEEF- INTERVENTION) GRANT- Special Education Enhancement Fund- Program to provide tuition for two instructional assistants for self contained classrooms. </t>
  </si>
  <si>
    <t>Crystal Star Associates, LLC</t>
  </si>
  <si>
    <t>$34,680 </t>
  </si>
  <si>
    <t>$226,296 </t>
  </si>
  <si>
    <t>Employee Benefits- employee withholdings for health insurance, dental, etc</t>
  </si>
  <si>
    <t>$1,229,635 </t>
  </si>
  <si>
    <t>Capitol Office Solutions</t>
  </si>
  <si>
    <t>Printer Services</t>
  </si>
  <si>
    <t>$30,390 </t>
  </si>
  <si>
    <t>$32,743 </t>
  </si>
  <si>
    <t>Cloverland Dairy</t>
  </si>
  <si>
    <t>$112,104 </t>
  </si>
  <si>
    <t>$34,755 </t>
  </si>
  <si>
    <t>Erie Insurance</t>
  </si>
  <si>
    <t>General Liability Insurance</t>
  </si>
  <si>
    <t>$39,783 </t>
  </si>
  <si>
    <t>Erikson Institute</t>
  </si>
  <si>
    <t>$48,655 </t>
  </si>
  <si>
    <t>$74,462 </t>
  </si>
  <si>
    <t>Robyn Silbey</t>
  </si>
  <si>
    <t>Mouton Insurance Brokerage</t>
  </si>
  <si>
    <t>Clear Connection</t>
  </si>
  <si>
    <t>Low Voltage Services</t>
  </si>
  <si>
    <t>SOAR IAQ/ECE GRANT PROGRAM to support:  provide 3 full time staff for CLASS coaching positions, CLASS evaluations, mentoring, coaching &amp; supports. Developing classroom resources, &amp; aligning CLASS w early childhood curricula,</t>
  </si>
  <si>
    <t>TT&amp;T General Contractor, LLC</t>
  </si>
  <si>
    <t>Blake Real Estate</t>
  </si>
  <si>
    <t>Davis Construction</t>
  </si>
  <si>
    <t>Early Childhood Academy PCS</t>
  </si>
  <si>
    <t>Law Offices of Jerry Levine</t>
  </si>
  <si>
    <t>Legal Services for NMTC Financing</t>
  </si>
  <si>
    <t>School Furniture</t>
  </si>
  <si>
    <t>Motir Servces</t>
  </si>
  <si>
    <t>Academic Support Services</t>
  </si>
  <si>
    <t>Comprehensive HR Services </t>
  </si>
  <si>
    <t>Paychex Payroll System</t>
  </si>
  <si>
    <t>Payroll services</t>
  </si>
  <si>
    <t>Cox Graae &amp; Spack</t>
  </si>
  <si>
    <t>This contract was submitted as a part of the FY 2018-19 clean-up. When purchasing their 885 Barnaby Street property, the school assumed legal ownership of this contract which was initially entered into by the previous owners. Because the sale required the use of this vendor, this contract was exempt from our bidding process.</t>
  </si>
  <si>
    <t>Meridian Construction</t>
  </si>
  <si>
    <t>Construction of School Facility</t>
  </si>
  <si>
    <t>Cohn Reznick</t>
  </si>
  <si>
    <t>Construction and Planning Coordination</t>
  </si>
  <si>
    <t>DMY Capitol</t>
  </si>
  <si>
    <t>Project Inspection and Engineering</t>
  </si>
  <si>
    <t>iPad MW742LL/A (7th Generation) for Pre-school and Pre-kindergarten grade levels</t>
  </si>
  <si>
    <t>Food Services Agreement for NSLP</t>
  </si>
  <si>
    <t>Houghton Mifflin Harcourt</t>
  </si>
  <si>
    <t>Digital and print subscription for Into Reading, Into Reading, Math, Social Studies, and Science (3 year)</t>
  </si>
  <si>
    <t>60 Dell Chromebook 11 3100 2-in-1 devices</t>
  </si>
  <si>
    <t>Internal connections - Networking and cabling project</t>
  </si>
  <si>
    <t>Purchase of Every Child Ready Curriculum (provided by AppleTree), CLASS observations, and leader and teacher coaching services.</t>
  </si>
  <si>
    <t>Financial audit services</t>
  </si>
  <si>
    <t>Related services for Special Education</t>
  </si>
  <si>
    <t>Motir Services, Inc.</t>
  </si>
  <si>
    <t>HMH Into Reading K-6 Version 2</t>
  </si>
  <si>
    <t>Archangel Global Security, LLC</t>
  </si>
  <si>
    <t>Security services</t>
  </si>
  <si>
    <t>United States Service Industries, LLC</t>
  </si>
  <si>
    <t>Delta-T Group Virginia, Inc</t>
  </si>
  <si>
    <t>Registered Nurse Services</t>
  </si>
  <si>
    <t>Elsie Whitlow Stokes Community Freedom PCS</t>
  </si>
  <si>
    <t>TherapySource</t>
  </si>
  <si>
    <t>BlueStar Technologies</t>
  </si>
  <si>
    <t>IT Cabling</t>
  </si>
  <si>
    <t>Electronaca Inc</t>
  </si>
  <si>
    <t>IT Equipment</t>
  </si>
  <si>
    <t>IT Service Agreement</t>
  </si>
  <si>
    <t>Advanced Building Services, Inc.</t>
  </si>
  <si>
    <t>TEQ Lease Education Finance</t>
  </si>
  <si>
    <t>IT Equipment-Financing</t>
  </si>
  <si>
    <t>Pierre Partnership Consulting, LLC</t>
  </si>
  <si>
    <t>Josiane Blackman</t>
  </si>
  <si>
    <t>Education Consultant Services</t>
  </si>
  <si>
    <t>Center for Responsive Schools</t>
  </si>
  <si>
    <t>Insurance Services</t>
  </si>
  <si>
    <t>Phillips Office Solutions</t>
  </si>
  <si>
    <t>Copier Services and Office Supplies</t>
  </si>
  <si>
    <t>Further-CareFirst</t>
  </si>
  <si>
    <t>Heinemann</t>
  </si>
  <si>
    <t>Copyrighted materials and other intellectual property: Educational curriculum</t>
  </si>
  <si>
    <t>SAVVAS Learning Company LLC</t>
  </si>
  <si>
    <t>WILLIAMS SCOTSMAN, INC.</t>
  </si>
  <si>
    <t>Modular classroom services</t>
  </si>
  <si>
    <t>Front of the Bus</t>
  </si>
  <si>
    <t>Strategic planning services</t>
  </si>
  <si>
    <r>
      <rPr>
        <b/>
        <sz val="11"/>
        <rFont val="Montserrat Regular"/>
      </rPr>
      <t>Early Warning Notice was sent for the following reason(s)</t>
    </r>
    <r>
      <rPr>
        <sz val="11"/>
        <rFont val="Montserrat Regular"/>
      </rPr>
      <t>: Submission Date is four or more business days after award date, Contract Effective Date is less than 10 business days after the Submission Date. Description of Conflict: The board of
trustees has agreed to contract with Julienne Johnson (former Stokes School board
member) and Front of the Bus Productions to spearhead a 2018-2022 strategic plan.</t>
    </r>
  </si>
  <si>
    <t>Gas services</t>
  </si>
  <si>
    <t>Charlot-Swilley &amp; Associates P.C</t>
  </si>
  <si>
    <t>Grocery services</t>
  </si>
  <si>
    <t>Lakeshore Learning Materials</t>
  </si>
  <si>
    <t>School Supplies/Furniture Services</t>
  </si>
  <si>
    <t>Windstream Enterprise</t>
  </si>
  <si>
    <t>Internet, Voice, and Data Services</t>
  </si>
  <si>
    <t xml:space="preserve">IT Cabling and Supplies Services </t>
  </si>
  <si>
    <t>Insight Public Sector</t>
  </si>
  <si>
    <t>Computer Purchase Agreement</t>
  </si>
  <si>
    <t xml:space="preserve"> Airlie Conference Center</t>
  </si>
  <si>
    <t>Conference space</t>
  </si>
  <si>
    <t xml:space="preserve">The Masimini Group </t>
  </si>
  <si>
    <t>Barnes and Thornburg LLC</t>
  </si>
  <si>
    <t>Charter School Incubator Initiative</t>
  </si>
  <si>
    <t>Living and Growing</t>
  </si>
  <si>
    <t>Pathways Education Consultancy</t>
  </si>
  <si>
    <t>Maya Angelou PCS</t>
  </si>
  <si>
    <t>Building and School Operations Services</t>
  </si>
  <si>
    <t>Friendship PCS</t>
  </si>
  <si>
    <t>G. Cefalu &amp; Bros.</t>
  </si>
  <si>
    <t>Fruits and Vegetable for National School Lunch Program</t>
  </si>
  <si>
    <t>Maner Costerisan</t>
  </si>
  <si>
    <t>Hager Sharp</t>
  </si>
  <si>
    <t>Office and School Supplies</t>
  </si>
  <si>
    <t>Kaplan K12 Learning Services, LLC</t>
  </si>
  <si>
    <t>SAT, ACT and PSAT Test Preparation</t>
  </si>
  <si>
    <t>Little Diversified Architactual Consulting</t>
  </si>
  <si>
    <t>On-Call Architectural Design Services</t>
  </si>
  <si>
    <t>School Staffing Support Services, Inc.</t>
  </si>
  <si>
    <t xml:space="preserve">Hospital and homebound instruction to Friendship PCS students in accordance with individual student plans. </t>
  </si>
  <si>
    <t>OfficeDepot. Office Max</t>
  </si>
  <si>
    <t>4Imprint</t>
  </si>
  <si>
    <t>Branded, Personalized and Promotional Goods and Related Services</t>
  </si>
  <si>
    <t>Janitorial, Maintenance, HVAC and Special Projects</t>
  </si>
  <si>
    <t>Catapult Learning</t>
  </si>
  <si>
    <t>Interim Alternative Educational Placements</t>
  </si>
  <si>
    <t xml:space="preserve"> On-call Architectural Design Services </t>
  </si>
  <si>
    <t xml:space="preserve"> Hospital and homebound instruction to Friendship PCS students in accordance with individual student plans.  </t>
  </si>
  <si>
    <t>Houghton Mifflin Harcourt Publishing</t>
  </si>
  <si>
    <t>Ed Tech Programs</t>
  </si>
  <si>
    <t>Stuart Center/CEDC</t>
  </si>
  <si>
    <t>Design and Print Services</t>
  </si>
  <si>
    <t>Universal Bus Charter</t>
  </si>
  <si>
    <t>District Creative Printing, LLC</t>
  </si>
  <si>
    <t>Creative Print Group</t>
  </si>
  <si>
    <t>Precon Events</t>
  </si>
  <si>
    <t>Event Support Service</t>
  </si>
  <si>
    <t>Washington Marriott Wardman Park</t>
  </si>
  <si>
    <t>Meeting space and catering service</t>
  </si>
  <si>
    <t>Strategic Marketing/Creative design</t>
  </si>
  <si>
    <t>Curricula for Pre-Kindergarten</t>
  </si>
  <si>
    <t>National Inventors Hall of Fame, Inc.</t>
  </si>
  <si>
    <t>Curricula and modules for Camp Intervention Program</t>
  </si>
  <si>
    <t>SAT, PSAT , AP and other College prep curriculum, tests and materials.</t>
  </si>
  <si>
    <t>Follett</t>
  </si>
  <si>
    <t>Clssroom Instructional Materials and Supplies</t>
  </si>
  <si>
    <t>Michael Marshall Design and Va. Spaces</t>
  </si>
  <si>
    <t>Architectual Consulting Services</t>
  </si>
  <si>
    <t>PFG Carroll Count Foods</t>
  </si>
  <si>
    <t>School Lunch-Groceries</t>
  </si>
  <si>
    <t>The Enchanted Florist</t>
  </si>
  <si>
    <t>Event Support Services</t>
  </si>
  <si>
    <t>Office Catering</t>
  </si>
  <si>
    <t>School Leader lab</t>
  </si>
  <si>
    <t xml:space="preserve">Job Training/Professional development  </t>
  </si>
  <si>
    <t>Spirit Cruises</t>
  </si>
  <si>
    <t>Royal Sonesta Harbor Court</t>
  </si>
  <si>
    <t>Data Warehouse software and services</t>
  </si>
  <si>
    <t>Online Curriculum Services</t>
  </si>
  <si>
    <r>
      <rPr>
        <b/>
        <sz val="11"/>
        <rFont val="Montserrat Regular"/>
      </rPr>
      <t xml:space="preserve">Early Warning Notice </t>
    </r>
    <r>
      <rPr>
        <sz val="11"/>
        <rFont val="Montserrat Regular"/>
      </rPr>
      <t>was sent for the following reason(s): Failure to submit all relevant documents.</t>
    </r>
  </si>
  <si>
    <t>Grand Hyatt</t>
  </si>
  <si>
    <t>Space rental and food for select LEA staff professional development</t>
  </si>
  <si>
    <t>H&amp;S Bakery</t>
  </si>
  <si>
    <t>School Lunch Program- Baked Goods</t>
  </si>
  <si>
    <t>Milk and Dairy Products</t>
  </si>
  <si>
    <t>Targeted student intervention, needs assessment, progress monitoring, and reporting</t>
  </si>
  <si>
    <t>Marriott Marquis, Washington DC</t>
  </si>
  <si>
    <t>Space rental and food for LEA wide school year opening kick-off convocation</t>
  </si>
  <si>
    <t>FPC Distribution</t>
  </si>
  <si>
    <t>School Lunch Program- Paper Goods</t>
  </si>
  <si>
    <t>Positive Action</t>
  </si>
  <si>
    <t>Positive Action program and copyrighted materials, including instructional materials software, published books, copyrighted curricular materials purchased directly from the owner of license</t>
  </si>
  <si>
    <t>Copyrighted published books, instructional materials, intervention software and copyrighted curricular materials purchased directly from the owner of license</t>
  </si>
  <si>
    <t>Telecommunications/Internet</t>
  </si>
  <si>
    <t>The Southern Regional Education Board/High Schools That Work</t>
  </si>
  <si>
    <t>Professional development for CTE teachers</t>
  </si>
  <si>
    <t>Business Technology Resources</t>
  </si>
  <si>
    <t>Granite State University</t>
  </si>
  <si>
    <t>Online college credit classes for students</t>
  </si>
  <si>
    <t>Focus</t>
  </si>
  <si>
    <t>Advocacy and general services</t>
  </si>
  <si>
    <t>DC Association of Chartered Public Schools</t>
  </si>
  <si>
    <t>Membership</t>
  </si>
  <si>
    <t>Wilson Language Training</t>
  </si>
  <si>
    <t>Copyrighted educational curriculum and programs (reading)</t>
  </si>
  <si>
    <t>School Specialty Science (Delta Education, Foss)</t>
  </si>
  <si>
    <t>Copyrighted educational curriculum and programs (Science) and professional development for teachers</t>
  </si>
  <si>
    <t>Global Freshman Academy at Arizona State University in partnership with EdX</t>
  </si>
  <si>
    <t>Online college credit classes for students-Fall/Spring</t>
  </si>
  <si>
    <t>DC Treasurer</t>
  </si>
  <si>
    <t>City-owned athletic event space rental; construction permits</t>
  </si>
  <si>
    <t>Power School</t>
  </si>
  <si>
    <t>Existing software for student registration, intent to return application, annual subscription, and training fees and services</t>
  </si>
  <si>
    <t>Special event space and services; Prom and Senior Dinner</t>
  </si>
  <si>
    <t>Nasco Healthcare-Simulaids</t>
  </si>
  <si>
    <t>Full body patient simulator</t>
  </si>
  <si>
    <t>Anise Walker</t>
  </si>
  <si>
    <t xml:space="preserve">Parent relations consultant conducting parent workshops </t>
  </si>
  <si>
    <t>Description of Conflict: Ms. Walker is a Friendship Schools Board member and a student and education services and counseling professional with 16 years of experience in parent training, program implementation. She will provide parent engagement services for Friendship Schools.</t>
  </si>
  <si>
    <t>Kim Lewis Consulting LLC</t>
  </si>
  <si>
    <t>Vena Solutions</t>
  </si>
  <si>
    <t>Budgeting &amp; Financial Reporting Software</t>
  </si>
  <si>
    <t>Clear Speech</t>
  </si>
  <si>
    <t>Audiology services</t>
  </si>
  <si>
    <t>Central Avenue Bus Service</t>
  </si>
  <si>
    <t>Caribbean Coach</t>
  </si>
  <si>
    <t>Dental insurance</t>
  </si>
  <si>
    <t>Lisa Christian</t>
  </si>
  <si>
    <t>Program coordinator</t>
  </si>
  <si>
    <t>First Choice Transportation LLC</t>
  </si>
  <si>
    <t>Consulting Services-math and literacy skills improvement</t>
  </si>
  <si>
    <t>Financial Advisory Services</t>
  </si>
  <si>
    <t>TD Promotions DBA Shirtboy</t>
  </si>
  <si>
    <t>High Speed Wan, Internet Services, Sip &amp; Telephone</t>
  </si>
  <si>
    <t xml:space="preserve">National Hall of Fame </t>
  </si>
  <si>
    <t>Curricula and modules for Camp Intervention Program and Teacher PD</t>
  </si>
  <si>
    <t>Consigli-Keystone</t>
  </si>
  <si>
    <t>General Contractor for Southeast Middle School building</t>
  </si>
  <si>
    <t>Quodammodo Solutions, LLC</t>
  </si>
  <si>
    <t>Ridgewells Catering</t>
  </si>
  <si>
    <t>Catering Services</t>
  </si>
  <si>
    <t>USI Insurance Services</t>
  </si>
  <si>
    <t>Berkshire Hathaway</t>
  </si>
  <si>
    <t>AJ Flood Insurance</t>
  </si>
  <si>
    <t>Student Accident Insurance</t>
  </si>
  <si>
    <t>The Bellmoor Resort and Spa</t>
  </si>
  <si>
    <t>Leadership PD retreat venue</t>
  </si>
  <si>
    <t>N - This contract was previously bid out; however, the contract value increased due to the Ideal acquisition.</t>
  </si>
  <si>
    <t>Annual spend amended due to Ideal acquisition</t>
  </si>
  <si>
    <t>DC Water And Sewer Authority</t>
  </si>
  <si>
    <t>US Postage/Pitney Bowes</t>
  </si>
  <si>
    <t>Postage</t>
  </si>
  <si>
    <t>H &amp; S Distribution, LLC</t>
  </si>
  <si>
    <t>Whole Grain Bread Items-School Lunch Program</t>
  </si>
  <si>
    <t>Keany Produce &amp; Gourmet</t>
  </si>
  <si>
    <t>Office Depot</t>
  </si>
  <si>
    <t>Office, janitorial, and school supplies</t>
  </si>
  <si>
    <t>Event rigging support services</t>
  </si>
  <si>
    <t>Alignstaffing</t>
  </si>
  <si>
    <t>Temporary Staffing Agency</t>
  </si>
  <si>
    <t>Curriculum Associates</t>
  </si>
  <si>
    <t>Educational tools and materials</t>
  </si>
  <si>
    <t>Educational Intervention</t>
  </si>
  <si>
    <t>US Office Solutions</t>
  </si>
  <si>
    <t>Office supplies and furniture</t>
  </si>
  <si>
    <t>Janitorial, HVAC, and Maintenance Services</t>
  </si>
  <si>
    <t>Excellent Tours</t>
  </si>
  <si>
    <t>United Security and Communications</t>
  </si>
  <si>
    <t>Building Security and Fire Detection Services</t>
  </si>
  <si>
    <t>Athletic apparel and gear</t>
  </si>
  <si>
    <t>EFX Media</t>
  </si>
  <si>
    <t>iCIMS</t>
  </si>
  <si>
    <t>HR software</t>
  </si>
  <si>
    <t>Northwest Evaluation Association</t>
  </si>
  <si>
    <t>ProBar Professional Barcode Integration</t>
  </si>
  <si>
    <t>Inventory Services</t>
  </si>
  <si>
    <t>Enome, Inc.</t>
  </si>
  <si>
    <t>Student Educational Intervention Program</t>
  </si>
  <si>
    <t>Earthwalk Communications</t>
  </si>
  <si>
    <t>Computer and Computer Equipment Services</t>
  </si>
  <si>
    <t>PowerSchool Group LLC</t>
  </si>
  <si>
    <t>Learning Management System</t>
  </si>
  <si>
    <t>Coupa</t>
  </si>
  <si>
    <t>AP software system</t>
  </si>
  <si>
    <t>Bedford, Freeman &amp; Worth Publishing Group, LLC</t>
  </si>
  <si>
    <t>School Specialty (Delta Education)</t>
  </si>
  <si>
    <t>Davis Publications</t>
  </si>
  <si>
    <t>FOCUS</t>
  </si>
  <si>
    <t>Aramark </t>
  </si>
  <si>
    <t>Catering for 2019 Friendship Institute Training</t>
  </si>
  <si>
    <t>Greenstein DeLorme &amp; Luchs, PC</t>
  </si>
  <si>
    <t>Edgenuity</t>
  </si>
  <si>
    <t>Intervention Curriculum, compasslearning, Edenuity Virtual curriculum Solutions, MayPath, Pathblazer.</t>
  </si>
  <si>
    <t>Student Support Services</t>
  </si>
  <si>
    <t>Cobb Pediatric Therapy Services, LLC</t>
  </si>
  <si>
    <t>MACS</t>
  </si>
  <si>
    <t>Wilson Language curriculum, kits and PD training</t>
  </si>
  <si>
    <t>Meadowdale LLC</t>
  </si>
  <si>
    <t>Capital Projects Development Consulting Services</t>
  </si>
  <si>
    <t>Data warehouse and reporting services</t>
  </si>
  <si>
    <t>Meeting space and catering services</t>
  </si>
  <si>
    <t>Hobsons</t>
  </si>
  <si>
    <t>Copyrighted materials and software for Curriculum and PD for student college prep</t>
  </si>
  <si>
    <t>Copyrighted materials for International Baccalaureate middle school and Primary  years program</t>
  </si>
  <si>
    <t>Health insurance</t>
  </si>
  <si>
    <t>Marriott Marquis</t>
  </si>
  <si>
    <t>Event space &amp; catering for the 2020 Teacher of the year event. Special event venue and related services.</t>
  </si>
  <si>
    <t>Enhancements to existing software for new PCSB reporting requirements and annual license renewal and module fees.</t>
  </si>
  <si>
    <t>Positive Action Program Coordinator</t>
  </si>
  <si>
    <t>Energy</t>
  </si>
  <si>
    <t>Fresh Produce and specialty food items</t>
  </si>
  <si>
    <t>Performance Food Service</t>
  </si>
  <si>
    <t>Walter E. Washington Convention Center</t>
  </si>
  <si>
    <t>LEA wide Teaching Institute venue</t>
  </si>
  <si>
    <t>Elizabeth OnyiLofor</t>
  </si>
  <si>
    <t>Registered Nurses Services</t>
  </si>
  <si>
    <t>Maxim Healthcare Service</t>
  </si>
  <si>
    <t>Staffing Plus</t>
  </si>
  <si>
    <t>Harry Singleton</t>
  </si>
  <si>
    <t>Mario Barr</t>
  </si>
  <si>
    <t>Catering and Event Services</t>
  </si>
  <si>
    <t>Budget software</t>
  </si>
  <si>
    <t>PeerForward (College Summit)</t>
  </si>
  <si>
    <t>College prep programming and curriculum</t>
  </si>
  <si>
    <t>Related Services for Students Requiring Clinical Services</t>
  </si>
  <si>
    <t>Psychological Consulting Services, LLC</t>
  </si>
  <si>
    <t>Related Services for students requiring Clinical services </t>
  </si>
  <si>
    <t>Sunrise Solutions Inc.</t>
  </si>
  <si>
    <t>3 year software and equipement maintainance and system enhancement for Ideal</t>
  </si>
  <si>
    <t>Copiers-Chamberlain</t>
  </si>
  <si>
    <t>GTR Turf</t>
  </si>
  <si>
    <t>Indoor-Outdoor Athletic Surfacing with Related Equipment Products, Supplies , Installation and Services</t>
  </si>
  <si>
    <t>Consigli</t>
  </si>
  <si>
    <t>Demolition and constuction services</t>
  </si>
  <si>
    <t>Hyatt Place Dewey Beach</t>
  </si>
  <si>
    <t>2020 leadership retreat venue</t>
  </si>
  <si>
    <t>Catering Services for Friendship activies and events</t>
  </si>
  <si>
    <t>SAT, PSAT testing services</t>
  </si>
  <si>
    <t>Mackin Educational Resources</t>
  </si>
  <si>
    <t>Books and educational materials</t>
  </si>
  <si>
    <t>Paypool</t>
  </si>
  <si>
    <t>Accounts payable processing</t>
  </si>
  <si>
    <t>TriMark Adams-Burch</t>
  </si>
  <si>
    <t>Food Service Equipment</t>
  </si>
  <si>
    <t>OverDrive Education, LLC</t>
  </si>
  <si>
    <t>Digital Library</t>
  </si>
  <si>
    <t>Copy machines</t>
  </si>
  <si>
    <t>Youth Developement Global Trek Program</t>
  </si>
  <si>
    <t>Sky Group DC LLC</t>
  </si>
  <si>
    <t>Wareshouse space</t>
  </si>
  <si>
    <t>American Airlines</t>
  </si>
  <si>
    <t>Air Transportation</t>
  </si>
  <si>
    <t>Southwest Airlines</t>
  </si>
  <si>
    <t>Delta Airlines</t>
  </si>
  <si>
    <t>Dual Enrollment</t>
  </si>
  <si>
    <t>Camp Intervention Program and Curriculum</t>
  </si>
  <si>
    <t>Federal Grant Administration Services</t>
  </si>
  <si>
    <t>Dynamic Team Apparel</t>
  </si>
  <si>
    <t>Branded and Personalized goods</t>
  </si>
  <si>
    <t>W. B. Mason Co., Inc.</t>
  </si>
  <si>
    <t>DC Shirts &amp; Print Co.</t>
  </si>
  <si>
    <t>Acquis</t>
  </si>
  <si>
    <t>Consulting and software implementation services for existing COUPA software</t>
  </si>
  <si>
    <t>HR recruiting software and services</t>
  </si>
  <si>
    <t>Coupa, Inc.</t>
  </si>
  <si>
    <t>Enhancement of existing software, CLM, and services</t>
  </si>
  <si>
    <t>Hot Spots purchase and monthly usage fees for distance learning and work from home</t>
  </si>
  <si>
    <t>Enhancement of existing COUPA software - Coupa Pay software-virtual checks</t>
  </si>
  <si>
    <t>DocuSign</t>
  </si>
  <si>
    <t>Electronic Signature software</t>
  </si>
  <si>
    <t>Illuminate Education</t>
  </si>
  <si>
    <t> Testing software licences and materials </t>
  </si>
  <si>
    <t>Carol Seifert</t>
  </si>
  <si>
    <t>Grant writer</t>
  </si>
  <si>
    <t>Academic training and consulting</t>
  </si>
  <si>
    <t>Office Supplies and furniture</t>
  </si>
  <si>
    <t>Columbia Lighthouse for the Blind</t>
  </si>
  <si>
    <t>Student services for blind students</t>
  </si>
  <si>
    <t>Chatterbox</t>
  </si>
  <si>
    <t>OT student services </t>
  </si>
  <si>
    <t>Pitney Bowes Purchase Power</t>
  </si>
  <si>
    <t>Postage and processing</t>
  </si>
  <si>
    <t>Forrester Construction</t>
  </si>
  <si>
    <t>Building middle school</t>
  </si>
  <si>
    <t>Washington Metropolitan Area Transit Authority</t>
  </si>
  <si>
    <t>Probar Information Services</t>
  </si>
  <si>
    <t>Inventory services</t>
  </si>
  <si>
    <t>NSLP Paper Goods</t>
  </si>
  <si>
    <t>Maintenance</t>
  </si>
  <si>
    <t>Master agreement/special projects</t>
  </si>
  <si>
    <t>IXL Learning</t>
  </si>
  <si>
    <t>Interactive, personalized online curriculum - K-12 Math, Language Arts, Science, Social Studies, and Spanish</t>
  </si>
  <si>
    <t>Hochman Method</t>
  </si>
  <si>
    <t>Curriculum that provides explicit instruction in writing, K-12</t>
  </si>
  <si>
    <t>Comprehensive core classroom curriculum, assessments and instruction resources </t>
  </si>
  <si>
    <t>Eureka Math and Wit &amp; Wisdom Curriculum</t>
  </si>
  <si>
    <t>Instructional technology curriculum. Read 180 student licenses and teacher guides</t>
  </si>
  <si>
    <t>Delta Education</t>
  </si>
  <si>
    <t>Full option science systems curriculum </t>
  </si>
  <si>
    <t>Every Child Ready- Early childhood curriculum</t>
  </si>
  <si>
    <t>CodeProof Technologies, Inc</t>
  </si>
  <si>
    <t>Technology Device management services</t>
  </si>
  <si>
    <t>Blended learning math and reading curriculum, licences, NWEA Map teating subscription and PD</t>
  </si>
  <si>
    <t>Learning A-Z</t>
  </si>
  <si>
    <t>Blended learing language arts and ELL Curriculum</t>
  </si>
  <si>
    <t>Human Resources Consulating Services</t>
  </si>
  <si>
    <t>Color-Ad, Inc.</t>
  </si>
  <si>
    <t>Wayfinding signage</t>
  </si>
  <si>
    <t>Corporate Media Solutions, LLC</t>
  </si>
  <si>
    <t>Print and graphic design services</t>
  </si>
  <si>
    <t>DC Special Education Cooperative</t>
  </si>
  <si>
    <t>Support for medicare claims processing</t>
  </si>
  <si>
    <t>Curriculum program for special ed student language intervention</t>
  </si>
  <si>
    <t>United Security &amp; Communications</t>
  </si>
  <si>
    <t>Electronic building monitoring for fire and security</t>
  </si>
  <si>
    <t>Telecommunications and Internet connectivity for divices</t>
  </si>
  <si>
    <t>Gelberg Signs</t>
  </si>
  <si>
    <t>Property/General Lability/Abuse &amp; Molestation/Auto Insurance,Educators Legal Liability insuranceUmbrella InsuranceFiduciary Liability InsuranceStudent Accident Insurance</t>
  </si>
  <si>
    <t>kajeet inc.</t>
  </si>
  <si>
    <t>Distance learing internet connectivity</t>
  </si>
  <si>
    <t>Insurance - Vision</t>
  </si>
  <si>
    <t>Medaphor Laboratory Partners LLC</t>
  </si>
  <si>
    <t>Covid 19 testing</t>
  </si>
  <si>
    <t>D C Charter School Alliance</t>
  </si>
  <si>
    <t>Associaction membership</t>
  </si>
  <si>
    <t>Curriculum and Educational supplies</t>
  </si>
  <si>
    <t>Covid-19 Testing</t>
  </si>
  <si>
    <t>NWEA</t>
  </si>
  <si>
    <t>Map Testing Services</t>
  </si>
  <si>
    <t>Budget Software and Licences</t>
  </si>
  <si>
    <t>Earthwalk</t>
  </si>
  <si>
    <t>IT equipment</t>
  </si>
  <si>
    <t>Screen Surgeon</t>
  </si>
  <si>
    <t>Cromebook and Laptop Repair and Parts </t>
  </si>
  <si>
    <t>Chromebook/Laptop repair and parts </t>
  </si>
  <si>
    <t>HEP Construction</t>
  </si>
  <si>
    <t>Asset Genie Inc.</t>
  </si>
  <si>
    <t>Cromebook, Laptop, Macbook repair and parts </t>
  </si>
  <si>
    <t>Orrick, Herrington &amp; Sutcliffe LLP</t>
  </si>
  <si>
    <t>Legal services for bond financing</t>
  </si>
  <si>
    <r>
      <rPr>
        <b/>
        <sz val="11"/>
        <rFont val="Montserrat Regular"/>
      </rPr>
      <t>Description of Conflict of Interest</t>
    </r>
    <r>
      <rPr>
        <sz val="11"/>
        <rFont val="Montserrat Regular"/>
      </rPr>
      <t>: Darrin L. Glymph, a Friendship PCS board member and chairman of the finance committee, is a partner at Orrick, Herrington &amp; Sutcliff LLC.</t>
    </r>
  </si>
  <si>
    <t>Financial support services for bond refinancing</t>
  </si>
  <si>
    <t>Curriculum -read 180 system 44 intervention curriculum</t>
  </si>
  <si>
    <t>Copier - Tech Prep</t>
  </si>
  <si>
    <t>Copier - Blow Pierce</t>
  </si>
  <si>
    <t>Copiers - Southeast</t>
  </si>
  <si>
    <t>Project Lead the Way</t>
  </si>
  <si>
    <t>Curriculum for STEM-based learing </t>
  </si>
  <si>
    <t>NCS Pearson</t>
  </si>
  <si>
    <t>Classroom assessments and testing supplies</t>
  </si>
  <si>
    <t>Curriculum for STEM-based learing - Math amd Science </t>
  </si>
  <si>
    <t>Classroom supplies</t>
  </si>
  <si>
    <t>Branded and personalized goods</t>
  </si>
  <si>
    <t>Students services for students needing clinical services</t>
  </si>
  <si>
    <t>RVC Consulting LLC</t>
  </si>
  <si>
    <t>Construction and facilities management services</t>
  </si>
  <si>
    <t>Stronger Consulting Services, LLC</t>
  </si>
  <si>
    <t>Hybrid learning plan and implimentation services</t>
  </si>
  <si>
    <t>Financial Ratings</t>
  </si>
  <si>
    <t>Keys to Literacy</t>
  </si>
  <si>
    <t>Professional developement/traing for reading teachers</t>
  </si>
  <si>
    <t>ECS Capitol Services</t>
  </si>
  <si>
    <t>Special Inspection Testing Services and Third Party Inspection Services</t>
  </si>
  <si>
    <t>Project Destined Inc.</t>
  </si>
  <si>
    <t>Virtual Internship Program in Real Estate for diverse, high school students</t>
  </si>
  <si>
    <t>Specialized Education of DC Inc (Catapult)</t>
  </si>
  <si>
    <t>Students educational placement services</t>
  </si>
  <si>
    <t>Event production services</t>
  </si>
  <si>
    <t>Budget management services</t>
  </si>
  <si>
    <t>Printing  and graphing design services</t>
  </si>
  <si>
    <t>GoodHire</t>
  </si>
  <si>
    <t>Employment screeing and background check services</t>
  </si>
  <si>
    <t>talentwise inc</t>
  </si>
  <si>
    <t>Smile Therapy Services LLC</t>
  </si>
  <si>
    <t>Nationl Inventors Hall of Fame, Inc.</t>
  </si>
  <si>
    <t>Curriculum and Professional Development</t>
  </si>
  <si>
    <t>Curriculum for Summer program and Professional Developement</t>
  </si>
  <si>
    <t>National school lunch program groceries</t>
  </si>
  <si>
    <t>DC Stadium LLC</t>
  </si>
  <si>
    <t>Graduation venue for HS graduations 2021</t>
  </si>
  <si>
    <t>Center for Educational Improvement</t>
  </si>
  <si>
    <t>Professional developement to Reggio and Early Childhood teachers</t>
  </si>
  <si>
    <t>HR hiring Partner for positions that require clinical professionals</t>
  </si>
  <si>
    <t>Dairy products</t>
  </si>
  <si>
    <t>Higher Glyphs Content Group</t>
  </si>
  <si>
    <t>Branding and marketing consulting services</t>
  </si>
  <si>
    <t>Classroom supplies and materis</t>
  </si>
  <si>
    <t>Electricty</t>
  </si>
  <si>
    <t>Natural gas</t>
  </si>
  <si>
    <t>FPCS Solar</t>
  </si>
  <si>
    <t>Salamander Resort &amp; Spa</t>
  </si>
  <si>
    <t>Leadership training and retreat</t>
  </si>
  <si>
    <t>Audit services</t>
  </si>
  <si>
    <t>Paper goods</t>
  </si>
  <si>
    <t>Bread</t>
  </si>
  <si>
    <t>Fresh produce</t>
  </si>
  <si>
    <t>Software enhancements-schoology-unified talent</t>
  </si>
  <si>
    <t>Wilson,Elser,Moskowitz Edelman &amp; Dicker LLP</t>
  </si>
  <si>
    <t>Legal services </t>
  </si>
  <si>
    <t>Apple products</t>
  </si>
  <si>
    <t>Ricoh</t>
  </si>
  <si>
    <t>Copiers, printing and mail services</t>
  </si>
  <si>
    <t>Classroom and operational supplies</t>
  </si>
  <si>
    <t>Next Level Therapeutic Interventions</t>
  </si>
  <si>
    <t>Clinical interventions</t>
  </si>
  <si>
    <t>Stuart Center-CEDC</t>
  </si>
  <si>
    <t>Printing  and graphic design services</t>
  </si>
  <si>
    <t>Postage and mailing services</t>
  </si>
  <si>
    <t>Curriculum-Wit &amp; Wisdom K-8 English curriculum</t>
  </si>
  <si>
    <t>LEA wide weekly professional developement</t>
  </si>
  <si>
    <t>K–12 online curriculum and blended learning solutions</t>
  </si>
  <si>
    <t>Key Risk Insurance</t>
  </si>
  <si>
    <t>Worker's comp insurance</t>
  </si>
  <si>
    <t>Momentive.ia/surveymonkey</t>
  </si>
  <si>
    <t>Online survey software</t>
  </si>
  <si>
    <t>Metropolitan Shuttle</t>
  </si>
  <si>
    <t>Student Transportation</t>
  </si>
  <si>
    <t>021-22 Sy standards University and convocation event loaction and catering services</t>
  </si>
  <si>
    <t>Center for Safe and Resilient Schools and Work Places</t>
  </si>
  <si>
    <t>Trama informed PD -training for teachers and staff</t>
  </si>
  <si>
    <t>Pre K -12 online curriculum and blending learing and Pd</t>
  </si>
  <si>
    <t>Enome Inc.-Goalbook</t>
  </si>
  <si>
    <t>Special education curriculum and PD</t>
  </si>
  <si>
    <t>Nearpod</t>
  </si>
  <si>
    <t>Professional developement-</t>
  </si>
  <si>
    <t>Pre-K curriculum-Every Child Ready</t>
  </si>
  <si>
    <t>Gopher</t>
  </si>
  <si>
    <t>PE curriculum</t>
  </si>
  <si>
    <t>Map testing professional developement</t>
  </si>
  <si>
    <t>The Princeton Review</t>
  </si>
  <si>
    <t>SAT and ACT curriculum and teacher training</t>
  </si>
  <si>
    <t>Ed intervention curriculum</t>
  </si>
  <si>
    <t>Retirement benifit</t>
  </si>
  <si>
    <t>Classroom supplies and materials</t>
  </si>
  <si>
    <t>Do Big Things</t>
  </si>
  <si>
    <t>Website managment and maintenance</t>
  </si>
  <si>
    <t>Corenic Construction Group, LLC</t>
  </si>
  <si>
    <t>Schoolmint/(Whetstone Education)</t>
  </si>
  <si>
    <t>Software paltform for HR document storage</t>
  </si>
  <si>
    <t>Airport Metro Connetion Inc. DBA Excellent Tours</t>
  </si>
  <si>
    <t>George Towne Trolley Tours and Transportation LLC</t>
  </si>
  <si>
    <t>Corporate Imaging Concepts</t>
  </si>
  <si>
    <t>McGraw Hill</t>
  </si>
  <si>
    <t>LEA insurance-General libility, molestation,student accident,unbrella, fiduciary</t>
  </si>
  <si>
    <t>Insurance Brokerage Services</t>
  </si>
  <si>
    <t>LEA health insurance </t>
  </si>
  <si>
    <t>LEA dental insurance</t>
  </si>
  <si>
    <t>LEA insurance Vision and ancillary plans, AD&amp;D, STD, LTD  and FMLA</t>
  </si>
  <si>
    <t>Membership Dues</t>
  </si>
  <si>
    <t>HR recruiting tool</t>
  </si>
  <si>
    <t>Brokered services</t>
  </si>
  <si>
    <t>Henry Schein</t>
  </si>
  <si>
    <t>Covid 19 rapid test kits</t>
  </si>
  <si>
    <t>Budget Software annual renewal</t>
  </si>
  <si>
    <t>Voyager Sopris Learning</t>
  </si>
  <si>
    <t>Core curriculum in math and literacy</t>
  </si>
  <si>
    <t>T-Mobile-Sprint</t>
  </si>
  <si>
    <t>LEA cell phone services</t>
  </si>
  <si>
    <t>Covid Testing Supplies</t>
  </si>
  <si>
    <t>Teacher Recruitment and Training</t>
  </si>
  <si>
    <t>Friendship Ideal Middle School construction</t>
  </si>
  <si>
    <t>Peer forward (College Summit)</t>
  </si>
  <si>
    <t>College Prep curriculum</t>
  </si>
  <si>
    <t>COVID testing supplies</t>
  </si>
  <si>
    <t>Hotspot devices and service</t>
  </si>
  <si>
    <t>Michael Marshall Designs and VA Spaces</t>
  </si>
  <si>
    <t>Architectual services</t>
  </si>
  <si>
    <t>Girls Global Academy PCS</t>
  </si>
  <si>
    <t>Minor Renovations and Maintenance</t>
  </si>
  <si>
    <t>Technology Services and Computers</t>
  </si>
  <si>
    <t>Global Citizens PCS</t>
  </si>
  <si>
    <t>Special Education Related Services/Educational and Clinical Evaluator</t>
  </si>
  <si>
    <t>Goodwill Excel Center PCS</t>
  </si>
  <si>
    <t>G4S Secure Solutions (USA) Inc.</t>
  </si>
  <si>
    <t>Unarmed security guard</t>
  </si>
  <si>
    <t>YMCA</t>
  </si>
  <si>
    <t>Operation of child development center for children of GEC's students</t>
  </si>
  <si>
    <t>Staples Business Advantage</t>
  </si>
  <si>
    <t>Laptop computers, service plan, security software and carts</t>
  </si>
  <si>
    <t>J.N. Rosenberg &amp; Associates, Ltd d/b/a Rosenberg Media</t>
  </si>
  <si>
    <t>Operation of child development center</t>
  </si>
  <si>
    <t>Davis Memorial Goodwill Industries d/b/a Goodwill of Greater Washington</t>
  </si>
  <si>
    <t>Administrative and business support services, employment of staff, licensing agreement, and sale of a used defibrillator</t>
  </si>
  <si>
    <r>
      <rPr>
        <b/>
        <sz val="11"/>
        <rFont val="Montserrat Regular"/>
      </rPr>
      <t>Description of Conflict</t>
    </r>
    <r>
      <rPr>
        <sz val="11"/>
        <rFont val="Montserrat Regular"/>
      </rPr>
      <t>: Three members of GEC (school) board are also members of the GGW (management company) board.</t>
    </r>
  </si>
  <si>
    <t>Carver-Wynn Workforce Development</t>
  </si>
  <si>
    <t>Hospitality Training</t>
  </si>
  <si>
    <t>Sign Language Interpreting Services</t>
  </si>
  <si>
    <t>Mid-Atlantic Children's Services</t>
  </si>
  <si>
    <t>Psychological and Behavioral Support Services for Students</t>
  </si>
  <si>
    <t>J.N. Rosenberg &amp; Associates</t>
  </si>
  <si>
    <t>Brokered advertising services (radio and mobile display)</t>
  </si>
  <si>
    <t>Operation of a child development center for children of GEC  students</t>
  </si>
  <si>
    <t>Student laptop computers and storage carts</t>
  </si>
  <si>
    <t>"All in one" student computers</t>
  </si>
  <si>
    <t>Surfacebook (computer equipment) for staff</t>
  </si>
  <si>
    <t>Student transportation fare cards</t>
  </si>
  <si>
    <t>Therapy, testing and vocational services - special ed</t>
  </si>
  <si>
    <t>Tri-Lingual Communications</t>
  </si>
  <si>
    <t>Sign language interpretation</t>
  </si>
  <si>
    <t>Career readiness instruction for students</t>
  </si>
  <si>
    <t>Microsoft Store</t>
  </si>
  <si>
    <t>Purchase of Microsoft Surface devices for students</t>
  </si>
  <si>
    <t>CCS Project Management LLC</t>
  </si>
  <si>
    <t>Project Management for selection, design and buildout of school location</t>
  </si>
  <si>
    <t>Wynn Consulting LLC</t>
  </si>
  <si>
    <t>Career Readiness Instruction for Students</t>
  </si>
  <si>
    <t>Student and staff devices</t>
  </si>
  <si>
    <t>Little Diversified Architectural Consulting</t>
  </si>
  <si>
    <t>Architectural and engineering services</t>
  </si>
  <si>
    <t>Management and administrative support services, staffing and sublicense</t>
  </si>
  <si>
    <r>
      <rPr>
        <b/>
        <sz val="12"/>
        <color theme="1"/>
        <rFont val="Calibri"/>
        <family val="2"/>
        <scheme val="minor"/>
      </rPr>
      <t>Description of Conflict of Interest</t>
    </r>
    <r>
      <rPr>
        <sz val="12"/>
        <color theme="1"/>
        <rFont val="Calibri"/>
        <family val="2"/>
        <scheme val="minor"/>
      </rPr>
      <t xml:space="preserve">: Three members of the Goodwill Excel Center board are also members of the board of Goodwill of Greater Washington, the management company. </t>
    </r>
  </si>
  <si>
    <t>Student information system; student application system</t>
  </si>
  <si>
    <t>Unarmed security guard services</t>
  </si>
  <si>
    <t>YMCA of Metropolitan Washington</t>
  </si>
  <si>
    <t>Operation of child development center for children of students of the school, including startup services for second campus</t>
  </si>
  <si>
    <t>Psychological and social worker services</t>
  </si>
  <si>
    <t>Public transit farecards for students</t>
  </si>
  <si>
    <t>Wynn Consulting Services LLC</t>
  </si>
  <si>
    <t>Hospitality training</t>
  </si>
  <si>
    <t>Verizon Wireless</t>
  </si>
  <si>
    <t>Student internet hotspots</t>
  </si>
  <si>
    <t>Cellular services</t>
  </si>
  <si>
    <t>Next Generation Security Concepts</t>
  </si>
  <si>
    <t>Access control for new school location</t>
  </si>
  <si>
    <t>Harmony DC PCS</t>
  </si>
  <si>
    <t>iPads</t>
  </si>
  <si>
    <t>Latin Cleaning Services</t>
  </si>
  <si>
    <t>A&amp;M Bus</t>
  </si>
  <si>
    <t>Archdiocese of Washington</t>
  </si>
  <si>
    <t>Medical Insurance</t>
  </si>
  <si>
    <t>Accounting/Bookkeeping Services</t>
  </si>
  <si>
    <t>American Maintenance Services</t>
  </si>
  <si>
    <t>Hope Community PCS</t>
  </si>
  <si>
    <t>Waste Management</t>
  </si>
  <si>
    <t>Trash Service</t>
  </si>
  <si>
    <t>Prince Frederick Dodge Chrysler, Jeep, Dodge Ram</t>
  </si>
  <si>
    <t>PC Liquidations</t>
  </si>
  <si>
    <t>Provide Computers for Students</t>
  </si>
  <si>
    <t>HPI Internatipnal, Inc.</t>
  </si>
  <si>
    <t>Provide Tablets for Students</t>
  </si>
  <si>
    <t>Waste Management, Inc.</t>
  </si>
  <si>
    <t>Trash Collection</t>
  </si>
  <si>
    <t>UGI Energy Services, Inc.</t>
  </si>
  <si>
    <t>Electric Service Provider</t>
  </si>
  <si>
    <t>Securitas Security Services USA, Inc.</t>
  </si>
  <si>
    <t>Life and AD&amp;D/Dental</t>
  </si>
  <si>
    <t>Laptop</t>
  </si>
  <si>
    <t>This is a part of the FY 2019-2020 clean-up.The school did not move through the proper bidding process, but will do so prior to renewal.</t>
  </si>
  <si>
    <t>Curriculum for reading literacy intervention program</t>
  </si>
  <si>
    <t>Eureka Math</t>
  </si>
  <si>
    <t>Tier 1 math curricula grades K-8 - $33,664.81 for one year contract  &amp; consumables</t>
  </si>
  <si>
    <t>Howard University Middle School of Mathematics and Science PCS</t>
  </si>
  <si>
    <t>Auditing Services</t>
  </si>
  <si>
    <t>B.Carter Solutions LLC</t>
  </si>
  <si>
    <t>Advertising and marketing</t>
  </si>
  <si>
    <t>Broker for Employee Benefits</t>
  </si>
  <si>
    <t>Breakfast and Lunch as per NSLP requirements</t>
  </si>
  <si>
    <t>Data management</t>
  </si>
  <si>
    <t>Acumen Behavioral Consulting</t>
  </si>
  <si>
    <t>Behavioral Consulting</t>
  </si>
  <si>
    <t>Brokered Health Insurance</t>
  </si>
  <si>
    <t>Melanie Brothers Paint Experts</t>
  </si>
  <si>
    <t>School Lunch program</t>
  </si>
  <si>
    <t>This is a part of the FY 2019-2020 clean-up.</t>
  </si>
  <si>
    <t>Idea4Networks</t>
  </si>
  <si>
    <t>IT services, software development, network installation and maintenance</t>
  </si>
  <si>
    <t>Kreative Solutions Education Consulting LLC</t>
  </si>
  <si>
    <t>Curriculum and Lesson Development</t>
  </si>
  <si>
    <t>Armico Group</t>
  </si>
  <si>
    <t>Building renovation and upgrades for COVID-19</t>
  </si>
  <si>
    <t>I Dream PCS</t>
  </si>
  <si>
    <t>Assistant Coaches</t>
  </si>
  <si>
    <t>Special Education Coordinator</t>
  </si>
  <si>
    <t>Custodial and Maintenance work </t>
  </si>
  <si>
    <t>3 Oaks Resource Group</t>
  </si>
  <si>
    <t>Custodial/cleaning services</t>
  </si>
  <si>
    <t>FSMC contract</t>
  </si>
  <si>
    <t>Special Education coordination</t>
  </si>
  <si>
    <t>Finance consulting </t>
  </si>
  <si>
    <t>AlphaBEST Education</t>
  </si>
  <si>
    <t>Before and after care </t>
  </si>
  <si>
    <t>EL Education Curriculum training and planning services</t>
  </si>
  <si>
    <t>Dorian Harris</t>
  </si>
  <si>
    <t>Speech Language Therapy</t>
  </si>
  <si>
    <t>SecTek Inc.</t>
  </si>
  <si>
    <t>IDEA PCS</t>
  </si>
  <si>
    <t>Blackout Investigation and Security Services, Inc.</t>
  </si>
  <si>
    <t>Group Benefit Services, Inc.</t>
  </si>
  <si>
    <t>Rosso Writing</t>
  </si>
  <si>
    <t>Communication consulting</t>
  </si>
  <si>
    <t>SchoolKit LLC</t>
  </si>
  <si>
    <t>Leadership coaching</t>
  </si>
  <si>
    <t xml:space="preserve">Stoiber + Associates </t>
  </si>
  <si>
    <t>Architectural services</t>
  </si>
  <si>
    <t xml:space="preserve">Building insurance </t>
  </si>
  <si>
    <t>Oak River Insurance Company</t>
  </si>
  <si>
    <t xml:space="preserve">Doyle Construction </t>
  </si>
  <si>
    <t>Building maintenance</t>
  </si>
  <si>
    <t>Hillside Work Scholarship Connection</t>
  </si>
  <si>
    <t>Mentoring program</t>
  </si>
  <si>
    <t>Staples Advantage</t>
  </si>
  <si>
    <t>Office/school supplies</t>
  </si>
  <si>
    <t>Transcend Academy LLC</t>
  </si>
  <si>
    <t xml:space="preserve">SAT Prep Services </t>
  </si>
  <si>
    <t>A&amp;D Construction of Virginia, LLC</t>
  </si>
  <si>
    <t>Stoiber + Associates</t>
  </si>
  <si>
    <t>Village Academy of Maryland</t>
  </si>
  <si>
    <t>New Beginnings Vocational Program</t>
  </si>
  <si>
    <t>Ruppert Landscape</t>
  </si>
  <si>
    <t xml:space="preserve">Landscaping services </t>
  </si>
  <si>
    <t>Clear Channel Outdoors</t>
  </si>
  <si>
    <t>Outdoor advertising</t>
  </si>
  <si>
    <t>MillerCox Design</t>
  </si>
  <si>
    <t>Design and web services</t>
  </si>
  <si>
    <t>PEPCO</t>
  </si>
  <si>
    <t>Shapiro &amp; Duncan, Inc.</t>
  </si>
  <si>
    <t>U.S. Security Associates, Inc.</t>
  </si>
  <si>
    <t>Father Flanagan's Boys' Home- Boys Town</t>
  </si>
  <si>
    <t>Professional Development Training for teachers/staff</t>
  </si>
  <si>
    <t xml:space="preserve">Marcus Firm </t>
  </si>
  <si>
    <t xml:space="preserve">Legal Services </t>
  </si>
  <si>
    <t>Insurance </t>
  </si>
  <si>
    <t>Wright Speciality Insurance</t>
  </si>
  <si>
    <t>T.A.G. Inc. </t>
  </si>
  <si>
    <t>Computer Gaming Services </t>
  </si>
  <si>
    <t>Principals Quarterback LLC</t>
  </si>
  <si>
    <t>Professional Development </t>
  </si>
  <si>
    <t>ExtraOrdinary Educational Services LLC</t>
  </si>
  <si>
    <t>Marcus Firm</t>
  </si>
  <si>
    <t>Providing teacher candidates </t>
  </si>
  <si>
    <t>Data Management Services</t>
  </si>
  <si>
    <t>The Marcus Firm, PLLC</t>
  </si>
  <si>
    <t>Legal Services </t>
  </si>
  <si>
    <t>New Leaders, Inc. </t>
  </si>
  <si>
    <t>Landscape Services</t>
  </si>
  <si>
    <t>Smooth Network LLC</t>
  </si>
  <si>
    <t>IT Helpdesk Support</t>
  </si>
  <si>
    <t>Insurance-Workers Compensation</t>
  </si>
  <si>
    <t>HVAC/Maintenance Services</t>
  </si>
  <si>
    <t>Allied Party Rentals</t>
  </si>
  <si>
    <t>Tent Rental Services due to Covid</t>
  </si>
  <si>
    <t>Substitute teacher services</t>
  </si>
  <si>
    <t>Recruitment and development of teachers</t>
  </si>
  <si>
    <t>FEV Tutor</t>
  </si>
  <si>
    <t>Online Tutoring </t>
  </si>
  <si>
    <t>Contracted Special Education Services </t>
  </si>
  <si>
    <t>TROX</t>
  </si>
  <si>
    <t>Chromebooks Cart</t>
  </si>
  <si>
    <t>Chromebooks </t>
  </si>
  <si>
    <t>Computerware Inc</t>
  </si>
  <si>
    <t>Virtual Learning Equipment </t>
  </si>
  <si>
    <t>Sustainable Facilities Management Services LLC</t>
  </si>
  <si>
    <t>Facilities Management Services </t>
  </si>
  <si>
    <t>Group Benefit Services</t>
  </si>
  <si>
    <t>Kazoo</t>
  </si>
  <si>
    <t>Student behavioral and academic incentives; Staff engagement rewards</t>
  </si>
  <si>
    <t>Apex Learning</t>
  </si>
  <si>
    <t>professional development</t>
  </si>
  <si>
    <t>MIC Wright Specialty</t>
  </si>
  <si>
    <t>Package, auto, umbrella, worker's comp insurance</t>
  </si>
  <si>
    <t>student transportation</t>
  </si>
  <si>
    <t>Data Management</t>
  </si>
  <si>
    <t>Curricular Staffing</t>
  </si>
  <si>
    <t>Computer Gaming Services</t>
  </si>
  <si>
    <t>Corbett Construction</t>
  </si>
  <si>
    <t>General Contractor/Construction </t>
  </si>
  <si>
    <t>Including legal services in connection with proceedings before administrative agencies</t>
  </si>
  <si>
    <t>Student behavioral and academic incentives; staff engagement rewards</t>
  </si>
  <si>
    <t>Landscaping </t>
  </si>
  <si>
    <t>American Southern Home Insurance Company</t>
  </si>
  <si>
    <t>Commercial package, auto, educator's legal, umbrella premium, and workers comp</t>
  </si>
  <si>
    <t>IT Support (value increase)</t>
  </si>
  <si>
    <t>General Contractor / Construction</t>
  </si>
  <si>
    <t>Ideal Academy PCS</t>
  </si>
  <si>
    <t>Steve's Bus Services</t>
  </si>
  <si>
    <t>ACS Business &amp; Accounting Solutions, LLC</t>
  </si>
  <si>
    <t>Language Stars</t>
  </si>
  <si>
    <t>Foreign Language</t>
  </si>
  <si>
    <t>Commerical Liability Insurance</t>
  </si>
  <si>
    <t>Kaiser Insurance</t>
  </si>
  <si>
    <t>Ingenuity Prep PCS</t>
  </si>
  <si>
    <t>Facility Lease</t>
  </si>
  <si>
    <t>3 Oaks</t>
  </si>
  <si>
    <t>Cellular Telecom</t>
  </si>
  <si>
    <t>Student Assessments</t>
  </si>
  <si>
    <t>DC School Leadership Lab</t>
  </si>
  <si>
    <t>PD Services</t>
  </si>
  <si>
    <t>Dental, Vision, Life, and Disability Insurance</t>
  </si>
  <si>
    <t xml:space="preserve">Kaiser </t>
  </si>
  <si>
    <t>Turner-Agassi Charter School Facilities Fund</t>
  </si>
  <si>
    <t>Teach To Lead LLC</t>
  </si>
  <si>
    <t>Matt Taylor</t>
  </si>
  <si>
    <t>United Business Technologies</t>
  </si>
  <si>
    <t>Copier Supplies</t>
  </si>
  <si>
    <t>Unimpeachable LLC</t>
  </si>
  <si>
    <t>Campus Outfitters</t>
  </si>
  <si>
    <t>Uniforms</t>
  </si>
  <si>
    <t>Student Assessment</t>
  </si>
  <si>
    <t>MedStar Georgetown FKA InSite</t>
  </si>
  <si>
    <t>Supplies &amp; Professional Development</t>
  </si>
  <si>
    <t>Curricular Materials</t>
  </si>
  <si>
    <t>Telecommunicatins/Internet</t>
  </si>
  <si>
    <t>Insurance ( including FIduciary and Crime Coverage)</t>
  </si>
  <si>
    <t>UBTI</t>
  </si>
  <si>
    <t>Goldblatt Martin Pozen LLP</t>
  </si>
  <si>
    <t>Legal Services(Acquisition Services)</t>
  </si>
  <si>
    <t>Development/Grant Consutant Services</t>
  </si>
  <si>
    <t>UpLiftEd</t>
  </si>
  <si>
    <t>Project Management and Research</t>
  </si>
  <si>
    <r>
      <rPr>
        <b/>
        <sz val="11"/>
        <color theme="1"/>
        <rFont val="Montserrat Regular"/>
      </rPr>
      <t xml:space="preserve">Early Warning Notice </t>
    </r>
    <r>
      <rPr>
        <sz val="11"/>
        <color theme="1"/>
        <rFont val="Montserrat Regular"/>
      </rPr>
      <t>was sent for the following reason(s): Submission Date is four or more business days after award date, Contract Effective Date is less than 10 business days after the Submission Date.</t>
    </r>
    <r>
      <rPr>
        <b/>
        <sz val="11"/>
        <color theme="1"/>
        <rFont val="Montserrat Regular"/>
      </rPr>
      <t xml:space="preserve"> Description of Conflict:</t>
    </r>
    <r>
      <rPr>
        <sz val="11"/>
        <color theme="1"/>
        <rFont val="Montserrat Regular"/>
      </rPr>
      <t xml:space="preserve"> UpLiftEd is the company of former CEO, Aaron Cuny.</t>
    </r>
  </si>
  <si>
    <t> Edgility Consulting LLC</t>
  </si>
  <si>
    <t>Talent Search Services</t>
  </si>
  <si>
    <t>Kaiser Permanente </t>
  </si>
  <si>
    <t>Building Hope-Charter School Incubator Initiative</t>
  </si>
  <si>
    <t>Facilities Management (day porter)</t>
  </si>
  <si>
    <t>Building Renovations</t>
  </si>
  <si>
    <t>Jennifer Lindsay</t>
  </si>
  <si>
    <t>Staffing </t>
  </si>
  <si>
    <t>Kara Schoo</t>
  </si>
  <si>
    <t>Special Education Compliance Services </t>
  </si>
  <si>
    <t>Attuned Education Partners</t>
  </si>
  <si>
    <t>Strategic Planning Services </t>
  </si>
  <si>
    <t>Level Field Partners</t>
  </si>
  <si>
    <t>Real Estate Advisory Services</t>
  </si>
  <si>
    <r>
      <rPr>
        <b/>
        <sz val="12"/>
        <color theme="1"/>
        <rFont val="Calibri"/>
        <family val="2"/>
        <scheme val="minor"/>
      </rPr>
      <t>Description of Conflict:</t>
    </r>
    <r>
      <rPr>
        <sz val="12"/>
        <color theme="1"/>
        <rFont val="Calibri"/>
        <family val="2"/>
        <scheme val="minor"/>
      </rPr>
      <t xml:space="preserve"> Jimmy Henderson, a former Ingenuity Prep PCS board member, is a managing partner at Level Field Partners. </t>
    </r>
  </si>
  <si>
    <t>The Management Center</t>
  </si>
  <si>
    <t>Diversity, equity, and inclusion training</t>
  </si>
  <si>
    <t>Moran &amp; Associates, LLC</t>
  </si>
  <si>
    <t>Legal fees of opposing party from legal judgement</t>
  </si>
  <si>
    <t>Accounting &amp; Finance</t>
  </si>
  <si>
    <t>Auditor</t>
  </si>
  <si>
    <t>SpEd Consulting Services</t>
  </si>
  <si>
    <t>SpEd services</t>
  </si>
  <si>
    <t>Playground Construction</t>
  </si>
  <si>
    <t>Dental, Vision, Life, Voluntary Life, STD, LTD insurance</t>
  </si>
  <si>
    <t>Workers' comp and student accidental insurance</t>
  </si>
  <si>
    <t>Package, crime, umbrella insurance</t>
  </si>
  <si>
    <t>Facilities Consulting</t>
  </si>
  <si>
    <t>COVID testing</t>
  </si>
  <si>
    <t>Inspired Teaching Demonstration PCS</t>
  </si>
  <si>
    <t>Center for Inspired Teaching</t>
  </si>
  <si>
    <t>Selection, placement and training of Inspired Teaching Residents for 2018-19 school year. 9 Residents will be placed at the school this year.</t>
  </si>
  <si>
    <r>
      <rPr>
        <b/>
        <sz val="11"/>
        <rFont val="Montserrat Regular"/>
      </rPr>
      <t xml:space="preserve">Description of Conflict: </t>
    </r>
    <r>
      <rPr>
        <sz val="11"/>
        <rFont val="Montserrat Regular"/>
      </rPr>
      <t>Aleta</t>
    </r>
    <r>
      <rPr>
        <b/>
        <sz val="11"/>
        <rFont val="Montserrat Regular"/>
      </rPr>
      <t xml:space="preserve"> </t>
    </r>
    <r>
      <rPr>
        <sz val="11"/>
        <rFont val="Montserrat Regular"/>
      </rPr>
      <t xml:space="preserve">Margolis is on the Board of Directors at Center for Inspired Teaching and is also on the Board of Directors of the school.  The board discussed this conflict June 25 meeting and Aleta recused herself. </t>
    </r>
  </si>
  <si>
    <t>ESL/ELL Services</t>
  </si>
  <si>
    <t>ABA Services</t>
  </si>
  <si>
    <t>Ardor Health</t>
  </si>
  <si>
    <t>Speech Therapy</t>
  </si>
  <si>
    <t>Business Insurance: Package, Umbrella, D&amp;O</t>
  </si>
  <si>
    <t>Shaed, LLC</t>
  </si>
  <si>
    <t>Occupational Therapy; Speech Therapy; related evaluation/assessment, as needed</t>
  </si>
  <si>
    <t>Psychological therapy and evaluation, as needed; physical and/or occupational and/or speech therapy, as needed</t>
  </si>
  <si>
    <t>ELL Services</t>
  </si>
  <si>
    <t>Physical Therapy</t>
  </si>
  <si>
    <t>ESL and Tutoring Services</t>
  </si>
  <si>
    <t>Design Build</t>
  </si>
  <si>
    <t>This contract was originally bid out during the 2015-2016 school year.</t>
  </si>
  <si>
    <t>Special Education Evaluations/Assessments </t>
  </si>
  <si>
    <t>Home tutoring; ELL services</t>
  </si>
  <si>
    <t>Special education assessments</t>
  </si>
  <si>
    <t>ABA therapy</t>
  </si>
  <si>
    <t>Occupational and Physical Therapy; Speech Therapy</t>
  </si>
  <si>
    <t>Health care coverage</t>
  </si>
  <si>
    <t>Food service</t>
  </si>
  <si>
    <t>Isaacson, Miller</t>
  </si>
  <si>
    <t>Head of School search</t>
  </si>
  <si>
    <t>Staffing for learning hub classrooms</t>
  </si>
  <si>
    <t>Additional Chromebooks for re-opening</t>
  </si>
  <si>
    <t>Financial services</t>
  </si>
  <si>
    <t>Office Works, Inc.</t>
  </si>
  <si>
    <t>tutoring, ESL, and/or reading support</t>
  </si>
  <si>
    <t>Special education evaluations and related services</t>
  </si>
  <si>
    <t>Special education services</t>
  </si>
  <si>
    <t>Virtual learning for students with medical exemptions</t>
  </si>
  <si>
    <t>Kingsman Academy PCS</t>
  </si>
  <si>
    <t>Accounting Services, and Student Data Management</t>
  </si>
  <si>
    <t>Great American Insurance Co.</t>
  </si>
  <si>
    <t>Business insurance</t>
  </si>
  <si>
    <t>Holland &amp; Knight</t>
  </si>
  <si>
    <t>Little Bird HR</t>
  </si>
  <si>
    <t>HR services, employee benefits</t>
  </si>
  <si>
    <t>McGee Technology Group, LLC</t>
  </si>
  <si>
    <t>IT support services</t>
  </si>
  <si>
    <t>Very-Well Said, LLC</t>
  </si>
  <si>
    <t>Owner's representative services</t>
  </si>
  <si>
    <t>Design services</t>
  </si>
  <si>
    <t>Facilities Maintenance</t>
  </si>
  <si>
    <t>Little Bird</t>
  </si>
  <si>
    <t>Human Resources/Benefits/Insurance Administration</t>
  </si>
  <si>
    <t>Tutoring Services</t>
  </si>
  <si>
    <t>Facility Finance Consulting Services for Renovation</t>
  </si>
  <si>
    <t xml:space="preserve">FY17-18 contract </t>
  </si>
  <si>
    <t>Human Resource Support</t>
  </si>
  <si>
    <t>McGee Technology Group</t>
  </si>
  <si>
    <t>Very Well Said</t>
  </si>
  <si>
    <t>Sound Minds Associates, LLC</t>
  </si>
  <si>
    <t>Psychological Evaluations</t>
  </si>
  <si>
    <t>Software License</t>
  </si>
  <si>
    <t>Behavioral Student Support-SPED Services</t>
  </si>
  <si>
    <t>GuideOne Mutual Insurance</t>
  </si>
  <si>
    <t>Business Insurance Policy </t>
  </si>
  <si>
    <t>Wireless Mobile Internet Hotspot Services</t>
  </si>
  <si>
    <t>IT Structured Cabling Project</t>
  </si>
  <si>
    <t>Behavioral Support Services-SPED</t>
  </si>
  <si>
    <t>Marzano Research</t>
  </si>
  <si>
    <t>Onsite Professional Development, Curriculum, Consulting Services</t>
  </si>
  <si>
    <t>Liberty Mutual</t>
  </si>
  <si>
    <t>Workers Compensation/Cyber Risk/Security Risk Insurance</t>
  </si>
  <si>
    <t>IT Network Services</t>
  </si>
  <si>
    <t>HR and Health/Life Insurance Services</t>
  </si>
  <si>
    <t>LGC</t>
  </si>
  <si>
    <t>TrueCare24</t>
  </si>
  <si>
    <t>Covid19 Onsite Testing Services</t>
  </si>
  <si>
    <t>Computer Purchase Fees</t>
  </si>
  <si>
    <t>Maintenance and Facility Services</t>
  </si>
  <si>
    <t>Forward</t>
  </si>
  <si>
    <t>Supplemental Health Insurance Services</t>
  </si>
  <si>
    <t>Incentive and Rewards Online Platform for Students and Staff</t>
  </si>
  <si>
    <t>Software License for Online Learning Platform</t>
  </si>
  <si>
    <t>Human Resource Services</t>
  </si>
  <si>
    <t>Paylocity</t>
  </si>
  <si>
    <t>Payroll/Employee Benefit Services</t>
  </si>
  <si>
    <t>Shannon Hodge</t>
  </si>
  <si>
    <t>Management Consulting Services</t>
  </si>
  <si>
    <r>
      <rPr>
        <b/>
        <sz val="12"/>
        <color theme="1"/>
        <rFont val="Calibri"/>
        <family val="2"/>
        <scheme val="minor"/>
      </rPr>
      <t>Description of Conflict</t>
    </r>
    <r>
      <rPr>
        <sz val="12"/>
        <color theme="1"/>
        <rFont val="Calibri"/>
        <family val="2"/>
        <scheme val="minor"/>
      </rPr>
      <t>: Shannon Hodge was a co-founder
and former Executive Director of Kingsman Academy PCS.</t>
    </r>
  </si>
  <si>
    <t>FogHill</t>
  </si>
  <si>
    <t>BestBusSales</t>
  </si>
  <si>
    <t>Vans</t>
  </si>
  <si>
    <t>Chiller Replacement</t>
  </si>
  <si>
    <t>Gym Rooftop AC Unit Replacements</t>
  </si>
  <si>
    <t>JFY Networks</t>
  </si>
  <si>
    <t>Academic Support &amp; Curriculum Alignment</t>
  </si>
  <si>
    <t>D. Wolf Contractors LLC</t>
  </si>
  <si>
    <t>General Contractor/Construction of PODS</t>
  </si>
  <si>
    <t>Nexxus Coating, Inc.</t>
  </si>
  <si>
    <t>Roof Restoration</t>
  </si>
  <si>
    <t>HVAC/Ionization Units</t>
  </si>
  <si>
    <t>Electrical Services</t>
  </si>
  <si>
    <t>Incentive and Rewards Online Platform for Students &amp; Staff</t>
  </si>
  <si>
    <t>Food Service/NSLP</t>
  </si>
  <si>
    <t>RubiRides</t>
  </si>
  <si>
    <t>Student Door-to-Door Transportation</t>
  </si>
  <si>
    <t>KIPP DC PCS</t>
  </si>
  <si>
    <t>Dr. Derrick Gay</t>
  </si>
  <si>
    <t>Diversity, Equity, and Inclusion Consulting</t>
  </si>
  <si>
    <t>KIPP Foundation</t>
  </si>
  <si>
    <t>Management Organization</t>
  </si>
  <si>
    <t>Special Event Services</t>
  </si>
  <si>
    <t>Cabling &amp; Wiring (HDQ Expansion AV)</t>
  </si>
  <si>
    <t>Upon Delivery &amp; Installation</t>
  </si>
  <si>
    <t>PD Event (KIPP School Leadership Program (KSLP))</t>
  </si>
  <si>
    <t>Avitecture</t>
  </si>
  <si>
    <t>AV Hardware &amp; Installation</t>
  </si>
  <si>
    <t>Relay Graduate School</t>
  </si>
  <si>
    <t> Job Training (Teaching Residency) </t>
  </si>
  <si>
    <t>iMacs &amp; Macbooks</t>
  </si>
  <si>
    <t>Delivery of Goods</t>
  </si>
  <si>
    <t>Open Up Resources</t>
  </si>
  <si>
    <t>Math Curriculum</t>
  </si>
  <si>
    <t>Real Estate Advisory &amp; Legal Services</t>
  </si>
  <si>
    <t>Upon Signature/PCSB Approval</t>
  </si>
  <si>
    <t>Equipment Maintenance</t>
  </si>
  <si>
    <t>Dialpad</t>
  </si>
  <si>
    <t>VoIP Service</t>
  </si>
  <si>
    <t>Lexia Learning Systems, Inc.</t>
  </si>
  <si>
    <t>Lexia Core5 Reading Software</t>
  </si>
  <si>
    <t>Critical Systems</t>
  </si>
  <si>
    <t>HVAC Preventative Maintenance</t>
  </si>
  <si>
    <t>Service Mechanical Inc. (SMI)</t>
  </si>
  <si>
    <t>Emergency HVAC Repair</t>
  </si>
  <si>
    <t>Upon signature/PCSB Approval</t>
  </si>
  <si>
    <t>Student Vision Services</t>
  </si>
  <si>
    <t>Shiffler</t>
  </si>
  <si>
    <t>LED Lighting Retrofit</t>
  </si>
  <si>
    <t>PD Event (Teach Like A Champion Training)</t>
  </si>
  <si>
    <t xml:space="preserve">Marriott Marquis Washington, DC </t>
  </si>
  <si>
    <t>Event Services</t>
  </si>
  <si>
    <t>District of Columbia - Fletcher Johnson Parking</t>
  </si>
  <si>
    <t>Parking spaces at Fletcher Johnson</t>
  </si>
  <si>
    <t>Instructional Blended Learning Software Licenses</t>
  </si>
  <si>
    <t>Hapara</t>
  </si>
  <si>
    <t>Imagine Math</t>
  </si>
  <si>
    <t>MIND Research Institute</t>
  </si>
  <si>
    <t>Software License: Attendance/Homework Tracking</t>
  </si>
  <si>
    <t>Software License: Data &amp; Assessment Management System</t>
  </si>
  <si>
    <t>PowerSchool SIS</t>
  </si>
  <si>
    <t>Software License: Student Information System</t>
  </si>
  <si>
    <t>Data Warehouse Platform Licenses</t>
  </si>
  <si>
    <t>Benchmark Assessments (Grades 2nd-10th)</t>
  </si>
  <si>
    <t>MAP Licenses (Grades K-11th)</t>
  </si>
  <si>
    <t>Raffa, P.C.</t>
  </si>
  <si>
    <t>CKLA Curriculum</t>
  </si>
  <si>
    <t>Science Curriculum</t>
  </si>
  <si>
    <t>Fountas &amp; Pinnell Curriculum And LLI</t>
  </si>
  <si>
    <t>MyMath Curriculum</t>
  </si>
  <si>
    <t>Johnathan Fribley</t>
  </si>
  <si>
    <t>CLASS Professional Development</t>
  </si>
  <si>
    <t>Appletree Institute</t>
  </si>
  <si>
    <t>CLASS Observation &amp; Assessment</t>
  </si>
  <si>
    <t>Ampco System Parking (ABM)</t>
  </si>
  <si>
    <t>Parking Services (Headquarters)</t>
  </si>
  <si>
    <t>Month-to Month</t>
  </si>
  <si>
    <t>Brand Evolution (iPromote)</t>
  </si>
  <si>
    <t>SOGA Construction</t>
  </si>
  <si>
    <t>Interior Renovation (GC Services)</t>
  </si>
  <si>
    <t>Box Sync Software</t>
  </si>
  <si>
    <t>Electronic Document Storage</t>
  </si>
  <si>
    <t>Zendesk</t>
  </si>
  <si>
    <t>IT Ticket Tracking &amp; Workflow</t>
  </si>
  <si>
    <t>ShadowProtect</t>
  </si>
  <si>
    <t>Server Backup Software</t>
  </si>
  <si>
    <t>Okta</t>
  </si>
  <si>
    <t>Network Identity &amp; Access Mgmt</t>
  </si>
  <si>
    <t>CDW and Tech Defenders</t>
  </si>
  <si>
    <t>Facilities Mgmt</t>
  </si>
  <si>
    <t>Action Environmental</t>
  </si>
  <si>
    <t>Pest Contract Service</t>
  </si>
  <si>
    <t>Gym Floor Covers &amp; Storage Rack</t>
  </si>
  <si>
    <t>Miller Flooring</t>
  </si>
  <si>
    <t>Gym Floor Restoration</t>
  </si>
  <si>
    <t>Advocacy &amp; General Services</t>
  </si>
  <si>
    <t>Janitorial Service</t>
  </si>
  <si>
    <t>Physical Therapy, Audiology, Social Work</t>
  </si>
  <si>
    <t>Homebound Instruction</t>
  </si>
  <si>
    <t>InSite Solutions</t>
  </si>
  <si>
    <t>Behavior Management &amp; Health Services</t>
  </si>
  <si>
    <t>LindaMood-Bell</t>
  </si>
  <si>
    <t>Curriculum, Professional Development &amp; Health Services</t>
  </si>
  <si>
    <t>Electricity Supply</t>
  </si>
  <si>
    <t>Gas Supply</t>
  </si>
  <si>
    <t>Solar Power</t>
  </si>
  <si>
    <t>GVS</t>
  </si>
  <si>
    <t>Voluntary Vision Insurance</t>
  </si>
  <si>
    <t>Life &amp; Disability</t>
  </si>
  <si>
    <t>Aflac</t>
  </si>
  <si>
    <t>Supplemental Insurance</t>
  </si>
  <si>
    <t>Medicaid Claim Support</t>
  </si>
  <si>
    <t>Goldman Sachs</t>
  </si>
  <si>
    <t>Milestone Building Services</t>
  </si>
  <si>
    <t>Painting Services</t>
  </si>
  <si>
    <t>Hanover, Liberty Mutual, Travelers, AIG, Hartford, Lloyd's</t>
  </si>
  <si>
    <t>Ironshore</t>
  </si>
  <si>
    <t>Pollution Insurance</t>
  </si>
  <si>
    <t>Clay Security Consultants &amp; Various MPD Officers</t>
  </si>
  <si>
    <t>MPD Off Duty Officer Staffing</t>
  </si>
  <si>
    <t>New Columbia Solar</t>
  </si>
  <si>
    <t>Solar Car Ports</t>
  </si>
  <si>
    <t>Bus Service</t>
  </si>
  <si>
    <t>HR Consulting Services</t>
  </si>
  <si>
    <t>Renaissance Downtown Hotel</t>
  </si>
  <si>
    <t>The Graide Network</t>
  </si>
  <si>
    <t>ELA Assessment Grading Services</t>
  </si>
  <si>
    <t>Bernard Holloway</t>
  </si>
  <si>
    <t>Community and Parent Engagement Consulting Services</t>
  </si>
  <si>
    <t>Landscaping</t>
  </si>
  <si>
    <t>The Fishing School</t>
  </si>
  <si>
    <t>STEAM Afterschool Enrichment Program</t>
  </si>
  <si>
    <t>Renaissance Learning</t>
  </si>
  <si>
    <t>Software licenses - Accelerated Reader</t>
  </si>
  <si>
    <t>Trade Center Management Associates (Ronald Reagan Building and International Trade Center)</t>
  </si>
  <si>
    <t>Special event services</t>
  </si>
  <si>
    <t>CDW-G/Microsoft</t>
  </si>
  <si>
    <t>Office and Windows software licenses</t>
  </si>
  <si>
    <t>Studio Twenty Seven Architecture</t>
  </si>
  <si>
    <t>Telehealth services</t>
  </si>
  <si>
    <t>Chanté Chambers</t>
  </si>
  <si>
    <t>Diversity, Equity, and Inclusion consulting</t>
  </si>
  <si>
    <t>AKJ Books</t>
  </si>
  <si>
    <t>School Books (EngageNY)</t>
  </si>
  <si>
    <t>Landscaping Services</t>
  </si>
  <si>
    <t>Tech Defenders</t>
  </si>
  <si>
    <t>Chromebook and Laptop Insurance</t>
  </si>
  <si>
    <r>
      <rPr>
        <b/>
        <sz val="11"/>
        <color theme="1"/>
        <rFont val="Montserrat Regular"/>
      </rPr>
      <t xml:space="preserve">Description of Conflict: </t>
    </r>
    <r>
      <rPr>
        <sz val="11"/>
        <color theme="1"/>
        <rFont val="Montserrat Regular"/>
      </rPr>
      <t xml:space="preserve">Joe Bruno from CSII is a former KIPP DC board member. </t>
    </r>
  </si>
  <si>
    <t>System 44 - reading intervention program software licenses &amp; materials</t>
  </si>
  <si>
    <t>Architectural and Engineering Services</t>
  </si>
  <si>
    <t xml:space="preserve">MGA </t>
  </si>
  <si>
    <t>Real Estate Brokerage Services</t>
  </si>
  <si>
    <t>Jessica Gray</t>
  </si>
  <si>
    <t>Gathering, LLC 
(Stephanie Kapsis)</t>
  </si>
  <si>
    <t>Human Capital Consulting Services</t>
  </si>
  <si>
    <t>Occasions Caterers</t>
  </si>
  <si>
    <t>Bradley Arant Boult Cummings LLP</t>
  </si>
  <si>
    <t>NEWfit Kids/TEAMtime</t>
  </si>
  <si>
    <t xml:space="preserve">Recess Programs </t>
  </si>
  <si>
    <t>Playworks</t>
  </si>
  <si>
    <t>Hayat Brown LLC</t>
  </si>
  <si>
    <t>Facility Condition Assessment</t>
  </si>
  <si>
    <t>The Law Office of Lauren E. Baum, P.C.</t>
  </si>
  <si>
    <t>Discovery Education</t>
  </si>
  <si>
    <t xml:space="preserve">Social Studies Techbook Licenses and PD </t>
  </si>
  <si>
    <t>The Vocati Group</t>
  </si>
  <si>
    <t>The MusicianShip</t>
  </si>
  <si>
    <t>Summer Programming</t>
  </si>
  <si>
    <t>Dual Enrollment Program</t>
  </si>
  <si>
    <t>DanceMakers</t>
  </si>
  <si>
    <t>Player Progression Academy (PPA)</t>
  </si>
  <si>
    <t>Construction Management Services</t>
  </si>
  <si>
    <t>Lanscaping</t>
  </si>
  <si>
    <t>Softare License: Attendance/Homework Tracking</t>
  </si>
  <si>
    <t>Instructional Blended Learning Software Licenses and Materials (Read 180)</t>
  </si>
  <si>
    <t>Lexia Core5 and PowerUp Reading Software</t>
  </si>
  <si>
    <t>Edulastic</t>
  </si>
  <si>
    <t>Software License: Assessment Management System</t>
  </si>
  <si>
    <t>Facilities Management</t>
  </si>
  <si>
    <t>Tableau Online</t>
  </si>
  <si>
    <t>Data Visualization Software Licenses</t>
  </si>
  <si>
    <t>MAP Licenses (Grades K-11)</t>
  </si>
  <si>
    <t xml:space="preserve">Achievement Network </t>
  </si>
  <si>
    <t>Benchmark Assessments (Grades 2-11)</t>
  </si>
  <si>
    <t>Instructional Blended Learning Software Licenses and Materials (System 44)</t>
  </si>
  <si>
    <t>Kastle Systems</t>
  </si>
  <si>
    <t>Security Camera Platform</t>
  </si>
  <si>
    <t>Instructional Blended Learning Software License</t>
  </si>
  <si>
    <t>Clever Goals</t>
  </si>
  <si>
    <t>Versed Education Group</t>
  </si>
  <si>
    <t>Adovacy &amp; General Services</t>
  </si>
  <si>
    <t>FOSS Science Curriculum</t>
  </si>
  <si>
    <t>Fountas and Pinnell &amp; LLI Curriculum</t>
  </si>
  <si>
    <t>Bus Shuttle Service</t>
  </si>
  <si>
    <t>Parking Services</t>
  </si>
  <si>
    <t>Professional Development and Membership</t>
  </si>
  <si>
    <t xml:space="preserve">SP Plus Corporation </t>
  </si>
  <si>
    <t>Dr. Sharokky Hollie</t>
  </si>
  <si>
    <t>Culturally Responsive Teaching Professional Development</t>
  </si>
  <si>
    <t>Wilson Reading System</t>
  </si>
  <si>
    <t>Medstar-Georgetown University Hospital</t>
  </si>
  <si>
    <t>Mental Health Services</t>
  </si>
  <si>
    <t>Acronis</t>
  </si>
  <si>
    <t>Office &amp; Windows Software Licenses</t>
  </si>
  <si>
    <t>Network Identity &amp; Access Management</t>
  </si>
  <si>
    <t>Life &amp; Disability Insurance</t>
  </si>
  <si>
    <t>MDP Off Duty Officer Staffing</t>
  </si>
  <si>
    <t>Raptor Technologies</t>
  </si>
  <si>
    <t>Visitor Management System</t>
  </si>
  <si>
    <t>Document Cameras</t>
  </si>
  <si>
    <t xml:space="preserve">CDW-G/Google </t>
  </si>
  <si>
    <t>Google Chrome Licenses</t>
  </si>
  <si>
    <t>Telephone Service (POTS)</t>
  </si>
  <si>
    <t>Vision Security Solutions</t>
  </si>
  <si>
    <t>Access Control</t>
  </si>
  <si>
    <t>CPM Educational Program</t>
  </si>
  <si>
    <t>Hanover, Liberty Mutual, Travelers, AIG, Hartford, Lloyd's, Ironshore</t>
  </si>
  <si>
    <t>Apple computers</t>
  </si>
  <si>
    <t>HireRight</t>
  </si>
  <si>
    <t>Background Check Services</t>
  </si>
  <si>
    <t>Ellaphant LLC (Katharine Cheng)</t>
  </si>
  <si>
    <t>Lee &amp; Low Books</t>
  </si>
  <si>
    <t>School Books</t>
  </si>
  <si>
    <t>Security Detection, Inc</t>
  </si>
  <si>
    <t>X-Ray Bag Scanners</t>
  </si>
  <si>
    <t>Pretty Brown Girls</t>
  </si>
  <si>
    <t>Afterschool Enrichment Program</t>
  </si>
  <si>
    <t>Aspen (Alliant/Alliance)</t>
  </si>
  <si>
    <t>Builders Risk Insurance</t>
  </si>
  <si>
    <t>Bright Morning Consulting</t>
  </si>
  <si>
    <t>Charging Cabinets</t>
  </si>
  <si>
    <r>
      <rPr>
        <b/>
        <sz val="11"/>
        <color theme="1"/>
        <rFont val="Montserrat Regular"/>
      </rPr>
      <t>Description of Conflict</t>
    </r>
    <r>
      <rPr>
        <sz val="11"/>
        <color theme="1"/>
        <rFont val="Montserrat Regular"/>
      </rPr>
      <t>:  Jud Starr is a member of KIPP DC’s board and is Board Chair of MGUH.</t>
    </r>
  </si>
  <si>
    <t>Service Mechanical</t>
  </si>
  <si>
    <t>HVAC Repairs</t>
  </si>
  <si>
    <t>Agera</t>
  </si>
  <si>
    <t>Ace Adventure Resort</t>
  </si>
  <si>
    <t>Student Field Trip Lodging, Meals, and Activities</t>
  </si>
  <si>
    <t>Accenture</t>
  </si>
  <si>
    <t>Workday Consulting</t>
  </si>
  <si>
    <t>Electric Supply</t>
  </si>
  <si>
    <t>Milestone</t>
  </si>
  <si>
    <t>Facilities Repairs </t>
  </si>
  <si>
    <t>Syyclops Inc (Setty)</t>
  </si>
  <si>
    <t>Facilities Operations Software</t>
  </si>
  <si>
    <t>Bain &amp; Company</t>
  </si>
  <si>
    <t xml:space="preserve">Description of Conflict: Pamela Yee is a member of KIPP DC’s Board and a partner at Bain &amp; Company. </t>
  </si>
  <si>
    <t>Secondary Internet Services</t>
  </si>
  <si>
    <t>Edward Bentsil</t>
  </si>
  <si>
    <t>IT Managed Services</t>
  </si>
  <si>
    <t>C&amp;C Complete Services</t>
  </si>
  <si>
    <t>Remediation And Facilities Repairs</t>
  </si>
  <si>
    <t>Professional Development (KIPP School Leadership Program (KSLP))</t>
  </si>
  <si>
    <t>EveryAction</t>
  </si>
  <si>
    <t>Fundraising, recruitment, and events CRM software </t>
  </si>
  <si>
    <t>Shah Capital Advisors</t>
  </si>
  <si>
    <t>New Market Tax Credit Consulting </t>
  </si>
  <si>
    <t>Kynoch Environmental Management (KEM)</t>
  </si>
  <si>
    <t>Environmental Monitoring and Oversight</t>
  </si>
  <si>
    <t>National Demolition and Environmental, Inc. (NDE)</t>
  </si>
  <si>
    <t>Asbestos Abatement and Decontamination</t>
  </si>
  <si>
    <t>Construction Special Inspections Services</t>
  </si>
  <si>
    <t>ManPower DC</t>
  </si>
  <si>
    <t>Violence Interrupter Services</t>
  </si>
  <si>
    <t>Transcend</t>
  </si>
  <si>
    <t>School Design Consulting Services</t>
  </si>
  <si>
    <t>LINK Strategic Partners</t>
  </si>
  <si>
    <t>Community Research Consulting Services</t>
  </si>
  <si>
    <t>MGA</t>
  </si>
  <si>
    <t>OCTO/DCNet</t>
  </si>
  <si>
    <t>Internet Services/DID SIP Trunking</t>
  </si>
  <si>
    <t>Job Training (Teaching Residency)</t>
  </si>
  <si>
    <t>Rodolfo Argueta</t>
  </si>
  <si>
    <t>Door Repair Services</t>
  </si>
  <si>
    <t>Barrister Digital Solutions</t>
  </si>
  <si>
    <t>Printing</t>
  </si>
  <si>
    <t>PSSI</t>
  </si>
  <si>
    <t>USPS</t>
  </si>
  <si>
    <t>Shipping</t>
  </si>
  <si>
    <t>Student Books</t>
  </si>
  <si>
    <t>Hot Spot Services and Devices</t>
  </si>
  <si>
    <t>Uline</t>
  </si>
  <si>
    <t>Shipping Supplies</t>
  </si>
  <si>
    <t>FedEx</t>
  </si>
  <si>
    <t>Tablets</t>
  </si>
  <si>
    <t>Hot Spot Devices and Hardware</t>
  </si>
  <si>
    <t>Tenret Technology</t>
  </si>
  <si>
    <t>Tenret Technology/Google</t>
  </si>
  <si>
    <t>MacBooks</t>
  </si>
  <si>
    <t>Accounting Software Implementation</t>
  </si>
  <si>
    <t>The Blue Swing</t>
  </si>
  <si>
    <t>Branded Apparel</t>
  </si>
  <si>
    <t>Literacy Professional Development</t>
  </si>
  <si>
    <t>Virtual Switching Software</t>
  </si>
  <si>
    <t>E-Rate Eligible Equipment </t>
  </si>
  <si>
    <t>Design-Build Services</t>
  </si>
  <si>
    <t>Video and Audio Communication Software</t>
  </si>
  <si>
    <t>Metro Tokens for Families in Transition</t>
  </si>
  <si>
    <t>SP Plus Corporation</t>
  </si>
  <si>
    <t>Parking Services (Vouchers)</t>
  </si>
  <si>
    <t>The Law offfice of Lauren Baum P.C.</t>
  </si>
  <si>
    <t>Life &amp; Disability (short and longterm)</t>
  </si>
  <si>
    <t>Voluntary Supplemental Insurance</t>
  </si>
  <si>
    <t>Voluntary Legal Insurance</t>
  </si>
  <si>
    <t>One Medical</t>
  </si>
  <si>
    <t>Supplemental Health Care Services</t>
  </si>
  <si>
    <t>USPS/American Express</t>
  </si>
  <si>
    <t>Barnes and Noble Booksellers</t>
  </si>
  <si>
    <t>Books</t>
  </si>
  <si>
    <t>Face Masks</t>
  </si>
  <si>
    <t>Cleaning Supplies</t>
  </si>
  <si>
    <t>Repairs and Maintenance Services</t>
  </si>
  <si>
    <t>My Math Curriculum</t>
  </si>
  <si>
    <t>Level Green</t>
  </si>
  <si>
    <t>PMM Facilities</t>
  </si>
  <si>
    <t>Jonathan Fribley</t>
  </si>
  <si>
    <t>CDW-G (Hayes Software)</t>
  </si>
  <si>
    <t>IT Asset Management</t>
  </si>
  <si>
    <t>CDW-G (Microsoft)</t>
  </si>
  <si>
    <t>Pretty Brown Girl</t>
  </si>
  <si>
    <t>Water Supply</t>
  </si>
  <si>
    <t>Terraform Power-Arcadia Solar</t>
  </si>
  <si>
    <t>Recess Programs</t>
  </si>
  <si>
    <t>Headphones</t>
  </si>
  <si>
    <t>NEWFit Kids/TEAMtime/Strong City Baltimore</t>
  </si>
  <si>
    <t>Google Classroom Software Licenses</t>
  </si>
  <si>
    <t>SETTY</t>
  </si>
  <si>
    <t>Clean Air Building Assessment</t>
  </si>
  <si>
    <t>G&amp;G School Bus Transportation (Quiana Tours)</t>
  </si>
  <si>
    <t>Special Inspections</t>
  </si>
  <si>
    <t>IBTS</t>
  </si>
  <si>
    <t>3rd Party Inspections</t>
  </si>
  <si>
    <t>Logan Ace Hardware</t>
  </si>
  <si>
    <t>Gloves and Face Shields</t>
  </si>
  <si>
    <t>TouchMath</t>
  </si>
  <si>
    <t>Printing and Shipping Services</t>
  </si>
  <si>
    <t>Providence General Contracting</t>
  </si>
  <si>
    <t>Print Management Services</t>
  </si>
  <si>
    <t>Anybill (Paypool)</t>
  </si>
  <si>
    <t>AP Automation Software</t>
  </si>
  <si>
    <t>Engineer Design Services</t>
  </si>
  <si>
    <t>StormWind</t>
  </si>
  <si>
    <t>IT Training Software</t>
  </si>
  <si>
    <t>Vulcan PPE, LLC</t>
  </si>
  <si>
    <t>Transparent face masks</t>
  </si>
  <si>
    <t>Identity Protection Software</t>
  </si>
  <si>
    <t>Content Filtering Software</t>
  </si>
  <si>
    <t>Revolve Learning</t>
  </si>
  <si>
    <t>Compensation Consulting Services</t>
  </si>
  <si>
    <t>Soil and Land Use Technology (SaLUT)</t>
  </si>
  <si>
    <t>Water Bottle Fillers</t>
  </si>
  <si>
    <t>VoIP Services</t>
  </si>
  <si>
    <t>Remind</t>
  </si>
  <si>
    <t>Family Communication Software Licenses</t>
  </si>
  <si>
    <t>Waterford</t>
  </si>
  <si>
    <t>PPE and Cleaning Supplies</t>
  </si>
  <si>
    <t>Amber S. Woodruff</t>
  </si>
  <si>
    <t>Leadership Development Services</t>
  </si>
  <si>
    <t>Erin Marienau Huseby LLC</t>
  </si>
  <si>
    <t>Student Learning Supplies</t>
  </si>
  <si>
    <t>Student Calculators</t>
  </si>
  <si>
    <t>Ambar Build</t>
  </si>
  <si>
    <t>Disposable gowns</t>
  </si>
  <si>
    <t>School Specialty Instruction &amp; Intervention</t>
  </si>
  <si>
    <t xml:space="preserve">Eps S.P.I.R.E. Curriculum </t>
  </si>
  <si>
    <t>Advanced Building Performance (ABP)</t>
  </si>
  <si>
    <t>Commissioning Services</t>
  </si>
  <si>
    <t>Hot Spot Services</t>
  </si>
  <si>
    <t>American Mechanical Services</t>
  </si>
  <si>
    <t>D.L.Boyd</t>
  </si>
  <si>
    <t>Plaster Repair</t>
  </si>
  <si>
    <t>Diversity and Equity Professional Development</t>
  </si>
  <si>
    <t>Raine &amp; Son</t>
  </si>
  <si>
    <t>Plumbing Services</t>
  </si>
  <si>
    <t>JE Richards</t>
  </si>
  <si>
    <t>Electrical Repairs</t>
  </si>
  <si>
    <t>Remediation Services</t>
  </si>
  <si>
    <t>Network Security Software</t>
  </si>
  <si>
    <t>Medical Illumination</t>
  </si>
  <si>
    <t>UVC light troffers</t>
  </si>
  <si>
    <t>DC Jazz Festival</t>
  </si>
  <si>
    <t>Step Afrika</t>
  </si>
  <si>
    <t>Protective Glass Shields</t>
  </si>
  <si>
    <t>Medical Face Masks</t>
  </si>
  <si>
    <t>Hanover (Alliance, Alliant)</t>
  </si>
  <si>
    <t>Builder's Risk Insurance</t>
  </si>
  <si>
    <t>Denocencia Wade</t>
  </si>
  <si>
    <t>Facilities Management Support Services</t>
  </si>
  <si>
    <t>Restoration and Repair Services</t>
  </si>
  <si>
    <t>Unified Command</t>
  </si>
  <si>
    <t>Thermal Temperature Screening System</t>
  </si>
  <si>
    <t>Scrub Jackets</t>
  </si>
  <si>
    <t>Reusable Masks</t>
  </si>
  <si>
    <t>MidAmerican Energy Services </t>
  </si>
  <si>
    <t>Contemporary Electrical Services</t>
  </si>
  <si>
    <t>Electrical Repairs and Installation</t>
  </si>
  <si>
    <t>Branded Products (Blankets)</t>
  </si>
  <si>
    <t>Home Meal Delivery Transportation Services</t>
  </si>
  <si>
    <t>Goodr</t>
  </si>
  <si>
    <t>Food Services Agreement (Fresh Fruits And Vegetables Program)</t>
  </si>
  <si>
    <t>JP Commerce LLC</t>
  </si>
  <si>
    <t>Air Purifiers</t>
  </si>
  <si>
    <t>TMobile </t>
  </si>
  <si>
    <t>Wendt Center </t>
  </si>
  <si>
    <t>Grief and Trauma Professional Development</t>
  </si>
  <si>
    <t>Project Management Sevices</t>
  </si>
  <si>
    <t>Student Learning Support</t>
  </si>
  <si>
    <t>Ginkgo BioWorks</t>
  </si>
  <si>
    <t>COVID-19 Pool Testing</t>
  </si>
  <si>
    <t>COVID Pool Testing</t>
  </si>
  <si>
    <t>Cell Tech Inc/Securranty</t>
  </si>
  <si>
    <t>Security Cameras and Services</t>
  </si>
  <si>
    <t>Eastern Plumbing Supply</t>
  </si>
  <si>
    <t>Touchless Faucets</t>
  </si>
  <si>
    <t>MAP Licenses</t>
  </si>
  <si>
    <t>E-Rate Equipment Maintenance</t>
  </si>
  <si>
    <t>E-Rate Eligible Equipment</t>
  </si>
  <si>
    <t>Boys Town</t>
  </si>
  <si>
    <t>Care Coordination &amp; Outreach Services</t>
  </si>
  <si>
    <t>Terraform Power-Acadia Solar</t>
  </si>
  <si>
    <t>Mobile Modular</t>
  </si>
  <si>
    <t>Modular Classrooms</t>
  </si>
  <si>
    <t>Headfirst </t>
  </si>
  <si>
    <t>Children's Art Studio</t>
  </si>
  <si>
    <t>Power Tots</t>
  </si>
  <si>
    <t>Mad Science</t>
  </si>
  <si>
    <t>Message in Motion</t>
  </si>
  <si>
    <t>Alexandria Children's Theatre</t>
  </si>
  <si>
    <t>Kids Elite Sports</t>
  </si>
  <si>
    <t>Guerilla Arts</t>
  </si>
  <si>
    <t>Washington Urban Debate League</t>
  </si>
  <si>
    <t>Leaders of Tomorrow Youth Center</t>
  </si>
  <si>
    <t>The Literacy Lab</t>
  </si>
  <si>
    <t>Summer Tutoring Services</t>
  </si>
  <si>
    <t>S.P.I.R.E. Curriculum </t>
  </si>
  <si>
    <t>Washington Nationals Youth Baseball Academy</t>
  </si>
  <si>
    <t>N - Conflict of Interest Contract Under $25k</t>
  </si>
  <si>
    <r>
      <rPr>
        <b/>
        <sz val="12"/>
        <color theme="1"/>
        <rFont val="Calibri"/>
        <family val="2"/>
        <scheme val="minor"/>
      </rPr>
      <t>Description of Conflict</t>
    </r>
    <r>
      <rPr>
        <sz val="12"/>
        <color theme="1"/>
        <rFont val="Calibri"/>
        <family val="2"/>
        <scheme val="minor"/>
      </rPr>
      <t>: Tony Lewis is a member of the KIPP DC Board of Directors and the Nationals/Youth Baseball Academy Board of Directors.</t>
    </r>
  </si>
  <si>
    <t>Software License: Assessment Management License</t>
  </si>
  <si>
    <t>Amplified IT</t>
  </si>
  <si>
    <t>Software License: Managed Sync for Google</t>
  </si>
  <si>
    <t>Pioneer Valley Books</t>
  </si>
  <si>
    <t>Software License: Digital Reader</t>
  </si>
  <si>
    <t>Mathnasium</t>
  </si>
  <si>
    <t>Summer Tutoring Programming</t>
  </si>
  <si>
    <t>Security Service</t>
  </si>
  <si>
    <t>Horton's Kids</t>
  </si>
  <si>
    <t>Groceries and Delivery Services</t>
  </si>
  <si>
    <t>Class Technologies</t>
  </si>
  <si>
    <t>Software License: Class for Zoom</t>
  </si>
  <si>
    <t>Really Great Reading</t>
  </si>
  <si>
    <t>Foundational Skills Curriculum</t>
  </si>
  <si>
    <t>Software License: Accelerated Reader</t>
  </si>
  <si>
    <t>Lexia Core5, RAPID, and PowerUp Reading Software</t>
  </si>
  <si>
    <t>Chromebook Carts and Cabinets</t>
  </si>
  <si>
    <t>SpEd Evaluation Services</t>
  </si>
  <si>
    <t>SpEd Services</t>
  </si>
  <si>
    <t>Paige Industrial Services</t>
  </si>
  <si>
    <t>Video and Audio Communication Software Licenses</t>
  </si>
  <si>
    <t>IT Managed Services &amp; Desktop Support</t>
  </si>
  <si>
    <t>MacBook Laptops</t>
  </si>
  <si>
    <t>Personal Protective Equipment </t>
  </si>
  <si>
    <t>Personal Protective Equipment and Cleaning Supplies</t>
  </si>
  <si>
    <r>
      <rPr>
        <b/>
        <sz val="12"/>
        <color theme="1"/>
        <rFont val="Calibri"/>
        <family val="2"/>
        <scheme val="minor"/>
      </rPr>
      <t>Description of Conflict of Interest</t>
    </r>
    <r>
      <rPr>
        <sz val="12"/>
        <color theme="1"/>
        <rFont val="Calibri"/>
        <family val="2"/>
        <scheme val="minor"/>
      </rPr>
      <t>: Marty Rodgers is an employee at Accenture and on the KIPP DC Board.</t>
    </r>
  </si>
  <si>
    <r>
      <rPr>
        <b/>
        <sz val="12"/>
        <color theme="1"/>
        <rFont val="Calibri"/>
        <family val="2"/>
        <scheme val="minor"/>
      </rPr>
      <t>Description of Conflict of Interest</t>
    </r>
    <r>
      <rPr>
        <sz val="12"/>
        <color theme="1"/>
        <rFont val="Calibri"/>
        <family val="2"/>
        <scheme val="minor"/>
      </rPr>
      <t>: Katie Cole is identified as Key Personnel and her husband is employed at Verizon. Additionally,
Tony Lewis is employed at Verizon and on The KIPP DC Board.</t>
    </r>
  </si>
  <si>
    <t>Advocacy and General Services</t>
  </si>
  <si>
    <r>
      <rPr>
        <b/>
        <sz val="12"/>
        <color theme="1"/>
        <rFont val="Calibri"/>
        <family val="2"/>
        <scheme val="minor"/>
      </rPr>
      <t>Description of Conflict of Interest</t>
    </r>
    <r>
      <rPr>
        <sz val="12"/>
        <color theme="1"/>
        <rFont val="Calibri"/>
        <family val="2"/>
        <scheme val="minor"/>
      </rPr>
      <t>: Allison Fansler is on DC Charter School Alliance and KIPP DC Board.</t>
    </r>
  </si>
  <si>
    <t>Student Desks</t>
  </si>
  <si>
    <t>MedStar Georgetown University Hospital (MGUH)</t>
  </si>
  <si>
    <r>
      <rPr>
        <b/>
        <sz val="12"/>
        <color theme="1"/>
        <rFont val="Calibri"/>
        <family val="2"/>
        <scheme val="minor"/>
      </rPr>
      <t>Description of Conflict of Interest</t>
    </r>
    <r>
      <rPr>
        <sz val="12"/>
        <color theme="1"/>
        <rFont val="Calibri"/>
        <family val="2"/>
        <scheme val="minor"/>
      </rPr>
      <t>: Judd Star is on the MGUH and KIPP DC Board.</t>
    </r>
  </si>
  <si>
    <t>N - Conflict of Interest Contract Under $25,000</t>
  </si>
  <si>
    <t>School Outlet</t>
  </si>
  <si>
    <t>Tri-Fold Desk Dividers</t>
  </si>
  <si>
    <t>Able Moving</t>
  </si>
  <si>
    <t>TPM Group</t>
  </si>
  <si>
    <t>COVID Screening Services</t>
  </si>
  <si>
    <t>Restaurant Supply</t>
  </si>
  <si>
    <t>Meal Service Equipment</t>
  </si>
  <si>
    <t>Alliant/CBIZ Alliance</t>
  </si>
  <si>
    <t>School Furniture and Equipment</t>
  </si>
  <si>
    <t>Discount School Supply</t>
  </si>
  <si>
    <t>Consulting Services and Professional Development</t>
  </si>
  <si>
    <t>Grand Rental Events</t>
  </si>
  <si>
    <t>Tents and Services</t>
  </si>
  <si>
    <t>Nursing and COVID Testing Services</t>
  </si>
  <si>
    <t>Employee Compensation Consulting Services</t>
  </si>
  <si>
    <t>COVID Testing</t>
  </si>
  <si>
    <t>Temperature Screeners</t>
  </si>
  <si>
    <t>Home Meal Delivery Services</t>
  </si>
  <si>
    <t>Troffer Installation Services</t>
  </si>
  <si>
    <t>Waste Hauling Services</t>
  </si>
  <si>
    <t>Grayhound Trash Removal</t>
  </si>
  <si>
    <t>Cube Root</t>
  </si>
  <si>
    <t>Bloomsburie</t>
  </si>
  <si>
    <t>Trauma and Grief Counseling Services</t>
  </si>
  <si>
    <t>CMT Services</t>
  </si>
  <si>
    <t>Staffing and Consulting Services</t>
  </si>
  <si>
    <t>Outschool</t>
  </si>
  <si>
    <t>Out-of-School Enrichment Program</t>
  </si>
  <si>
    <t>Headphones and Adapters</t>
  </si>
  <si>
    <t>Shiffler Equipment Sales</t>
  </si>
  <si>
    <t>Furniture and Design Services</t>
  </si>
  <si>
    <t>COVID Testing Services</t>
  </si>
  <si>
    <t>UV-C Light Troffers</t>
  </si>
  <si>
    <t>Literacy Professional Development (additional purchase)</t>
  </si>
  <si>
    <t>Tri-fold Desk Dividers</t>
  </si>
  <si>
    <t>Higher Achievement</t>
  </si>
  <si>
    <t>PandaDoc</t>
  </si>
  <si>
    <t>Electronic Document Signing</t>
  </si>
  <si>
    <t>Desktop Computers</t>
  </si>
  <si>
    <t>COVID Consulting Services</t>
  </si>
  <si>
    <t>Irene Holtzman</t>
  </si>
  <si>
    <t>Laptops and Tablets</t>
  </si>
  <si>
    <t>Keen International (Kaleda Stokes)</t>
  </si>
  <si>
    <t>Giftogram</t>
  </si>
  <si>
    <t>Digital Gift Services</t>
  </si>
  <si>
    <t>LS Systems</t>
  </si>
  <si>
    <t>Video Conferencing Devices</t>
  </si>
  <si>
    <t>JustUs Sports Officials, LLC</t>
  </si>
  <si>
    <t>Athletic Training and Officiating</t>
  </si>
  <si>
    <t>Growing Up</t>
  </si>
  <si>
    <t>Safety and Violence Interruption Services</t>
  </si>
  <si>
    <t>ImageWorld</t>
  </si>
  <si>
    <t>Document Scanning Services</t>
  </si>
  <si>
    <t>Change Summer, Inc.</t>
  </si>
  <si>
    <t> Out-of-School Enrichment Program </t>
  </si>
  <si>
    <t>UV-C Troffers</t>
  </si>
  <si>
    <t>The Schuyler</t>
  </si>
  <si>
    <t>Special Events Services - Prom</t>
  </si>
  <si>
    <t xml:space="preserve">Dynamic Network Solutions </t>
  </si>
  <si>
    <t>Professional Development - KSLP (KIPP School Leadership Program)</t>
  </si>
  <si>
    <t>Gathering, LLC
(Stephanie Kapsis)</t>
  </si>
  <si>
    <t>Levy Firestone Muse</t>
  </si>
  <si>
    <t>Latin American Montessori Bilingual PCS</t>
  </si>
  <si>
    <t>Architectural Services - property under development at 5000 14th St NW</t>
  </si>
  <si>
    <t>Early Start Construction Services (demolition and abatement services)</t>
  </si>
  <si>
    <t>A2 Services, Inc</t>
  </si>
  <si>
    <t>LEED Commissioning Services</t>
  </si>
  <si>
    <t>Financial Advisory Services -- Financing of property at 5000 14th St NW</t>
  </si>
  <si>
    <t>Project Management Services - 5000 14th St NW development</t>
  </si>
  <si>
    <t>Financial Audit and 990 prep - fye 6/30/20</t>
  </si>
  <si>
    <t>Financial Audit and 990 prep - fye 6/30/19</t>
  </si>
  <si>
    <t>Genesys Impact</t>
  </si>
  <si>
    <t>Information Technology Design Build Services</t>
  </si>
  <si>
    <t>Food service management</t>
  </si>
  <si>
    <t>M&amp;G Services Unlimited</t>
  </si>
  <si>
    <t>Maintenance/Custodial Services</t>
  </si>
  <si>
    <t>Borrower's Bond Counsel - Bond issuance for property financing</t>
  </si>
  <si>
    <t>Lindamood-Bell Learning Processes </t>
  </si>
  <si>
    <t>Special Ed - Compensatory instructional services</t>
  </si>
  <si>
    <t>Insurance - Management Liability and Commercial Package</t>
  </si>
  <si>
    <t>Dynamic Kid, LLC</t>
  </si>
  <si>
    <t>Occupational Therapy services</t>
  </si>
  <si>
    <t>Latin American Montessori Bilingual Public Charter School</t>
  </si>
  <si>
    <t>Advance Talent Solutions</t>
  </si>
  <si>
    <t>Executive Director Search</t>
  </si>
  <si>
    <t>Not yet completed (in contract negotiation)</t>
  </si>
  <si>
    <t>LAYC Career Academy PCS</t>
  </si>
  <si>
    <t>Speech Language Pathologists, licensed professional counselors and/or psychologists</t>
  </si>
  <si>
    <t>365 Interpreting Services LLC</t>
  </si>
  <si>
    <t>Interpretation Services</t>
  </si>
  <si>
    <t>Student Breakfast and Lunch at school</t>
  </si>
  <si>
    <t>Best Buy For Business</t>
  </si>
  <si>
    <t>Laptops, Tech</t>
  </si>
  <si>
    <t>Eagle Protection Services, Inc.</t>
  </si>
  <si>
    <t>Technology for hybrid learning - Promethean boards - devices, installation, delivery, associated materials. </t>
  </si>
  <si>
    <t>All-in-one desktops, laptops </t>
  </si>
  <si>
    <t>Lee Montessori PCS</t>
  </si>
  <si>
    <t>St. Paul on Fourth Street</t>
  </si>
  <si>
    <t>Loyola University</t>
  </si>
  <si>
    <t>Information Technology Maintenance</t>
  </si>
  <si>
    <t>Special Education Contracted Services</t>
  </si>
  <si>
    <t>Financial and Data Management</t>
  </si>
  <si>
    <t>Mary McLeod Bethune Day Academy PCS</t>
  </si>
  <si>
    <r>
      <rPr>
        <b/>
        <sz val="11"/>
        <color theme="1"/>
        <rFont val="Montserrat Regular"/>
      </rPr>
      <t xml:space="preserve">Early Warning Notice </t>
    </r>
    <r>
      <rPr>
        <sz val="11"/>
        <color theme="1"/>
        <rFont val="Montserrat Regular"/>
      </rPr>
      <t xml:space="preserve">was sent for the following reason(s): Submission Date is four or more business days after award date, Contract Effective Date is less than 10 business days after the Submission Date. </t>
    </r>
  </si>
  <si>
    <r>
      <t>Early Warning Notice</t>
    </r>
    <r>
      <rPr>
        <sz val="11"/>
        <color theme="1"/>
        <rFont val="Montserrat Regular"/>
      </rPr>
      <t xml:space="preserve"> was sent for the following reason(s): Submission Date is four or more business days after award date, Contract Effective Date is less than 10 business days after the Submission Date. </t>
    </r>
  </si>
  <si>
    <t>Life/AD&amp;D Insurance</t>
  </si>
  <si>
    <t>General business liability and auto insurance</t>
  </si>
  <si>
    <t>AAS, LLC</t>
  </si>
  <si>
    <t>10/1/2014</t>
  </si>
  <si>
    <t>Life, AD&amp;D insurance</t>
  </si>
  <si>
    <t xml:space="preserve">Philadelphia Insurance </t>
  </si>
  <si>
    <t>Auto insurance</t>
  </si>
  <si>
    <t>DC Government</t>
  </si>
  <si>
    <t>Sixth Presbyterian Church</t>
  </si>
  <si>
    <t>Sysco Foods</t>
  </si>
  <si>
    <t>Explorica</t>
  </si>
  <si>
    <t>Student travel</t>
  </si>
  <si>
    <t>Glass Geeks</t>
  </si>
  <si>
    <t>Window replacemens, interior doors, glass partition, exterior doors and exit door alarms</t>
  </si>
  <si>
    <t>Life, AD&amp;D Insurance</t>
  </si>
  <si>
    <t>Auto/General Liability</t>
  </si>
  <si>
    <t>Student assesments, data and support subscription</t>
  </si>
  <si>
    <t>Edu Trips</t>
  </si>
  <si>
    <t>Student Travel</t>
  </si>
  <si>
    <t>DY Food Wholesalers</t>
  </si>
  <si>
    <t>Milk, Juice</t>
  </si>
  <si>
    <t>GBR Cleaning Services</t>
  </si>
  <si>
    <t>Nightly cleanings and daily day porters</t>
  </si>
  <si>
    <t>Computers and iPads for students during distance learning </t>
  </si>
  <si>
    <t>Brokered Services - (Medical, Dental, Vision, Life Insurance)</t>
  </si>
  <si>
    <t>Life Insurance</t>
  </si>
  <si>
    <t>Food, Vegetables &amp; Fruit</t>
  </si>
  <si>
    <t>Janitorial cleaning services</t>
  </si>
  <si>
    <t>Macbook air computers</t>
  </si>
  <si>
    <t>Brokered health coverage</t>
  </si>
  <si>
    <t>brokered life group insurance</t>
  </si>
  <si>
    <t>D&amp;J Transportation</t>
  </si>
  <si>
    <t>Regal Enterprise</t>
  </si>
  <si>
    <t>Roofing</t>
  </si>
  <si>
    <t>Special Education related services</t>
  </si>
  <si>
    <t>American Boiler Inc.</t>
  </si>
  <si>
    <t>Purchase/install new boiler.  Currently boiler is not repairable</t>
  </si>
  <si>
    <t>Reading curriculum</t>
  </si>
  <si>
    <t>NA</t>
  </si>
  <si>
    <t>Digital Education Solutions</t>
  </si>
  <si>
    <t>Home Builder Institute</t>
  </si>
  <si>
    <t>Vocational Construction Education</t>
  </si>
  <si>
    <t>Differentiated Literacy Program</t>
  </si>
  <si>
    <t>School Kit</t>
  </si>
  <si>
    <t>RR Mechanical</t>
  </si>
  <si>
    <t>HVAC preventative maintenance</t>
  </si>
  <si>
    <t>Tutoring for SpEd department</t>
  </si>
  <si>
    <t>Sign Plus</t>
  </si>
  <si>
    <t xml:space="preserve">Signs </t>
  </si>
  <si>
    <t>Seeds for Success</t>
  </si>
  <si>
    <t>Handyman/Snow removal</t>
  </si>
  <si>
    <r>
      <rPr>
        <b/>
        <sz val="11"/>
        <rFont val="Montserrat Regular"/>
      </rPr>
      <t>Description of Conflict</t>
    </r>
    <r>
      <rPr>
        <b/>
        <sz val="11"/>
        <color theme="1"/>
        <rFont val="Montserrat Regular"/>
      </rPr>
      <t>:</t>
    </r>
    <r>
      <rPr>
        <sz val="11"/>
        <color theme="1"/>
        <rFont val="Montserrat Regular"/>
      </rPr>
      <t xml:space="preserve"> Charles Jackson and Robert Simmons are members of the Seeds for Success Board and are the Chief Operating Officer and Chief Executive Officer of Maya Angelou PCS, respectively. </t>
    </r>
  </si>
  <si>
    <t>Government Connections</t>
  </si>
  <si>
    <t>Chromebooks and Computers</t>
  </si>
  <si>
    <t>Siemens</t>
  </si>
  <si>
    <t>Social Solutions Global</t>
  </si>
  <si>
    <t>CMR ETO (efforts to outcomes) software</t>
  </si>
  <si>
    <t>The Simmons Advantage</t>
  </si>
  <si>
    <t>US Bank</t>
  </si>
  <si>
    <t>Gift cards for student incentives</t>
  </si>
  <si>
    <t>Greenscape Inc</t>
  </si>
  <si>
    <t>Site Licenses for Credit Recovery</t>
  </si>
  <si>
    <t>E. W. Stokes Kitchen</t>
  </si>
  <si>
    <t>School Security Services</t>
  </si>
  <si>
    <t>Digital Libraries</t>
  </si>
  <si>
    <t>Gas Service</t>
  </si>
  <si>
    <t>HVAC Controller System</t>
  </si>
  <si>
    <t>CMR ETO (efforts to uotcomes) Software</t>
  </si>
  <si>
    <t>Home Builders Institute (HBI)</t>
  </si>
  <si>
    <t>Construction Trainng</t>
  </si>
  <si>
    <t>Electronic Devices</t>
  </si>
  <si>
    <t>Case Management Software</t>
  </si>
  <si>
    <t>Welligent</t>
  </si>
  <si>
    <t>Catered Meals</t>
  </si>
  <si>
    <t>Nonprofit HR Solutions</t>
  </si>
  <si>
    <t>Virtual Human Resources Consultation and Support</t>
  </si>
  <si>
    <t>BRUSTEIN &amp; MANASEVIT, PLLC</t>
  </si>
  <si>
    <t>Custodial Services</t>
  </si>
  <si>
    <t>Gift Card Services</t>
  </si>
  <si>
    <t>Eco Caters</t>
  </si>
  <si>
    <t>Water and Sewer Service</t>
  </si>
  <si>
    <t>Electric services</t>
  </si>
  <si>
    <t>Gas Provider</t>
  </si>
  <si>
    <t>Meridian PCS</t>
  </si>
  <si>
    <t>School furniture purchase</t>
  </si>
  <si>
    <t>Loncheras, Di Si</t>
  </si>
  <si>
    <t>M&amp;T Insurance Agency, Inc.</t>
  </si>
  <si>
    <r>
      <rPr>
        <b/>
        <sz val="11"/>
        <rFont val="Montserrat Regular"/>
      </rPr>
      <t xml:space="preserve">Explanation of conflict of interest from school: </t>
    </r>
    <r>
      <rPr>
        <sz val="11"/>
        <rFont val="Montserrat Regular"/>
      </rPr>
      <t>Unanimous vote due to previous/current board member/chair working for the company.</t>
    </r>
  </si>
  <si>
    <t>Hanover, Beazley, Great American</t>
  </si>
  <si>
    <t>Corporate insurance</t>
  </si>
  <si>
    <t>Trinity 3 Technology</t>
  </si>
  <si>
    <t>Technology procurement</t>
  </si>
  <si>
    <t>All Covered</t>
  </si>
  <si>
    <t>School supplies</t>
  </si>
  <si>
    <t>Healthcare</t>
  </si>
  <si>
    <t xml:space="preserve">Utilties </t>
  </si>
  <si>
    <t>Selective Insurance Company</t>
  </si>
  <si>
    <t xml:space="preserve">Insurance </t>
  </si>
  <si>
    <t>Copywritten materials</t>
  </si>
  <si>
    <t xml:space="preserve">We are reading this contract into record at this time because a complete package with all required documentation was not submitted until now. The school was only able to provide evidence of publication in the DC Register and one newspaper. </t>
  </si>
  <si>
    <t>Damaris Chong</t>
  </si>
  <si>
    <r>
      <t xml:space="preserve">Description of Conflict: </t>
    </r>
    <r>
      <rPr>
        <sz val="11"/>
        <color theme="1"/>
        <rFont val="Montserrat Regular"/>
      </rPr>
      <t>Demaris Chong is the mother of Ms. Best, who is the Director of Student Support at the School.</t>
    </r>
  </si>
  <si>
    <t>SecureMedy</t>
  </si>
  <si>
    <t>Technology Purchases</t>
  </si>
  <si>
    <t>Short-Term, Long-Term Disablity and Life Insurance</t>
  </si>
  <si>
    <t>School Specialty</t>
  </si>
  <si>
    <t>YMCA-Childcare</t>
  </si>
  <si>
    <t>Out of School Time Programs</t>
  </si>
  <si>
    <t>Minorities in Education, Inc</t>
  </si>
  <si>
    <t>Assessment and intervention planning for students</t>
  </si>
  <si>
    <t>Childcare services</t>
  </si>
  <si>
    <t>Utilities </t>
  </si>
  <si>
    <t>Voluntary medical benefits</t>
  </si>
  <si>
    <t>Medical insurance</t>
  </si>
  <si>
    <t>TransAmerica</t>
  </si>
  <si>
    <t>Voluntary benefits</t>
  </si>
  <si>
    <t>Cresa</t>
  </si>
  <si>
    <t>Broker for real estate property</t>
  </si>
  <si>
    <t>AMEW Electrical Services</t>
  </si>
  <si>
    <t>Electrical Work</t>
  </si>
  <si>
    <t>Learn Zillion</t>
  </si>
  <si>
    <t>NAC Mechicnial Group</t>
  </si>
  <si>
    <t>Magnolia Plumbing</t>
  </si>
  <si>
    <t>Plumbing services for the school</t>
  </si>
  <si>
    <t>Surefit</t>
  </si>
  <si>
    <t>Locksmith and key services</t>
  </si>
  <si>
    <t>Colossal Contractors</t>
  </si>
  <si>
    <t>Flooring and Painting Services</t>
  </si>
  <si>
    <t>Action Fabricators</t>
  </si>
  <si>
    <t>Railing and fence</t>
  </si>
  <si>
    <t>Financial Accounting and Payroll Services</t>
  </si>
  <si>
    <t>Allcovered</t>
  </si>
  <si>
    <t>Management consultant for school improvement</t>
  </si>
  <si>
    <t>ProServices Inc</t>
  </si>
  <si>
    <t>Lead abatement services</t>
  </si>
  <si>
    <t>Online assessment and interventions</t>
  </si>
  <si>
    <t>Technology needs and supplies</t>
  </si>
  <si>
    <t>Curriculum textbooks for 20-21 school year</t>
  </si>
  <si>
    <t>trash and recycling</t>
  </si>
  <si>
    <t>Hub International Mid-Atlantic</t>
  </si>
  <si>
    <t>Broker services for school involving corporate insurance</t>
  </si>
  <si>
    <t>Out of school time programs</t>
  </si>
  <si>
    <t>procurement of computers, technology discounts and warranty services</t>
  </si>
  <si>
    <t>Financial Auditing Services</t>
  </si>
  <si>
    <t>Breaking the Norm</t>
  </si>
  <si>
    <t>21st Century Grant Services for programming</t>
  </si>
  <si>
    <t>Finance support/accounting support</t>
  </si>
  <si>
    <t>IT on-site support as well as monitor services</t>
  </si>
  <si>
    <t>security services</t>
  </si>
  <si>
    <t>Service provider for special education services</t>
  </si>
  <si>
    <t>Stepping Stones</t>
  </si>
  <si>
    <t>Providing meals to students through NSLP</t>
  </si>
  <si>
    <t>Tutors for 21st Century Learning Program</t>
  </si>
  <si>
    <t>Benefits</t>
  </si>
  <si>
    <t>service provider for special education services</t>
  </si>
  <si>
    <t>JT Distributors</t>
  </si>
  <si>
    <t>Building contracting services</t>
  </si>
  <si>
    <t>Monument Academy PCS</t>
  </si>
  <si>
    <t>Georgetown University Hospital</t>
  </si>
  <si>
    <t>Finance and HR Services</t>
  </si>
  <si>
    <t>Cornell U - Bronfenbrenner Center for Translational Research</t>
  </si>
  <si>
    <t>Training and Technical Assistance</t>
  </si>
  <si>
    <t>Alvarez &amp; Marsal Public Sector Services, LLC</t>
  </si>
  <si>
    <t>Improving Special Education Services</t>
  </si>
  <si>
    <t>MedStar Georgetown Medical Center</t>
  </si>
  <si>
    <t>Comprehensive Health Services</t>
  </si>
  <si>
    <t>Mazza Consulting, PLLC</t>
  </si>
  <si>
    <t>Training and Consultation for Implementing a DBT Curriculum</t>
  </si>
  <si>
    <r>
      <rPr>
        <b/>
        <sz val="11"/>
        <rFont val="Montserrat Regular"/>
      </rPr>
      <t>Description of Conflict</t>
    </r>
    <r>
      <rPr>
        <sz val="11"/>
        <rFont val="Montserrat Regular"/>
      </rPr>
      <t>: A member of the school's board of trustees disclosed a conflict of interest in 2015, and the school's conflicting interest procedures were followed. Early Warning Notice was sent for the following reason(s): Submission Date is four or more business days after award date, Contract Effective Date is less than 10 business days after the Submission Date.</t>
    </r>
  </si>
  <si>
    <r>
      <rPr>
        <b/>
        <sz val="11"/>
        <rFont val="Montserrat Regular"/>
      </rPr>
      <t>Description of conflict</t>
    </r>
    <r>
      <rPr>
        <sz val="11"/>
        <rFont val="Montserrat Regular"/>
      </rPr>
      <t>: A
member of the school's board of trustees disclosed a conflict of interest in 2015, and the school's conflicting interest procedures were followed. Early Warning Notice was sent for the following reason(s): Submission Date is four or more business days after award date, Contract Effective Date is less than 10 business days after the Submission Date.</t>
    </r>
  </si>
  <si>
    <t>Psychological Assessment Services - Evaluations and Interventions</t>
  </si>
  <si>
    <t>Furniture Purchase and Installation</t>
  </si>
  <si>
    <t>Elite Management Solutions Inc.</t>
  </si>
  <si>
    <t>7/1//2018</t>
  </si>
  <si>
    <t>M&amp;T Insurance Agency </t>
  </si>
  <si>
    <t>Principal Financial Services, Inc.</t>
  </si>
  <si>
    <t>Insurance: Group Dental, Life, AD&amp;D, Short Term Disability, LTD</t>
  </si>
  <si>
    <t>AFCO</t>
  </si>
  <si>
    <t>Multiple insurances: including commercial, umbrella, </t>
  </si>
  <si>
    <t>Premiere Psychological Services, LLC</t>
  </si>
  <si>
    <t>Financial, Accounting, and HR Services</t>
  </si>
  <si>
    <t>DBT in Schools</t>
  </si>
  <si>
    <t>Health and Life Insurance</t>
  </si>
  <si>
    <t>Multiple Insurance: dental, LTD, AD&amp;D, Life, STD</t>
  </si>
  <si>
    <t>Lloyd's/All Risks</t>
  </si>
  <si>
    <t>Abuse/Molestation Insurance</t>
  </si>
  <si>
    <t>Chromebooks and supplementary materials</t>
  </si>
  <si>
    <t>Smartscreens and supplementary materials</t>
  </si>
  <si>
    <t>Katherine Marshall Woods, PLLC</t>
  </si>
  <si>
    <t>Janitorial &amp; Maintenance Agreement</t>
  </si>
  <si>
    <t>All Recreation of Virginia, Inc.</t>
  </si>
  <si>
    <t>Playground Recreational Equipment</t>
  </si>
  <si>
    <t>Mundo Verde Bilingual PCS</t>
  </si>
  <si>
    <t>Wholesome Tummies/Corporation Te de FP</t>
  </si>
  <si>
    <t>Vamonos Tours Inc.</t>
  </si>
  <si>
    <t>Student Educational Travel</t>
  </si>
  <si>
    <t>Student Transportation Unlimited</t>
  </si>
  <si>
    <t>Shuttle Bus</t>
  </si>
  <si>
    <t>School Year SY18</t>
  </si>
  <si>
    <t>Lesson planning, curriculum, and assessments</t>
  </si>
  <si>
    <t>Infinite Campus</t>
  </si>
  <si>
    <t>SIS</t>
  </si>
  <si>
    <t>Promevo</t>
  </si>
  <si>
    <t>chromebooks</t>
  </si>
  <si>
    <t>Power delivery (contract signed-no location to upload)</t>
  </si>
  <si>
    <t>Facility Management Services</t>
  </si>
  <si>
    <t>HR and Finance </t>
  </si>
  <si>
    <t>Class Produce</t>
  </si>
  <si>
    <t>Vamonos Tours</t>
  </si>
  <si>
    <t>Teaching fellows</t>
  </si>
  <si>
    <t>HVAC repair and PM</t>
  </si>
  <si>
    <t>RCN Telecom</t>
  </si>
  <si>
    <t>WAPS/Switches</t>
  </si>
  <si>
    <t>Student tech</t>
  </si>
  <si>
    <t>Professional development </t>
  </si>
  <si>
    <t>Computers and accessories as needed</t>
  </si>
  <si>
    <t>Computers, iPads and accessories</t>
  </si>
  <si>
    <t>Student tech/chromebooks</t>
  </si>
  <si>
    <t>Grounds/maintenance and snow removal</t>
  </si>
  <si>
    <t>Kaplan Early Learning</t>
  </si>
  <si>
    <t>Classroom furniture</t>
  </si>
  <si>
    <t>Community Playthings</t>
  </si>
  <si>
    <t>Subs and dedicated aids</t>
  </si>
  <si>
    <t>Power</t>
  </si>
  <si>
    <t>IT student and staff support</t>
  </si>
  <si>
    <t>Staff development and DEI</t>
  </si>
  <si>
    <t>HR and finance</t>
  </si>
  <si>
    <t>Xceptional Wildlife Removal</t>
  </si>
  <si>
    <t>Pest remediation and repair</t>
  </si>
  <si>
    <t>Educational Solutions for Children, Inc.</t>
  </si>
  <si>
    <t>Professional development on creating teacher pipelines</t>
  </si>
  <si>
    <t>Nursing services</t>
  </si>
  <si>
    <t>Jonathan Halperin</t>
  </si>
  <si>
    <t>Communications consultant</t>
  </si>
  <si>
    <t>ProAir Inc</t>
  </si>
  <si>
    <t>Plumbing repair and services</t>
  </si>
  <si>
    <t>School Specialty Science (Delta Education</t>
  </si>
  <si>
    <t>classroom furniture</t>
  </si>
  <si>
    <t>DMV Tees (Darke Graphics)</t>
  </si>
  <si>
    <t>Shool uniforms/apparel</t>
  </si>
  <si>
    <t>Center for Applied Linguistics</t>
  </si>
  <si>
    <t>Professional development on equity</t>
  </si>
  <si>
    <t>Overcoming Racism</t>
  </si>
  <si>
    <t>Kindred Communities</t>
  </si>
  <si>
    <t>Sudent services</t>
  </si>
  <si>
    <t>Life Insurance and Disability Insurance (FY 20-21)</t>
  </si>
  <si>
    <t>Ford Harrison</t>
  </si>
  <si>
    <t>Legal counsel on HR and labor relations</t>
  </si>
  <si>
    <t>Student services</t>
  </si>
  <si>
    <t>The Cloud Institute of Sustainability Education</t>
  </si>
  <si>
    <t>Professional development on sustainability in edu</t>
  </si>
  <si>
    <t>Dental Insurance (FY 19-20)</t>
  </si>
  <si>
    <t>Dental Insurance (FY 20-21)</t>
  </si>
  <si>
    <t>Life Insurance and Disability Insurance (FY 19-20)</t>
  </si>
  <si>
    <t>Speak Spanish DC</t>
  </si>
  <si>
    <t>Afterschool Program/Sub</t>
  </si>
  <si>
    <t>Carlos Antezana</t>
  </si>
  <si>
    <t>Groundskeeping</t>
  </si>
  <si>
    <t>Playground Equipment</t>
  </si>
  <si>
    <t>Food Service Consultant</t>
  </si>
  <si>
    <t>Business Insurance/Workers Comp</t>
  </si>
  <si>
    <t>Communications Consultant</t>
  </si>
  <si>
    <t>copiers (end dates vary)</t>
  </si>
  <si>
    <t>Cooley and Darling Insurance Agency</t>
  </si>
  <si>
    <t>Insurance: accident, umbrella, GL</t>
  </si>
  <si>
    <t>Manuel Navarrete</t>
  </si>
  <si>
    <t>Art Classes</t>
  </si>
  <si>
    <t>Alison Auerbach</t>
  </si>
  <si>
    <t>Instructional Coach </t>
  </si>
  <si>
    <t>Enterprise Knowledge </t>
  </si>
  <si>
    <t>EK will be providing services to MV to design, test, train and implement is knowledge management system.  </t>
  </si>
  <si>
    <t>Communication  consulting </t>
  </si>
  <si>
    <t>Emtech Inc</t>
  </si>
  <si>
    <t>Sustainability Dashboard and Building automation System </t>
  </si>
  <si>
    <t>Contract SPED services</t>
  </si>
  <si>
    <t>Switches</t>
  </si>
  <si>
    <t>student tech/chromebooks</t>
  </si>
  <si>
    <t>Food</t>
  </si>
  <si>
    <t>Contracted SPED Services</t>
  </si>
  <si>
    <t>Contractor is experienced in providing physical, occupational, and speech therapy evaluations, consultation and treatment services, as well as assistive technology, counseling and psychological assessment;</t>
  </si>
  <si>
    <t> HVAC repair and PM</t>
  </si>
  <si>
    <t>Bus transportation</t>
  </si>
  <si>
    <t>SEL staff professional development</t>
  </si>
  <si>
    <t>Non-perishable food items</t>
  </si>
  <si>
    <t>Janitorial supplies (no contract individual purchases)</t>
  </si>
  <si>
    <t>Perishable food items</t>
  </si>
  <si>
    <r>
      <t>Early Warning Notice</t>
    </r>
    <r>
      <rPr>
        <sz val="12"/>
        <color theme="1"/>
        <rFont val="Calibri"/>
        <family val="2"/>
        <scheme val="minor"/>
      </rPr>
      <t xml:space="preserve"> was sent for the following reason(s): Submission Date is four or more business days after award date; Contract Effective Date is less than 10 business days after the Submission Date. </t>
    </r>
  </si>
  <si>
    <t>School Uniforms/Apparel </t>
  </si>
  <si>
    <t>ACSI for Translation/ Interpretation Services</t>
  </si>
  <si>
    <t xml:space="preserve">Translation and Interpretation Services </t>
  </si>
  <si>
    <t>ThermoFisher</t>
  </si>
  <si>
    <t xml:space="preserve">The Law Office of Lauren E. Baum, P.C </t>
  </si>
  <si>
    <t>Legal counsel on HR and labor relations (not an annual contract, pay per usage so no expiration date)</t>
  </si>
  <si>
    <t xml:space="preserve">Republic Services </t>
  </si>
  <si>
    <t>Waste and Recycle Removal</t>
  </si>
  <si>
    <t>Construction Company</t>
  </si>
  <si>
    <t>National Collegiate Prep PCHS</t>
  </si>
  <si>
    <t>The MECCA Group</t>
  </si>
  <si>
    <t>National Collegiate Preparatory PCHS</t>
  </si>
  <si>
    <t>Stoop Law</t>
  </si>
  <si>
    <t>Legal Services for litigation</t>
  </si>
  <si>
    <t>Paul PCS</t>
  </si>
  <si>
    <t>Outcomes Focused Educational Group</t>
  </si>
  <si>
    <t>Contracted educational advisory services</t>
  </si>
  <si>
    <t>Phone ultilities</t>
  </si>
  <si>
    <t>Jones Day</t>
  </si>
  <si>
    <t>The Fagan Law Firm LLC</t>
  </si>
  <si>
    <t>Legal advisory services</t>
  </si>
  <si>
    <t>Retirement Benefits</t>
  </si>
  <si>
    <t>Canon Solutions America</t>
  </si>
  <si>
    <t>Print/Copy Services</t>
  </si>
  <si>
    <t>Canon Financial Services, Inc.</t>
  </si>
  <si>
    <t>Print/Copy service contract</t>
  </si>
  <si>
    <t xml:space="preserve">Financial and business consulting services </t>
  </si>
  <si>
    <t>Metropolitan Area Communication Services, LLC</t>
  </si>
  <si>
    <t>Speech and language student support services</t>
  </si>
  <si>
    <t>Student support services</t>
  </si>
  <si>
    <t>Insurance/financial agency</t>
  </si>
  <si>
    <t>James Transportation Service</t>
  </si>
  <si>
    <t>Payroll support</t>
  </si>
  <si>
    <t>Phoenix Therapeutic Services</t>
  </si>
  <si>
    <t>A&amp;I Design</t>
  </si>
  <si>
    <t>Building renovation services,  including bathroom renovations, door replacements, and room remodels</t>
  </si>
  <si>
    <t>Wow 1 Day Paint (True Color Painters)</t>
  </si>
  <si>
    <t>Classroom, auditorium, and radiator painting</t>
  </si>
  <si>
    <t>Job postings/hiring support</t>
  </si>
  <si>
    <t>Jones, Maresca &amp; McQuade, P.A.</t>
  </si>
  <si>
    <r>
      <rPr>
        <b/>
        <sz val="11"/>
        <color theme="1"/>
        <rFont val="Montserrat Regular"/>
      </rPr>
      <t>Description of Emergency:</t>
    </r>
    <r>
      <rPr>
        <sz val="11"/>
        <color theme="1"/>
        <rFont val="Montserrat Regular"/>
      </rPr>
      <t xml:space="preserve"> emergency support needed for audit</t>
    </r>
  </si>
  <si>
    <t>CenterPoint Education Solutions</t>
  </si>
  <si>
    <t>Principal/Meltzer Group</t>
  </si>
  <si>
    <t>Student textbooks and materials</t>
  </si>
  <si>
    <t>Motivate ROI</t>
  </si>
  <si>
    <t>Marketing and rebranding</t>
  </si>
  <si>
    <t>Building renovation services</t>
  </si>
  <si>
    <t>Financial and Insurance services</t>
  </si>
  <si>
    <t>Stripe3</t>
  </si>
  <si>
    <t>Athletic clothing and uniforms</t>
  </si>
  <si>
    <r>
      <rPr>
        <b/>
        <sz val="11"/>
        <rFont val="Montserrat Regular"/>
      </rPr>
      <t>Out of Compliance Notice</t>
    </r>
    <r>
      <rPr>
        <sz val="11"/>
        <rFont val="Montserrat Regular"/>
      </rPr>
      <t xml:space="preserve"> </t>
    </r>
    <r>
      <rPr>
        <sz val="11"/>
        <color theme="1"/>
        <rFont val="Montserrat Regular"/>
      </rPr>
      <t>was sent for the following reason(s): The school has now accumulated five Early Warning Notices this school year.</t>
    </r>
  </si>
  <si>
    <t>Office and general supply purchases</t>
  </si>
  <si>
    <t>Venable LLP</t>
  </si>
  <si>
    <t>SpEd staff providers</t>
  </si>
  <si>
    <t>Cooley &amp; Darling Insurance</t>
  </si>
  <si>
    <t xml:space="preserve">Student support </t>
  </si>
  <si>
    <t>Learning Lane</t>
  </si>
  <si>
    <t>Athletic/field trip busing</t>
  </si>
  <si>
    <t>Data support services - academic focus</t>
  </si>
  <si>
    <t>Student roster services</t>
  </si>
  <si>
    <t>Brightview</t>
  </si>
  <si>
    <t>Utilities - Gas</t>
  </si>
  <si>
    <t>Athletic Field Renovation</t>
  </si>
  <si>
    <t>Rooftop Composite Deck</t>
  </si>
  <si>
    <t>Hotbed Technologies</t>
  </si>
  <si>
    <t>Security Cameras</t>
  </si>
  <si>
    <t>MVS, Inc</t>
  </si>
  <si>
    <t>NoBurn</t>
  </si>
  <si>
    <t>Legal settlement buidling repairs</t>
  </si>
  <si>
    <t>TMB Construction</t>
  </si>
  <si>
    <t>Classroom Reconstruction</t>
  </si>
  <si>
    <t>Office supplies - individual contracts as ordered</t>
  </si>
  <si>
    <t>UnusCON Construction</t>
  </si>
  <si>
    <t>Construction, Maint repairs</t>
  </si>
  <si>
    <t>Job Postings</t>
  </si>
  <si>
    <t>International travel agreement for student trip to Panama</t>
  </si>
  <si>
    <t>Miller's </t>
  </si>
  <si>
    <t>Purchase of Outdoor Classroom furniture</t>
  </si>
  <si>
    <t>A&amp;I, LLC</t>
  </si>
  <si>
    <t>Outside Storage area</t>
  </si>
  <si>
    <t>Brokered Services - Retirement</t>
  </si>
  <si>
    <t>Workers Comp</t>
  </si>
  <si>
    <t>3rd Floor classroom construction</t>
  </si>
  <si>
    <t>Tv for technology updates in building</t>
  </si>
  <si>
    <t>1st Floor Construction</t>
  </si>
  <si>
    <t>Payroll processing</t>
  </si>
  <si>
    <t>Metropolitan Area Communication Services</t>
  </si>
  <si>
    <t>Speech Language Services</t>
  </si>
  <si>
    <t>Copier rental &amp; services</t>
  </si>
  <si>
    <t>Curriculum Subscription </t>
  </si>
  <si>
    <t>Additional C3 systems</t>
  </si>
  <si>
    <t>Bollinger</t>
  </si>
  <si>
    <t>Hangook Glass &amp; Mirror INC</t>
  </si>
  <si>
    <t>Accordion door  door (as part of closet renovation)</t>
  </si>
  <si>
    <t>Emergency Repair of Boiler System</t>
  </si>
  <si>
    <t>RC Engineering</t>
  </si>
  <si>
    <t>Kitchen remodeling</t>
  </si>
  <si>
    <t>Teacher Laptops</t>
  </si>
  <si>
    <t>Speech, language and audiology services</t>
  </si>
  <si>
    <t>Finance &amp; Accounting</t>
  </si>
  <si>
    <t>Retirement </t>
  </si>
  <si>
    <t>Copiers</t>
  </si>
  <si>
    <t>Worker's Comp</t>
  </si>
  <si>
    <t>Maintenance/Cleaning</t>
  </si>
  <si>
    <t>Copier Rentals and Services</t>
  </si>
  <si>
    <t>C3 Equipment</t>
  </si>
  <si>
    <t>W.B.  Mason</t>
  </si>
  <si>
    <t>Deliver Ed</t>
  </si>
  <si>
    <t>Strategic Planning for 5th grade addition</t>
  </si>
  <si>
    <t>Perry Street Prep PCS</t>
  </si>
  <si>
    <t>We are reading this contract into record now because it was mistakenly not read into record at the time of submission.</t>
  </si>
  <si>
    <t>Computerware, Inc.</t>
  </si>
  <si>
    <t>Facilities and Janitorial Services</t>
  </si>
  <si>
    <t>Sterling Speech Associates</t>
  </si>
  <si>
    <t>JCBTherapy</t>
  </si>
  <si>
    <t>DC Washington Gas</t>
  </si>
  <si>
    <t>Perry Street Prep pCS</t>
  </si>
  <si>
    <t>General Contractor - Design and Build, Security Updates</t>
  </si>
  <si>
    <t>Sterling Speech</t>
  </si>
  <si>
    <t>Liability, business, educators and athletics insurance</t>
  </si>
  <si>
    <t>Georgetown Roofing, Inc</t>
  </si>
  <si>
    <t>Roof &amp; Gutter Repaair</t>
  </si>
  <si>
    <t>Business Liability Insurance</t>
  </si>
  <si>
    <t xml:space="preserve">N - Brokered </t>
  </si>
  <si>
    <t>Perry Street Preparatory PCS</t>
  </si>
  <si>
    <t>DeLage Landon Financial Group</t>
  </si>
  <si>
    <t>Financial Leasing of Copier Equipment</t>
  </si>
  <si>
    <t>HoopEd LLC</t>
  </si>
  <si>
    <t>Aftercare Recreation</t>
  </si>
  <si>
    <t>Water and Sewage Utility Services</t>
  </si>
  <si>
    <t>capital construction group llc</t>
  </si>
  <si>
    <t>General Contractor, renovation accessibility project funded by SOAR Facilities</t>
  </si>
  <si>
    <t>3rd Party Financial And Accounting Services</t>
  </si>
  <si>
    <t>Special Education Related Services and Evaluation</t>
  </si>
  <si>
    <t>Third Party Financial Services</t>
  </si>
  <si>
    <t>Natural Gas Utilities</t>
  </si>
  <si>
    <t>Janitorial, Maintenance, and HVAC</t>
  </si>
  <si>
    <t>Richard Wright PCS</t>
  </si>
  <si>
    <t>770 M Street LLC</t>
  </si>
  <si>
    <t>Vonage - Telesphere</t>
  </si>
  <si>
    <t>Telephone and Internet</t>
  </si>
  <si>
    <t>HR support</t>
  </si>
  <si>
    <t>Studio 27 Architecture</t>
  </si>
  <si>
    <t>Design Build for new location</t>
  </si>
  <si>
    <t xml:space="preserve">Richard Wright PCS </t>
  </si>
  <si>
    <t>School and Business Insurances</t>
  </si>
  <si>
    <t>Richard Wright PCS for Journalism and Media Arts</t>
  </si>
  <si>
    <t>Lamarge Wyatt</t>
  </si>
  <si>
    <t>Instructional Coach</t>
  </si>
  <si>
    <t>Delta Group</t>
  </si>
  <si>
    <t>Special Education Teachers</t>
  </si>
  <si>
    <t>Back Office Accounting Support</t>
  </si>
  <si>
    <t>HR Support</t>
  </si>
  <si>
    <t>IT support, hardware and software purchasing</t>
  </si>
  <si>
    <t>VONAGE - TELESPHERE</t>
  </si>
  <si>
    <t>Telephone and Voicemail services</t>
  </si>
  <si>
    <t>Health Care</t>
  </si>
  <si>
    <t>INSURANCE FOR BUILDING, WORKER'S COMP</t>
  </si>
  <si>
    <t>CJI Pest Management/ Sterilization Cleaning LLC</t>
  </si>
  <si>
    <t>Pest Control/COVID Cleaning</t>
  </si>
  <si>
    <t>Brustein &amp; Manasevit, PLLC</t>
  </si>
  <si>
    <t>SPED Lawyer Representation</t>
  </si>
  <si>
    <t>Phillip Taylor</t>
  </si>
  <si>
    <t>Security for sports teams at games</t>
  </si>
  <si>
    <t>The Mind Center - Leah Nathan</t>
  </si>
  <si>
    <t>SPED TESTING</t>
  </si>
  <si>
    <t>Student Meals</t>
  </si>
  <si>
    <t>Align Staffing</t>
  </si>
  <si>
    <t>Online Teachers</t>
  </si>
  <si>
    <t>TAYLOR SECURITY</t>
  </si>
  <si>
    <t>Security </t>
  </si>
  <si>
    <t>Magic Touch General Contractor</t>
  </si>
  <si>
    <t>Painting and Building Work</t>
  </si>
  <si>
    <t>SPED SERVICE CASE MANAGERS</t>
  </si>
  <si>
    <t>HR Consulting</t>
  </si>
  <si>
    <t>Finance Support</t>
  </si>
  <si>
    <t xml:space="preserve">IT Support, Hardware and Software Purchasing </t>
  </si>
  <si>
    <t>SPED Service Case Managers</t>
  </si>
  <si>
    <t>Magic Touch Handyman LLC</t>
  </si>
  <si>
    <t>Custodian and Building Facilitator</t>
  </si>
  <si>
    <t>United Kings</t>
  </si>
  <si>
    <t>Sport and Special Events Security</t>
  </si>
  <si>
    <t>Rocketship Education DC PCS</t>
  </si>
  <si>
    <t>Officer Kelan Delontee Edwards Sr.</t>
  </si>
  <si>
    <t>Off-duty police officer- Security Services</t>
  </si>
  <si>
    <t>Pre-packed meals and food waste management</t>
  </si>
  <si>
    <t>Tenleytown Trash</t>
  </si>
  <si>
    <t>Waste Removal</t>
  </si>
  <si>
    <t>Provide Teachers</t>
  </si>
  <si>
    <t>On-site Security</t>
  </si>
  <si>
    <t>Cintas Corporation Loc 41-DC</t>
  </si>
  <si>
    <t>Hygiene products, cleaning products, etc. </t>
  </si>
  <si>
    <t>Cintas Corporation No.2</t>
  </si>
  <si>
    <t>First Aid &amp; AED machine service </t>
  </si>
  <si>
    <t>W.G. Tomko, Inc</t>
  </si>
  <si>
    <t>Maintenance  of W.G. Tomko, Inc  built HVAC system</t>
  </si>
  <si>
    <t>Fidelity Mechanical Services</t>
  </si>
  <si>
    <t>Maintenance  of Fidelity built HVAC system</t>
  </si>
  <si>
    <t>Preventative Maintenance - HVAC</t>
  </si>
  <si>
    <t>Transit Shelter Advertising </t>
  </si>
  <si>
    <t>Officer Kelan Delontee Edawards Sr.</t>
  </si>
  <si>
    <t>Low voltage upgrade</t>
  </si>
  <si>
    <t>Emergency Repair of Rooftop HVAC unit</t>
  </si>
  <si>
    <t>Humanities Professional Development </t>
  </si>
  <si>
    <t>VIRCO</t>
  </si>
  <si>
    <t>School related furniture </t>
  </si>
  <si>
    <t>Staff wellbeing support &amp; Student consultation services and family engagement</t>
  </si>
  <si>
    <t>West Street Promotions</t>
  </si>
  <si>
    <t>Branded Materials</t>
  </si>
  <si>
    <t>Mental Health &amp; Wellness Services</t>
  </si>
  <si>
    <t>ScholarChip </t>
  </si>
  <si>
    <t>Platform that provide security vetting for visitors to our campuses</t>
  </si>
  <si>
    <t>Northstar Products, Inc.</t>
  </si>
  <si>
    <t> PPE and Cleaning supplies</t>
  </si>
  <si>
    <t>Custodial Services and building engineer</t>
  </si>
  <si>
    <t>Building Electricity</t>
  </si>
  <si>
    <t>Building Water and Sewer Services</t>
  </si>
  <si>
    <t>HVAC Preventive maintenance</t>
  </si>
  <si>
    <t>Data cabling install, project management, and materials </t>
  </si>
  <si>
    <t>Prepacked meals and food waste management</t>
  </si>
  <si>
    <t>Yancey Lawn Services</t>
  </si>
  <si>
    <t>Support the development of the Rocketship DC Senior Leadership team with a customized capacity building engagement</t>
  </si>
  <si>
    <t>Trash Services</t>
  </si>
  <si>
    <t>Roots PCS</t>
  </si>
  <si>
    <t>Health/Dental Insurance</t>
  </si>
  <si>
    <t>I5 Kennedy Street Associates, LP</t>
  </si>
  <si>
    <t xml:space="preserve">School submitted this contract as a part of the FY 2018 clean-up. Description of Conflict: 6/2/1999 for original lease.                                                                                         The School is a party to a lease agreement for its main school building (located at 15 Kennedy Street, NW, Washington, D.C.) with 15 Kennedy Street Associates, LP whose principal partner is also the principal at the School. Lease expires in May 2018.    </t>
  </si>
  <si>
    <t>Roots Activity Learning Center, Inc.</t>
  </si>
  <si>
    <t xml:space="preserve">School submitted this contract as a part of the FY 2018 clean-up. Description of Conflict: The School is a party to a lease agreement for its space for its pre-primary section as a sub-tenant from another entity (Roots Activity Learning Center) owned by the principal of the School. lease expires in May 2018.  </t>
  </si>
  <si>
    <t>Summer School Operation -July/August 7am to 6pm</t>
  </si>
  <si>
    <t>Afterschool Program</t>
  </si>
  <si>
    <t>Space Rental</t>
  </si>
  <si>
    <r>
      <rPr>
        <b/>
        <sz val="11"/>
        <rFont val="Montserrat Regular"/>
      </rPr>
      <t>Description of Conflict</t>
    </r>
    <r>
      <rPr>
        <sz val="11"/>
        <rFont val="Montserrat Regular"/>
      </rPr>
      <t>: The School is a party to a lease agreement for its main school building (located at 15 Kennedy Street, NW, Washington, D.C.) with 15 Kennedy Street Associates, LP whose principal partner is also the principal at the School.</t>
    </r>
  </si>
  <si>
    <r>
      <rPr>
        <b/>
        <sz val="11"/>
        <rFont val="Montserrat Regular"/>
      </rPr>
      <t>Description of Conflict</t>
    </r>
    <r>
      <rPr>
        <sz val="11"/>
        <rFont val="Montserrat Regular"/>
      </rPr>
      <t>: The School is a party to a lease agreement for its space for its pre-primary section as a sub- tenant from another entity (Roots Activity Learning Center) owned by the principal of the School.</t>
    </r>
  </si>
  <si>
    <t>Summer School Operation -June/July/August -  7am to 6pm</t>
  </si>
  <si>
    <r>
      <rPr>
        <b/>
        <sz val="11"/>
        <rFont val="Montserrat Regular"/>
      </rPr>
      <t>Description of Conflict</t>
    </r>
    <r>
      <rPr>
        <sz val="11"/>
        <rFont val="Montserrat Regular"/>
      </rPr>
      <t xml:space="preserve">: The summer School is operated by Roots Activity Learning Center owned by the principal of the school.                                                                                                                                                                                                                                     </t>
    </r>
  </si>
  <si>
    <t>Attorney Gilda Sherrod-Ali</t>
  </si>
  <si>
    <r>
      <rPr>
        <b/>
        <sz val="11"/>
        <rFont val="Montserrat Regular"/>
      </rPr>
      <t>Description of Conflict</t>
    </r>
    <r>
      <rPr>
        <sz val="11"/>
        <rFont val="Montserrat Regular"/>
      </rPr>
      <t>: Legal counsel is also the Chairperson of the RPCS  Board of Directors. </t>
    </r>
  </si>
  <si>
    <t>NSLP Food Catering</t>
  </si>
  <si>
    <t>15 Kennedy Street Associates</t>
  </si>
  <si>
    <r>
      <rPr>
        <b/>
        <sz val="11"/>
        <color rgb="FF000000"/>
        <rFont val="Montserrat Regular"/>
      </rPr>
      <t>Description of Conflict of Interest</t>
    </r>
    <r>
      <rPr>
        <sz val="11"/>
        <color rgb="FF000000"/>
        <rFont val="Montserrat Regular"/>
      </rPr>
      <t xml:space="preserve">: The building is owned by the principal of the school. </t>
    </r>
  </si>
  <si>
    <t>Roots Activity Learning Center</t>
  </si>
  <si>
    <t>INNOVATIVE COMPUTER SYSTEMS (ICS, LLC)</t>
  </si>
  <si>
    <t>IT SERVICES</t>
  </si>
  <si>
    <t>Operation and administration of summer program</t>
  </si>
  <si>
    <r>
      <t xml:space="preserve">This is a part of the FY 2019-2020 clean-up. </t>
    </r>
    <r>
      <rPr>
        <b/>
        <sz val="12"/>
        <color theme="1"/>
        <rFont val="Calibri"/>
        <family val="2"/>
        <scheme val="minor"/>
      </rPr>
      <t>Description of Conflict of Interest</t>
    </r>
    <r>
      <rPr>
        <sz val="12"/>
        <color theme="1"/>
        <rFont val="Calibri"/>
        <family val="2"/>
        <scheme val="minor"/>
      </rPr>
      <t>: Bernida Thompson is the owner of the building and the principal of the School.</t>
    </r>
  </si>
  <si>
    <t>Innovative Computer Systems (ICS, LLC)</t>
  </si>
  <si>
    <t>Dedicated IT Outsourcing Services</t>
  </si>
  <si>
    <t>Top Spanish Catering</t>
  </si>
  <si>
    <t>Breakfast, Lunch, and Snacks</t>
  </si>
  <si>
    <t>SEED PCS</t>
  </si>
  <si>
    <t>Meriwether Godsey, Inc.</t>
  </si>
  <si>
    <t>A&amp;D Security</t>
  </si>
  <si>
    <t>CIT Technology Fin Service</t>
  </si>
  <si>
    <t>Copier Rental</t>
  </si>
  <si>
    <t>Orkin, LLC</t>
  </si>
  <si>
    <t>Pest Control</t>
  </si>
  <si>
    <t>Reliance Standard Life Insurance</t>
  </si>
  <si>
    <t>ABS, Inc.</t>
  </si>
  <si>
    <t>HVAC Unit Replacement</t>
  </si>
  <si>
    <t>DBS Roofing</t>
  </si>
  <si>
    <t>Roof Replacement and Repair</t>
  </si>
  <si>
    <t>Solar Power Purchase Agreement</t>
  </si>
  <si>
    <t>This is the expected value over the course of 20 years.</t>
  </si>
  <si>
    <t>Rooftop Package Unit Replacement/ HVAC Work</t>
  </si>
  <si>
    <t>Utilities-Electric</t>
  </si>
  <si>
    <t>Utilities-Water&amp;Sewage</t>
  </si>
  <si>
    <t>Cell Phones</t>
  </si>
  <si>
    <t>The SEED Foundation</t>
  </si>
  <si>
    <t>Brokered Business Insurance</t>
  </si>
  <si>
    <t>Classroom workstations</t>
  </si>
  <si>
    <t>Faculty/staff laptops</t>
  </si>
  <si>
    <t>Classroom Projectors</t>
  </si>
  <si>
    <t>Meriwether Godsey</t>
  </si>
  <si>
    <t>Food Services Renewal Agreement</t>
  </si>
  <si>
    <t>Food and Beverage Services</t>
  </si>
  <si>
    <t>Modification for Sodium Reduction Provision</t>
  </si>
  <si>
    <t xml:space="preserve">SEED PCS </t>
  </si>
  <si>
    <t>Member Car</t>
  </si>
  <si>
    <t>Vehicle purchase</t>
  </si>
  <si>
    <t>Sela PCS</t>
  </si>
  <si>
    <t>Jemal's Chillum, LLC</t>
  </si>
  <si>
    <t xml:space="preserve">Janitorial Services </t>
  </si>
  <si>
    <t>Service Industries, LLC.</t>
  </si>
  <si>
    <t>Breakfast and Lunch </t>
  </si>
  <si>
    <t>Financial Overseeing </t>
  </si>
  <si>
    <t>Utilites (Electricity)</t>
  </si>
  <si>
    <t>GRINKGO</t>
  </si>
  <si>
    <t>COVID-19 Cohor Swab Testing</t>
  </si>
  <si>
    <t>Interior Painting</t>
  </si>
  <si>
    <t>Shining Stars Montessori Academy PCS</t>
  </si>
  <si>
    <t>Innovative Results</t>
  </si>
  <si>
    <t>PD and PD workshops, Instructional Support, Principal Coaching, Student Assessment and Data Mgmt, Montessori Instruction Support, Special Education Compliance, Support for Dual Immersion Program, Proposal Grant Writing, ELL Compliance, IT Services</t>
  </si>
  <si>
    <t xml:space="preserve">Mitch Rich Communications </t>
  </si>
  <si>
    <t xml:space="preserve">Institutional advancement </t>
  </si>
  <si>
    <t xml:space="preserve">Occupational Therapy, Speech and Language Pathology services </t>
  </si>
  <si>
    <t>Carter Plus, LLC</t>
  </si>
  <si>
    <t>Cleaning Services</t>
  </si>
  <si>
    <t xml:space="preserve">Institutional Advancement </t>
  </si>
  <si>
    <t xml:space="preserve">Occupational Therapy, Speech and Language Pathology Services </t>
  </si>
  <si>
    <t>Life Insurance, Long Term Disability, Dental and Vision</t>
  </si>
  <si>
    <t>Medical Insurance </t>
  </si>
  <si>
    <t>Mitch Rich Communications</t>
  </si>
  <si>
    <t>Branding / Marketing</t>
  </si>
  <si>
    <t>Data Management </t>
  </si>
  <si>
    <t>Occupational therapy, speech and language pathology services</t>
  </si>
  <si>
    <t>Antoine Carter </t>
  </si>
  <si>
    <t>Varied Services including PD and PD workshops, Instructional Support, Principal Coaching, Student Assessment and Data Mgmt, Montessori Instruction Support, Special Education Compliance, Support for Dual Immersion Program, Proposal Grant Writing, ELL Compliance, IT Services</t>
  </si>
  <si>
    <t>Branding &amp; Marketing</t>
  </si>
  <si>
    <t>Genet Amare</t>
  </si>
  <si>
    <t>Amare &amp; Associates PLLC</t>
  </si>
  <si>
    <t>Maintenance of cooling tower, heater, boiler, heat exchanger, condenser pump, chilled water pump, WSHP, Fan Coil</t>
  </si>
  <si>
    <t>PPE Supplies </t>
  </si>
  <si>
    <t>Marlin Business Insurance</t>
  </si>
  <si>
    <t>Insurance for Copiers</t>
  </si>
  <si>
    <t>Laura Martinez-Garcia</t>
  </si>
  <si>
    <t>Bilingual Teaching</t>
  </si>
  <si>
    <t>Branding, Marketing Services</t>
  </si>
  <si>
    <t>Financial Services and Accounting, Data Services</t>
  </si>
  <si>
    <t>Legal and Compliance Support Services</t>
  </si>
  <si>
    <t>Canon Financial Services</t>
  </si>
  <si>
    <t>Copiers, Copier Maintenance and Insurance</t>
  </si>
  <si>
    <t>Maintenance of cooling tower, heating etc.</t>
  </si>
  <si>
    <t>Life Insurance, Long Term Disability, Dental</t>
  </si>
  <si>
    <t>American Reading Company</t>
  </si>
  <si>
    <t>Reading Curriculum &amp; PD</t>
  </si>
  <si>
    <t>Social Justice PCS</t>
  </si>
  <si>
    <t>Classroom and Office Furniture</t>
  </si>
  <si>
    <t>Student and Teacher/Staff IT and Hardware</t>
  </si>
  <si>
    <t>Human Resources Analytics Services; Finance and Accounting Services; and Student Data and Analytics Services.</t>
  </si>
  <si>
    <t>Classroom Furniture </t>
  </si>
  <si>
    <t>Student Data Management and Analytics Services </t>
  </si>
  <si>
    <t>Somerset Prep Academy PCS</t>
  </si>
  <si>
    <t>Students Curriculum/Textbooks</t>
  </si>
  <si>
    <t xml:space="preserve">Student Assessment Services </t>
  </si>
  <si>
    <t xml:space="preserve">Digital Libraries (Curriculum) </t>
  </si>
  <si>
    <t xml:space="preserve">Financial services </t>
  </si>
  <si>
    <t>The Achievement Network</t>
  </si>
  <si>
    <t xml:space="preserve">Student assessment </t>
  </si>
  <si>
    <t>TV &amp; music studio equipment</t>
  </si>
  <si>
    <t>Telephone services</t>
  </si>
  <si>
    <t>Lauren Greenwald</t>
  </si>
  <si>
    <t>Melissa Boston</t>
  </si>
  <si>
    <t>Instructional and Executive Coaching</t>
  </si>
  <si>
    <t>Our Future Family Enrichment Center</t>
  </si>
  <si>
    <t>St. Coletta Special Ed Public Charter School</t>
  </si>
  <si>
    <t>Metz Culinary Management, Inc.</t>
  </si>
  <si>
    <t>St. Coletta Special Education PCS</t>
  </si>
  <si>
    <t>Shapiro &amp; Duncan</t>
  </si>
  <si>
    <t>HVAC planned maintenance services</t>
  </si>
  <si>
    <r>
      <rPr>
        <b/>
        <sz val="11"/>
        <rFont val="Montserrat Regular"/>
      </rPr>
      <t xml:space="preserve">Early Warning Notice </t>
    </r>
    <r>
      <rPr>
        <sz val="11"/>
        <rFont val="Montserrat Regular"/>
      </rPr>
      <t>was sent for the following reason(s): Failure to submit relevant documents.</t>
    </r>
  </si>
  <si>
    <t>K Street Consulting</t>
  </si>
  <si>
    <t>IT consulting services</t>
  </si>
  <si>
    <t>Traveler's Philadelphia</t>
  </si>
  <si>
    <t>K&amp;S Management and Supply, Inc.</t>
  </si>
  <si>
    <t>Roadrunner</t>
  </si>
  <si>
    <t>K&amp;S Management and Supply</t>
  </si>
  <si>
    <t>Statesmen College Preparatory Academy for Boys PCS</t>
  </si>
  <si>
    <t xml:space="preserve">Fairgreen Consulting </t>
  </si>
  <si>
    <t>School Breakfast and Lunch</t>
  </si>
  <si>
    <t>System consultation, capacity building, and education; Staff wellness and classroom support; Student clinical support and service coordination. Staff counseling sessions.</t>
  </si>
  <si>
    <t>Finance Support </t>
  </si>
  <si>
    <t>N - Planning Year Purcahse (will be rebid at renewal)</t>
  </si>
  <si>
    <t>HealthCare Coverages </t>
  </si>
  <si>
    <t xml:space="preserve">System Consultation, Capacity Building, and Education (Foundational PD, Classroom coaching, Mental Health consultation and capacity building), Staff Wellness and Classroom Support (Weekly staff wellness initiatives, coaching and consultation), Student Clinical Support and Service Coordination </t>
  </si>
  <si>
    <t>System Consultation, Capacity Building, and Education (Foundational PD, Classroom coaching, Mental Health consultation and capacity building), Staff Wellness and Classroom Support (Weekly staff wellness initiatives, coaching and consultation), Student Clinical Support and Service Coordination </t>
  </si>
  <si>
    <t>Vision Possible Consulting</t>
  </si>
  <si>
    <t>Anti-racism trainings for Board, and review/recommendations for amendments to bylaws</t>
  </si>
  <si>
    <t xml:space="preserve">Description of Conflict of Interest: Alicia Adams, the owner of Vision Possible Consulting, is a board member of the School. Early Warning Notice was sent for the following reason(s): Submission Date is four or more business days after award date; Contract Effective Date is less than 10 business days after the Submission Date. </t>
  </si>
  <si>
    <t>The Children's Guild DC PCS</t>
  </si>
  <si>
    <t>Affinitas LLC</t>
  </si>
  <si>
    <t>Janitoral</t>
  </si>
  <si>
    <t>This contract was reported as a part of the FY 2019-2020 clean-up.</t>
  </si>
  <si>
    <t>Monroe School</t>
  </si>
  <si>
    <t>Student Services</t>
  </si>
  <si>
    <t>Staff Training</t>
  </si>
  <si>
    <t>Falcon Benon</t>
  </si>
  <si>
    <t>The school did not move through the bidding process, but will do so prior to renewal.
This contract was reported as a part of the FY 2020-2021 clean-up.</t>
  </si>
  <si>
    <t>Gas and Electric</t>
  </si>
  <si>
    <t>The Family Place PCS</t>
  </si>
  <si>
    <t>Innis Enterprise, Inc</t>
  </si>
  <si>
    <t>CDA Instruction</t>
  </si>
  <si>
    <t>Internet for student hotspots</t>
  </si>
  <si>
    <t>The Next Step PCS</t>
  </si>
  <si>
    <t>Human Resources Support</t>
  </si>
  <si>
    <t>The Next Step/El Proximo Paso PCS</t>
  </si>
  <si>
    <t>Spilled Milk Catering </t>
  </si>
  <si>
    <t>Catering for our schools 20th anniversary</t>
  </si>
  <si>
    <t>Food, bevergae and staff </t>
  </si>
  <si>
    <t>Financial auditing services </t>
  </si>
  <si>
    <t>IT Network services </t>
  </si>
  <si>
    <t>MiFi service contract </t>
  </si>
  <si>
    <t>Healthcare Coverage</t>
  </si>
  <si>
    <t>Outfront </t>
  </si>
  <si>
    <t>Advertising </t>
  </si>
  <si>
    <t>Enrollment advertising </t>
  </si>
  <si>
    <t>Insurance services</t>
  </si>
  <si>
    <t>Phone and mif services </t>
  </si>
  <si>
    <t>Paxen Publising </t>
  </si>
  <si>
    <t>Unanticipated purchases of additional e-books  books for students due to COVID-19</t>
  </si>
  <si>
    <t>FCS</t>
  </si>
  <si>
    <t>Emergency purchase of student laptops due to COVID-19</t>
  </si>
  <si>
    <t>PuroClean </t>
  </si>
  <si>
    <t>Building cleaning and disinfectant </t>
  </si>
  <si>
    <t>Galaxy Painting and Decorating, Inc.</t>
  </si>
  <si>
    <t>Repair and paint services to the cafeteria </t>
  </si>
  <si>
    <t>Littler Mendelson, PC</t>
  </si>
  <si>
    <t>Office Equipment Management, Inc.</t>
  </si>
  <si>
    <t>Printer services due to COVID-19</t>
  </si>
  <si>
    <t>Healthcare coverage</t>
  </si>
  <si>
    <t>Employee time card system</t>
  </si>
  <si>
    <t>Life insurance </t>
  </si>
  <si>
    <t>Intuit</t>
  </si>
  <si>
    <t>Software user services </t>
  </si>
  <si>
    <t>Staff Recruitment Services </t>
  </si>
  <si>
    <t>Finance, Accounting, and Human Resource Services</t>
  </si>
  <si>
    <t>Corporate Liabilities</t>
  </si>
  <si>
    <t>Alliance of Nonprofits for Insurance</t>
  </si>
  <si>
    <t>Brokered employee benefits</t>
  </si>
  <si>
    <t>School Lunch</t>
  </si>
  <si>
    <t>Hazard, Young, and Attea Associates</t>
  </si>
  <si>
    <t>Recruitment Assistance</t>
  </si>
  <si>
    <t>School Nurse</t>
  </si>
  <si>
    <t>Renaissance Development</t>
  </si>
  <si>
    <t>Tuckpointing work on building</t>
  </si>
  <si>
    <t>The Sojourner Truth School PCS</t>
  </si>
  <si>
    <t>Special Education Services (including occupational therapy)</t>
  </si>
  <si>
    <t>Thurgood Marshall Academy PCS</t>
  </si>
  <si>
    <t>RCN (a.k.a. RCN Business; a.k.a. Starpower Communications)</t>
  </si>
  <si>
    <t>Internet access &amp; Voice over IP (VoIP)</t>
  </si>
  <si>
    <t>Chrome Devices</t>
  </si>
  <si>
    <t>Accounting &amp; Human Resources Consulting</t>
  </si>
  <si>
    <t>Gali Service Industries (GSI)</t>
  </si>
  <si>
    <t>IT Consulting &amp; Technical Assistance</t>
  </si>
  <si>
    <t>Building Engineering</t>
  </si>
  <si>
    <t>MedStar</t>
  </si>
  <si>
    <t>Security cameras</t>
  </si>
  <si>
    <t>M&amp;M Contractors</t>
  </si>
  <si>
    <t>Painting (exterior)</t>
  </si>
  <si>
    <t>Academy Express, LLC</t>
  </si>
  <si>
    <t>American Transportation</t>
  </si>
  <si>
    <t>Chariots For Hire</t>
  </si>
  <si>
    <t>Partrans</t>
  </si>
  <si>
    <t>Revive Recruiting</t>
  </si>
  <si>
    <t>Employee recruitment services</t>
  </si>
  <si>
    <t>MCN Build &amp; Studio Twenty Seven Architecture</t>
  </si>
  <si>
    <t>Ridgewells</t>
  </si>
  <si>
    <t>Gala Caterer</t>
  </si>
  <si>
    <t>CCR Service Inc. (a.k.a. CCR Services LLC)</t>
  </si>
  <si>
    <t>Painting, pointing &amp; minor repairs</t>
  </si>
  <si>
    <t>DC Office of the Chief Technology Officer (d.b.a. DC-OCTO, DC-NET, DC-CAN or DC Treasury)</t>
  </si>
  <si>
    <t>ResponseTECH</t>
  </si>
  <si>
    <t>Access and Burglar Alarm Systems</t>
  </si>
  <si>
    <t>Chromebooks &amp; Laptops</t>
  </si>
  <si>
    <t>Bus transportation for student activities and field trips.</t>
  </si>
  <si>
    <t>Bard College</t>
  </si>
  <si>
    <t>Baldino's Lock &amp; Key</t>
  </si>
  <si>
    <t>Classroom lock rehabilitation</t>
  </si>
  <si>
    <t>Student Mental Health Services</t>
  </si>
  <si>
    <t>Accounting &amp; Human Resources Services</t>
  </si>
  <si>
    <t>Assessment System &amp; Consulting</t>
  </si>
  <si>
    <t>Audit &amp; Tax Services</t>
  </si>
  <si>
    <t>Technology Support and Technical Assistance</t>
  </si>
  <si>
    <t>Computer Hardware</t>
  </si>
  <si>
    <t>Liability-Property Insurance Package &amp; Umbrella</t>
  </si>
  <si>
    <t>Employee dental insurance</t>
  </si>
  <si>
    <t>Employee Life Insurance</t>
  </si>
  <si>
    <t>Dual Enrollment Courses</t>
  </si>
  <si>
    <t>Copier maintenance and supplies</t>
  </si>
  <si>
    <t>Copier Lease</t>
  </si>
  <si>
    <t>LDM Group, LLC: Advancing Equitable College Access</t>
  </si>
  <si>
    <t>AP Professional Development and Tutoring</t>
  </si>
  <si>
    <t>Mental Health &amp; Special Education Services</t>
  </si>
  <si>
    <t>Workers Compensation &amp; Employer Liability Insurance</t>
  </si>
  <si>
    <t>Business Insurance--property, liability, and umbrella coverage</t>
  </si>
  <si>
    <t>Technology Support &amp; Technical Assistance</t>
  </si>
  <si>
    <t>Student meal service</t>
  </si>
  <si>
    <t>Words Beats &amp; Life</t>
  </si>
  <si>
    <t>Arts-Based Education and Enrichment Services</t>
  </si>
  <si>
    <t>Student connectivity and employee cell phones</t>
  </si>
  <si>
    <t>Chromebooks, laptops, warranties, docks ,and peripherals</t>
  </si>
  <si>
    <t>Laptops, warranties and laptop-docks</t>
  </si>
  <si>
    <t>Employee Health insurance</t>
  </si>
  <si>
    <t>Employee Life and Ancillary Insurance</t>
  </si>
  <si>
    <t>Employee Dental Insurance</t>
  </si>
  <si>
    <t>United House of Prayer for All People</t>
  </si>
  <si>
    <t>Parking for Employees</t>
  </si>
  <si>
    <t>Compensation Planning Consulting</t>
  </si>
  <si>
    <t>Event Rentals</t>
  </si>
  <si>
    <t>Tent rental</t>
  </si>
  <si>
    <t>Two Rivers PCS</t>
  </si>
  <si>
    <t>Pendragwn</t>
  </si>
  <si>
    <t>Video Production</t>
  </si>
  <si>
    <t>Principal training and coaching</t>
  </si>
  <si>
    <t>Building Hope/Dynamic Network Solutions</t>
  </si>
  <si>
    <t>Interactive Projector Replacement and Installation</t>
  </si>
  <si>
    <t>AMD Transportation</t>
  </si>
  <si>
    <t>Employee Dental Insurance (100% employee paid)</t>
  </si>
  <si>
    <t>Worker's compensation, liability, and property insurance</t>
  </si>
  <si>
    <t>Marketing Incentives</t>
  </si>
  <si>
    <t>Dell Computers and Charging Carts</t>
  </si>
  <si>
    <t>Adriana Alarcon</t>
  </si>
  <si>
    <t>Spanish Interpretation and Translations Services</t>
  </si>
  <si>
    <t>Assessment and Professional Development Services</t>
  </si>
  <si>
    <t>Capitol Kids Speech Therapy</t>
  </si>
  <si>
    <t>Speech and Language Therapy</t>
  </si>
  <si>
    <t>Behavior Specialist</t>
  </si>
  <si>
    <t>Middle School Wednesday Wellness Program</t>
  </si>
  <si>
    <t>MECCA</t>
  </si>
  <si>
    <t>Psychological Assessments and Evaluations</t>
  </si>
  <si>
    <t>PAS</t>
  </si>
  <si>
    <t>Shannon Negussie</t>
  </si>
  <si>
    <t>ASL Interpretation Services</t>
  </si>
  <si>
    <t>WeInterpret</t>
  </si>
  <si>
    <t>Two Rivers Supporting Corporation</t>
  </si>
  <si>
    <t>Alumni and High School Search Programming</t>
  </si>
  <si>
    <r>
      <rPr>
        <b/>
        <sz val="11"/>
        <rFont val="Montserrat Regular"/>
      </rPr>
      <t>Description of Conflict</t>
    </r>
    <r>
      <rPr>
        <sz val="11"/>
        <rFont val="Montserrat Regular"/>
      </rPr>
      <t>: Ann Gosier (Two Rivers PCS, Board member), Jessica Wodatch (Two Rivers PCS, Executive Director and Two Rivers PCS, Ex Officio Board member) and Sarah Richardson (Two Rivers PCS, CFO) are all board members of Two Rivers Supporting Corp. None of the Two Rivers Supporting Corp. Board members are compensated by Two Rivers Supporting Corp.</t>
    </r>
  </si>
  <si>
    <t>Contracted Arts Instruction</t>
  </si>
  <si>
    <t xml:space="preserve">Short and long term disability insurance </t>
  </si>
  <si>
    <r>
      <rPr>
        <b/>
        <sz val="11"/>
        <rFont val="Montserrat Regular"/>
      </rPr>
      <t>Early Warning Notice</t>
    </r>
    <r>
      <rPr>
        <sz val="11"/>
        <rFont val="Montserrat Regular"/>
      </rPr>
      <t xml:space="preserve"> was sent for the following reason(s): Submission Date is four or more business days after award date. Description of Conflict: Adrian Jordan (Two Rivers PCS Board member, Finance
Committee) serves on the board of the DC Association of Health Plans and works with CareFirst in his job with Anthem, Inc., as they are both BlueCross BlueShield affiliates. He did not participate in selection discussion nor did he vote on the selection.</t>
    </r>
  </si>
  <si>
    <r>
      <rPr>
        <b/>
        <sz val="11"/>
        <rFont val="Montserrat Regular"/>
      </rPr>
      <t>Early Warning Notice</t>
    </r>
    <r>
      <rPr>
        <sz val="11"/>
        <rFont val="Montserrat Regular"/>
      </rPr>
      <t xml:space="preserve"> was sent for the following reason(s): Submission Date is four or more business days after award date, Contract Effective Date is less than 10 business days after the Submission Date. Description of Conflict: Adrian Jordan (Two Rivers PCS Board member, Finance
Committee) serves on the board of the DC Association of Health Plans and works with CareFirst in his job with Anthem, Inc., as they are both BlueCross BlueShield affiliates. He did not participate in selection discussion nor did he vote on the selection.</t>
    </r>
  </si>
  <si>
    <t>Perfection Events</t>
  </si>
  <si>
    <t>Event planner</t>
  </si>
  <si>
    <t>The school requested to correct the record regarding this contract. It had previously been submitted to DC PCSB with an incorrect value.</t>
  </si>
  <si>
    <t>Middle School Enrichment Programming</t>
  </si>
  <si>
    <t>Curriculum Implementation and Professional Development</t>
  </si>
  <si>
    <t>Springboard Collaborative</t>
  </si>
  <si>
    <t>Summer Literacy Programming</t>
  </si>
  <si>
    <t>Gas service</t>
  </si>
  <si>
    <t>Pendragwn Productions</t>
  </si>
  <si>
    <t>Film production</t>
  </si>
  <si>
    <r>
      <rPr>
        <b/>
        <sz val="11"/>
        <color theme="1"/>
        <rFont val="Montserrat Regular"/>
      </rPr>
      <t xml:space="preserve">Description of Conflict: </t>
    </r>
    <r>
      <rPr>
        <sz val="11"/>
        <color theme="1"/>
        <rFont val="Montserrat Regular"/>
      </rPr>
      <t>The owner of Pendragwn, Michael Skinner, is a former Two Rivers Board Member. His wife, Becky Skinner, is a former Two Rivers Board President.</t>
    </r>
  </si>
  <si>
    <t>WorkMonger</t>
  </si>
  <si>
    <t>Executive search firm</t>
  </si>
  <si>
    <t>Fire panel replacement</t>
  </si>
  <si>
    <t>Health and fitness programming</t>
  </si>
  <si>
    <t xml:space="preserve">Finance and Accounting Services </t>
  </si>
  <si>
    <r>
      <rPr>
        <b/>
        <sz val="11"/>
        <color theme="1"/>
        <rFont val="Montserrat Regular"/>
      </rPr>
      <t>Description of Conflict</t>
    </r>
    <r>
      <rPr>
        <sz val="11"/>
        <color theme="1"/>
        <rFont val="Montserrat Regular"/>
      </rPr>
      <t xml:space="preserve">: Current Board member Reem Labib Tyson is a compensated consultant to Urban Teacher Center. </t>
    </r>
  </si>
  <si>
    <t>Owner's representative for facilities expansion</t>
  </si>
  <si>
    <t>KL Gates</t>
  </si>
  <si>
    <t>Leftwich LLC</t>
  </si>
  <si>
    <t>180 chromebooks and 4 charging carts</t>
  </si>
  <si>
    <t>M &amp; M Contractors, LLC</t>
  </si>
  <si>
    <t>Facilities Painting</t>
  </si>
  <si>
    <t>Assessment and Professional Development</t>
  </si>
  <si>
    <t>Property and General Liability Insurance and Student Accident Insurance</t>
  </si>
  <si>
    <t>Carnegie Learning</t>
  </si>
  <si>
    <t xml:space="preserve">Math Curriculum </t>
  </si>
  <si>
    <t>Construction Manager At Risk for construction of new middle school</t>
  </si>
  <si>
    <t xml:space="preserve">This contract is for the 2019-2020 school year. </t>
  </si>
  <si>
    <t>High School and Alumni Activity Program Administration</t>
  </si>
  <si>
    <r>
      <rPr>
        <b/>
        <sz val="11"/>
        <rFont val="Montserrat Regular"/>
      </rPr>
      <t>Description of Conflict</t>
    </r>
    <r>
      <rPr>
        <sz val="11"/>
        <rFont val="Montserrat Regular"/>
      </rPr>
      <t>: This is a renewal of a conflicting interest contract. Ann Gosier (Two Rivers PCS, Board member), Jessica Wodatch (Two Rivers PCS, Executive Director and Two Rivers PCS, Ex Officio Board member) and Sarah Richardson (Two Rivers PCS, CFO) are all board members of Two Rivers Supporting Corp. None of the Two Rivers Supporting Corp. Board members are compensated by Two Rivers Supporting Corp. and none voted on this renewal.</t>
    </r>
  </si>
  <si>
    <t xml:space="preserve">This contract is for the 2018-2019 school year. </t>
  </si>
  <si>
    <t>Behavior Specialist Consultant</t>
  </si>
  <si>
    <t>Diversified Search</t>
  </si>
  <si>
    <t>Low Voltage Design, Equipment, and Installation: Security and Access</t>
  </si>
  <si>
    <t>Low Voltage Design, Equipment, and Installation: Network Infrastructure</t>
  </si>
  <si>
    <t>Audiovisual Design, Equipment, and Implementation</t>
  </si>
  <si>
    <t>internet connectivity services</t>
  </si>
  <si>
    <t>Rooftop Unit (RTU) Replacement</t>
  </si>
  <si>
    <t>Education Staffing Agency</t>
  </si>
  <si>
    <t>Computers and tablets</t>
  </si>
  <si>
    <t>NorthBay</t>
  </si>
  <si>
    <t>Outdoor Education Program</t>
  </si>
  <si>
    <t>Tutoring</t>
  </si>
  <si>
    <t>Uniform Tops</t>
  </si>
  <si>
    <t>Capitol Kids Therapy</t>
  </si>
  <si>
    <t>Physical Therapy (PT), Occupational Therapy (OT) and Assistive Technology (AT) Evaluations</t>
  </si>
  <si>
    <t>Professional Development and Implementation of the EL Education School Reform Design</t>
  </si>
  <si>
    <t>Drumming Instruction</t>
  </si>
  <si>
    <t>America Transportation Services</t>
  </si>
  <si>
    <t>H.E.P. Construction</t>
  </si>
  <si>
    <t>Two Rivers Supporting Corp.</t>
  </si>
  <si>
    <t>High school support and alumni activity program administration</t>
  </si>
  <si>
    <t>Conflict of Interest: Two Rivers Supporting Corp. is an entity that is organized and operated exclusively for the benefit of supporting the purposes of Two Rivers Public Charter School, Inc. (TRPCS).  Ann Gosier (former TRPCS board member), Jessica Wodatch (founder, former executive director, former TRPCS ex officio board member, and current TRPCS special advisor), Sarah Richardson (founder and former TRPCS CFO), Gail Williams (current TRPCS director of operations), and Aurora Steinle (current TRPCS chief of staff) are all board members of Two Rivers Supporting Corp. None of the Two Rivers Supporting Corp. Board members are compensated by Two Rivers Supporting Corp.</t>
  </si>
  <si>
    <t>Voluntary Life Insurance and Short-Term Disability and Long-Term Disability</t>
  </si>
  <si>
    <t>Payroll Processing and Benefit Enrollment</t>
  </si>
  <si>
    <t>upgrade HVAC  Building Management Systems</t>
  </si>
  <si>
    <t>BiPolar Ionization Installation</t>
  </si>
  <si>
    <t>Onsite Learning Facilitation</t>
  </si>
  <si>
    <t>Lincoln Square Group</t>
  </si>
  <si>
    <t>website redesign</t>
  </si>
  <si>
    <t>Website redesign</t>
  </si>
  <si>
    <t>Rooftop Unit (RTU) Replacements</t>
  </si>
  <si>
    <t>Telephone Service</t>
  </si>
  <si>
    <t>Network Infrastructure Hardware (Category 2)</t>
  </si>
  <si>
    <t>Conversion of Restroom Fixtures to Touchless</t>
  </si>
  <si>
    <t>MacBook Air devices</t>
  </si>
  <si>
    <t>Apple Macbook Airs, IPads, and Peripherals</t>
  </si>
  <si>
    <t>financial audit services</t>
  </si>
  <si>
    <t>Workers’ Compensation Insurance</t>
  </si>
  <si>
    <t>Package Insurance</t>
  </si>
  <si>
    <t>Price Modern</t>
  </si>
  <si>
    <t>Smith Systems student desks</t>
  </si>
  <si>
    <t>Physical Therapy, Occupational Therapy, and Assistive Technology Evaluations</t>
  </si>
  <si>
    <t>IT Support </t>
  </si>
  <si>
    <t>Internet Connectivity</t>
  </si>
  <si>
    <t>Student Food Service</t>
  </si>
  <si>
    <t>Water and Sewer Utilities </t>
  </si>
  <si>
    <t>Electricity Utility (Delivery Only) </t>
  </si>
  <si>
    <r>
      <rPr>
        <b/>
        <sz val="12"/>
        <color theme="1"/>
        <rFont val="Calibri"/>
        <family val="2"/>
        <scheme val="minor"/>
      </rPr>
      <t>Description of Conflict of Interest:</t>
    </r>
    <r>
      <rPr>
        <sz val="12"/>
        <color theme="1"/>
        <rFont val="Calibri"/>
        <family val="2"/>
        <scheme val="minor"/>
      </rPr>
      <t xml:space="preserve"> Current Board member Reem Labib Tyson, Co-chair of the Academic Excellence Committee, is a compensated consultant to Urban Teacher Center</t>
    </r>
  </si>
  <si>
    <t xml:space="preserve">Description of Conflict of Interest: Ann Gosier (former TRPCS board member), Jessica Wodatch (founder, former executive director, and former TRPCS ex officio board member), Sarah Richardson (founder and former TRPCS CFO), Gail Williams (current TRPCS chief operating officer), and Aurora Steinle (current TRPCS chief of staff) are all board members of Two Rivers Supporting Corp. None of the Two Rivers Supporting Corp. board members are compensated by Two Rivers Supporting Corp. </t>
  </si>
  <si>
    <t>Wireless Mobile Services and Devices (hotspots)</t>
  </si>
  <si>
    <t>Janitorial Services (value increase)</t>
  </si>
  <si>
    <t>DC Strings Workshop</t>
  </si>
  <si>
    <t>Music Instruction</t>
  </si>
  <si>
    <t>Washington Global PCS</t>
  </si>
  <si>
    <t>Isabella &amp; Ferdinand</t>
  </si>
  <si>
    <t xml:space="preserve">Spanish Instruction </t>
  </si>
  <si>
    <t>Solved Education Consultancy</t>
  </si>
  <si>
    <t>Consulting Services-Math Program</t>
  </si>
  <si>
    <t>Preferred Meal Systems, Inc</t>
  </si>
  <si>
    <t>Elevator Installation and Repair Services</t>
  </si>
  <si>
    <t>Solved Consulting</t>
  </si>
  <si>
    <t>Math Coaching Consult Services</t>
  </si>
  <si>
    <t>Facilities Managment and Janitorial Services</t>
  </si>
  <si>
    <t>Facility Management/Janitorial Services</t>
  </si>
  <si>
    <t>Harris &amp; Associates Psychological Services</t>
  </si>
  <si>
    <t>Math Coaching Services</t>
  </si>
  <si>
    <t>Assesment Services</t>
  </si>
  <si>
    <t>Internet Hot Spot Services</t>
  </si>
  <si>
    <t>IT Support and Technology Purchase Services</t>
  </si>
  <si>
    <t>Dentons Law Firm</t>
  </si>
  <si>
    <t>Legal Services(Covid Reopening Planning)</t>
  </si>
  <si>
    <t xml:space="preserve">Description of Conflict of Interest: The executive director’s, Elizabeth Torres, husband is a partner at Dentons Law Firm. Early Warning Notice was sent for the following reason(s): Submission Date is four or more business days after award date; Contract Effective Date is less than 10 business days after the Submission Date. </t>
  </si>
  <si>
    <t>Staff Recruitment Services</t>
  </si>
  <si>
    <t>IT Computer Network Services</t>
  </si>
  <si>
    <t>Food and Meal Services</t>
  </si>
  <si>
    <t>Internet Technology(Hotspot) Services</t>
  </si>
  <si>
    <t>Teacher Recruitment/Training Services</t>
  </si>
  <si>
    <t>Washington Latin PCS</t>
  </si>
  <si>
    <t>Occupational Therapy and Speech Services</t>
  </si>
  <si>
    <t>Financial and Human Resources services</t>
  </si>
  <si>
    <t>Select Physical Therapy</t>
  </si>
  <si>
    <t>Personal training services</t>
  </si>
  <si>
    <t>Georgette Hatcheu</t>
  </si>
  <si>
    <t>Paideia</t>
  </si>
  <si>
    <t>Educational travel services - Trip to Rome</t>
  </si>
  <si>
    <t>Smithsonian Student Adventures</t>
  </si>
  <si>
    <t>Educational travel services - Trip to Morocco</t>
  </si>
  <si>
    <t>HR consulting services</t>
  </si>
  <si>
    <t>Breakthru</t>
  </si>
  <si>
    <t>Technology equipment and services</t>
  </si>
  <si>
    <t>Metlife</t>
  </si>
  <si>
    <t>Short term, long term, and life insurance</t>
  </si>
  <si>
    <t xml:space="preserve">Property, general liability, auto, workers comp, and umbrella insurance </t>
  </si>
  <si>
    <t>EchoHill</t>
  </si>
  <si>
    <t>Outdoor school</t>
  </si>
  <si>
    <t>The Meltzer Group</t>
  </si>
  <si>
    <t>Casualty Insurance Brokerage Services</t>
  </si>
  <si>
    <t>Facility consulting services</t>
  </si>
  <si>
    <t>Loan refinancing consulting services</t>
  </si>
  <si>
    <t>In-Home tutoring services</t>
  </si>
  <si>
    <t>Venpor</t>
  </si>
  <si>
    <t>Chinese Language Institute</t>
  </si>
  <si>
    <t>Study Abroad Program</t>
  </si>
  <si>
    <t>France Study Abroad Tour Program</t>
  </si>
  <si>
    <t>Tom Porter</t>
  </si>
  <si>
    <t>Facility real estate assistance</t>
  </si>
  <si>
    <t>Curriculum Consultant</t>
  </si>
  <si>
    <t>Audit</t>
  </si>
  <si>
    <t>Financial Audits</t>
  </si>
  <si>
    <t>Life/Disability Insurance</t>
  </si>
  <si>
    <t>Water Services</t>
  </si>
  <si>
    <t>Property, General liability, Auto, umbrella</t>
  </si>
  <si>
    <t>NYU Steinhardt</t>
  </si>
  <si>
    <t>Teaching Fellows</t>
  </si>
  <si>
    <t>Workers Comp Insurance</t>
  </si>
  <si>
    <t>Real Estate Attorney</t>
  </si>
  <si>
    <t>Teaching at home of student with special needs</t>
  </si>
  <si>
    <t>Psychological Services</t>
  </si>
  <si>
    <t>BreakThru Technology Partners</t>
  </si>
  <si>
    <t>Comprehensive technology support</t>
  </si>
  <si>
    <t>Latin Janitorial Services</t>
  </si>
  <si>
    <t>Cleaning services and maintenance jobs outside of the building</t>
  </si>
  <si>
    <r>
      <rPr>
        <b/>
        <sz val="12"/>
        <color theme="1"/>
        <rFont val="Calibri"/>
        <family val="2"/>
        <scheme val="minor"/>
      </rPr>
      <t>Description of Conflict</t>
    </r>
    <r>
      <rPr>
        <sz val="12"/>
        <color theme="1"/>
        <rFont val="Calibri"/>
        <family val="2"/>
        <scheme val="minor"/>
      </rPr>
      <t xml:space="preserve">: The owner of the company is also the Director of Facilities Management at the school. </t>
    </r>
  </si>
  <si>
    <t>Project Manager</t>
  </si>
  <si>
    <t>Copier Rental </t>
  </si>
  <si>
    <t>EIS Group</t>
  </si>
  <si>
    <t>Outdoor tents to have classrooms outside and start hybrid classrooms</t>
  </si>
  <si>
    <t>Philanthropic Counsel &amp; Anchor Support</t>
  </si>
  <si>
    <t>Careers in Nonprofit</t>
  </si>
  <si>
    <t>Search services for Director of Development position</t>
  </si>
  <si>
    <t>Curriculum support and coaching for teachers</t>
  </si>
  <si>
    <t>Real Estate Services</t>
  </si>
  <si>
    <t>Breakfast and Lunch under NLSP and School Breakfast Program (SBP)</t>
  </si>
  <si>
    <t>Public Allies</t>
  </si>
  <si>
    <t>High Dosage Tutoring Support</t>
  </si>
  <si>
    <r>
      <rPr>
        <b/>
        <sz val="12"/>
        <color theme="1"/>
        <rFont val="Calibri"/>
        <family val="2"/>
        <scheme val="minor"/>
      </rPr>
      <t>Early Warning Notice</t>
    </r>
    <r>
      <rPr>
        <sz val="12"/>
        <color theme="1"/>
        <rFont val="Calibri"/>
        <family val="2"/>
        <scheme val="minor"/>
      </rPr>
      <t xml:space="preserve"> was sent for the following reason(s): Submission Date is four or more business days after award date.</t>
    </r>
  </si>
  <si>
    <t>Copier Rental Services</t>
  </si>
  <si>
    <t>Sustainability and Self-Care Coaching</t>
  </si>
  <si>
    <t>Gorove Slade</t>
  </si>
  <si>
    <t>Traffic Study Consulting</t>
  </si>
  <si>
    <t>Buses</t>
  </si>
  <si>
    <t>Wifi and Outdoor Wiring</t>
  </si>
  <si>
    <t>Washington Leadership Academy PCS</t>
  </si>
  <si>
    <t>Capitol Interactive</t>
  </si>
  <si>
    <t>Virtual reality development</t>
  </si>
  <si>
    <t>CommonLit</t>
  </si>
  <si>
    <t>Fully digital ELA Curriculum with leveled text sets</t>
  </si>
  <si>
    <t>Strategy Consultancy</t>
  </si>
  <si>
    <t>Transcend Education</t>
  </si>
  <si>
    <t>Assessment Development</t>
  </si>
  <si>
    <t>Internet Service</t>
  </si>
  <si>
    <t xml:space="preserve">Therapy Source Inc. </t>
  </si>
  <si>
    <t>Financial Consulting and Accounting Services</t>
  </si>
  <si>
    <t>District of Columbia Metropolitan Police Department</t>
  </si>
  <si>
    <t>Epilog Laser</t>
  </si>
  <si>
    <t>Epilog Laser Pro Series 80W with rotary attachment</t>
  </si>
  <si>
    <t>Modular English Language Arts curriculum development, assessments, and professional development</t>
  </si>
  <si>
    <t>Purchase of 200 Samsung Chromebook 3 and Google Chrome Licenses</t>
  </si>
  <si>
    <t>Student support services, specifically, client-focused and culturally relevant therapy, testing and vocational services.</t>
  </si>
  <si>
    <t>Student support services, specifically, supply therapy services to students.</t>
  </si>
  <si>
    <t>Financial and business consulting services</t>
  </si>
  <si>
    <t>Audit and financial services</t>
  </si>
  <si>
    <t>Day Porter Services</t>
  </si>
  <si>
    <t>Research, Planning, Report Development, Staff/board engagement</t>
  </si>
  <si>
    <t>School leader equity training in a cohort-based model</t>
  </si>
  <si>
    <t>Modular Competency-Based English Curriculum</t>
  </si>
  <si>
    <t>Student Meals for School Year 21/22</t>
  </si>
  <si>
    <t>Washington Yu Ying PCS</t>
  </si>
  <si>
    <t xml:space="preserve">CapitalTristate </t>
  </si>
  <si>
    <t>Electrical Lighting Distributor</t>
  </si>
  <si>
    <t>TBD - May 2018</t>
  </si>
  <si>
    <t xml:space="preserve">Bolana Capitol Enterprises, Inc. </t>
  </si>
  <si>
    <t>Miscelaneous office and student supplies</t>
  </si>
  <si>
    <t>Transportation Unlimited</t>
  </si>
  <si>
    <t>Therapy Associates, LLC</t>
  </si>
  <si>
    <t>Lives in the Balance</t>
  </si>
  <si>
    <t>Behavior Management Consultation based on the Collaborative and Proactive Solutions Model</t>
  </si>
  <si>
    <t>Employee Disability Insurance</t>
  </si>
  <si>
    <t>Liability and Umbrella Insurance</t>
  </si>
  <si>
    <t>Psychological Assessment Solutions (PAS)</t>
  </si>
  <si>
    <t>Window Wears LLC</t>
  </si>
  <si>
    <t>Window Coverings</t>
  </si>
  <si>
    <t>Interstate Service Company</t>
  </si>
  <si>
    <t>Immigration Support Services</t>
  </si>
  <si>
    <t>Apple Products -  Macbooks, Macbook Airs, iMac Desktops, iPads, and MacMinis</t>
  </si>
  <si>
    <t>Titan Tree Care</t>
  </si>
  <si>
    <t>Emergency Tree Removal</t>
  </si>
  <si>
    <t>Virginia Roofing</t>
  </si>
  <si>
    <t>Emergency Roof Replacement</t>
  </si>
  <si>
    <t>Therapy Associates</t>
  </si>
  <si>
    <t>Insurance Broker</t>
  </si>
  <si>
    <t>International Baccaulaureate </t>
  </si>
  <si>
    <t>School Curriculum and Professional Development Membership Organization</t>
  </si>
  <si>
    <t>A diverse elementary lead teacher</t>
  </si>
  <si>
    <t>Employee Life and Disability Insurance</t>
  </si>
  <si>
    <t>Liability and Umbrella Insurance Policies</t>
  </si>
  <si>
    <t>Covid-19 Testing for Staff  and Students</t>
  </si>
  <si>
    <t>S&amp;S Stonework Inc.</t>
  </si>
  <si>
    <t>Asphalt Repair </t>
  </si>
  <si>
    <t>Backyard City</t>
  </si>
  <si>
    <t>Outdoor Protective Coverings</t>
  </si>
  <si>
    <t>Inspire Health Alliance</t>
  </si>
  <si>
    <t>Onsite Covid-19 Testing</t>
  </si>
  <si>
    <t>Premier Medical Laboratory Services</t>
  </si>
  <si>
    <t>Covid-19 Testing for Students</t>
  </si>
  <si>
    <t>YouthBuild DC PCS</t>
  </si>
  <si>
    <t>On-site security guard services</t>
  </si>
  <si>
    <t>University Painters </t>
  </si>
  <si>
    <t>Interior and exterior painting services</t>
  </si>
  <si>
    <t>Vinyl Tile Replacement and Installation</t>
  </si>
  <si>
    <t>YouthBuild PCS</t>
  </si>
  <si>
    <t>Service Industries</t>
  </si>
  <si>
    <t>This contract was reported to us as a part of the FY 2020-2021 clean-up.</t>
  </si>
  <si>
    <t>FCC Grant to purchase IT equipment, specifically chromebooks, laptops and internet hotspot service, for our student and staff to support learning at school and at home</t>
  </si>
  <si>
    <t>RCG Talent Solutions</t>
  </si>
  <si>
    <t>Identify a COO candidate for the school</t>
  </si>
  <si>
    <t> Occupational Therapy</t>
  </si>
  <si>
    <t>CBS Outdoor - Out Front Media</t>
  </si>
  <si>
    <t>Advertisement </t>
  </si>
  <si>
    <t>Wireless hotspots for internet </t>
  </si>
  <si>
    <t>Computers for virtual learning week</t>
  </si>
  <si>
    <t>North Compass Solutions LLC</t>
  </si>
  <si>
    <t>Alina Thouyaret</t>
  </si>
  <si>
    <t>Bilingual Instructional Coaching, PD</t>
  </si>
  <si>
    <t>Bonafide Masks</t>
  </si>
  <si>
    <t>PPE</t>
  </si>
  <si>
    <t>Sunstar67 dba Kollecte</t>
  </si>
  <si>
    <t>ServPro</t>
  </si>
  <si>
    <t>Flooding clean up and repairs</t>
  </si>
  <si>
    <t>Internet </t>
  </si>
  <si>
    <t>Background Checks</t>
  </si>
  <si>
    <t>Outsourced Human Resources Services and Transition Services (Unexpected Amendment to Prior Agreement)</t>
  </si>
  <si>
    <t>Water and sewage services for facility  </t>
  </si>
  <si>
    <t>Electricity for facility</t>
  </si>
  <si>
    <t>Water and sewage services for facility  (FY22)</t>
  </si>
  <si>
    <t>Electricity for facility  (FY22)</t>
  </si>
  <si>
    <t>Payroll software and processing fees</t>
  </si>
  <si>
    <t>Teacher Placement Services</t>
  </si>
  <si>
    <t>Emergency legal services</t>
  </si>
  <si>
    <t>LevelEd Talent</t>
  </si>
  <si>
    <t>Executive search</t>
  </si>
  <si>
    <t>NSLP Food Service</t>
  </si>
  <si>
    <t>Utility Services </t>
  </si>
  <si>
    <t>SHI</t>
  </si>
  <si>
    <t>Apple computer Acessories</t>
  </si>
  <si>
    <t>Capital Linguists</t>
  </si>
  <si>
    <t>Tanslation services</t>
  </si>
  <si>
    <t>Bio Medical Waste-BWS</t>
  </si>
  <si>
    <t>Medical waste pick up</t>
  </si>
  <si>
    <t>Imagine Photography</t>
  </si>
  <si>
    <t>Photograpy Services</t>
  </si>
  <si>
    <t>Renewal - sis and enhancements-ecollect and naviance </t>
  </si>
  <si>
    <t>Phone system enhancements</t>
  </si>
  <si>
    <t>Fare cards for students and families</t>
  </si>
  <si>
    <t>Collegiate HD senior Dinner and Prom </t>
  </si>
  <si>
    <t>Security system enhancements, Collegiate, Ideal, SE</t>
  </si>
  <si>
    <t>Additional services for Ideal addition,( Hvac, Janitorial and Maintainance)</t>
  </si>
  <si>
    <t>Kalothia, Inc.</t>
  </si>
  <si>
    <t>Cabling and audio visual for new school campus</t>
  </si>
  <si>
    <t>Kimball International Inc.</t>
  </si>
  <si>
    <t>Furniture and installation</t>
  </si>
  <si>
    <t>VS America</t>
  </si>
  <si>
    <t>Internet services and devices for families at home</t>
  </si>
  <si>
    <t>Supplemental academic support</t>
  </si>
  <si>
    <t>Robert Half Talent Solutions</t>
  </si>
  <si>
    <t>vChief</t>
  </si>
  <si>
    <t>Barr Weiss Consulting</t>
  </si>
  <si>
    <t>HVAC upgrades</t>
  </si>
  <si>
    <t>Uber</t>
  </si>
  <si>
    <t>Kim Barrett</t>
  </si>
  <si>
    <t>Regional Hiring Support</t>
  </si>
  <si>
    <t>DCHR/PCSB</t>
  </si>
  <si>
    <t>SchoolWorks</t>
  </si>
  <si>
    <t> Real Estate Brokerage Services </t>
  </si>
  <si>
    <t>LEARN DC PCS</t>
  </si>
  <si>
    <t>Melwood</t>
  </si>
  <si>
    <t>Unily </t>
  </si>
  <si>
    <t>Network support, taxonomy development and related consulting.</t>
  </si>
  <si>
    <t>VMDO Architects</t>
  </si>
  <si>
    <t>Architectural and Engineering Services </t>
  </si>
  <si>
    <t>24/7 COMPUTER DOCTORS LLC</t>
  </si>
  <si>
    <t>Purchases/installation of 4 smart boards</t>
  </si>
  <si>
    <t>Nursing Services - LPN</t>
  </si>
  <si>
    <t>Special Education Related Services</t>
  </si>
  <si>
    <t>Consolidated Waterproofing Contractors (a.k.a. Consolidated Waterproofing Services)</t>
  </si>
  <si>
    <t>Urgent masonry repairs</t>
  </si>
  <si>
    <t>Property and Casualty Insurance Services</t>
  </si>
  <si>
    <t>Whiting-Turner Contracting Co</t>
  </si>
  <si>
    <t>Speciality Insurance</t>
  </si>
  <si>
    <t>FordHarrison LLP</t>
  </si>
  <si>
    <t>Ardian Technologies</t>
  </si>
  <si>
    <t>COVID-19 PCR tests</t>
  </si>
  <si>
    <t>Brighter Day Ministiries</t>
  </si>
  <si>
    <t>Current lease at 421 Alabama Avenue SE</t>
  </si>
  <si>
    <t>Health and dental insurance</t>
  </si>
  <si>
    <t>Davis Squared Consulting</t>
  </si>
  <si>
    <t>Professional development - anti-racism training</t>
  </si>
  <si>
    <t>General liability and workers compensation insurance</t>
  </si>
  <si>
    <t>Professional development - teacher training</t>
  </si>
  <si>
    <t>Psychologist, occupational therapy, speech &amp; language,physical therapy, ABA therapy</t>
  </si>
  <si>
    <t>Kglobal</t>
  </si>
  <si>
    <t>Advertising and media</t>
  </si>
  <si>
    <t>Health insurance For staff</t>
  </si>
  <si>
    <t>Guardian Dental</t>
  </si>
  <si>
    <t>Workers compensation</t>
  </si>
  <si>
    <t>Utility</t>
  </si>
  <si>
    <t>Old Dominion</t>
  </si>
  <si>
    <t>Food delivery service </t>
  </si>
  <si>
    <t>N - Financial Audit services</t>
  </si>
  <si>
    <t>Business insurance </t>
  </si>
  <si>
    <t>SPEC Play</t>
  </si>
  <si>
    <t>Playground equipment</t>
  </si>
  <si>
    <t>Networking, cabling, Wi-Fi upgrades and IT maintenance services</t>
  </si>
  <si>
    <t>Chromebooks and laptops</t>
  </si>
  <si>
    <t>Major, Lindsey &amp; Africa - In House, LLC</t>
  </si>
  <si>
    <t>Facilitating the recruitment of candidates for the role of General Counsel</t>
  </si>
  <si>
    <t>PPE and COVID mitigation supplies</t>
  </si>
  <si>
    <t>FenceSitters Films LLC</t>
  </si>
  <si>
    <t>Artistic services (video)</t>
  </si>
  <si>
    <t>COVID nurse</t>
  </si>
  <si>
    <t>Douron</t>
  </si>
  <si>
    <t>Fixed furniture and equipment</t>
  </si>
  <si>
    <t>Payroll / HRIS</t>
  </si>
  <si>
    <t>This contract was reported to us as a part of the FY 2020-2021 clean-up. The school did not move through the bidding process, but will do so prior to renewal.</t>
  </si>
  <si>
    <t>Water and sewer utilities</t>
  </si>
  <si>
    <t>Electric utility service</t>
  </si>
  <si>
    <t>Natural gas service</t>
  </si>
  <si>
    <t>Cambiar Education</t>
  </si>
  <si>
    <t>Job-related seminars and training</t>
  </si>
  <si>
    <t>Information technology services</t>
  </si>
  <si>
    <t>Executive coaching for the head of school and instructional directors</t>
  </si>
  <si>
    <t>Description of Conflict of Interest: Nicole Bryan is the current lead consultant of Growth MindED Consulting and she served as Interim Head of School of DC Scholars PCS in the 2018-19 and 2019-20 school years</t>
  </si>
  <si>
    <t>2GB Fios internet</t>
  </si>
  <si>
    <t>Medical, dental, vision benefits (insurance) for staff</t>
  </si>
  <si>
    <t>Architect ervices</t>
  </si>
  <si>
    <t>Consulting services</t>
  </si>
  <si>
    <t xml:space="preserve">Description of Conflict of Interest:  Mary Wells, the board chair of Digitial Pioneers Academy PCS, is the President of Bellwether. </t>
  </si>
  <si>
    <t>EB Security Solutions LLC</t>
  </si>
  <si>
    <t>Security and Locksmith services</t>
  </si>
  <si>
    <t>HVAC services</t>
  </si>
  <si>
    <t>Special Ed services </t>
  </si>
  <si>
    <t>Staff support</t>
  </si>
  <si>
    <t>Dental Insurance </t>
  </si>
  <si>
    <t>Interpretation</t>
  </si>
  <si>
    <t>Curriculum </t>
  </si>
  <si>
    <t>Temporary nursing support</t>
  </si>
  <si>
    <t>Student meals </t>
  </si>
  <si>
    <t>Student technology </t>
  </si>
  <si>
    <t>SPED related services </t>
  </si>
  <si>
    <t>Auditing services </t>
  </si>
  <si>
    <t>Written translation services </t>
  </si>
  <si>
    <t>Santos Construction Services</t>
  </si>
  <si>
    <t>Snow removal and landscaping </t>
  </si>
  <si>
    <t>Wells Fargo Financial Leasing</t>
  </si>
  <si>
    <t>Copiers via Copier Workshop </t>
  </si>
  <si>
    <t>ANet Assessment </t>
  </si>
  <si>
    <t>Telecom</t>
  </si>
  <si>
    <t>Payroll </t>
  </si>
  <si>
    <t>PD</t>
  </si>
  <si>
    <t>Neue Now</t>
  </si>
  <si>
    <t>Graphic design </t>
  </si>
  <si>
    <t>Global YNS</t>
  </si>
  <si>
    <t>SPED interpretation </t>
  </si>
  <si>
    <t>TVI</t>
  </si>
  <si>
    <t>SPED support to blind students </t>
  </si>
  <si>
    <t>Law Offices of Charles Moran</t>
  </si>
  <si>
    <t>Financial services </t>
  </si>
  <si>
    <t>Finance support services</t>
  </si>
  <si>
    <t>Alison Collier Consulting LLC</t>
  </si>
  <si>
    <t>Facilities space consultaion</t>
  </si>
  <si>
    <t>Google</t>
  </si>
  <si>
    <t>Student recruitment advertising</t>
  </si>
  <si>
    <t>Existing software and technology-time keeping </t>
  </si>
  <si>
    <t>Larson Communications</t>
  </si>
  <si>
    <t>Strategic communication services</t>
  </si>
  <si>
    <t>HR executive recruitment partner</t>
  </si>
  <si>
    <t>Fitz-Roy and Associates</t>
  </si>
  <si>
    <t>Staff recruitment services</t>
  </si>
  <si>
    <t>Professional developement for teachers</t>
  </si>
  <si>
    <t>Filmtwist</t>
  </si>
  <si>
    <t>Digital student recruitment campaigns</t>
  </si>
  <si>
    <t>Summer curriculum and PD</t>
  </si>
  <si>
    <t>Event set-up and production services</t>
  </si>
  <si>
    <t>bash</t>
  </si>
  <si>
    <t>Curriculum and PD</t>
  </si>
  <si>
    <t>Cyber Storm Digital</t>
  </si>
  <si>
    <t>Media production services</t>
  </si>
  <si>
    <t>Focus EduVation Inc.</t>
  </si>
  <si>
    <t>MW Consulting LLC</t>
  </si>
  <si>
    <t>HBW Construction</t>
  </si>
  <si>
    <t>Magnetic markerboard replacement</t>
  </si>
  <si>
    <t>New furniture for school campus</t>
  </si>
  <si>
    <t>Jemstar Home Solutions</t>
  </si>
  <si>
    <t>Furniture design</t>
  </si>
  <si>
    <t>Reaccreditation consulting services</t>
  </si>
  <si>
    <t>Unplanned tent rental services due to COVID/Omicron variant</t>
  </si>
  <si>
    <t>Leadership professional development</t>
  </si>
  <si>
    <t>Canopy Education</t>
  </si>
  <si>
    <t>Data analysis</t>
  </si>
  <si>
    <t>Breaker28</t>
  </si>
  <si>
    <t>Tutor Partners</t>
  </si>
  <si>
    <t>Work Renewed, LLC</t>
  </si>
  <si>
    <t>Executive recruitment services</t>
  </si>
  <si>
    <t>HVAC preventative maintenance services</t>
  </si>
  <si>
    <t>Intellimation</t>
  </si>
  <si>
    <t>Monitoring based commissioning and ongoing commissioning services</t>
  </si>
  <si>
    <t>Frontline Education</t>
  </si>
  <si>
    <t>Asset management </t>
  </si>
  <si>
    <t>Jessie Leigh Harteis</t>
  </si>
  <si>
    <t>Finance and accounting support services</t>
  </si>
  <si>
    <t>Abacus Education Partners, LLC</t>
  </si>
  <si>
    <t>Angela Zhang</t>
  </si>
  <si>
    <t>Addison Group</t>
  </si>
  <si>
    <t>Recruitment services</t>
  </si>
  <si>
    <t>The Alliance Group</t>
  </si>
  <si>
    <t>Kforce</t>
  </si>
  <si>
    <t>Spectrum Careers</t>
  </si>
  <si>
    <t>Construction management</t>
  </si>
  <si>
    <t>Group life/disability insurance</t>
  </si>
  <si>
    <t>MedStar-Georgetown Medical Center, Inc. (WISE Center)</t>
  </si>
  <si>
    <t>Consulting - capacity building and program evaluation</t>
  </si>
  <si>
    <t>Special Education Contracted services</t>
  </si>
  <si>
    <t>Facilities maintenance for East End campus</t>
  </si>
  <si>
    <t>Dental and vision insurance</t>
  </si>
  <si>
    <t>Healthcare provider for employees</t>
  </si>
  <si>
    <t>Worker's compensation insurance</t>
  </si>
  <si>
    <t>Life and disability insurance for employees</t>
  </si>
  <si>
    <t>National Center for Montessori in the Public Sector</t>
  </si>
  <si>
    <t>Leadership and teacher coaching</t>
  </si>
  <si>
    <t>Internet services provider</t>
  </si>
  <si>
    <t>Speak Life</t>
  </si>
  <si>
    <t>Therapeutic services</t>
  </si>
  <si>
    <t>Teacher hiring service</t>
  </si>
  <si>
    <t>Interactive white boards</t>
  </si>
  <si>
    <t>Short and longterm employee insurance</t>
  </si>
  <si>
    <t>Employee health and dental insurance</t>
  </si>
  <si>
    <t>Hygiene and cleaning products</t>
  </si>
  <si>
    <t>Branded materials</t>
  </si>
  <si>
    <t>HVAC preventive maintenance</t>
  </si>
  <si>
    <t>School nurse</t>
  </si>
  <si>
    <t>Auditing services</t>
  </si>
  <si>
    <t>WorldStrides formerly Brightspark</t>
  </si>
  <si>
    <t>Travel agent</t>
  </si>
  <si>
    <t>Catering and decore</t>
  </si>
  <si>
    <t>Network infrastructure hardware (category 2)</t>
  </si>
  <si>
    <t>Executive search for new head of school</t>
  </si>
  <si>
    <t>Consulting services (accreditation)</t>
  </si>
  <si>
    <t>HR &amp; payroll/rent services</t>
  </si>
  <si>
    <t>Investment services</t>
  </si>
  <si>
    <t>Design-build general contracting services</t>
  </si>
  <si>
    <t>Vex Robitics</t>
  </si>
  <si>
    <t>Robitics and technology solutions and supplies</t>
  </si>
  <si>
    <t>Graduation venue Tech Prep and Collegiate</t>
  </si>
  <si>
    <t>swivl-Satarii Inc.</t>
  </si>
  <si>
    <t>Camera and electronics for classrooms for blended learning </t>
  </si>
  <si>
    <t>Financing support services</t>
  </si>
  <si>
    <t>Yes</t>
  </si>
  <si>
    <t>American Energy Restaurant Equipment</t>
  </si>
  <si>
    <t>Food service equipment</t>
  </si>
  <si>
    <t>CapX</t>
  </si>
  <si>
    <t>Curriculm -project-based, community-based-funder Ed Forward</t>
  </si>
  <si>
    <t>Corey Bonds</t>
  </si>
  <si>
    <t>MPD officer</t>
  </si>
  <si>
    <t>Triple A Paving &amp; Sealcoating</t>
  </si>
  <si>
    <t>Maintenance and repairs</t>
  </si>
  <si>
    <t>The school could not provide proof of the bidding process to the DC PCSB, but they will move through the full bidding process prior to renewal.</t>
  </si>
  <si>
    <t>Janitex</t>
  </si>
  <si>
    <t>Janitorial supplies</t>
  </si>
  <si>
    <t>Audit fees</t>
  </si>
  <si>
    <t>S. Freedman &amp; Sons, Inc</t>
  </si>
  <si>
    <t>Paper, maintenance, and supplies</t>
  </si>
  <si>
    <t>Barnes &amp; Thornburg</t>
  </si>
  <si>
    <t>Contracted special education services</t>
  </si>
  <si>
    <t>IEC CHESAPEAKE</t>
  </si>
  <si>
    <t>Pre-apprenticeship program</t>
  </si>
  <si>
    <t>Health suite COVID support and nursing services</t>
  </si>
  <si>
    <t>Linsey Donovan</t>
  </si>
  <si>
    <t>Special education contracted coordination services</t>
  </si>
  <si>
    <t>Staffing/substitute teachers</t>
  </si>
  <si>
    <t>Continued legal services related to facility loan refinance and lease extension</t>
  </si>
  <si>
    <t>PNC Capital Markets</t>
  </si>
  <si>
    <t>Underwriting for facility refinancing/bond financing</t>
  </si>
  <si>
    <t>Xerox Corporation</t>
  </si>
  <si>
    <t>Fellowship in special education teacher development</t>
  </si>
  <si>
    <t>BooFighter LLC (DBA American Fitness)</t>
  </si>
  <si>
    <t>High school furniture and equipment</t>
  </si>
  <si>
    <t>National Press Building</t>
  </si>
  <si>
    <t> Special event venue rental, event services, and catering</t>
  </si>
  <si>
    <t>Workday</t>
  </si>
  <si>
    <t>Human resources information system</t>
  </si>
  <si>
    <t> Procurement and installation of E-Rate eligible equipment </t>
  </si>
  <si>
    <t> Internet services/DID SIP trunking </t>
  </si>
  <si>
    <t> Procurement and maintenance of E-Rate eligible equipment </t>
  </si>
  <si>
    <t>Restore More</t>
  </si>
  <si>
    <t>Restorative practice PD for middle school teachers and leaders</t>
  </si>
  <si>
    <t>Facilities management</t>
  </si>
  <si>
    <t>Arbee Association </t>
  </si>
  <si>
    <t>Classroom and office furniture</t>
  </si>
  <si>
    <t>Jennifer Hampton</t>
  </si>
  <si>
    <t>Sustainability professional development</t>
  </si>
  <si>
    <t>Custodial services and building engineer</t>
  </si>
  <si>
    <t>Study abroad trip</t>
  </si>
  <si>
    <t>Job-related professional develoment seminar to teachers</t>
  </si>
  <si>
    <t>Community Purchasing Alliance</t>
  </si>
  <si>
    <t>Food services</t>
  </si>
  <si>
    <t>Faculty chromebooks</t>
  </si>
  <si>
    <t>Extra Space Storage</t>
  </si>
  <si>
    <t>Off campus storage space</t>
  </si>
  <si>
    <t>Salesforce platform licenses</t>
  </si>
  <si>
    <t>Building for Mission</t>
  </si>
  <si>
    <t>DEI consulting services</t>
  </si>
  <si>
    <t>Equity Through Action</t>
  </si>
  <si>
    <t>Food services agreement</t>
  </si>
  <si>
    <t>Cafeteria tables</t>
  </si>
  <si>
    <t>Technology hardware, software and services</t>
  </si>
  <si>
    <t>Before and after school childcare services</t>
  </si>
  <si>
    <t>KIPPDC</t>
  </si>
  <si>
    <t>Professional development and curriculum services</t>
  </si>
  <si>
    <t>Year end and 401k audit services</t>
  </si>
  <si>
    <t>General construction/contracting services for all campuses</t>
  </si>
  <si>
    <t>Employers Preferred Ins Co</t>
  </si>
  <si>
    <t>Workers compensation insurance</t>
  </si>
  <si>
    <t>Benchmark Education Company LLC</t>
  </si>
  <si>
    <t>Electronic books, digital subscriptions, and digital assessment materials</t>
  </si>
  <si>
    <t>ECS CAPITOL SERVICES, PLLC</t>
  </si>
  <si>
    <t>Code compliance inspections</t>
  </si>
  <si>
    <t>HelloFresh</t>
  </si>
  <si>
    <t>H2O Strategies LLC</t>
  </si>
  <si>
    <t>Copyrighted curriculum and software</t>
  </si>
  <si>
    <t>Student data management system</t>
  </si>
  <si>
    <t>Rodney Smith</t>
  </si>
  <si>
    <t>Staff polos with the DC Scholars logo in multi-color (African Print) for Black History Month</t>
  </si>
  <si>
    <t>A staff member on the DC Scholars Public Charter School culture team entered an agreement with Rodney Smith to create staff polos with the DC Scholars logo in a multi-color African Print, costing approximately $1800, to celebrate Black History Month. The agreement is for a total of 100 polos, in sizes ranging from small to three extra large (3XL). The polos cost $18 per shirt, regardless of the size, and there are no shipping and handling costs. Rodney Smith is the spouse of Melissa Smith, Dean of Students at DC Scholars, who is key personnel at the school in SY21-22. As such, Mr. Rodney Smith is a conflicting interest party, and this is a conflicting interest contract. </t>
  </si>
  <si>
    <t>Amendment to SY21-22 executive coaching agreement for the operations and finance leaders</t>
  </si>
  <si>
    <t>Jennifer Leonard is the current lead consultant of Leonard &amp; Associates, PLLC, and she served as Executive Director of DC Scholars PCS in the 2019-20 and 2020-21 school years and also as Acting Director of Finance and Operations in 2020-21. In these roles, Mrs. Leonard has been key personnel of DC Scholars Public Charter School. In SY2021-22, DC Scholars is eliminating the position of Executive Director and transitioning to a new staffing model, effective July 1. In the role of Executive Coach for Non-Instructional Leader Development, Mrs. Leonard will train and develop a new Director of Finance and Operations, a new Talent Strategy Manager, and a new Human Resources Manager so that the school can accomplish a smooth transition to the new staffing structure.</t>
  </si>
  <si>
    <t>Payroll Network Inc.</t>
  </si>
  <si>
    <t>Payroll and payroll tax services, human sesources and employee self-service for time, employee benefits administration</t>
  </si>
  <si>
    <t>Group short-term disability, long-term disability, and life/accidental death insurance (for staff)</t>
  </si>
  <si>
    <t>Electricity supply</t>
  </si>
  <si>
    <t>Audit financial statements, review of UGG, preparation of Form 990, 403(b) pension audit</t>
  </si>
  <si>
    <t>Technology hardware, software and services and supplies</t>
  </si>
  <si>
    <t>Teacher candidate recruitment, selection, and hiring; teacher pre-service training</t>
  </si>
  <si>
    <t>70 Lenovo ThinkPad E14 Gen 2</t>
  </si>
  <si>
    <t>Server &amp; workstation maintenance, remote computer/device support, data storage and backup, security for devices and server</t>
  </si>
  <si>
    <t>Lars Beck is the current President and Co-Founder of Inspiroz, an ACS company, and he was previously Chief Operating Officer at ACS International Resources Inc. Mr. Beck was the former Founder and Chief Executive Officer of Scholar Academies from 2010 – 2016. In this role, Mr. Beck founded DC Scholars Public Charter School and was an officer in DC Scholars PCS’ former Charter Management Organization, Scholar Academies. Since October 1, 2016, Mr. Beck has not been affiliated with DC Scholars Public Charter School. Mr. Beck is not a trustee, officer, or key personnel at DC Scholars Public Charter School. DC Scholars Public Charter School discloses this historical relationship with Mr. Beck alongside the renewal contract with Inspiroz, an ACS International Resources company, effective July 1, 2021 and renewing July 1, 2022.</t>
  </si>
  <si>
    <t>Executive Coaching - Onboarding for DFO, Technical Assistance for the FY24 Budget Development, and Project Support requested by the HOS</t>
  </si>
  <si>
    <t>Jennifer Leonard is the current lead consultant of Leonard &amp; Associates, PLLC, and she served as an Executive Coach in SY2021-22, Executive Director in the 2019-20 and 2020-21 school years, and also as Acting Director of Finance and Operations in SY 2020-21 at DC Scholars. In these roles, Mrs. Leonard is key personnel of DC Scholars Public Charter School.</t>
  </si>
  <si>
    <t>Clockworks Technologies</t>
  </si>
  <si>
    <t>Bathroom renovation</t>
  </si>
  <si>
    <t>Consultation services</t>
  </si>
  <si>
    <t>Education staffing agency</t>
  </si>
  <si>
    <t>Ezcater</t>
  </si>
  <si>
    <t>Food catering services</t>
  </si>
  <si>
    <t>Registered nurse</t>
  </si>
  <si>
    <t>Curriculum for pre-k</t>
  </si>
  <si>
    <t>School based leader professional development</t>
  </si>
  <si>
    <t>Marcia Jackson Hooper</t>
  </si>
  <si>
    <t>Testing tech support</t>
  </si>
  <si>
    <t>National Inventors Hall of Fame</t>
  </si>
  <si>
    <t>STEM curriculum</t>
  </si>
  <si>
    <t>Chelsey Bryant</t>
  </si>
  <si>
    <t>Chisimdi Onyilofor</t>
  </si>
  <si>
    <t>Beatrice Minor</t>
  </si>
  <si>
    <t>Nwerebuaku C. Mpi’</t>
  </si>
  <si>
    <t>Gabrielle Vincent-Nwoko</t>
  </si>
  <si>
    <t>Fela Turner</t>
  </si>
  <si>
    <t>Temitope Bello</t>
  </si>
  <si>
    <t>Lawrence Williams</t>
  </si>
  <si>
    <t>Victoria Adeboye</t>
  </si>
  <si>
    <t>Gemma Gilliard</t>
  </si>
  <si>
    <t>Grace Madikaegbu</t>
  </si>
  <si>
    <t>Malyaka Brown</t>
  </si>
  <si>
    <t>Samira Jinaidu</t>
  </si>
  <si>
    <t>Tahliya Lewis</t>
  </si>
  <si>
    <t>maria lopez</t>
  </si>
  <si>
    <t>Life &amp; disability (short and longterm)</t>
  </si>
  <si>
    <t>Print shop and delivery services</t>
  </si>
  <si>
    <t>Food services agreement (fresh fruits and vegetables program)</t>
  </si>
  <si>
    <t>Water supply</t>
  </si>
  <si>
    <t>Related services in SLP, OT, ABA, PT, counseling and special education evaluations and screenings</t>
  </si>
  <si>
    <t>General contractor services</t>
  </si>
  <si>
    <t>PPE and school supplies</t>
  </si>
  <si>
    <t>Global Citizens Public Charter School has entered into a contract with Amazon for supplies and materials.  This contract is a Conflicting Interest Contract because Robert Crosby,  a former Global Citizens PCS Board Member, is currently an employee of Amazon. </t>
  </si>
  <si>
    <t>Southeast Children's Fund</t>
  </si>
  <si>
    <t>Child care</t>
  </si>
  <si>
    <t>Travel agent via TMA</t>
  </si>
  <si>
    <t>Astound Business Solutions</t>
  </si>
  <si>
    <t>E-rate internet provider</t>
  </si>
  <si>
    <t>K12 Management DBA FuelEd</t>
  </si>
  <si>
    <t>Virtual instruction and materials</t>
  </si>
  <si>
    <t>Data and compliance management services</t>
  </si>
  <si>
    <t>Annual audit</t>
  </si>
  <si>
    <t>Summer programming</t>
  </si>
  <si>
    <t>Marcum Technology, LLC</t>
  </si>
  <si>
    <t>Existing accounting software</t>
  </si>
  <si>
    <t>Benchmark assessments (grades 2-10)</t>
  </si>
  <si>
    <t>On-site security</t>
  </si>
  <si>
    <t>Solar power</t>
  </si>
  <si>
    <t>PowerSchool Registration</t>
  </si>
  <si>
    <t>Student registration platform licenses</t>
  </si>
  <si>
    <t>Washington Convention and Sports Authority t/a Events DC</t>
  </si>
  <si>
    <t>Venue rental and event services for commencement</t>
  </si>
  <si>
    <t>Galvan Group</t>
  </si>
  <si>
    <t>Interior painting services</t>
  </si>
  <si>
    <t>Precision Wall Tech</t>
  </si>
  <si>
    <t>MAP Licenses for Grades K-12</t>
  </si>
  <si>
    <t>Student information system licenses</t>
  </si>
  <si>
    <t>Data warehouse platform licenses</t>
  </si>
  <si>
    <t>Fortis Warranty</t>
  </si>
  <si>
    <t>Solar panel roofing warranty</t>
  </si>
  <si>
    <t>Financial advisory services</t>
  </si>
  <si>
    <t>Construction services</t>
  </si>
  <si>
    <t>NSLP food services</t>
  </si>
  <si>
    <t>Gathering, LLC (Stephanie Kapsis)</t>
  </si>
  <si>
    <t>Consulting services and professional development</t>
  </si>
  <si>
    <t>ECS Mid-Atlantic, LLC</t>
  </si>
  <si>
    <t>Ground water treatment maintenance</t>
  </si>
  <si>
    <t>Project management sevices</t>
  </si>
  <si>
    <t>Armstrong, Woodridge, Nicholson and Community office copiers</t>
  </si>
  <si>
    <t>Home meal delivery services</t>
  </si>
  <si>
    <t>Bus Shuttle Service - KCP</t>
  </si>
  <si>
    <t>The Law Office of Lauren E. Baum, P.C</t>
  </si>
  <si>
    <t>Turbohaul</t>
  </si>
  <si>
    <t>Bulk trash hauling services</t>
  </si>
  <si>
    <t>Solar panel system</t>
  </si>
  <si>
    <t>Headfirst</t>
  </si>
  <si>
    <t>Summer programming services</t>
  </si>
  <si>
    <t>Voluntary supplemental insurance</t>
  </si>
  <si>
    <t>Voluntary vision insurance</t>
  </si>
  <si>
    <t>Bus Shuttle Service - LCP</t>
  </si>
  <si>
    <t>Software license: attendance, discipline, communications, and report cards</t>
  </si>
  <si>
    <t>Instructional blended learning software licenses</t>
  </si>
  <si>
    <t>Software license: assessment management system</t>
  </si>
  <si>
    <t>Family communication software licenses</t>
  </si>
  <si>
    <t>Software licenses - accelerated reader</t>
  </si>
  <si>
    <t>Executive leader coaching, people management support, strategic planning support</t>
  </si>
  <si>
    <t>Nicole Bryan is the current lead consultant of Growth MindED Consulting and she served as Interim Head of School of DC Scholars PCS in the 2018-19, 2019-20, and part (a few months) of the 2020-21 and 2021-22 school years. In this role, Ms. Bryan was key personnel of DC Scholars Public Charter School. The DC Scholars PCS Board discloses and acknowledges this interest between the school and the Conflicting Interest party, Ms. Bryan.</t>
  </si>
  <si>
    <t>Dana Coleman Consulting</t>
  </si>
  <si>
    <t>Sterling/Talentwise</t>
  </si>
  <si>
    <t>Back ground check services</t>
  </si>
  <si>
    <t>Job training (teaching residency)</t>
  </si>
  <si>
    <t>OneSource Virtual</t>
  </si>
  <si>
    <t>Payroll processing services</t>
  </si>
  <si>
    <t>Class observation and assessment services</t>
  </si>
  <si>
    <t>Security camera platform</t>
  </si>
  <si>
    <t>Personal protective equipment</t>
  </si>
  <si>
    <t>Office &amp; windows software licenses</t>
  </si>
  <si>
    <t>Electronic document signing</t>
  </si>
  <si>
    <t>Network identity &amp; access management</t>
  </si>
  <si>
    <t>Video and audio communication software licenses</t>
  </si>
  <si>
    <t>Macbook laptops</t>
  </si>
  <si>
    <t>Gas supply</t>
  </si>
  <si>
    <t>Services provided for summer programming and ost via 21st cclc grant</t>
  </si>
  <si>
    <t>Construction company</t>
  </si>
  <si>
    <t>Financial and benefit plan audit</t>
  </si>
  <si>
    <t>Fares Bravo Garrido</t>
  </si>
  <si>
    <t>Translation services</t>
  </si>
  <si>
    <t>Teaching Strategies for Early Childhood</t>
  </si>
  <si>
    <t>Early childhood curriculum and assessment</t>
  </si>
  <si>
    <t>Pre-k Classroom Furniture</t>
  </si>
  <si>
    <t>Landscaping, lawn mowing, tree removal, snow removal and treatment</t>
  </si>
  <si>
    <t>Investment management services</t>
  </si>
  <si>
    <t>LiftEd Consulting</t>
  </si>
  <si>
    <t>Special education technical assistance and leader coaching services</t>
  </si>
  <si>
    <t>Mikal Barnes</t>
  </si>
  <si>
    <t>Off-duty police officer- security services</t>
  </si>
  <si>
    <t>Antonio Bundy</t>
  </si>
  <si>
    <t>Trash services</t>
  </si>
  <si>
    <t>Tidy and Trim</t>
  </si>
  <si>
    <t>Technology Oriented Consults LLC</t>
  </si>
  <si>
    <t>IT Operations Support</t>
  </si>
  <si>
    <t>IT Website Support</t>
  </si>
  <si>
    <t>Finance &amp; accounting services, including budgeting, audit, and payroll support</t>
  </si>
  <si>
    <t>E-rate supplies and installation</t>
  </si>
  <si>
    <t>Security guards for school</t>
  </si>
  <si>
    <t>Building matintenance of systems</t>
  </si>
  <si>
    <t>Finance and accounting</t>
  </si>
  <si>
    <t>Optimized recruitment Solutions LLC</t>
  </si>
  <si>
    <t>HR placement services</t>
  </si>
  <si>
    <t>Medstar</t>
  </si>
  <si>
    <t>Mental health &amp; special education services</t>
  </si>
  <si>
    <t>Audit and tax services</t>
  </si>
  <si>
    <t>Secom</t>
  </si>
  <si>
    <t>Camera and security services</t>
  </si>
  <si>
    <t>Facilities painting</t>
  </si>
  <si>
    <t>ICT Resources</t>
  </si>
  <si>
    <t>Chromebooks and charging carts</t>
  </si>
  <si>
    <t>Legal and compliance support services</t>
  </si>
  <si>
    <t>Conaboy &amp; Associates, Inc.</t>
  </si>
  <si>
    <t>Physical therapy, occupational therapy, and assistive technology evaluations</t>
  </si>
  <si>
    <t>Internet connectivity</t>
  </si>
  <si>
    <t>Workers’ compensation insurance</t>
  </si>
  <si>
    <t>Package insurance</t>
  </si>
  <si>
    <t>COVID Consulting services</t>
  </si>
  <si>
    <t>System Liquidation Inc.</t>
  </si>
  <si>
    <t>Student chromebooks</t>
  </si>
  <si>
    <t>School Device Coverage</t>
  </si>
  <si>
    <t>Student and faculty chromebook device insurance</t>
  </si>
  <si>
    <t>Ed-Ops</t>
  </si>
  <si>
    <t>HR Servics</t>
  </si>
  <si>
    <t>Joshua Pacos- consultant</t>
  </si>
  <si>
    <t>Instructional and organizational consultant</t>
  </si>
  <si>
    <t>Facilities financing support for 2nd campus</t>
  </si>
  <si>
    <t>Networking software and hardware</t>
  </si>
  <si>
    <t>KI</t>
  </si>
  <si>
    <t>Cafeteria chairs</t>
  </si>
  <si>
    <t>Teacher desks, cafeteria tables and dry-erase boards</t>
  </si>
  <si>
    <t>Portable classrooms</t>
  </si>
  <si>
    <t>Food vendor</t>
  </si>
  <si>
    <t>Health and life insurance</t>
  </si>
  <si>
    <t>Magnolia Plumbing, Inc.</t>
  </si>
  <si>
    <t>Plumbing services</t>
  </si>
  <si>
    <t>Property/gl/auto insurance</t>
  </si>
  <si>
    <t>Architecture &amp; engineering</t>
  </si>
  <si>
    <t>General liability and property insurance</t>
  </si>
  <si>
    <t>Washington Montessori Institute</t>
  </si>
  <si>
    <t>Montessori elementary teacher training</t>
  </si>
  <si>
    <t>Data management services</t>
  </si>
  <si>
    <t>Student food services</t>
  </si>
  <si>
    <t>Student information system services</t>
  </si>
  <si>
    <t>Recruitment online ad services</t>
  </si>
  <si>
    <t>Computer purchase services</t>
  </si>
  <si>
    <t>Reading specialist</t>
  </si>
  <si>
    <t>Contractual consulting services</t>
  </si>
  <si>
    <t>Accounting and finance</t>
  </si>
  <si>
    <t>Student information services</t>
  </si>
  <si>
    <t>Student information system</t>
  </si>
  <si>
    <t>Supplies/membership</t>
  </si>
  <si>
    <t>Telecommunications/wireless</t>
  </si>
  <si>
    <t>Book purchase services</t>
  </si>
  <si>
    <t>Immigration legal consulting</t>
  </si>
  <si>
    <r>
      <rPr>
        <b/>
        <sz val="10"/>
        <color theme="1"/>
        <rFont val="Montserrat Regular"/>
      </rPr>
      <t>Description of conflict of interest:</t>
    </r>
    <r>
      <rPr>
        <sz val="10"/>
        <color theme="1"/>
        <rFont val="Montserrat Regular"/>
      </rPr>
      <t xml:space="preserve"> Julia M. Toro is a former Board members of Briya PCS</t>
    </r>
  </si>
  <si>
    <t>Branding, marketing &amp; communications services</t>
  </si>
  <si>
    <r>
      <rPr>
        <b/>
        <sz val="10"/>
        <color theme="1"/>
        <rFont val="Montserrat Regular"/>
      </rPr>
      <t>Description of conflict of interest:</t>
    </r>
    <r>
      <rPr>
        <sz val="10"/>
        <color theme="1"/>
        <rFont val="Montserrat Regular"/>
      </rPr>
      <t xml:space="preserve"> Amy Houser is a former Board members of Briya PCS</t>
    </r>
  </si>
  <si>
    <t>Zulay Torres, POTR/L, SIPT</t>
  </si>
  <si>
    <t>Special education therapy services</t>
  </si>
  <si>
    <t>Property and liability insurance</t>
  </si>
  <si>
    <t>Liability, property &amp; wc</t>
  </si>
  <si>
    <t>Food services (nslp)</t>
  </si>
  <si>
    <t>Executive recruitment</t>
  </si>
  <si>
    <t>PoeIT</t>
  </si>
  <si>
    <t>Imagine Learning</t>
  </si>
  <si>
    <t>Curriculum resources</t>
  </si>
  <si>
    <t>Design-build services</t>
  </si>
  <si>
    <r>
      <rPr>
        <b/>
        <sz val="10"/>
        <rFont val="Montserrat Regular"/>
      </rPr>
      <t>Early Warning Notice</t>
    </r>
    <r>
      <rPr>
        <sz val="10"/>
        <rFont val="Montserrat Regular"/>
      </rPr>
      <t xml:space="preserve"> was sent for the following reason(s): Submission Date is four or more business days after award date, Contract Effective Date is less than 10 business days after the Submission Date. </t>
    </r>
  </si>
  <si>
    <t>Wright Insurance ( Producer Lamb Insurance Company)</t>
  </si>
  <si>
    <t>Property, liability, umbrella insurance</t>
  </si>
  <si>
    <t xml:space="preserve">PreK-3 and Pre-K4 curricula </t>
  </si>
  <si>
    <t xml:space="preserve">Online foreign language programming </t>
  </si>
  <si>
    <t>Yoga services for students</t>
  </si>
  <si>
    <t>Consumable text sets for wit &amp; wisdom grades 4-8</t>
  </si>
  <si>
    <t>Janitorial and maintenance services and additional day porters (1 per campus, 6 total)</t>
  </si>
  <si>
    <t>Access points replacement</t>
  </si>
  <si>
    <t>Pest control</t>
  </si>
  <si>
    <t>Copier/printer maintenance</t>
  </si>
  <si>
    <t>Utilities - water</t>
  </si>
  <si>
    <t>Do the Math</t>
  </si>
  <si>
    <t>Math interventions</t>
  </si>
  <si>
    <t>ABA therapy and teacher training/consult</t>
  </si>
  <si>
    <t>Online intervention in grades K-8 for reading and math</t>
  </si>
  <si>
    <t xml:space="preserve">Curricula </t>
  </si>
  <si>
    <t>School and office furniture</t>
  </si>
  <si>
    <t>Lexia licenses for all six campuses</t>
  </si>
  <si>
    <t>Utilities - electric</t>
  </si>
  <si>
    <t>Evaluations and teacher consult/training</t>
  </si>
  <si>
    <t>Trash and recycling removal</t>
  </si>
  <si>
    <t>Teacher training</t>
  </si>
  <si>
    <t>Utilities - gas</t>
  </si>
  <si>
    <t>Fundation materials and PD</t>
  </si>
  <si>
    <t>Video meetings / webinars</t>
  </si>
  <si>
    <t>Medical, dental, vision</t>
  </si>
  <si>
    <t>Group life, AD&amp;D, STD</t>
  </si>
  <si>
    <t>Goalbook</t>
  </si>
  <si>
    <t>SPED online platform</t>
  </si>
  <si>
    <t>CMA Construction Services, LLC</t>
  </si>
  <si>
    <t>Maintenance and repair services</t>
  </si>
  <si>
    <t>coursera</t>
  </si>
  <si>
    <t>Course training</t>
  </si>
  <si>
    <t>Accounting services</t>
  </si>
  <si>
    <t>Vended food service</t>
  </si>
  <si>
    <t>DEI trainings</t>
  </si>
  <si>
    <t>Landscaping and snow removal services</t>
  </si>
  <si>
    <t>Payroll provider</t>
  </si>
  <si>
    <t>NSLP/food services</t>
  </si>
  <si>
    <t>Human resources</t>
  </si>
  <si>
    <t>Parking provider</t>
  </si>
  <si>
    <t>Maintenance services</t>
  </si>
  <si>
    <t>Janitorial &amp; maintenance services</t>
  </si>
  <si>
    <t>Desktop computers and equipment</t>
  </si>
  <si>
    <t>Teacher staffing services</t>
  </si>
  <si>
    <t>Printer services</t>
  </si>
  <si>
    <t>Risse Brothers School Uniforms</t>
  </si>
  <si>
    <t>School uniforms</t>
  </si>
  <si>
    <t>Unarmed security guard for main entrance</t>
  </si>
  <si>
    <t>Student data analytics and data management</t>
  </si>
  <si>
    <t>Student textbook services</t>
  </si>
  <si>
    <t>Consulting/strategic planning services</t>
  </si>
  <si>
    <t>Bus services</t>
  </si>
  <si>
    <t>Construction/genaral contractor services</t>
  </si>
  <si>
    <t>Data technical/compliance and tactical/monitoring services</t>
  </si>
  <si>
    <t>School furniture and supplies</t>
  </si>
  <si>
    <t>MET Painters, Inc</t>
  </si>
  <si>
    <t>General construction/painting services</t>
  </si>
  <si>
    <t>Payroll, HR, benefit and administrative services</t>
  </si>
  <si>
    <t>Boland Heating and Air</t>
  </si>
  <si>
    <t>Participation in distance learning for students with a COVID-19 medical consent &amp; certification</t>
  </si>
  <si>
    <t>Allis Williams/Anointed Gifts</t>
  </si>
  <si>
    <t>Student supplies</t>
  </si>
  <si>
    <t>NSLP-food services</t>
  </si>
  <si>
    <t>Electric power services</t>
  </si>
  <si>
    <t>Macbook computers/care services</t>
  </si>
  <si>
    <t>Tag b</t>
  </si>
  <si>
    <t>Parking</t>
  </si>
  <si>
    <t>Fiduciary libility and student accident</t>
  </si>
  <si>
    <t>tokio Marine</t>
  </si>
  <si>
    <t>Cyber insurance</t>
  </si>
  <si>
    <t>Internet and WAN services</t>
  </si>
  <si>
    <t>College prep curriculum and sat, psat testing services</t>
  </si>
  <si>
    <t>Drinkmore water</t>
  </si>
  <si>
    <t>Bottled water</t>
  </si>
  <si>
    <t>STRIDE K12</t>
  </si>
  <si>
    <t xml:space="preserve">Online education </t>
  </si>
  <si>
    <t>Online education programs for HS</t>
  </si>
  <si>
    <t>Baked goods - NSLP</t>
  </si>
  <si>
    <t>Dairy products - NSLP</t>
  </si>
  <si>
    <t>Produce - NSLP</t>
  </si>
  <si>
    <t>Non food, paper and packaging goods for NSLP</t>
  </si>
  <si>
    <t>Groceries - NSLP</t>
  </si>
  <si>
    <t>Larry Duncan</t>
  </si>
  <si>
    <t>Security and protection services</t>
  </si>
  <si>
    <t>N- Emergency</t>
  </si>
  <si>
    <t>Natali Thomas</t>
  </si>
  <si>
    <t>Payroll services and 401k</t>
  </si>
  <si>
    <r>
      <rPr>
        <b/>
        <sz val="10"/>
        <color theme="1"/>
        <rFont val="Montserrat Regular"/>
      </rPr>
      <t xml:space="preserve">Description of conflict of interest: </t>
    </r>
    <r>
      <rPr>
        <sz val="10"/>
        <color theme="1"/>
        <rFont val="Montserrat Regular"/>
      </rPr>
      <t xml:space="preserve">Kristal Hartsfield, a board member at Global Citizens PCS,  is also an employee of ADP. </t>
    </r>
  </si>
  <si>
    <t>Allied Universal Security Services</t>
  </si>
  <si>
    <t>Nard's, Inc.</t>
  </si>
  <si>
    <t>Materials and installation of a paging system for second school location</t>
  </si>
  <si>
    <t>Student information system and application system</t>
  </si>
  <si>
    <t>Student transportation farecards</t>
  </si>
  <si>
    <t>Management and administrative support services</t>
  </si>
  <si>
    <r>
      <rPr>
        <b/>
        <sz val="10"/>
        <color theme="1"/>
        <rFont val="Montserrat Regular"/>
      </rPr>
      <t>Description of conflict of interest:</t>
    </r>
    <r>
      <rPr>
        <sz val="10"/>
        <color theme="1"/>
        <rFont val="Montserrat Regular"/>
      </rPr>
      <t xml:space="preserve"> Glen Howard, Lisa Mallory and Betsy Karmin serve on the board of Goodwill of Greater Washington and Goodwill Excel Center PCS</t>
    </r>
  </si>
  <si>
    <t>Curricular staffing</t>
  </si>
  <si>
    <t>Water/sewer</t>
  </si>
  <si>
    <t>Computer gaming services</t>
  </si>
  <si>
    <t>Accounting &amp; finance</t>
  </si>
  <si>
    <t>Landscape services</t>
  </si>
  <si>
    <t>General contractor / construction</t>
  </si>
  <si>
    <t>TOP SPANISH CATERING</t>
  </si>
  <si>
    <t>Incredible Designs</t>
  </si>
  <si>
    <t>SPED consulting services</t>
  </si>
  <si>
    <t>Student assessment</t>
  </si>
  <si>
    <t>Special education related services</t>
  </si>
  <si>
    <t>Facilities consulting</t>
  </si>
  <si>
    <t>Copier rental and servicing</t>
  </si>
  <si>
    <t>Telecommunciations</t>
  </si>
  <si>
    <t>Water and sewer services</t>
  </si>
  <si>
    <t>Accounting &amp; finance services</t>
  </si>
  <si>
    <t>It network services</t>
  </si>
  <si>
    <t>Electrical services</t>
  </si>
  <si>
    <t>Gas and heating services</t>
  </si>
  <si>
    <t>Behavioral student support-sped services</t>
  </si>
  <si>
    <t>Incentive and rewards online platform for students &amp; staff</t>
  </si>
  <si>
    <t>Covid-19 screening services</t>
  </si>
  <si>
    <t>Onsite professional development, curriculum, consulting services</t>
  </si>
  <si>
    <t>Insperity</t>
  </si>
  <si>
    <t>Professional employer organization services</t>
  </si>
  <si>
    <t>Student door-to-door transportation</t>
  </si>
  <si>
    <t>Role Playyy LLC</t>
  </si>
  <si>
    <t>Electronic document storage</t>
  </si>
  <si>
    <t>CBRE</t>
  </si>
  <si>
    <t>Office modification and space analysis services</t>
  </si>
  <si>
    <t>Full-service catering</t>
  </si>
  <si>
    <t>Chromebook carts and cabinets</t>
  </si>
  <si>
    <t>Headphones and audio cables</t>
  </si>
  <si>
    <t>Document cameras</t>
  </si>
  <si>
    <t>Secondary internet services</t>
  </si>
  <si>
    <t>Hot spot services and devices</t>
  </si>
  <si>
    <t>Student vision services</t>
  </si>
  <si>
    <t>Medicaid claim support</t>
  </si>
  <si>
    <t>SPED evaluation services</t>
  </si>
  <si>
    <t>SPED services</t>
  </si>
  <si>
    <t>Homebound instruction</t>
  </si>
  <si>
    <t>Kennedy Center Parking (ABM)</t>
  </si>
  <si>
    <t>Parking services</t>
  </si>
  <si>
    <t>Parking services (vouchers)</t>
  </si>
  <si>
    <t>Print management services</t>
  </si>
  <si>
    <t>MPD off duty officer staffing</t>
  </si>
  <si>
    <t>Literacy professional development</t>
  </si>
  <si>
    <t>Foundational skills curriculum</t>
  </si>
  <si>
    <t>Social studies techbook licenses</t>
  </si>
  <si>
    <t>Printing and shipping services</t>
  </si>
  <si>
    <t>Metro tokens for families in transition</t>
  </si>
  <si>
    <t>Physical therapy, audiology, social work</t>
  </si>
  <si>
    <t>Trauma and grief counseling services</t>
  </si>
  <si>
    <t>Dupree Disposal</t>
  </si>
  <si>
    <t>Waste hauling services</t>
  </si>
  <si>
    <r>
      <rPr>
        <b/>
        <sz val="10"/>
        <color theme="1"/>
        <rFont val="Montserrat Regular"/>
      </rPr>
      <t>Description of conflict of interest:</t>
    </r>
    <r>
      <rPr>
        <sz val="10"/>
        <color theme="1"/>
        <rFont val="Montserrat Regular"/>
      </rPr>
      <t xml:space="preserve"> Tony Lewis is KIPP DC PCS's Board Chair and is on the Board of Directors of Nationals Philanthropies.</t>
    </r>
  </si>
  <si>
    <t xml:space="preserve">Telephone service </t>
  </si>
  <si>
    <r>
      <rPr>
        <b/>
        <sz val="10"/>
        <color theme="1"/>
        <rFont val="Montserrat Regular"/>
      </rPr>
      <t xml:space="preserve">Description of conflict of interest: </t>
    </r>
    <r>
      <rPr>
        <sz val="10"/>
        <color theme="1"/>
        <rFont val="Montserrat Regular"/>
      </rPr>
      <t xml:space="preserve">Tony Lewis is KIPP DC’s Board Chair and a Verizon employee. Katie Cole (KIPP DC General Counsel)’s husband is a Verizon employee.  </t>
    </r>
  </si>
  <si>
    <t>Adovacy &amp; general services</t>
  </si>
  <si>
    <r>
      <rPr>
        <b/>
        <sz val="10"/>
        <color theme="1"/>
        <rFont val="Montserrat Regular"/>
      </rPr>
      <t>Description of conflict of interest:</t>
    </r>
    <r>
      <rPr>
        <sz val="10"/>
        <color theme="1"/>
        <rFont val="Montserrat Regular"/>
      </rPr>
      <t xml:space="preserve"> Allison Fansler serves on the board of the DC Charter School Alliance and KIPP DC PCS.</t>
    </r>
  </si>
  <si>
    <t>Workday consulting</t>
  </si>
  <si>
    <r>
      <rPr>
        <b/>
        <sz val="10"/>
        <color theme="1"/>
        <rFont val="Montserrat Regular"/>
      </rPr>
      <t>Description of conflict of interest:</t>
    </r>
    <r>
      <rPr>
        <sz val="10"/>
        <color theme="1"/>
        <rFont val="Montserrat Regular"/>
      </rPr>
      <t xml:space="preserve"> Marty Rodgers is a member of KIPP DC PCS's Board and is also an  employee of Accenture.</t>
    </r>
  </si>
  <si>
    <t>Background check services</t>
  </si>
  <si>
    <t>Landscaping services</t>
  </si>
  <si>
    <t>Mental health services</t>
  </si>
  <si>
    <t>Out-of-school enrichment program</t>
  </si>
  <si>
    <t>AP automation software</t>
  </si>
  <si>
    <t>Talkspace Network</t>
  </si>
  <si>
    <t>Virtual mental health services</t>
  </si>
  <si>
    <t>Modular classrooms</t>
  </si>
  <si>
    <t>Athletic training and officiating</t>
  </si>
  <si>
    <t>Diversity and equity professional development</t>
  </si>
  <si>
    <t>CDW-G (Google Voice)</t>
  </si>
  <si>
    <t>VOIP services</t>
  </si>
  <si>
    <t>Laptops for NAF</t>
  </si>
  <si>
    <t>Student incident support and consulting services</t>
  </si>
  <si>
    <t>Adinkra Solutions</t>
  </si>
  <si>
    <t>Advisory services</t>
  </si>
  <si>
    <t>Jessica Boyd Andrews</t>
  </si>
  <si>
    <t>Professional development and coaching</t>
  </si>
  <si>
    <t>Cross Country Education</t>
  </si>
  <si>
    <t>Nurse</t>
  </si>
  <si>
    <t>Wireless access points</t>
  </si>
  <si>
    <t>Vended meals</t>
  </si>
  <si>
    <t>Infinite Potential Evauations and Therapy</t>
  </si>
  <si>
    <t>Promethean boards</t>
  </si>
  <si>
    <t>Payroll/ HCM services</t>
  </si>
  <si>
    <t>Gordon Richardson</t>
  </si>
  <si>
    <t>Camera and building access management</t>
  </si>
  <si>
    <t>Electricity service</t>
  </si>
  <si>
    <t>Water and sewage service</t>
  </si>
  <si>
    <t>Abuse/molestation insurance</t>
  </si>
  <si>
    <t xml:space="preserve">Janitorial supplies </t>
  </si>
  <si>
    <t>ShieldT3</t>
  </si>
  <si>
    <t>Compost Cab </t>
  </si>
  <si>
    <t>Composting services</t>
  </si>
  <si>
    <t>After school programming and summer extension</t>
  </si>
  <si>
    <t>Third party accounting and financial services</t>
  </si>
  <si>
    <t>Operation and administration of summer enrishment program</t>
  </si>
  <si>
    <r>
      <rPr>
        <b/>
        <sz val="10"/>
        <color theme="1"/>
        <rFont val="Montserrat Regular"/>
      </rPr>
      <t>Description of conflict of interest:</t>
    </r>
    <r>
      <rPr>
        <sz val="10"/>
        <color theme="1"/>
        <rFont val="Montserrat Regular"/>
      </rPr>
      <t xml:space="preserve"> Roots Activity Learning Center is owned by the Bernida Thompson, principal of the Roots PCS. 
</t>
    </r>
    <r>
      <rPr>
        <b/>
        <sz val="10"/>
        <color theme="1"/>
        <rFont val="Montserrat Regular"/>
      </rPr>
      <t>Early Warning Notice</t>
    </r>
    <r>
      <rPr>
        <sz val="10"/>
        <color theme="1"/>
        <rFont val="Montserrat Regular"/>
      </rPr>
      <t xml:space="preserve"> was sent for the following reason(s): Submission Date is four or more business days after award date, Contract Effective Date is less than 10 business days after the Submission Date. </t>
    </r>
  </si>
  <si>
    <t>Financial services and accounting, data services</t>
  </si>
  <si>
    <t>Cleaning services</t>
  </si>
  <si>
    <t>Branding, marketing services</t>
  </si>
  <si>
    <t>Waste Management of Maryland, Inc.</t>
  </si>
  <si>
    <t>Waste management</t>
  </si>
  <si>
    <t>GEC Exchanges</t>
  </si>
  <si>
    <t>Exchange visitor teacher program</t>
  </si>
  <si>
    <t>French Toast Schoolbox</t>
  </si>
  <si>
    <t>Student psychology services</t>
  </si>
  <si>
    <t>Information technology</t>
  </si>
  <si>
    <t>Camp Ramblewood</t>
  </si>
  <si>
    <t>Summer camp for students</t>
  </si>
  <si>
    <t>City Year</t>
  </si>
  <si>
    <t>Counseling support for staff</t>
  </si>
  <si>
    <t>Business insurance--property, liability, and umbrella coverage</t>
  </si>
  <si>
    <t>Building engineering</t>
  </si>
  <si>
    <t>Assessment system &amp; consulting</t>
  </si>
  <si>
    <t>Special education legal services</t>
  </si>
  <si>
    <t>Accounting &amp; human resources services</t>
  </si>
  <si>
    <t>Workers compensation &amp; employer liability insurance</t>
  </si>
  <si>
    <t>Technology support &amp; technical assistance</t>
  </si>
  <si>
    <t>Dual enrollment services</t>
  </si>
  <si>
    <t>Cell phone and mifi-hotspots</t>
  </si>
  <si>
    <t>Compensation planning consulting</t>
  </si>
  <si>
    <t>William R. Braxton Trash Service</t>
  </si>
  <si>
    <t>Sanitation services</t>
  </si>
  <si>
    <t>Electricity utility</t>
  </si>
  <si>
    <t>Telephone service</t>
  </si>
  <si>
    <t>Behavior specialist consultant</t>
  </si>
  <si>
    <t>Curriculum implementation and professional development</t>
  </si>
  <si>
    <r>
      <rPr>
        <b/>
        <sz val="10"/>
        <color theme="1"/>
        <rFont val="Montserrat Regular"/>
      </rPr>
      <t>Description of conflict of interest:</t>
    </r>
    <r>
      <rPr>
        <sz val="10"/>
        <color theme="1"/>
        <rFont val="Montserrat Regular"/>
      </rPr>
      <t xml:space="preserve"> Ann Gosier (former Two Rivers PCS board member), Jessica Wodatch (founder, former Executive Director, and former Two Rivers PCS ex-officio board member), Sarah Richardson (founder and former Two Rivers PCS CFO), Gail Williams (current Two Rivers PCS Chief Operating Officer), and Aurora Steinle (current Two Rivers PCS Chief of Staff) are all board members of Two Rivers Supporting Corporation. </t>
    </r>
  </si>
  <si>
    <t>Finanace and accounting services</t>
  </si>
  <si>
    <t>Medical insurance services(united healthcare)</t>
  </si>
  <si>
    <t>Student assessment services</t>
  </si>
  <si>
    <t>Student data management services</t>
  </si>
  <si>
    <t>Computer/IT support services</t>
  </si>
  <si>
    <t>Photocopiers</t>
  </si>
  <si>
    <t>Exansion consulting services</t>
  </si>
  <si>
    <t>Arnold and Porter</t>
  </si>
  <si>
    <t>General architectural services</t>
  </si>
  <si>
    <t>Vended meal services</t>
  </si>
  <si>
    <t>Column1</t>
  </si>
  <si>
    <t>Column2</t>
  </si>
  <si>
    <t>Column3</t>
  </si>
  <si>
    <t>Column4</t>
  </si>
  <si>
    <t>Column5</t>
  </si>
  <si>
    <t>Column6</t>
  </si>
  <si>
    <t>Column7</t>
  </si>
  <si>
    <t>Column8</t>
  </si>
  <si>
    <t>Column9</t>
  </si>
  <si>
    <t>Column10</t>
  </si>
  <si>
    <t>Column11</t>
  </si>
  <si>
    <t>Column12</t>
  </si>
  <si>
    <t>Drain pipe repair</t>
  </si>
  <si>
    <t>Health benefits</t>
  </si>
  <si>
    <t xml:space="preserve">This contract was reported to us as a part of the FY 2021-2022 procurement clean-up. </t>
  </si>
  <si>
    <t xml:space="preserve">Computer support fees </t>
  </si>
  <si>
    <t>Building engineers</t>
  </si>
  <si>
    <t>This contract was reported to us as a part of the FY 2021-2022 procurement clean-up.</t>
  </si>
  <si>
    <t>Pridestaff</t>
  </si>
  <si>
    <t>Staffing agency</t>
  </si>
  <si>
    <t>COVID coordinator &amp; nursing for COVID response</t>
  </si>
  <si>
    <t>STL Salesforce Solutions</t>
  </si>
  <si>
    <t xml:space="preserve">Salesforce consulting </t>
  </si>
  <si>
    <t>Student information system build out &amp; support</t>
  </si>
  <si>
    <t>Four Seasons Hotel</t>
  </si>
  <si>
    <t>Venue and food for gala</t>
  </si>
  <si>
    <t>Centric Telecom</t>
  </si>
  <si>
    <t>Telephone</t>
  </si>
  <si>
    <t>Matthew O'Hara</t>
  </si>
  <si>
    <t>Interpreting- sign language</t>
  </si>
  <si>
    <t>HVAC maintenance &amp; repairs</t>
  </si>
  <si>
    <t>Financial audit</t>
  </si>
  <si>
    <t>Percon Contracting</t>
  </si>
  <si>
    <t>CDL driving services</t>
  </si>
  <si>
    <t>Brooks Home Care</t>
  </si>
  <si>
    <t>Bulk trash pick up, lawn service, landscaping</t>
  </si>
  <si>
    <t xml:space="preserve">DC Water and Sewer Authority </t>
  </si>
  <si>
    <t>Water and sewer</t>
  </si>
  <si>
    <t>Cleaning &amp; facilities management</t>
  </si>
  <si>
    <t>Accounting, financial management, and budgeting</t>
  </si>
  <si>
    <t>Facilities engineering &amp; building maintenance</t>
  </si>
  <si>
    <t>Legal representation</t>
  </si>
  <si>
    <t>Copier lease and maintenance</t>
  </si>
  <si>
    <t>Student tutoring</t>
  </si>
  <si>
    <t>Student assessments</t>
  </si>
  <si>
    <t>This contract was reported to us as a part of the FY 2021-2022 procurement clean-up. The school did not move through the bidding process, but will do so prior to renewal.</t>
  </si>
  <si>
    <t xml:space="preserve">School cleaning services </t>
  </si>
  <si>
    <t>Attain Therapy, LLC</t>
  </si>
  <si>
    <t>General contractor</t>
  </si>
  <si>
    <t>Special education</t>
  </si>
  <si>
    <t>Behavioral therapy</t>
  </si>
  <si>
    <t>Student therapy services</t>
  </si>
  <si>
    <t>Speech and language services</t>
  </si>
  <si>
    <t>Takoma Park Seventh-day Adventist Church</t>
  </si>
  <si>
    <t>Parking permits</t>
  </si>
  <si>
    <t>Special education-staffing solution services</t>
  </si>
  <si>
    <t>Legal counsel services</t>
  </si>
  <si>
    <t xml:space="preserve"> Lindsay Hart Knudsen</t>
  </si>
  <si>
    <t>Cole Pediatric Therapy</t>
  </si>
  <si>
    <t>LPN specialty nurse services</t>
  </si>
  <si>
    <t>IT computer support services</t>
  </si>
  <si>
    <t>Commercial insurance policies</t>
  </si>
  <si>
    <t>Professional development &amp; curriculum services</t>
  </si>
  <si>
    <t>Meals</t>
  </si>
  <si>
    <t>Moving and storage</t>
  </si>
  <si>
    <t>Copier leases and usage</t>
  </si>
  <si>
    <t>Student school supplies and furniture</t>
  </si>
  <si>
    <t>CBS Design Development Group LLC</t>
  </si>
  <si>
    <t>GMP Construction</t>
  </si>
  <si>
    <t>Ideas Generation</t>
  </si>
  <si>
    <t>Assist in the implementation of DEIB recommendations to build the schoolís DEIB capacity</t>
  </si>
  <si>
    <t xml:space="preserve">SCS, Inc. </t>
  </si>
  <si>
    <t xml:space="preserve">Electricity </t>
  </si>
  <si>
    <t>Water company</t>
  </si>
  <si>
    <t xml:space="preserve">School improvement support services </t>
  </si>
  <si>
    <t xml:space="preserve">Tutoring services </t>
  </si>
  <si>
    <t xml:space="preserve">Finance and accounting services </t>
  </si>
  <si>
    <t>The Mind Center, LLC</t>
  </si>
  <si>
    <t xml:space="preserve">Psychological services </t>
  </si>
  <si>
    <t xml:space="preserve">Telecommunications and hot spots </t>
  </si>
  <si>
    <t>Security services - CPA</t>
  </si>
  <si>
    <t>Student assessment materials</t>
  </si>
  <si>
    <t xml:space="preserve">Resident teachers </t>
  </si>
  <si>
    <t xml:space="preserve">Staffing agency </t>
  </si>
  <si>
    <t>Student assessment materials/ curriculum</t>
  </si>
  <si>
    <t xml:space="preserve">Sean Jamison </t>
  </si>
  <si>
    <t xml:space="preserve">School resource officer - MPD police officer </t>
  </si>
  <si>
    <t>HVAC preventative maintenance agreements and repairs as needed</t>
  </si>
  <si>
    <t xml:space="preserve">The Shanahan Law Firm, LLC </t>
  </si>
  <si>
    <t xml:space="preserve">Legal services </t>
  </si>
  <si>
    <t>Professional development and support of the SPED department and director</t>
  </si>
  <si>
    <t>JG Landscape Design</t>
  </si>
  <si>
    <t xml:space="preserve">Emergency repairs to playground </t>
  </si>
  <si>
    <t>Substitute teacher</t>
  </si>
  <si>
    <t>Broadband services</t>
  </si>
  <si>
    <t>Development &amp; fundraising support services</t>
  </si>
  <si>
    <t>MOI Rockville</t>
  </si>
  <si>
    <t>Accounting and consulting services</t>
  </si>
  <si>
    <t>Assessment and instructional data support and services</t>
  </si>
  <si>
    <t>Electronic signature software</t>
  </si>
  <si>
    <t>Copyrighted curriculum software</t>
  </si>
  <si>
    <t>Ellaphant Consulting, LLC</t>
  </si>
  <si>
    <t>FundEd Strategies</t>
  </si>
  <si>
    <t>KUEHG Corp</t>
  </si>
  <si>
    <t>Abbott Rapid Dx North America, LLC</t>
  </si>
  <si>
    <t>COVID testing kits</t>
  </si>
  <si>
    <t>Alpha Security</t>
  </si>
  <si>
    <t xml:space="preserve">Security services </t>
  </si>
  <si>
    <t xml:space="preserve">Privia Virtual Health, LLC </t>
  </si>
  <si>
    <t>Reconstruction US, Inc.</t>
  </si>
  <si>
    <t>Copyrighted materials and other intellectual property</t>
  </si>
  <si>
    <t>Behavior-Savvy 101 LLC</t>
  </si>
  <si>
    <t>Food service (vended meals) and delivery - additional transportation, food, and labor costs</t>
  </si>
  <si>
    <t>Electricity (supply and delivery) for facility</t>
  </si>
  <si>
    <t>Water for facility</t>
  </si>
  <si>
    <t>Substitute teachers</t>
  </si>
  <si>
    <t>Networking Technologies</t>
  </si>
  <si>
    <t xml:space="preserve">Network hardware </t>
  </si>
  <si>
    <t>Facility maintenance services</t>
  </si>
  <si>
    <t>M and G Services Unlimited Inc</t>
  </si>
  <si>
    <t>Vernon Riley</t>
  </si>
  <si>
    <t>Contract consultant-professional development</t>
  </si>
  <si>
    <t>Reading Achievement Partners</t>
  </si>
  <si>
    <t>Professional development services</t>
  </si>
  <si>
    <t>Food/NSLP services</t>
  </si>
  <si>
    <t>Computer/IT network services</t>
  </si>
  <si>
    <t>REthinc</t>
  </si>
  <si>
    <t>Professional development-contract consulting services</t>
  </si>
  <si>
    <t>Benjamin Davis</t>
  </si>
  <si>
    <t>Contract consuting fees</t>
  </si>
  <si>
    <t>Strategic communication/branding/marketing services</t>
  </si>
  <si>
    <t>PoliHire</t>
  </si>
  <si>
    <t>Executive search services</t>
  </si>
  <si>
    <t>The Speech Therapy Company</t>
  </si>
  <si>
    <t>Liability/property and casualty insurance services</t>
  </si>
  <si>
    <t>Ed support-assessment services</t>
  </si>
  <si>
    <t>School nursing services</t>
  </si>
  <si>
    <t>XanEdu</t>
  </si>
  <si>
    <t>Book/digital services</t>
  </si>
  <si>
    <t>Special Education Leader Fellowship, Inc</t>
  </si>
  <si>
    <t>Literacy mentor</t>
  </si>
  <si>
    <t xml:space="preserve">Conaboy &amp; Associates, Inc. </t>
  </si>
  <si>
    <t xml:space="preserve">SPED </t>
  </si>
  <si>
    <t>The Pediatric Speech Lab</t>
  </si>
  <si>
    <t>Streetz, Inc.</t>
  </si>
  <si>
    <t>Marketing for enrollment</t>
  </si>
  <si>
    <t>Advertising services</t>
  </si>
  <si>
    <t>Bobby Broome Aquatics</t>
  </si>
  <si>
    <t>Swimming pool, life guard, and, grass cutting services</t>
  </si>
  <si>
    <t>Umbrella, auto and building insurance</t>
  </si>
  <si>
    <t>Principal National Life Insurance Company</t>
  </si>
  <si>
    <t>Key man insurance</t>
  </si>
  <si>
    <t>Carefirst Blue Cross</t>
  </si>
  <si>
    <t>Employee health insurance- part of cost is paying employee withholdings</t>
  </si>
  <si>
    <t>Insite Media</t>
  </si>
  <si>
    <t>Marketing and video that unexpectedly went over the budgeted amount</t>
  </si>
  <si>
    <t>Cohen Seglias Pallas Greenhall &amp; Furman, PC</t>
  </si>
  <si>
    <t>General counsel for the school</t>
  </si>
  <si>
    <t>COVID saliva-based PCR testing services</t>
  </si>
  <si>
    <t>Registered nurse services</t>
  </si>
  <si>
    <t>NSLP food service</t>
  </si>
  <si>
    <t>COVID related services</t>
  </si>
  <si>
    <t>Dillard Legal Consultants</t>
  </si>
  <si>
    <t>Energy source service contract</t>
  </si>
  <si>
    <t>Financial auditing services</t>
  </si>
  <si>
    <t>Existing procurement software</t>
  </si>
  <si>
    <t>Membership fee</t>
  </si>
  <si>
    <t>The Danielson Group</t>
  </si>
  <si>
    <t>Professional developement- framework for teaching</t>
  </si>
  <si>
    <t>LEA health insurance</t>
  </si>
  <si>
    <t>Map testing</t>
  </si>
  <si>
    <t>Online curriculum</t>
  </si>
  <si>
    <t>Imagine Learning (Edgenuity)</t>
  </si>
  <si>
    <t>Curriculum-core, intervention and supplemental</t>
  </si>
  <si>
    <t>Curricula in mathematics, english language arts, science</t>
  </si>
  <si>
    <t>Literacy learning intervention curriculum</t>
  </si>
  <si>
    <t>Postage and mail processing services</t>
  </si>
  <si>
    <t>Gas utility</t>
  </si>
  <si>
    <t>Next Step</t>
  </si>
  <si>
    <t>Website maintanance and design</t>
  </si>
  <si>
    <t>Related clinical services for medically fragile students</t>
  </si>
  <si>
    <t>PresenceLearning Inc.</t>
  </si>
  <si>
    <t>Dance for Schools</t>
  </si>
  <si>
    <t>Dane curriculum</t>
  </si>
  <si>
    <t>Design build services</t>
  </si>
  <si>
    <t>Financial, accounting, and data services</t>
  </si>
  <si>
    <t>Furniture and lockers</t>
  </si>
  <si>
    <t>Hour Eyes Security</t>
  </si>
  <si>
    <t xml:space="preserve">Amazon Capital Services, Inc </t>
  </si>
  <si>
    <t>Supplies</t>
  </si>
  <si>
    <t>SPED assessment and services</t>
  </si>
  <si>
    <t xml:space="preserve">Spectacle Marketing </t>
  </si>
  <si>
    <t>Monthly strategic planning, full social media management, content strategy and discovery, analytics, and ongoing consulting.</t>
  </si>
  <si>
    <t xml:space="preserve">Healthcare coverages (via our brokerage firm) </t>
  </si>
  <si>
    <t xml:space="preserve">Temporary health care personnel and general health services </t>
  </si>
  <si>
    <t>Nonprofits Insurance Alliance</t>
  </si>
  <si>
    <t>Brokered advertising services</t>
  </si>
  <si>
    <t>Berry and Homer</t>
  </si>
  <si>
    <t>Interior graphics and signage</t>
  </si>
  <si>
    <t>Sign language interpreting services</t>
  </si>
  <si>
    <t>Sign Language USA</t>
  </si>
  <si>
    <t>Accounting and financial bookkeeping services</t>
  </si>
  <si>
    <t>Entrepreneurial Ventures In Education</t>
  </si>
  <si>
    <t>Summer advantage program</t>
  </si>
  <si>
    <t>Tablets and computers for students and staff</t>
  </si>
  <si>
    <t>Paint facility</t>
  </si>
  <si>
    <t>Curriculum implementation services</t>
  </si>
  <si>
    <t>Special education consulting services</t>
  </si>
  <si>
    <t>Before and aftercare programming</t>
  </si>
  <si>
    <t>Diversified Air Systems</t>
  </si>
  <si>
    <t>Custom furniture needed immediately for construction project</t>
  </si>
  <si>
    <r>
      <rPr>
        <b/>
        <sz val="11"/>
        <color theme="1"/>
        <rFont val="Montserrat Regular"/>
      </rPr>
      <t xml:space="preserve">Description of conflict of interest: </t>
    </r>
    <r>
      <rPr>
        <sz val="11"/>
        <color theme="1"/>
        <rFont val="Montserrat Regular"/>
      </rPr>
      <t>The conflict of interest derives from Jimmy Henderson, a former Ingenuity Prep board member, being a managing partner at Level Field.</t>
    </r>
  </si>
  <si>
    <t>Substitutes</t>
  </si>
  <si>
    <t xml:space="preserve">Kaiser Permanente </t>
  </si>
  <si>
    <t xml:space="preserve">Books, curriculum </t>
  </si>
  <si>
    <t>Tutoring, ESL, and/or reading support</t>
  </si>
  <si>
    <t>Teaching residents</t>
  </si>
  <si>
    <t>Health care insurance</t>
  </si>
  <si>
    <t>Facility management and maintenance</t>
  </si>
  <si>
    <t>Charter School Incubator Initiative/Building Pathways</t>
  </si>
  <si>
    <t xml:space="preserve">Facility management </t>
  </si>
  <si>
    <t>Academic support &amp; curriculum alignment</t>
  </si>
  <si>
    <t>HVAC repairs</t>
  </si>
  <si>
    <t>Supplemental health insurance services</t>
  </si>
  <si>
    <t>Professional development, coaching, and c-suite support</t>
  </si>
  <si>
    <r>
      <rPr>
        <b/>
        <sz val="11"/>
        <color theme="1"/>
        <rFont val="Montserrat Regular"/>
      </rPr>
      <t>Description of conflict of interest:</t>
    </r>
    <r>
      <rPr>
        <sz val="11"/>
        <color theme="1"/>
        <rFont val="Montserrat Regular"/>
      </rPr>
      <t xml:space="preserve"> Shannon Hodge is the former co-founder and Executive Director of Kingsman Academy.
This contract was reported to us as a part of the FY 2021-2022 procurement clean-up.</t>
    </r>
  </si>
  <si>
    <t>Contracted instruction</t>
  </si>
  <si>
    <t>Food services/NSLP</t>
  </si>
  <si>
    <t>Electronic document storage (value increase)</t>
  </si>
  <si>
    <t>Pest control services (value increase)</t>
  </si>
  <si>
    <t>Legal services (value increase)</t>
  </si>
  <si>
    <t>WebstaurantStore</t>
  </si>
  <si>
    <t>Executive Signature Services</t>
  </si>
  <si>
    <t xml:space="preserve"> off-duty MPD officer staffing and consulting services </t>
  </si>
  <si>
    <t>Sharifah Holder</t>
  </si>
  <si>
    <t>Attendance program design and implementation</t>
  </si>
  <si>
    <t>Jesse Grant-Skinner</t>
  </si>
  <si>
    <t>Enrollment support services</t>
  </si>
  <si>
    <t xml:space="preserve">Wendt Center </t>
  </si>
  <si>
    <t>Mental health services for staff</t>
  </si>
  <si>
    <t>Middle school books</t>
  </si>
  <si>
    <t>Clare McGuire</t>
  </si>
  <si>
    <t>School leader recruitment and selection services</t>
  </si>
  <si>
    <t>Recruitment and marketing services</t>
  </si>
  <si>
    <t>Hyatt Regency Chesapeake Bay</t>
  </si>
  <si>
    <t>Event services</t>
  </si>
  <si>
    <t>Violence interruption services</t>
  </si>
  <si>
    <t>Safe passage and mentorship services</t>
  </si>
  <si>
    <t>Insurance - management liability and commercial package</t>
  </si>
  <si>
    <t>Blue Cross Blue Shield</t>
  </si>
  <si>
    <t>Medical benefits</t>
  </si>
  <si>
    <t>LiveAllGood Coaching LLC</t>
  </si>
  <si>
    <t>Coaching services</t>
  </si>
  <si>
    <t>Mindbloom Preschool</t>
  </si>
  <si>
    <t>Afterschool language programming</t>
  </si>
  <si>
    <t>Janitorial services - 2 locations</t>
  </si>
  <si>
    <t>SPED assessment services</t>
  </si>
  <si>
    <t>Digital library</t>
  </si>
  <si>
    <t>School designer for EL education</t>
  </si>
  <si>
    <t>Tutoring for 21st century program grant</t>
  </si>
  <si>
    <t>Garda World Security Services</t>
  </si>
  <si>
    <t xml:space="preserve">Summer programming and school year programming for 21st Century Grant </t>
  </si>
  <si>
    <t>21st Century Grant services programming</t>
  </si>
  <si>
    <t>Utilities for school</t>
  </si>
  <si>
    <t>School business insurance</t>
  </si>
  <si>
    <t>21st century grant services for programming</t>
  </si>
  <si>
    <t xml:space="preserve">School brokerage and school insurance </t>
  </si>
  <si>
    <t>Testing grant via OSSE</t>
  </si>
  <si>
    <t>Facillities reopen grant</t>
  </si>
  <si>
    <t>Services for phone services and IT support</t>
  </si>
  <si>
    <t>Trash and waste</t>
  </si>
  <si>
    <t>HVAC system</t>
  </si>
  <si>
    <t>Specialized school design curriculum</t>
  </si>
  <si>
    <t>KMG Hauling</t>
  </si>
  <si>
    <t xml:space="preserve">Curriculum </t>
  </si>
  <si>
    <t>Accelerate Learning Inc.</t>
  </si>
  <si>
    <t>Lincoln Life Insurance</t>
  </si>
  <si>
    <t>Employee short-term and long-term insurance</t>
  </si>
  <si>
    <t xml:space="preserve">School transportation </t>
  </si>
  <si>
    <t>Citywide Promotions</t>
  </si>
  <si>
    <t>School marketing, student uniforms, staff apparel</t>
  </si>
  <si>
    <t>Payroll, retirement, benefits services</t>
  </si>
  <si>
    <t>Training for teachers</t>
  </si>
  <si>
    <t>National food service vendor</t>
  </si>
  <si>
    <t>Drug Testing Supplies</t>
  </si>
  <si>
    <t>Encova Insurance</t>
  </si>
  <si>
    <t xml:space="preserve">Student services SPED </t>
  </si>
  <si>
    <t xml:space="preserve">Ellis Therapeutic Consultants </t>
  </si>
  <si>
    <t xml:space="preserve">HVAC services </t>
  </si>
  <si>
    <t xml:space="preserve">School meals </t>
  </si>
  <si>
    <t>Building security access maintenance and management</t>
  </si>
  <si>
    <t>Contracted SPED services</t>
  </si>
  <si>
    <t>Professional development/teacher pipelines</t>
  </si>
  <si>
    <t xml:space="preserve">F&amp;L Construction </t>
  </si>
  <si>
    <t>Waste and recyclables collection company</t>
  </si>
  <si>
    <t xml:space="preserve">Retirement </t>
  </si>
  <si>
    <t>Landscaping and snow removal</t>
  </si>
  <si>
    <t>Insurance/worker's comp</t>
  </si>
  <si>
    <t>Maint/cleaning</t>
  </si>
  <si>
    <t>Occupational therapy</t>
  </si>
  <si>
    <t xml:space="preserve">Philadelphia Insurance Companies </t>
  </si>
  <si>
    <t>Copier rentals and services</t>
  </si>
  <si>
    <t>Hiring services</t>
  </si>
  <si>
    <t>Teacher laptops</t>
  </si>
  <si>
    <t>Boiler maintenance</t>
  </si>
  <si>
    <t>Special education related services and evaluation</t>
  </si>
  <si>
    <t xml:space="preserve">Janitorial, facilities maintenance, and HVAC </t>
  </si>
  <si>
    <t>Wesco</t>
  </si>
  <si>
    <t>Employee medical insurance</t>
  </si>
  <si>
    <t>Back office finance support</t>
  </si>
  <si>
    <t>IT support, hard and soft ware purchasing</t>
  </si>
  <si>
    <t>WFB CLEANING SOLUTIONS</t>
  </si>
  <si>
    <t>Operation and administration of summer school</t>
  </si>
  <si>
    <r>
      <rPr>
        <b/>
        <sz val="11"/>
        <color theme="1"/>
        <rFont val="Montserrat Regular"/>
      </rPr>
      <t>Description of conflict of interest:</t>
    </r>
    <r>
      <rPr>
        <sz val="11"/>
        <color theme="1"/>
        <rFont val="Montserrat Regular"/>
      </rPr>
      <t xml:space="preserve"> The school is a party to a lease agreement for its space as a sub-tenant owned of the property by Bernida Thompson, principal of the school.
This contract was reported to us as a part of the FY 2021-2022 procurement clean-up.</t>
    </r>
  </si>
  <si>
    <t>Kenneth Arndt</t>
  </si>
  <si>
    <t>Finance support, grant oversight and operational/management support</t>
  </si>
  <si>
    <t>Food services renewal agreement</t>
  </si>
  <si>
    <t>Bolana Capitol Enterprises  Inc.</t>
  </si>
  <si>
    <t>Best Care Diagnostic Services</t>
  </si>
  <si>
    <t>Cleaning</t>
  </si>
  <si>
    <t>Bathroom construction</t>
  </si>
  <si>
    <t>Financial servicies</t>
  </si>
  <si>
    <t>Technology services</t>
  </si>
  <si>
    <r>
      <t xml:space="preserve">The school did not move through the bidding process, but will do so prior to renewal. 
</t>
    </r>
    <r>
      <rPr>
        <b/>
        <sz val="11"/>
        <rFont val="Montserrat Regular"/>
      </rPr>
      <t>Early Warning Notice</t>
    </r>
    <r>
      <rPr>
        <sz val="11"/>
        <rFont val="Montserrat Regular"/>
      </rPr>
      <t xml:space="preserve"> was sent for the following reason(s): Submission Date is four or more business days after award date; Contract Effective Date is less than 10 business days after the Submission Date. </t>
    </r>
  </si>
  <si>
    <t>Health insurance (Carefirst)</t>
  </si>
  <si>
    <t>Metz Culinary Management</t>
  </si>
  <si>
    <t>Related services</t>
  </si>
  <si>
    <t>Student food service</t>
  </si>
  <si>
    <t>Vision Service Plan</t>
  </si>
  <si>
    <t>Phone</t>
  </si>
  <si>
    <t>Garbage pick up</t>
  </si>
  <si>
    <t>Building insurances</t>
  </si>
  <si>
    <t>Studios Architecture</t>
  </si>
  <si>
    <t>Design, site enabling, and permitting prior to the installation of two modular classrooms</t>
  </si>
  <si>
    <t>Delivery, installation, leasing, and eventual removal of two modular classrooms</t>
  </si>
  <si>
    <t>Artic Construction, Inc.</t>
  </si>
  <si>
    <t>Supporting the installation of two modular classrooms by doing the necessary construction work to prepare the space for installation</t>
  </si>
  <si>
    <t>The Young and Well</t>
  </si>
  <si>
    <t xml:space="preserve">Special education services </t>
  </si>
  <si>
    <t>Finance services</t>
  </si>
  <si>
    <t>Top Spanish CafÈ &amp; Catering</t>
  </si>
  <si>
    <t>Employee life and ancillary insurance</t>
  </si>
  <si>
    <t>Contact tracing and emergency planning consulting</t>
  </si>
  <si>
    <t>Parking for employees</t>
  </si>
  <si>
    <t>Outdoor education program</t>
  </si>
  <si>
    <t>Teacher residency</t>
  </si>
  <si>
    <t>Event catering</t>
  </si>
  <si>
    <t>Psychological evaluation services</t>
  </si>
  <si>
    <t>Food service provider</t>
  </si>
  <si>
    <t>Transportation services</t>
  </si>
  <si>
    <t>Mental health consulting for staff</t>
  </si>
  <si>
    <t>Finance support</t>
  </si>
  <si>
    <t>Technology support</t>
  </si>
  <si>
    <t>Accounting audit</t>
  </si>
  <si>
    <t>Special education support</t>
  </si>
  <si>
    <t>Commercial Insurance Associates</t>
  </si>
  <si>
    <t>Commercial insurance</t>
  </si>
  <si>
    <t>Playground Specialists, Inc.</t>
  </si>
  <si>
    <t>Commercial playground equipment</t>
  </si>
  <si>
    <t>Performance management support and  professional support services</t>
  </si>
  <si>
    <t>AGI Repair</t>
  </si>
  <si>
    <t>Computer repair</t>
  </si>
  <si>
    <t>HVAC communications system support</t>
  </si>
  <si>
    <t>Telecommunications cabling and systems support</t>
  </si>
  <si>
    <t>Global Industrial</t>
  </si>
  <si>
    <t>School and industrial maintenance supplies</t>
  </si>
  <si>
    <t>Supplemental employee insurance</t>
  </si>
  <si>
    <t>Information systems database and support</t>
  </si>
  <si>
    <t>Teacher residents/student support</t>
  </si>
  <si>
    <r>
      <t>Early Warning Notice</t>
    </r>
    <r>
      <rPr>
        <sz val="11"/>
        <color rgb="FF000000"/>
        <rFont val="Montserrat Regular"/>
      </rPr>
      <t xml:space="preserve"> was sent for the following reasons: Submission Date is four or more business days after award date; Contract Effective Date is less than 10 business days after the Submission Date; Failure to move through full bidding process</t>
    </r>
  </si>
  <si>
    <t xml:space="preserve">Technology </t>
  </si>
  <si>
    <t>Curriculum and professional development</t>
  </si>
  <si>
    <t>HRIS system</t>
  </si>
  <si>
    <t>Accounting support</t>
  </si>
  <si>
    <t>Student evaluations</t>
  </si>
  <si>
    <t>Cole Pediatric Therapy (Conaboy &amp; Associates)</t>
  </si>
  <si>
    <t>Electricity (and conduit for constellation energy)</t>
  </si>
  <si>
    <t>Student software subscription</t>
  </si>
  <si>
    <t>Innovative K12 Solutions</t>
  </si>
  <si>
    <t>Pilot human resources consulting project</t>
  </si>
  <si>
    <r>
      <t>Description of Conflict of Interest:</t>
    </r>
    <r>
      <rPr>
        <sz val="11"/>
        <color rgb="FF000000"/>
        <rFont val="Montserrat Regular"/>
      </rPr>
      <t xml:space="preserve"> Dr. Art Fields is the Chief Executive Officer of Innovative K12 Solutions and serves on Capital City PCS's Board.</t>
    </r>
  </si>
  <si>
    <t>Insurance - dental, STD, LTD, life AD&amp;D</t>
  </si>
  <si>
    <t>Insurance - medical</t>
  </si>
  <si>
    <t>DC Treasury/DC Net</t>
  </si>
  <si>
    <t>Static IP address &amp; internet</t>
  </si>
  <si>
    <t>Life &amp; disability insurance</t>
  </si>
  <si>
    <t>Health &amp; life insurance</t>
  </si>
  <si>
    <t>Equity Development Group</t>
  </si>
  <si>
    <t>CT3</t>
  </si>
  <si>
    <t>Furniture services</t>
  </si>
  <si>
    <t>General counsel</t>
  </si>
  <si>
    <t>Food services agreement for NSLP</t>
  </si>
  <si>
    <t>UPS</t>
  </si>
  <si>
    <t>Shipping and mailing</t>
  </si>
  <si>
    <t>Jessica Lewis-Hinds</t>
  </si>
  <si>
    <t>Auxiliary school resource officer</t>
  </si>
  <si>
    <t>Jamal Sullivan</t>
  </si>
  <si>
    <t>Auxiliary school resource officer-MPD</t>
  </si>
  <si>
    <t>Charlie Hernandez</t>
  </si>
  <si>
    <t>Jeffery Clay</t>
  </si>
  <si>
    <t>Auxiliary school resource officer - MPD</t>
  </si>
  <si>
    <t>Briana Taylor</t>
  </si>
  <si>
    <t>Curruculum for stem based learning math and science</t>
  </si>
  <si>
    <t>Access Limo/ALS Transportation</t>
  </si>
  <si>
    <t>LEA vision,life, LTD, STD insurance</t>
  </si>
  <si>
    <t>All's Well</t>
  </si>
  <si>
    <t>Nurse/medical assistant</t>
  </si>
  <si>
    <t>Evolv</t>
  </si>
  <si>
    <t>Security hardware</t>
  </si>
  <si>
    <t>Snack services</t>
  </si>
  <si>
    <t>Utility - running water</t>
  </si>
  <si>
    <t>School uniforms/apparel</t>
  </si>
  <si>
    <t>Phyllis A. Bolden</t>
  </si>
  <si>
    <t>Innovative Computer Systems</t>
  </si>
  <si>
    <t>Dedicated IT outsoursing services</t>
  </si>
  <si>
    <t>Psychoeducational evaluations</t>
  </si>
  <si>
    <t>Professionals for Nonprofits</t>
  </si>
  <si>
    <t>Staff recruitment</t>
  </si>
  <si>
    <t>Multicorp Commercial Cleaning Systems</t>
  </si>
  <si>
    <t>Electric utility</t>
  </si>
  <si>
    <t>Staff phones and student hotspots</t>
  </si>
  <si>
    <t>Computer equipment</t>
  </si>
  <si>
    <t>Property and casualty insurance services</t>
  </si>
  <si>
    <r>
      <t>Early Warning Notice</t>
    </r>
    <r>
      <rPr>
        <sz val="11"/>
        <rFont val="Montserrat Regular"/>
      </rPr>
      <t xml:space="preserve"> was sent for the following reason(s): Submission Date is four or more business days after award date; Contract Effective Date is less than 10 business days after the Submission Date. </t>
    </r>
  </si>
  <si>
    <r>
      <t>Early Warning Notice</t>
    </r>
    <r>
      <rPr>
        <sz val="11"/>
        <rFont val="Montserrat Regular"/>
      </rPr>
      <t xml:space="preserve"> was sent for the following reason(s): Submission Date is four or more business days after award date; Contract Effective Date is less than 10 business days after the Submission Date.
The school did not move through the bidding process, but will do so prior to renewal.</t>
    </r>
  </si>
  <si>
    <t>Teacher residents / student support</t>
  </si>
  <si>
    <r>
      <t>Early Warning Notice</t>
    </r>
    <r>
      <rPr>
        <sz val="11"/>
        <rFont val="Montserrat Regular"/>
      </rPr>
      <t xml:space="preserve"> was sent for the following reason(s): Contract Effective Date is less than 10 business days after the Submission Date. </t>
    </r>
  </si>
  <si>
    <t>Landscaping (&amp; snow removal)</t>
  </si>
  <si>
    <t>TuffShed</t>
  </si>
  <si>
    <t>Outdoor storage sheds</t>
  </si>
  <si>
    <t>Mesa Biotech, Inc.</t>
  </si>
  <si>
    <t>Rapid PCR Covid Test System &amp; kits</t>
  </si>
  <si>
    <t>Really Good Stuff</t>
  </si>
  <si>
    <t>Student &amp; Classroom Supplies</t>
  </si>
  <si>
    <t>S. F. Enterprise LLC</t>
  </si>
  <si>
    <t>Kitchen Maintenance Services</t>
  </si>
  <si>
    <t>Elevate Consulting Group, LLC</t>
  </si>
  <si>
    <t>Finance Consulting</t>
  </si>
  <si>
    <t>Professional Development and support of the Sped department and director</t>
  </si>
  <si>
    <t>Instructional Management Services</t>
  </si>
  <si>
    <t>Student Recruitment Ad Services</t>
  </si>
  <si>
    <t>Mental Health Therapy Services</t>
  </si>
  <si>
    <t>Related clinical services for medically Fragile students</t>
  </si>
  <si>
    <t>Speech Language Pathology services</t>
  </si>
  <si>
    <t>School food services through NSLP</t>
  </si>
  <si>
    <t> Thurgood Marshall Academy PCS formerly Brightspark/ Worldstrides</t>
  </si>
  <si>
    <t>Fall 2021 and spring 2022 sequence courses for students</t>
  </si>
  <si>
    <t>COFCO</t>
  </si>
  <si>
    <t>Furniture for student areas</t>
  </si>
  <si>
    <t>Commercial umbrella policy insurance</t>
  </si>
  <si>
    <t>Mendoza Home Improvement</t>
  </si>
  <si>
    <t>Wall painting</t>
  </si>
  <si>
    <t>Washington Door &amp; Hardware</t>
  </si>
  <si>
    <t>Security Doors</t>
  </si>
  <si>
    <t>Simpson Unlimited</t>
  </si>
  <si>
    <t>Roofing Repairs</t>
  </si>
  <si>
    <t>Facilities Repair</t>
  </si>
  <si>
    <t>Mid-Atlantic Psycho-Educational Consultants</t>
  </si>
  <si>
    <t>Project Iron Kids</t>
  </si>
  <si>
    <t>Professional Development and Coaching</t>
  </si>
  <si>
    <t>Recruitment Services</t>
  </si>
  <si>
    <t>Chambers North Star Consulting</t>
  </si>
  <si>
    <t>Recruitment and Talent Consulting Services</t>
  </si>
  <si>
    <t>Young and Well</t>
  </si>
  <si>
    <t>Special Education Evaluation Services</t>
  </si>
  <si>
    <t>The Stepping Stones Group</t>
  </si>
  <si>
    <t>Janitorial Services and snow removal - 2 locations</t>
  </si>
  <si>
    <t>21st Century Grant Services for Programming</t>
  </si>
  <si>
    <t>School transportation</t>
  </si>
  <si>
    <t>Building, Vehicle,  and Commercial Insurance</t>
  </si>
  <si>
    <t>DALY COMPUTER, INC</t>
  </si>
  <si>
    <t> Purchase/Installation of AV Audio System - SCH-wide  Communication System</t>
  </si>
  <si>
    <t>Psychoeducational Evaluations</t>
  </si>
  <si>
    <t>Staff Recruitment</t>
  </si>
  <si>
    <t>EFTours</t>
  </si>
  <si>
    <t>Travel Services</t>
  </si>
  <si>
    <t>Student International Field Trip</t>
  </si>
  <si>
    <t>Sanitation Services</t>
  </si>
  <si>
    <t>Resident Teachers and Teacher Fellows</t>
  </si>
  <si>
    <t>Architectural &amp; Engineering Services</t>
  </si>
  <si>
    <t>On-site and remote IT support</t>
  </si>
  <si>
    <t>Accounting and budgeting services</t>
  </si>
  <si>
    <t>Employers Assurance</t>
  </si>
  <si>
    <r>
      <rPr>
        <b/>
        <sz val="11"/>
        <rFont val="Montserrat Regular"/>
      </rPr>
      <t>Early Warning Notice</t>
    </r>
    <r>
      <rPr>
        <sz val="11"/>
        <rFont val="Montserrat Regular"/>
      </rPr>
      <t xml:space="preserve"> was sent for the following reason(s): Submission Date is four or more business days after award date; Contract Effective Date is less than 10 business days after the Submission Date. </t>
    </r>
  </si>
  <si>
    <t>N -  E-Rate/NSLP</t>
  </si>
  <si>
    <t>GreyMatters LLC</t>
  </si>
  <si>
    <t>Architecture design consulting services</t>
  </si>
  <si>
    <t>Special education resource class curricula</t>
  </si>
  <si>
    <t>Speech and language pathology services</t>
  </si>
  <si>
    <t>Finance consulting</t>
  </si>
  <si>
    <r>
      <rPr>
        <b/>
        <sz val="11"/>
        <rFont val="Montserrat Regular"/>
      </rPr>
      <t>Early Warning Notice</t>
    </r>
    <r>
      <rPr>
        <sz val="11"/>
        <rFont val="Montserrat Regular"/>
      </rPr>
      <t xml:space="preserve"> was sent for the following reason(s): Contract Effective Date is less than 10 business days after the Submission Date. </t>
    </r>
  </si>
  <si>
    <t>Lakisha Covert</t>
  </si>
  <si>
    <t>Newmark</t>
  </si>
  <si>
    <t>Real estate broker services</t>
  </si>
  <si>
    <t>Property, general liability, workers' compensation, automobile, and umbrella insurance</t>
  </si>
  <si>
    <t>Donna MacAlester</t>
  </si>
  <si>
    <t>Talent consultant services</t>
  </si>
  <si>
    <t>Leadership search firm</t>
  </si>
  <si>
    <t>Athletic gear and equipment</t>
  </si>
  <si>
    <t>Riddell/All American</t>
  </si>
  <si>
    <t>JW Marriott</t>
  </si>
  <si>
    <t>Teacher of the Year (TOY) event 2023</t>
  </si>
  <si>
    <t>Teacher recruitment and training</t>
  </si>
  <si>
    <t>SAT/PSAT prep and training</t>
  </si>
  <si>
    <t>Staff achievement event</t>
  </si>
  <si>
    <t>Payroll services and 401K</t>
  </si>
  <si>
    <r>
      <rPr>
        <b/>
        <sz val="11"/>
        <rFont val="Montserrat Regular"/>
      </rPr>
      <t xml:space="preserve">Description of Conflict: </t>
    </r>
    <r>
      <rPr>
        <sz val="11"/>
        <rFont val="Montserrat Regular"/>
      </rPr>
      <t xml:space="preserve">Kristal Hartsfield, a current Global Citizens PCS Board Member, is currently an employee of ADP.  </t>
    </r>
  </si>
  <si>
    <t>HVAC/boiler maintenance</t>
  </si>
  <si>
    <t>UV-C light troffer maintenance</t>
  </si>
  <si>
    <t>Shelley Hughes</t>
  </si>
  <si>
    <t>Yardstick Management</t>
  </si>
  <si>
    <t>Gordon Foods</t>
  </si>
  <si>
    <t>Food stuffs</t>
  </si>
  <si>
    <t>Atlas Limo</t>
  </si>
  <si>
    <t>Commercial transposition</t>
  </si>
  <si>
    <t>MKS Education Partners</t>
  </si>
  <si>
    <t>Academic consulting - literacy</t>
  </si>
  <si>
    <t>Fundraising consulting</t>
  </si>
  <si>
    <t>MDV Kids</t>
  </si>
  <si>
    <t>Student transportation and other support services</t>
  </si>
  <si>
    <t>Stepmojo</t>
  </si>
  <si>
    <t>Online course coordination</t>
  </si>
  <si>
    <t>Grants management</t>
  </si>
  <si>
    <t>Special education evaluation and services</t>
  </si>
  <si>
    <t>Voluntary life insurance, short-term disability, and long-term disability</t>
  </si>
  <si>
    <t>Modern Health</t>
  </si>
  <si>
    <t>HVAC service agreement</t>
  </si>
  <si>
    <t>Real estate development and financial consulting services</t>
  </si>
  <si>
    <t>Real estate acquisition, development, and financing legal services</t>
  </si>
  <si>
    <t>Spark Point Fundraising</t>
  </si>
  <si>
    <t>Contracting for fundraising services</t>
  </si>
  <si>
    <t>Active Hands Interpreting LLC</t>
  </si>
  <si>
    <t>American Sign Language </t>
  </si>
  <si>
    <t>Computers and IT equipment</t>
  </si>
  <si>
    <t>Interpreting services</t>
  </si>
  <si>
    <t>Salesforce consultant</t>
  </si>
  <si>
    <t>Bliss Products and Services </t>
  </si>
  <si>
    <t>Outdoor classroom build </t>
  </si>
  <si>
    <t>MyPainter</t>
  </si>
  <si>
    <t>Indoor school painting </t>
  </si>
  <si>
    <t>Cleaning services </t>
  </si>
  <si>
    <t>Lawn service </t>
  </si>
  <si>
    <t>Financial audit, single Audit and 990</t>
  </si>
  <si>
    <t>Metro rail, bus and parking for staff </t>
  </si>
  <si>
    <t>Hardware, software/subscriptions &amp; Installation/configuration of school network3 system</t>
  </si>
  <si>
    <t>Related service providers -  speech language services</t>
  </si>
  <si>
    <t>JDC Construction Company LLC</t>
  </si>
  <si>
    <t>Focused Staffing Group</t>
  </si>
  <si>
    <t>Staffing agency </t>
  </si>
  <si>
    <t>Julia Jackson</t>
  </si>
  <si>
    <t>Human resource services </t>
  </si>
  <si>
    <t>MB Enterprise Consultants, LLC</t>
  </si>
  <si>
    <t>Development and writing</t>
  </si>
  <si>
    <r>
      <rPr>
        <b/>
        <sz val="11"/>
        <rFont val="Montserrat Regular"/>
      </rPr>
      <t xml:space="preserve">Description of Conflict of Interest: </t>
    </r>
    <r>
      <rPr>
        <sz val="11"/>
        <rFont val="Montserrat Regular"/>
      </rPr>
      <t>Dr. Art Fields, a Creative Minds International PCS board member, is the principal of Innovative K12 Solutions.</t>
    </r>
  </si>
  <si>
    <t>Architectural</t>
  </si>
  <si>
    <t>General contractor/construction</t>
  </si>
  <si>
    <t>Crum and Forster</t>
  </si>
  <si>
    <t>Candace Crews</t>
  </si>
  <si>
    <t>Procurement and finance services (i.e. purchasing, processing invoices, reconciling receipts)</t>
  </si>
  <si>
    <t>WayFinder Education</t>
  </si>
  <si>
    <t>ELA teacher coaching for 5th grade, including observations and feedback, intellectual prep, and communication with Leadership</t>
  </si>
  <si>
    <t>DC Wildflower PCS</t>
  </si>
  <si>
    <t>Ranger Security Services</t>
  </si>
  <si>
    <t>Fire watch </t>
  </si>
  <si>
    <t>YCS Cleaning</t>
  </si>
  <si>
    <t>Janitorial </t>
  </si>
  <si>
    <t>The Wildflower Foundation</t>
  </si>
  <si>
    <t>Consulting services for start-up (meeting charter conditions, etc.), recruitment and coaching of new Teacher Leaders, onboarding of board and staff members, continuing board development</t>
  </si>
  <si>
    <t>Student assessments for speech, behavior, and OT services.</t>
  </si>
  <si>
    <t>Staff health benefits </t>
  </si>
  <si>
    <t>M&amp;T</t>
  </si>
  <si>
    <t>Banking/loan</t>
  </si>
  <si>
    <t>Staff support </t>
  </si>
  <si>
    <t>IT </t>
  </si>
  <si>
    <t>Sentinel Benefits </t>
  </si>
  <si>
    <t>Employee benefits </t>
  </si>
  <si>
    <t>Temporary employment</t>
  </si>
  <si>
    <t>COVID Nursing</t>
  </si>
  <si>
    <t>Financial audit </t>
  </si>
  <si>
    <t>Translation/Interpretation </t>
  </si>
  <si>
    <t>Books Geneva IL </t>
  </si>
  <si>
    <t>Painting and general building </t>
  </si>
  <si>
    <t>Special event </t>
  </si>
  <si>
    <t>Special education support </t>
  </si>
  <si>
    <t>Literacy &amp; PD</t>
  </si>
  <si>
    <t>Legal advice on the conversion of SeriesA 2021 Bonds and related matters</t>
  </si>
  <si>
    <r>
      <rPr>
        <b/>
        <sz val="11"/>
        <rFont val="Montserrat Regular"/>
      </rPr>
      <t>Description of Conflict of Interest</t>
    </r>
    <r>
      <rPr>
        <sz val="11"/>
        <rFont val="Montserrat Regular"/>
      </rPr>
      <t>: Darrin Glymph is a Friendship PCS board member and a partner at Orrick, Herrington &amp; Sutcliffe LLP.</t>
    </r>
  </si>
  <si>
    <t>Existing software for data dashboard</t>
  </si>
  <si>
    <r>
      <rPr>
        <b/>
        <sz val="11"/>
        <color theme="1"/>
        <rFont val="Montserrat Regular"/>
      </rPr>
      <t>Description of Conflict of Interest</t>
    </r>
    <r>
      <rPr>
        <sz val="11"/>
        <color theme="1"/>
        <rFont val="Montserrat Regular"/>
      </rPr>
      <t>: Patricia Brantley, Friendship PCS CEO and board member, recently joined the Empower K12 board of directors as a volunteer member.</t>
    </r>
  </si>
  <si>
    <t>Existing software, subscription, maintenance, hosting, and support for LMS, Schoology SIS, and ecollect</t>
  </si>
  <si>
    <t>Prema LLC</t>
  </si>
  <si>
    <t>Computer systems and network upgrades, website maintenance</t>
  </si>
  <si>
    <t>Amwins</t>
  </si>
  <si>
    <t>Business insurance policy</t>
  </si>
  <si>
    <t>Student door-to-door transporation</t>
  </si>
  <si>
    <t>Amazon Capital Services, Inc </t>
  </si>
  <si>
    <t>IT and migration consulting services</t>
  </si>
  <si>
    <t>Slate Street LLC (Denocencia Wade)</t>
  </si>
  <si>
    <t>Professional development - KSLP (KIPP School Leadership Program)</t>
  </si>
  <si>
    <t>Gaylord National Resort and Convention Center</t>
  </si>
  <si>
    <t>KCP Prom</t>
  </si>
  <si>
    <t>Building systems and equipment consulting services</t>
  </si>
  <si>
    <t>Virtual math instruction</t>
  </si>
  <si>
    <t>Total Shading Solutions</t>
  </si>
  <si>
    <t>Window treatment services</t>
  </si>
  <si>
    <t>Atlantic Sun Control</t>
  </si>
  <si>
    <t>SMJ Communications</t>
  </si>
  <si>
    <t>Communications consulting</t>
  </si>
  <si>
    <t>Youth leadership classes</t>
  </si>
  <si>
    <t>Ridge Roofing LLC</t>
  </si>
  <si>
    <t>Renovation services</t>
  </si>
  <si>
    <t>Jacob's Promise</t>
  </si>
  <si>
    <t>ABA therapy services</t>
  </si>
  <si>
    <t>Technology Devices</t>
  </si>
  <si>
    <t>illuminatEd</t>
  </si>
  <si>
    <t>21st Century Grant services evaluator</t>
  </si>
  <si>
    <t>Providing after-care service and tutoring for 21st Century Grant</t>
  </si>
  <si>
    <t>Providing after-care service and summer programming for OST via 21st Century Grant</t>
  </si>
  <si>
    <t>Broker services for Meridian PCS</t>
  </si>
  <si>
    <t>Medical , vision and dental plans</t>
  </si>
  <si>
    <t>Payroll and benefits services</t>
  </si>
  <si>
    <t>Utilities - Electric</t>
  </si>
  <si>
    <t>Paychex</t>
  </si>
  <si>
    <t>Payroll process provider</t>
  </si>
  <si>
    <t>Landscape and snow removal </t>
  </si>
  <si>
    <t>PD with education for sustainability </t>
  </si>
  <si>
    <t>Offit Kurman</t>
  </si>
  <si>
    <t>Legal</t>
  </si>
  <si>
    <t>Core BTS</t>
  </si>
  <si>
    <t>IT service and consultants</t>
  </si>
  <si>
    <t>Integrity Speech Therapy</t>
  </si>
  <si>
    <t>Therapeutic speech services</t>
  </si>
  <si>
    <t>Custodian and building facilitator</t>
  </si>
  <si>
    <t>Taylor Security</t>
  </si>
  <si>
    <t>Sport and special event security</t>
  </si>
  <si>
    <t>Building Acquisition &amp; Services Corp.</t>
  </si>
  <si>
    <t>COVID and disease cleaning and control</t>
  </si>
  <si>
    <t>Amazing Athletes</t>
  </si>
  <si>
    <t>Extracurricular sports instruction</t>
  </si>
  <si>
    <t>Hynes and Waller</t>
  </si>
  <si>
    <t>Washer machines </t>
  </si>
  <si>
    <t>Utilities- Electric </t>
  </si>
  <si>
    <t>Utilities - Water &amp; Sewage</t>
  </si>
  <si>
    <t>Infosys Networks</t>
  </si>
  <si>
    <t>Technology systems engineering support</t>
  </si>
  <si>
    <t>Recruitment advertisements -Metro buses</t>
  </si>
  <si>
    <t>VOW Transportation</t>
  </si>
  <si>
    <t>Transportation for student's with disabilities</t>
  </si>
  <si>
    <t>Curriculum and coaching</t>
  </si>
  <si>
    <t>Mindfulness Journey</t>
  </si>
  <si>
    <t>Behavior Supports</t>
  </si>
  <si>
    <t>Budgeting, accounting, financial analysis, auditing and payroll, accounts payable and federal grants support</t>
  </si>
  <si>
    <t>Freestate Electrical Companies</t>
  </si>
  <si>
    <t>Electrical hook-up for two modular classrooms</t>
  </si>
  <si>
    <t>Catering, decor, and event services</t>
  </si>
  <si>
    <t>TK Elevator (ThyssenKrupp Elevator Corporation)</t>
  </si>
  <si>
    <t>Repair of elevator oil cooler and heater</t>
  </si>
  <si>
    <t>Chromebooks/laptops</t>
  </si>
  <si>
    <t>Keller Construction Management</t>
  </si>
  <si>
    <t>Design build construction services</t>
  </si>
  <si>
    <t>Randstad Technologies, LLC</t>
  </si>
  <si>
    <t>Information technology equipment and services</t>
  </si>
  <si>
    <t>Hop Skip Drive</t>
  </si>
  <si>
    <t>Student Dell laptops</t>
  </si>
  <si>
    <t>Wireless Watchdogs</t>
  </si>
  <si>
    <t>Managing our mobility services</t>
  </si>
  <si>
    <t>Heart for the Community Consulting</t>
  </si>
  <si>
    <t>Development services</t>
  </si>
  <si>
    <t>Wellness in the Schools, Inc</t>
  </si>
  <si>
    <t>Kitchen staff job training</t>
  </si>
  <si>
    <t>Charter Connect</t>
  </si>
  <si>
    <t>Marketing services</t>
  </si>
  <si>
    <t>Postcard Mania</t>
  </si>
  <si>
    <t>Katie Thaeder</t>
  </si>
  <si>
    <t>Consultant services</t>
  </si>
  <si>
    <t>Contract consulting fees (value increase)</t>
  </si>
  <si>
    <t xml:space="preserve">IGlobal Security Group </t>
  </si>
  <si>
    <t>Kaitlin Carroll</t>
  </si>
  <si>
    <t xml:space="preserve">Professional development </t>
  </si>
  <si>
    <t>Architectural and consulting services</t>
  </si>
  <si>
    <t>Eleven Twelve Interiors LLC</t>
  </si>
  <si>
    <t>Interim placements in non-public day school</t>
  </si>
  <si>
    <t>Intervention curriculum</t>
  </si>
  <si>
    <t>New market tax credit consulting services</t>
  </si>
  <si>
    <t>The Davey Tree Expert Company</t>
  </si>
  <si>
    <t>Tree pruning and removal services</t>
  </si>
  <si>
    <t>Transwestern Carey Winston LLC (MGA)</t>
  </si>
  <si>
    <t>Real estate brokerage services</t>
  </si>
  <si>
    <t>Plumbing</t>
  </si>
  <si>
    <t>Watkins Security Group</t>
  </si>
  <si>
    <t>Security services for schools</t>
  </si>
  <si>
    <t xml:space="preserve">Travel tour company/5th grade capstone expedition </t>
  </si>
  <si>
    <t>SPEDtacular</t>
  </si>
  <si>
    <t>Contracted  staffing for SPED services</t>
  </si>
  <si>
    <t xml:space="preserve"> The Jewish Agency for Israel - U.S.</t>
  </si>
  <si>
    <t>Shinshinim - Israel fellows</t>
  </si>
  <si>
    <t>Reported to DC PCSB during the January 2023 reconciliation process.</t>
  </si>
  <si>
    <t>Strategic planning consultant</t>
  </si>
  <si>
    <r>
      <rPr>
        <b/>
        <sz val="12"/>
        <color theme="1"/>
        <rFont val="Montserrat Regular"/>
      </rPr>
      <t>Description of Conflict of Interest</t>
    </r>
    <r>
      <rPr>
        <sz val="12"/>
        <color theme="1"/>
        <rFont val="Montserrat Regular"/>
      </rPr>
      <t>: Melissa McKnight is a board member of The Next Step/El Proximo Paso PCS and the Project Manager of Lincoln Square Group.</t>
    </r>
  </si>
  <si>
    <t>MasterKey HEALS</t>
  </si>
  <si>
    <t>Behavior specialist</t>
  </si>
  <si>
    <t>Teacher/leader development program</t>
  </si>
  <si>
    <t>Car Corporation of Maryland, Inc. Millersville</t>
  </si>
  <si>
    <t>Passenger van</t>
  </si>
  <si>
    <t>DAR Project Management Consulting, LLC</t>
  </si>
  <si>
    <t>Real estate contractor</t>
  </si>
  <si>
    <t>Rebranding</t>
  </si>
  <si>
    <t>Information technology equipment &amp; services</t>
  </si>
  <si>
    <t>Payroll, HRIS services</t>
  </si>
  <si>
    <t>Office supplies</t>
  </si>
  <si>
    <t>Planful</t>
  </si>
  <si>
    <t>Financial planning &amp; reporting software licenses</t>
  </si>
  <si>
    <t xml:space="preserve">Tiffany Fells </t>
  </si>
  <si>
    <t xml:space="preserve">Finance, payroll, procurement, contract management and lunch program management services </t>
  </si>
  <si>
    <t>Cell phone service and hot spots</t>
  </si>
  <si>
    <t>Baron Tours</t>
  </si>
  <si>
    <t>Coach buses for field trips</t>
  </si>
  <si>
    <t>Eric Armin Inc</t>
  </si>
  <si>
    <t>Graphing calculators and charging stations</t>
  </si>
  <si>
    <t>Cleaning crew and day porter services</t>
  </si>
  <si>
    <t>Fiscal auditing service</t>
  </si>
  <si>
    <t>Hot spots</t>
  </si>
  <si>
    <t xml:space="preserve">Talent recruitment and development services </t>
  </si>
  <si>
    <t>Susan Gage Caterers</t>
  </si>
  <si>
    <t>Event catering and related services</t>
  </si>
  <si>
    <t>Teacher candidate recruitment, selection, and hiring; teacher pre-service training, professional development for corp members</t>
  </si>
  <si>
    <t>Consulting services for start-up (meeting charter conditions, etc.), onboarding of board and staff members, continuing board development</t>
  </si>
  <si>
    <t>Financial and business consulting</t>
  </si>
  <si>
    <t>WEYER'S FLOOR SERVICE, INC.</t>
  </si>
  <si>
    <t xml:space="preserve">Gymnasium floor striping </t>
  </si>
  <si>
    <t xml:space="preserve">Educational and psychological services </t>
  </si>
  <si>
    <t xml:space="preserve">Student transportation services </t>
  </si>
  <si>
    <t xml:space="preserve">Athletic equipment and athletic uniforms </t>
  </si>
  <si>
    <t xml:space="preserve">Health, dental, and life insurance </t>
  </si>
  <si>
    <t>Workers' comp insurance and business insurance</t>
  </si>
  <si>
    <t>Special education services - occupational &amp; speech language therapy</t>
  </si>
  <si>
    <t>Life and disability insurance</t>
  </si>
  <si>
    <t>Substitute contract staff</t>
  </si>
  <si>
    <t>Controls system monitoring and analysis</t>
  </si>
  <si>
    <t xml:space="preserve">Utilities </t>
  </si>
  <si>
    <t xml:space="preserve">Furniture and equipment </t>
  </si>
  <si>
    <t>Student hot spots for remote learning</t>
  </si>
  <si>
    <t xml:space="preserve">Staff background checks </t>
  </si>
  <si>
    <t xml:space="preserve">Lindamood-Bell Learning Processes </t>
  </si>
  <si>
    <t>Grant- special education enhancement fund- program to provide two 120 hour intervention cycles for up to 20 special education students.</t>
  </si>
  <si>
    <t>Let's Go Boys and Girls</t>
  </si>
  <si>
    <t>Non-profit to implement stem program</t>
  </si>
  <si>
    <t>SOAR grant- increasing academic quality</t>
  </si>
  <si>
    <t>Step by Step Therapy</t>
  </si>
  <si>
    <t>Physical therapy</t>
  </si>
  <si>
    <t>E-rate / invoice</t>
  </si>
  <si>
    <t>Greenberg Traurig LLC</t>
  </si>
  <si>
    <t>SPED therapy speech and language</t>
  </si>
  <si>
    <t>Math curriculum</t>
  </si>
  <si>
    <t>Expedited Glass</t>
  </si>
  <si>
    <t>Window, glass, door repair- emergency services</t>
  </si>
  <si>
    <t>Crystal Star Associates</t>
  </si>
  <si>
    <t>Bookkeeping and accounting</t>
  </si>
  <si>
    <t>The Landscapers LLC</t>
  </si>
  <si>
    <t>Landscaping &amp; snow removal- emergency services</t>
  </si>
  <si>
    <t>Mecco Inc.</t>
  </si>
  <si>
    <t>BDO</t>
  </si>
  <si>
    <t>Group bid w friendship for NSLP/dairy</t>
  </si>
  <si>
    <t>Group bid w friendship- NSLP produce</t>
  </si>
  <si>
    <t xml:space="preserve">Synergi Partners, Inc </t>
  </si>
  <si>
    <t>Consulting services to identify and determine ecaís eligibility for any employee retention tax credits provided for in the coronavirus aid relief and economic stimulus act or any other covid-19-related legislation.</t>
  </si>
  <si>
    <t>AAA Party rentals</t>
  </si>
  <si>
    <t>Event support services</t>
  </si>
  <si>
    <t>Legendary Creations</t>
  </si>
  <si>
    <t>Event support services decor</t>
  </si>
  <si>
    <t>The Art of Elegance Events,Coordination &amp; Services, LLC</t>
  </si>
  <si>
    <t>Electric utility services</t>
  </si>
  <si>
    <t>Quadrant Inc</t>
  </si>
  <si>
    <t>Healthcare services</t>
  </si>
  <si>
    <t>Water utility</t>
  </si>
  <si>
    <t>Curriculum consulting</t>
  </si>
  <si>
    <t>Student software licenses</t>
  </si>
  <si>
    <t>Food service services/meals</t>
  </si>
  <si>
    <t>Education consulting</t>
  </si>
  <si>
    <t>Employee retention credit application consulting/services</t>
  </si>
  <si>
    <t>Auditing</t>
  </si>
  <si>
    <t>WestGUARD Insurance Company</t>
  </si>
  <si>
    <t>Contracted grants management</t>
  </si>
  <si>
    <t>Collins Elevator Service, Inc.</t>
  </si>
  <si>
    <t>Hydraulic elevator project</t>
  </si>
  <si>
    <t>ERP evaluation consulting services</t>
  </si>
  <si>
    <t xml:space="preserve">Description of conflict of interest: Marty Rodgers is on KIPP DC's Board of Directors and is an Accenture employee.
</t>
  </si>
  <si>
    <t>Employee compensation consulting services</t>
  </si>
  <si>
    <t>Haymarket</t>
  </si>
  <si>
    <t>Bus transportation services</t>
  </si>
  <si>
    <t>Catering and on-site event management services</t>
  </si>
  <si>
    <t>Financial audit and 990 prep - FYE 6/30/21</t>
  </si>
  <si>
    <t>Burdette Smith &amp; Bish LLC</t>
  </si>
  <si>
    <t>Financial audit and 990 prep - FYE 6/30/22</t>
  </si>
  <si>
    <t>Maintenance/custodial services</t>
  </si>
  <si>
    <t>Tolbert Music, LLC</t>
  </si>
  <si>
    <t>Ukelele classes</t>
  </si>
  <si>
    <t>Occupational therapy services</t>
  </si>
  <si>
    <t>Reported to DC PCSB after the January 2023 reconciliation process. Early Warning Notice was sent for the following reason(s): Submission Date is four or more business days after award date.</t>
  </si>
  <si>
    <t>SPED</t>
  </si>
  <si>
    <t>Wright Speciality Premium Trust</t>
  </si>
  <si>
    <t>Business liability insurance</t>
  </si>
  <si>
    <t>Worker's compensation</t>
  </si>
  <si>
    <t>Advertisement</t>
  </si>
  <si>
    <t>KONE BROOKLYN</t>
  </si>
  <si>
    <t>Elevator service and repair</t>
  </si>
  <si>
    <t>FOX TELEVISION STATION</t>
  </si>
  <si>
    <t>Student recruitment ads</t>
  </si>
  <si>
    <t>JOE MANNS AWARDS</t>
  </si>
  <si>
    <t>Logoed staff and student uniforms, tshirts, and sweaters, graduation awards</t>
  </si>
  <si>
    <t>Brokered health benefits</t>
  </si>
  <si>
    <t xml:space="preserve">Brokered life/disability insurance </t>
  </si>
  <si>
    <t xml:space="preserve">Brokered health insurance </t>
  </si>
  <si>
    <t>Redevelopment</t>
  </si>
  <si>
    <t>B.Lin Catering</t>
  </si>
  <si>
    <t>Catering services</t>
  </si>
  <si>
    <t xml:space="preserve">Speech Pathology and Occupational Therapy Services - unexpected overage due to additional evaluations required over the course of the year. </t>
  </si>
  <si>
    <t>No - Unexpectedly Went Over $25K</t>
  </si>
  <si>
    <t>no</t>
  </si>
  <si>
    <t>No - Exempt</t>
  </si>
  <si>
    <t>Water Mitigation Services</t>
  </si>
  <si>
    <t>No - Emergency</t>
  </si>
  <si>
    <t>Interns</t>
  </si>
  <si>
    <t>No - Sole Source</t>
  </si>
  <si>
    <t>Phoenix Protective Solutions</t>
  </si>
  <si>
    <t>24/7 onsite security</t>
  </si>
  <si>
    <t>No</t>
  </si>
  <si>
    <t>No - Renewal</t>
  </si>
  <si>
    <t xml:space="preserve">Event Venue for staff </t>
  </si>
  <si>
    <t>Gone LLC</t>
  </si>
  <si>
    <t>Personalized Academic Sessions</t>
  </si>
  <si>
    <t>MPD Officers</t>
  </si>
  <si>
    <t>Landscape Strutures, INC</t>
  </si>
  <si>
    <t xml:space="preserve">Outdoor Shade structure </t>
  </si>
  <si>
    <t>No - Cooperative Purchasing Agreements</t>
  </si>
  <si>
    <t>Spectrum Education and Therapy Services</t>
  </si>
  <si>
    <t>Inclusion services</t>
  </si>
  <si>
    <t>Brokered Health Benefits</t>
  </si>
  <si>
    <t>No - Brokered</t>
  </si>
  <si>
    <t xml:space="preserve">Brokered Life/Disability Insurance </t>
  </si>
  <si>
    <t>Recruitment Advertisement</t>
  </si>
  <si>
    <t>Duel enrollment program</t>
  </si>
  <si>
    <t>Student clinical services</t>
  </si>
  <si>
    <t>HopSkipDrive</t>
  </si>
  <si>
    <t>Kiddo Ride</t>
  </si>
  <si>
    <t xml:space="preserve">Medical, Dental, Vision </t>
  </si>
  <si>
    <t>Trevor Baisden, LLC</t>
  </si>
  <si>
    <t>Egnyte, Inc.</t>
  </si>
  <si>
    <t>A platform to manage, govern, and secure data</t>
  </si>
  <si>
    <t>Limitless Possibilities LLC</t>
  </si>
  <si>
    <t>K &amp; V Limousine</t>
  </si>
  <si>
    <t xml:space="preserve"> Internet Services/DID SIP Trunking </t>
  </si>
  <si>
    <t>No - E-Rate/NSLP</t>
  </si>
  <si>
    <t>Telecommunications - internet service</t>
  </si>
  <si>
    <t>PandaDoc (value increase)</t>
  </si>
  <si>
    <t>Okta (value increase)</t>
  </si>
  <si>
    <t xml:space="preserve"> Network Identity &amp; Access Management </t>
  </si>
  <si>
    <t>Zendesk (value increase)</t>
  </si>
  <si>
    <t xml:space="preserve"> IT Ticket Tracking &amp; Workflow </t>
  </si>
  <si>
    <t>Science Curriculum, including Teacher Licenses, Student licenses, Teacher guides, Professional Development</t>
  </si>
  <si>
    <t>Internet &amp; VoIP Phone Services</t>
  </si>
  <si>
    <t>carol Seifert</t>
  </si>
  <si>
    <t>Grant writing</t>
  </si>
  <si>
    <t>Employee benifits</t>
  </si>
  <si>
    <t>Utility-Electricity</t>
  </si>
  <si>
    <t>Workman's comp insurance premium increase -final audit</t>
  </si>
  <si>
    <t xml:space="preserve">Supplemental Accident, Short Term Disability, Critical Illness, and Life Insurance for employees, their spouses and children </t>
  </si>
  <si>
    <t>Coastal Healthcare Services</t>
  </si>
  <si>
    <t xml:space="preserve">Special Education Services </t>
  </si>
  <si>
    <t>Student Services SPED</t>
  </si>
  <si>
    <t xml:space="preserve">Mechanical Services </t>
  </si>
  <si>
    <t>Speech-Language Services Occupational Therapy</t>
  </si>
  <si>
    <t>No - Financial Audit Services</t>
  </si>
  <si>
    <t>Medical, Dental, Vision Benefits (Insurance) for Staff</t>
  </si>
  <si>
    <t>payroll services and support</t>
  </si>
  <si>
    <t>Special Education Consulting Services</t>
  </si>
  <si>
    <t>IT Hardware</t>
  </si>
  <si>
    <t>Maintenance of E-Rate Eligible Equipment</t>
  </si>
  <si>
    <t>Immigration Law Group, P.C.</t>
  </si>
  <si>
    <t>performance food service</t>
  </si>
  <si>
    <t xml:space="preserve">NSLP food service Multi School purchase (friendship PCS etc.) contract continuation </t>
  </si>
  <si>
    <t>Schnabel Engineering DC</t>
  </si>
  <si>
    <t xml:space="preserve">Geotechnical Engineering Services </t>
  </si>
  <si>
    <t>Continuation of Employee Health Insurance. Vendor payments include payment of employees</t>
  </si>
  <si>
    <t>Staff Wellness Social Emotional Support Services</t>
  </si>
  <si>
    <t>Oak Island Group, LLC</t>
  </si>
  <si>
    <t xml:space="preserve">Telepone systems-Ideal-annual </t>
  </si>
  <si>
    <t>Tele/video conferencing  software</t>
  </si>
  <si>
    <t>Hotspots</t>
  </si>
  <si>
    <t>icims, Inc.</t>
  </si>
  <si>
    <t>Existing HR candidate software renewal</t>
  </si>
  <si>
    <t>Sleep over summer camp</t>
  </si>
  <si>
    <t>Existing e signature software renewal</t>
  </si>
  <si>
    <t>Flat Panel smart boards</t>
  </si>
  <si>
    <t>Counseling services for adults</t>
  </si>
  <si>
    <t>Additional spend/system error correction/training and report creattion</t>
  </si>
  <si>
    <t>Routine Maintenance Labor for Air Filters and Belts (inclusive of 3 Quarterly Inspections, Annual Routine Maintenance, Labor to Clean Condenser Coils, Filters Changed</t>
  </si>
  <si>
    <t>Audi Field-DC Stadium llc</t>
  </si>
  <si>
    <t>Graduation events</t>
  </si>
  <si>
    <t>Clinch</t>
  </si>
  <si>
    <t>HR marketing and recruitment technology</t>
  </si>
  <si>
    <t>roof repair</t>
  </si>
  <si>
    <t>Boiler Feed Pump replacement</t>
  </si>
  <si>
    <t>Copyrighted educational curriculum and programs (Science) and Professional developemnt for teacher</t>
  </si>
  <si>
    <t xml:space="preserve">Testing software licences and materials </t>
  </si>
  <si>
    <t xml:space="preserve">Bus Transportation </t>
  </si>
  <si>
    <t>Learning Intervention software &amp; curriculum</t>
  </si>
  <si>
    <t>Vils grant / additional grades added/replacements</t>
  </si>
  <si>
    <t>Recruitment support</t>
  </si>
  <si>
    <t>Professional developement and training services</t>
  </si>
  <si>
    <t xml:space="preserve">Multiple Apple Products for classroom/students lease </t>
  </si>
  <si>
    <t>No - Not Required</t>
  </si>
  <si>
    <t>Xerox/Capitol Office Solutions</t>
  </si>
  <si>
    <t>Student Chromebooks and licenses</t>
  </si>
  <si>
    <t>MOMIES TLCS</t>
  </si>
  <si>
    <t>Afterschool Student care</t>
  </si>
  <si>
    <t>Whitsons (Previously Revolution Foods)</t>
  </si>
  <si>
    <t>Food and Equipment Rental Services(NSLP)</t>
  </si>
  <si>
    <t>The St. James</t>
  </si>
  <si>
    <t>Student Enrichment/Sports Program Services</t>
  </si>
  <si>
    <t>Recruitment Licenses (LinkedIn)</t>
  </si>
  <si>
    <t>Read 180 Curricular Materials, Student licenses, and Professional Development</t>
  </si>
  <si>
    <t>Server &amp; Workstation Maintenance, Information Technology Support (Remote Device &amp; Team Support), Data backup, Cyber-security services</t>
  </si>
  <si>
    <t>yes</t>
  </si>
  <si>
    <t>Monthly subscriptions and management of anti-virus software and email spam filtering as well as server workstation backup</t>
  </si>
  <si>
    <t>Strategic Planning support, Coaching for the Dir. of Finance, and support to the Operations and Finance teams, as needed.</t>
  </si>
  <si>
    <t>Executive Leader Coaching, People Management Support, Strategic Planning Support, and thought partnership during the HOS’s parental leave</t>
  </si>
  <si>
    <t>Speech Services, Occupational Therapy, Psychological Services</t>
  </si>
  <si>
    <t>Water Heater Replacement</t>
  </si>
  <si>
    <t>Vision Technologies</t>
  </si>
  <si>
    <t>Cable &amp; Switch replacement</t>
  </si>
  <si>
    <t>Student and Staff Transportation/Food Services</t>
  </si>
  <si>
    <t>Morrison Consulting, Inc</t>
  </si>
  <si>
    <t>Student Tracking Software Services</t>
  </si>
  <si>
    <t>Robert Taylor, MPD</t>
  </si>
  <si>
    <t>Onsite Security/Police Services</t>
  </si>
  <si>
    <t>Staff/Student Recruiting Ad Services</t>
  </si>
  <si>
    <t>Parking Services (vouchers)</t>
  </si>
  <si>
    <t>SPED Evaluation Services</t>
  </si>
  <si>
    <t>Health, Dental, Vision Insurance</t>
  </si>
  <si>
    <t>Internet provider</t>
  </si>
  <si>
    <t>ACC Telecom</t>
  </si>
  <si>
    <t>Public Announcement System</t>
  </si>
  <si>
    <t>SPED Evauations</t>
  </si>
  <si>
    <t xml:space="preserve"> Instructional Blended Learning Software Licenses </t>
  </si>
  <si>
    <t>Program Licenses: Assessment Management System</t>
  </si>
  <si>
    <t>Instructional Blended Learning Program Licenses</t>
  </si>
  <si>
    <t xml:space="preserve"> Instructional Blended Learning Software Licenses (ST Math) </t>
  </si>
  <si>
    <t xml:space="preserve"> Presentation and Lesson Platform (Nearpod)</t>
  </si>
  <si>
    <t xml:space="preserve"> Family Communication Software Licenses </t>
  </si>
  <si>
    <t xml:space="preserve"> Software Licenses (Accelerated Reader) </t>
  </si>
  <si>
    <t>Maryland Glass &amp; Mirror</t>
  </si>
  <si>
    <t>General Contractor-Buiding Construction(Glass Service)</t>
  </si>
  <si>
    <t>Data Analysis services</t>
  </si>
  <si>
    <t>Payroll platform processing services</t>
  </si>
  <si>
    <t>Unimpeachable</t>
  </si>
  <si>
    <t>Pre-construction, Management, and Financial Support Services related to facilities</t>
  </si>
  <si>
    <t>Programming and Compliance Support</t>
  </si>
  <si>
    <t>Fun and Function</t>
  </si>
  <si>
    <t>SPED equipment</t>
  </si>
  <si>
    <t>Professional Development and Curriculum Resources</t>
  </si>
  <si>
    <t>Substitute staff</t>
  </si>
  <si>
    <t>Cabling Connectors</t>
  </si>
  <si>
    <t>Axiom Defense LLC.</t>
  </si>
  <si>
    <t xml:space="preserve">Security Services </t>
  </si>
  <si>
    <t>Computer Design &amp; Intergration</t>
  </si>
  <si>
    <t>IT infrastructure penetration testing</t>
  </si>
  <si>
    <t>Staff Incentives</t>
  </si>
  <si>
    <t>Achievement Network (ANet)</t>
  </si>
  <si>
    <t>Benchmark Assessments for Grades 2-10</t>
  </si>
  <si>
    <t>Software Licenses</t>
  </si>
  <si>
    <t>Asana</t>
  </si>
  <si>
    <t>Project Management Software</t>
  </si>
  <si>
    <t>Clinical services for students</t>
  </si>
  <si>
    <t>support services</t>
  </si>
  <si>
    <t>building security/fire and elevators/exterior camras install/statum lights and troubleshooting</t>
  </si>
  <si>
    <t>Student services-Covid 19 services catchup</t>
  </si>
  <si>
    <t>consulting services -trouble shooting</t>
  </si>
  <si>
    <t>Master agreement/spceial projects</t>
  </si>
  <si>
    <t>Central Restaurant Products</t>
  </si>
  <si>
    <t>School Kitchen Equipment</t>
  </si>
  <si>
    <t>A2 Collective</t>
  </si>
  <si>
    <t>Marketing Services</t>
  </si>
  <si>
    <t>UHY LLC</t>
  </si>
  <si>
    <t xml:space="preserve">Financial Auditing Services </t>
  </si>
  <si>
    <t>Amazon Web Services</t>
  </si>
  <si>
    <t>Cloud Servers</t>
  </si>
  <si>
    <t>Technology Support Services</t>
  </si>
  <si>
    <t>THRIVE, INC</t>
  </si>
  <si>
    <t>SPED TEACHER/ADMIN/504 COORDINATTOR SERVICES</t>
  </si>
  <si>
    <t>Job training - equity</t>
  </si>
  <si>
    <t>Personal Protective Equipment</t>
  </si>
  <si>
    <t>Teacher and Leadership Development</t>
  </si>
  <si>
    <t>Intervention Curriculum</t>
  </si>
  <si>
    <t xml:space="preserve">Strategic Fundraising Consulting Firm </t>
  </si>
  <si>
    <t>paper products</t>
  </si>
  <si>
    <t xml:space="preserve">Produces </t>
  </si>
  <si>
    <t>Related clinical services for students</t>
  </si>
  <si>
    <t>Copier and lease services</t>
  </si>
  <si>
    <t>The Gathering Project (formerly Gathering , LLC  (Stephanie Kapsis))</t>
  </si>
  <si>
    <t>Facebook</t>
  </si>
  <si>
    <t>Student and Staff Recruiting Ads</t>
  </si>
  <si>
    <t>Hot Spot Devices and Services</t>
  </si>
  <si>
    <t>Headphones and Audio Cables</t>
  </si>
  <si>
    <t>Pre K 3 /4  curriculum</t>
  </si>
  <si>
    <t>waste management</t>
  </si>
  <si>
    <t>Tech Equipment</t>
  </si>
  <si>
    <t>Financial Servicies</t>
  </si>
  <si>
    <t>Subsitute Teachers</t>
  </si>
  <si>
    <t xml:space="preserve">Food Services </t>
  </si>
  <si>
    <t>Voluntary Short-term disability, long-term disability, critical illness, accident, and life insurance for staff and their spouses and/or children. Purchased by employees, pre-paid by the school on a monthly basis prior to bi-weekly payroll deductions.</t>
  </si>
  <si>
    <t>Employer-paid insurance benefits for full-time staff (at no cost to employee) - Group Short-term Disability, Long-term Disability, and Life/Accidental Death Insurance</t>
  </si>
  <si>
    <t>Meal service</t>
  </si>
  <si>
    <t xml:space="preserve">Licensing services </t>
  </si>
  <si>
    <t>Science Materials and Licenses</t>
  </si>
  <si>
    <t>Great Minds (Eureka Math)</t>
  </si>
  <si>
    <t>K-8 Math Curriculum</t>
  </si>
  <si>
    <t>Savvas Learning Company (enVision Math)</t>
  </si>
  <si>
    <t>High School Math Curriculum</t>
  </si>
  <si>
    <t>general construction</t>
  </si>
  <si>
    <t>Full-Service Catering (EOY Social)</t>
  </si>
  <si>
    <t xml:space="preserve">Spilled Milk Catering </t>
  </si>
  <si>
    <t>Speech Language Pathology</t>
  </si>
  <si>
    <t>Student Bus Transportation</t>
  </si>
  <si>
    <t>Transportation Provided by Unimpeachable LLC</t>
  </si>
  <si>
    <t>Field trip busing</t>
  </si>
  <si>
    <t>Michael Hart</t>
  </si>
  <si>
    <t>Facilties Management</t>
  </si>
  <si>
    <t>Stefen J. Doucette</t>
  </si>
  <si>
    <t>Facilites Management</t>
  </si>
  <si>
    <t>Finance and Accounting Support Services</t>
  </si>
  <si>
    <t>Payroll Processing Services</t>
  </si>
  <si>
    <t>ERTC Support</t>
  </si>
  <si>
    <t>Physical Therapy, Occupational Therapy, Speech Therapy, Assistive Technology Evaluations</t>
  </si>
  <si>
    <t>NatureBridge</t>
  </si>
  <si>
    <t xml:space="preserve">Environmental Education Program </t>
  </si>
  <si>
    <t>Shepherd Electric Supply</t>
  </si>
  <si>
    <t>Construction/Electric Services</t>
  </si>
  <si>
    <t>HRIS</t>
  </si>
  <si>
    <t>Finance &amp; Accounting Services</t>
  </si>
  <si>
    <t>speech, occupational and physical therapy, including, but not limited to, evaluation, consultation, training, advocacy and compliance</t>
  </si>
  <si>
    <t>Carolina Biological Supply</t>
  </si>
  <si>
    <t>science supplies and programing</t>
  </si>
  <si>
    <t>African Drumming enrichment class</t>
  </si>
  <si>
    <t xml:space="preserve">accounting services </t>
  </si>
  <si>
    <t>Trident DMG LLC</t>
  </si>
  <si>
    <t xml:space="preserve">Public Relations </t>
  </si>
  <si>
    <t>Faculty Chromebooks and chargers</t>
  </si>
  <si>
    <t>Student Chromebooks</t>
  </si>
  <si>
    <t xml:space="preserve">NSLP, SSO, and FFV meals </t>
  </si>
  <si>
    <t>Payroll, HR, Benefit and Administrative Services</t>
  </si>
  <si>
    <t xml:space="preserve">Voluntary Vision Insurance </t>
  </si>
  <si>
    <t>Virtual Mental Health Services</t>
  </si>
  <si>
    <t>KIPP Foundation (XMedia)</t>
  </si>
  <si>
    <t>Recruitment and Marketing Services</t>
  </si>
  <si>
    <t>Advisory Services</t>
  </si>
  <si>
    <t xml:space="preserve">Ground Water Testing, Treatment, and Maintenance </t>
  </si>
  <si>
    <t>General Contractor Services (MSA)</t>
  </si>
  <si>
    <t>Architectural Services (MSA)</t>
  </si>
  <si>
    <t>Modern Postcard</t>
  </si>
  <si>
    <t>janitorial services</t>
  </si>
  <si>
    <t>property, general liability, auto and excess liability policies</t>
  </si>
  <si>
    <t>Traveler's Insurance</t>
  </si>
  <si>
    <t>cyber liability policy</t>
  </si>
  <si>
    <t>workers compensation policy</t>
  </si>
  <si>
    <t>data analytics</t>
  </si>
  <si>
    <t>Summer Programming Services</t>
  </si>
  <si>
    <t>Painting and facility repairs  (no new contract - only continuing service)</t>
  </si>
  <si>
    <t xml:space="preserve">Electricity, natural gas, wind power and carbon reduction services </t>
  </si>
  <si>
    <t>Proline Technology</t>
  </si>
  <si>
    <t>Interior and Exterior Security Doors</t>
  </si>
  <si>
    <t>The Harvey Law Group</t>
  </si>
  <si>
    <t xml:space="preserve">legal fee </t>
  </si>
  <si>
    <t>DIBELS Literacy Assessment Licenses</t>
  </si>
  <si>
    <t xml:space="preserve">Waste Hauling Services </t>
  </si>
  <si>
    <t>Interior Painting Services (MSA)</t>
  </si>
  <si>
    <t xml:space="preserve">Facilities Management </t>
  </si>
  <si>
    <t>HVAC Preventative Maintenance Services</t>
  </si>
  <si>
    <t>Tree Pruning and Removal Services (MSA)</t>
  </si>
  <si>
    <t>Bulk Trash Hauling Services</t>
  </si>
  <si>
    <t>HVAC Monitoring Based Commissioning and Ongoing Commissioning Services</t>
  </si>
  <si>
    <t>Building Systems and Equipment Consulting Services</t>
  </si>
  <si>
    <t>Middle School Books</t>
  </si>
  <si>
    <t>Attendance Program Design and Implementation</t>
  </si>
  <si>
    <t>Houston Starr Company</t>
  </si>
  <si>
    <t>Construction-Hardware Services</t>
  </si>
  <si>
    <t>student devices</t>
  </si>
  <si>
    <t>Financial audit and tax return</t>
  </si>
  <si>
    <t>The Dialogue Group</t>
  </si>
  <si>
    <t>Special Education Evaluations, Meeting Support, and Progress Reports for Students with IEPS or student identified with disabilities</t>
  </si>
  <si>
    <t>Finance &amp; Accounting Services, including Budgeting, Audit, and Financial Statement &amp; Analysis Support</t>
  </si>
  <si>
    <t>Jones, Maresca &amp; McElwaney, P.A</t>
  </si>
  <si>
    <t>Audit of Financial Statements, Review of UGG, Audit of Financial Statement of 403(b), and Preparation of Form 990</t>
  </si>
  <si>
    <t>Janitorial Services for DC Scholars Building and Property</t>
  </si>
  <si>
    <t>Unarmed Security Guard for Main Entrance</t>
  </si>
  <si>
    <t>Related Services in SLP, PT, OT, ABA, Counseling and Special Education Evaluations and screenings</t>
  </si>
  <si>
    <t>165 Chromebooks with Chrome licenses, white glove services, &amp; 3 year ADP; 27 tablets with Chrome licenses, white glove, &amp; 3 Yr ADP</t>
  </si>
  <si>
    <t>Archangel Education &amp; Technology</t>
  </si>
  <si>
    <t>170 Chromebooks with Chrome licenses, white glove services, &amp; 3 year ADP; 25 tablets with Chrome licenses, white glove, &amp; 3 Yr ADP</t>
  </si>
  <si>
    <t xml:space="preserve">Financial  Services </t>
  </si>
  <si>
    <t>Student Data Managment</t>
  </si>
  <si>
    <t>Technology Services</t>
  </si>
  <si>
    <t xml:space="preserve">Water </t>
  </si>
  <si>
    <t>Electricity Services</t>
  </si>
  <si>
    <t>Streamline HR &amp; Payroll, attract and retain talent, and build culture and connection with your employees.</t>
  </si>
  <si>
    <t xml:space="preserve">CAM related charges </t>
  </si>
  <si>
    <t xml:space="preserve">International Baccaulaureate </t>
  </si>
  <si>
    <t>Public Transit Fares</t>
  </si>
  <si>
    <t>Kognity USA Inc</t>
  </si>
  <si>
    <t>Avant Assessment, LLC</t>
  </si>
  <si>
    <t>Student Language Assessments</t>
  </si>
  <si>
    <t>Colonial Parking</t>
  </si>
  <si>
    <t>Staff Parking</t>
  </si>
  <si>
    <t>CLASS Observation and Assessment Services</t>
  </si>
  <si>
    <t>Food Services (AM Snack)</t>
  </si>
  <si>
    <t>Sports Enhancement Officials</t>
  </si>
  <si>
    <t>Athletic Game Officiating Services</t>
  </si>
  <si>
    <t>Building insurance</t>
  </si>
  <si>
    <t>Elizabeth Mussoline</t>
  </si>
  <si>
    <t xml:space="preserve">Out-of-School Enrichment </t>
  </si>
  <si>
    <t>American University</t>
  </si>
  <si>
    <t>Event space / food service for STEM camp</t>
  </si>
  <si>
    <t>Video Observation System</t>
  </si>
  <si>
    <t>Perkins Eastman DC</t>
  </si>
  <si>
    <t>Professional developement male teacher Pipeline</t>
  </si>
  <si>
    <t xml:space="preserve">janitorial services </t>
  </si>
  <si>
    <t>electricity supply</t>
  </si>
  <si>
    <t>Computers/Technology</t>
  </si>
  <si>
    <t>Finance &amp; accounting services</t>
  </si>
  <si>
    <t>HR services</t>
  </si>
  <si>
    <t>Grant management services</t>
  </si>
  <si>
    <t xml:space="preserve">security set-up in new building </t>
  </si>
  <si>
    <t>Office supplies, furniture</t>
  </si>
  <si>
    <t>The writing Revolution</t>
  </si>
  <si>
    <t>Curriculun and Professional developement</t>
  </si>
  <si>
    <t>Instructional Staffing</t>
  </si>
  <si>
    <t>Security contracted services</t>
  </si>
  <si>
    <t>Substitute staffing</t>
  </si>
  <si>
    <t>Copier Rental and Servicing</t>
  </si>
  <si>
    <t>Student Wellness</t>
  </si>
  <si>
    <t>security for building</t>
  </si>
  <si>
    <t xml:space="preserve">Staffing Agency </t>
  </si>
  <si>
    <t>Annual audit services</t>
  </si>
  <si>
    <t>Student meal program meals and snacks</t>
  </si>
  <si>
    <t>Staff Health Insurance</t>
  </si>
  <si>
    <t>DoorDash</t>
  </si>
  <si>
    <t>Meal Delivery Subscription Services</t>
  </si>
  <si>
    <t>Financial audit, 990, additional services</t>
  </si>
  <si>
    <t xml:space="preserve">Fiscal Auditing Service </t>
  </si>
  <si>
    <t>Power Source Relocation</t>
  </si>
  <si>
    <t>Maginniss + del Ninno Architects</t>
  </si>
  <si>
    <t xml:space="preserve">Educational Specification &amp; Consolidated Facilities </t>
  </si>
  <si>
    <t>Keystone Plus Construction</t>
  </si>
  <si>
    <t>BLX Group</t>
  </si>
  <si>
    <t>Post issuance service</t>
  </si>
  <si>
    <t>Finacial Support Services</t>
  </si>
  <si>
    <t>School Food Service</t>
  </si>
  <si>
    <t>E-rate renewal</t>
  </si>
  <si>
    <t xml:space="preserve">New Leaders, Inc. </t>
  </si>
  <si>
    <t>Teacher Professional Development Services</t>
  </si>
  <si>
    <t>MVS</t>
  </si>
  <si>
    <t>food service management company</t>
  </si>
  <si>
    <t>50CAN, Inc.</t>
  </si>
  <si>
    <t>Summer Boost - Summer School Learning Program</t>
  </si>
  <si>
    <t>building contractors for repairs</t>
  </si>
  <si>
    <t>HVAC system and building contractor</t>
  </si>
  <si>
    <t>HR advertising</t>
  </si>
  <si>
    <t>Services Provided. Professional services in the area of Special Education and Leadership as needed and requested including serve as LEA Special Education Point of Contact, Support Special Education and ELL programming &amp; compliance oversight and training (leaders, teachers, staff, contractors, etc.), Conduct ongoing compliance audits with written communication of findings and necessary next steps, Collaborate with special education staff and leaders to support Special Education compliance, training, systems, and processes, Support onboarding of any new special education leaders/staff, Other training, coaching, development, and support as requested</t>
  </si>
  <si>
    <t>Meal Service NSLP</t>
  </si>
  <si>
    <t>Wilson Language Training Corp.</t>
  </si>
  <si>
    <t>UV-C Light Troffer Maintenance Services</t>
  </si>
  <si>
    <t>student transportation farecards</t>
  </si>
  <si>
    <t>psychological and social work services</t>
  </si>
  <si>
    <t>unarmed security guards</t>
  </si>
  <si>
    <t>Safe Passage and Mentorship Services</t>
  </si>
  <si>
    <t>Aapiya Consulting Group, LLC</t>
  </si>
  <si>
    <t>New Hire Orientation (on site and virtual) Provide universal documentation for employment offers and the like Maintain on boarding and benefit administration for newly hire employees; Provide and support payroll preparation by collaborating with Ed-ops staff; Provide and support in PCSB audits and compliance; Provide and support off boarding of terminating and resigning employees; Provide and support staff with Short Term Disability Claims; Support in billing reconciliation and review; Support and assist in Staff Handbook and policies; Support and assist with Background checks and Finger printing; Support staff with day to day requests and questions</t>
  </si>
  <si>
    <t>Business Insurance--property, liability, crime, and umbrella coverage</t>
  </si>
  <si>
    <t>Human Resources Outsourcing</t>
  </si>
  <si>
    <t>The Common Market</t>
  </si>
  <si>
    <t>NSLP: Locally sourced food</t>
  </si>
  <si>
    <t xml:space="preserve">Business Insurance </t>
  </si>
  <si>
    <t>Dietitian services</t>
  </si>
  <si>
    <t>School Food Services/NSLP</t>
  </si>
  <si>
    <t>existing soft wear and renewals. Unifier talent, licenceing , training and PD, softwear corrections</t>
  </si>
  <si>
    <t>Branded good-Teacher appriciation</t>
  </si>
  <si>
    <t>Student clinical services-psycological Consulting services</t>
  </si>
  <si>
    <t>NSLP groceries</t>
  </si>
  <si>
    <t>NSLP Produce</t>
  </si>
  <si>
    <t>NSLP Dairy</t>
  </si>
  <si>
    <t>Special Education Evaluation &amp; Services</t>
  </si>
  <si>
    <t>internet</t>
  </si>
  <si>
    <t>water</t>
  </si>
  <si>
    <t>finance, accounting, and data services</t>
  </si>
  <si>
    <t>audit services</t>
  </si>
  <si>
    <t>electricity</t>
  </si>
  <si>
    <t>student assessments</t>
  </si>
  <si>
    <t>gas</t>
  </si>
  <si>
    <t>food service</t>
  </si>
  <si>
    <t xml:space="preserve">Workday Consulting </t>
  </si>
  <si>
    <t>Medstar Medical Group</t>
  </si>
  <si>
    <t>Student Textbook Services</t>
  </si>
  <si>
    <t>Rachelle Roberts</t>
  </si>
  <si>
    <t>Sepcial Education consulting services</t>
  </si>
  <si>
    <t xml:space="preserve">Professional developement </t>
  </si>
  <si>
    <t>building security/fire and elevators/troubleshooting- new building control panels</t>
  </si>
  <si>
    <t>modular class rooms</t>
  </si>
  <si>
    <t>Buck Institute for Education</t>
  </si>
  <si>
    <t>Mental Health Services for Staff</t>
  </si>
  <si>
    <t>Watson Wellness Group</t>
  </si>
  <si>
    <t>Mentoring &amp; Enrichment Services</t>
  </si>
  <si>
    <t>Telecommunication services-hot spots cell phones</t>
  </si>
  <si>
    <t>K-12 by Elior (Preferred Meals)</t>
  </si>
  <si>
    <t>Food Services for Early Childhood and Elementary Schools</t>
  </si>
  <si>
    <t>Accounting &amp; ERTC Applicaton Services</t>
  </si>
  <si>
    <t>RAZE Construction</t>
  </si>
  <si>
    <t>faciliites contractor work</t>
  </si>
  <si>
    <t>out of school time program services for 21st CCLC</t>
  </si>
  <si>
    <t>school shuttle services</t>
  </si>
  <si>
    <t>Student Data Services</t>
  </si>
  <si>
    <t xml:space="preserve">Antoine Carter </t>
  </si>
  <si>
    <t>Computer support Fees</t>
  </si>
  <si>
    <t>Student Supplies</t>
  </si>
  <si>
    <t>New Hope Free Will Baptist Church</t>
  </si>
  <si>
    <t>cirriculum</t>
  </si>
  <si>
    <t xml:space="preserve">Plymouth Congregational United Church of Christ </t>
  </si>
  <si>
    <t xml:space="preserve">IGlobal Secuirty Group </t>
  </si>
  <si>
    <t>Middledorf Bus Company Inc</t>
  </si>
  <si>
    <t>General Contractor/Construction</t>
  </si>
  <si>
    <t>IT Technology Support Services for 2 Locations</t>
  </si>
  <si>
    <t>catering services</t>
  </si>
  <si>
    <t>Data Analysis</t>
  </si>
  <si>
    <t>Strategic Communication/Branding/Marketing Services</t>
  </si>
  <si>
    <t>Electrical Power Services</t>
  </si>
  <si>
    <t>Bradcorp Services</t>
  </si>
  <si>
    <t>Real Estate Brokerage</t>
  </si>
  <si>
    <t>LEA insurance</t>
  </si>
  <si>
    <t>NSLP paper and plastic gppds</t>
  </si>
  <si>
    <t>NSLP Baked goods</t>
  </si>
  <si>
    <t>wireless/hotspot services</t>
  </si>
  <si>
    <t xml:space="preserve"> Transportation</t>
  </si>
  <si>
    <t>event</t>
  </si>
  <si>
    <t>Brandconsulting</t>
  </si>
  <si>
    <t>rental equipment</t>
  </si>
  <si>
    <t>Strategic Data Platform</t>
  </si>
  <si>
    <t>personalized goods</t>
  </si>
  <si>
    <t>College prep curriculum</t>
  </si>
  <si>
    <t>AGI Parts World wide</t>
  </si>
  <si>
    <t>Computer parts</t>
  </si>
  <si>
    <t>Chromebookparts.com</t>
  </si>
  <si>
    <t>Whitsons Culinary Group</t>
  </si>
  <si>
    <t>Job related professional development seminars for teachers and administrators</t>
  </si>
  <si>
    <t>Food Service Management</t>
  </si>
  <si>
    <t>Special Education Therapy Services</t>
  </si>
  <si>
    <t xml:space="preserve">Accounting &amp; Finance Services </t>
  </si>
  <si>
    <t>Dudley Beauty</t>
  </si>
  <si>
    <t xml:space="preserve">Online Learning Platform </t>
  </si>
  <si>
    <t>Security Hardware</t>
  </si>
  <si>
    <t>Contracted Grants Management</t>
  </si>
  <si>
    <t>Professional Employer Organization Services</t>
  </si>
  <si>
    <t>Water &amp; Sewerage Services</t>
  </si>
  <si>
    <t>Professional Development, Coaching, and C-Suite Support</t>
  </si>
  <si>
    <t>Food Services(NSLP)</t>
  </si>
  <si>
    <t>HVAC/Boiler Maintenance</t>
  </si>
  <si>
    <t>Internet and Technology Services</t>
  </si>
  <si>
    <t>E-N Computers</t>
  </si>
  <si>
    <t>Computer Purchase/Tech  Services</t>
  </si>
  <si>
    <t>Financial Accounting Services</t>
  </si>
  <si>
    <t>Afterschool and summer Programming</t>
  </si>
  <si>
    <t>Janitorial, Maintenance, HVAC, Renovation Project Management</t>
  </si>
  <si>
    <t>Executive Director Search and Recruitment</t>
  </si>
  <si>
    <t>Fathers Brothers &amp; Sons</t>
  </si>
  <si>
    <t>Renovation and contracting</t>
  </si>
  <si>
    <t>ThinkingAhead</t>
  </si>
  <si>
    <t>Search firm to assist in the recruitment of a Director of Development</t>
  </si>
  <si>
    <t>Electricity Utility (Delivery Only)</t>
  </si>
  <si>
    <t>Water and Sewer</t>
  </si>
  <si>
    <t>Non-Public Placement Consulting Services</t>
  </si>
  <si>
    <t xml:space="preserve">T.A.G. Inc. </t>
  </si>
  <si>
    <t>Computer Science Contracting</t>
  </si>
  <si>
    <t>Sustainable Building Partners, LLC (SBP)</t>
  </si>
  <si>
    <t>Occupational &amp; Speech Therapy</t>
  </si>
  <si>
    <t>Substitute Teacher Services</t>
  </si>
  <si>
    <t>Accounting and Finance and Data Services</t>
  </si>
  <si>
    <t>Staff and student recruiting</t>
  </si>
  <si>
    <t>classroom supplies</t>
  </si>
  <si>
    <t>IT Computer Support Services</t>
  </si>
  <si>
    <t>Whereoware, Inc</t>
  </si>
  <si>
    <t>Student Information Services</t>
  </si>
  <si>
    <t>Student and staff transportation services</t>
  </si>
  <si>
    <t>EMCOR Services</t>
  </si>
  <si>
    <t>High School Furniture</t>
  </si>
  <si>
    <t>Contract Consultant-Professional Development</t>
  </si>
  <si>
    <t>Cintas</t>
  </si>
  <si>
    <t xml:space="preserve">Early Care and Education Coaching Services </t>
  </si>
  <si>
    <t>Recruitment  Online Ad Services</t>
  </si>
  <si>
    <t xml:space="preserve">Staples Business Advantage </t>
  </si>
  <si>
    <t>Ad Services</t>
  </si>
  <si>
    <t>Utilities - Water</t>
  </si>
  <si>
    <t>Student Transportation &amp; Other Support Services</t>
  </si>
  <si>
    <t>Related services for special education</t>
  </si>
  <si>
    <t>Data dashboard</t>
  </si>
  <si>
    <t>Health care</t>
  </si>
  <si>
    <t>Kerley Signs Inc.</t>
  </si>
  <si>
    <t>School Branding signage</t>
  </si>
  <si>
    <t>Lawn/Snow services</t>
  </si>
  <si>
    <t>special education services</t>
  </si>
  <si>
    <t>shared services, ECR</t>
  </si>
  <si>
    <t>training and education credentialing</t>
  </si>
  <si>
    <t>The Allicock Group</t>
  </si>
  <si>
    <t xml:space="preserve">Initial and triennial psychological evaluations for students </t>
  </si>
  <si>
    <t>Do the Math curriculum, materials &amp; professional development</t>
  </si>
  <si>
    <t>Aftercare Services</t>
  </si>
  <si>
    <t>Smartest</t>
  </si>
  <si>
    <t>Electricity (Supply) for Facility</t>
  </si>
  <si>
    <t>Three High Capacity Copiers; Eight Desktop Printers; Maintenance, Toner, Staples; Copy Per Print Price for each device</t>
  </si>
  <si>
    <t>Food Service (Vended Meals) and Delivery - Additional Transportation, Food, and Labor Costs</t>
  </si>
  <si>
    <t>Student Data Analytics and Data Management, including System Information System Maintenance</t>
  </si>
  <si>
    <t>Attain Therapy</t>
  </si>
  <si>
    <t>office and student supplies</t>
  </si>
  <si>
    <t>Children's National Hospital</t>
  </si>
  <si>
    <t>water and sewage</t>
  </si>
  <si>
    <t>Landscaping and Snow removal</t>
  </si>
  <si>
    <t>Electricity /Pepco</t>
  </si>
  <si>
    <t xml:space="preserve">Contract SPED and RPN/RN Services </t>
  </si>
  <si>
    <t>School furniture (cafeteria tables, lockers)</t>
  </si>
  <si>
    <t>financial support services</t>
  </si>
  <si>
    <t>technology services</t>
  </si>
  <si>
    <t>health insurance</t>
  </si>
  <si>
    <t>Electricity services</t>
  </si>
  <si>
    <t>SkyComm Connect</t>
  </si>
  <si>
    <t>Landline phone service</t>
  </si>
  <si>
    <t>GLobal Vision and Development LLC</t>
  </si>
  <si>
    <t>JPG Services</t>
  </si>
  <si>
    <t>Sewage Line Repairs</t>
  </si>
  <si>
    <t>Payroll software</t>
  </si>
  <si>
    <t>Read Naturally</t>
  </si>
  <si>
    <t>Reading Intervention Curriculum</t>
  </si>
  <si>
    <t>Onsite Police - Off Duty MPD</t>
  </si>
  <si>
    <t>Sports Uniforms/Equipment Services</t>
  </si>
  <si>
    <t>Ebb and Flow Coaching</t>
  </si>
  <si>
    <t>Strategic Management Consulting</t>
  </si>
  <si>
    <t>Kohl's</t>
  </si>
  <si>
    <t>Transportation Engineering and Planning Services</t>
  </si>
  <si>
    <t>Energy Consulting Services</t>
  </si>
  <si>
    <t>Tommy Hilfiger</t>
  </si>
  <si>
    <t>Student Unfiorm Services</t>
  </si>
  <si>
    <t>Talent search consulting services</t>
  </si>
  <si>
    <t>Copier &amp; Rental Services</t>
  </si>
  <si>
    <t xml:space="preserve">Bus Services </t>
  </si>
  <si>
    <t>Computer Support Fees</t>
  </si>
  <si>
    <t>Software license books</t>
  </si>
  <si>
    <t>Advanced Network Systems, Inc.</t>
  </si>
  <si>
    <t>Whitman Consulting</t>
  </si>
  <si>
    <t>Staff development services</t>
  </si>
  <si>
    <t>Workers' Compensation Insurance</t>
  </si>
  <si>
    <t>Emergency Management &amp; Visitor Management Software and Application</t>
  </si>
  <si>
    <t>Chiramonte Construction Company</t>
  </si>
  <si>
    <t xml:space="preserve">IT Services </t>
  </si>
  <si>
    <t>Bluum</t>
  </si>
  <si>
    <t>Chromebooks and Google Management Licenses</t>
  </si>
  <si>
    <t>Vended Meal Service for school year 2023-2024</t>
  </si>
  <si>
    <t>Broker Services</t>
  </si>
  <si>
    <t>OpenSeat</t>
  </si>
  <si>
    <t>Student and Staff Wellness/Mental Health Coaching</t>
  </si>
  <si>
    <t>Landsdowne Resort</t>
  </si>
  <si>
    <t>Event Venue, Services &amp; Catering</t>
  </si>
  <si>
    <t>HRGM Corporation</t>
  </si>
  <si>
    <t xml:space="preserve">Laptops </t>
  </si>
  <si>
    <t>Third Party Inspections</t>
  </si>
  <si>
    <t>Special Inspection Services</t>
  </si>
  <si>
    <t>Computers and other technology devices</t>
  </si>
  <si>
    <t>school supplies/office supplies</t>
  </si>
  <si>
    <t>Information Technology</t>
  </si>
  <si>
    <t>2023-2024 membership</t>
  </si>
  <si>
    <t>Fast Signs</t>
  </si>
  <si>
    <t>Signage</t>
  </si>
  <si>
    <t>TASK HUMAN, INC.</t>
  </si>
  <si>
    <t>Staff Wellness Support Services</t>
  </si>
  <si>
    <t xml:space="preserve">Food Service </t>
  </si>
  <si>
    <t>Justin Rydstrom</t>
  </si>
  <si>
    <t>Executive Leadership Consulting</t>
  </si>
  <si>
    <t>Custodial</t>
  </si>
  <si>
    <t>Natural Gas</t>
  </si>
  <si>
    <t>Goric Marketing Group USA, Inc.</t>
  </si>
  <si>
    <t>Playground Procurement and Installation</t>
  </si>
  <si>
    <t>Related Services in Audiology, SLP, PT, OT, ABA, Counseling and Special Education Evaluations and screenings</t>
  </si>
  <si>
    <t>Water for Facility</t>
  </si>
  <si>
    <t>Electricity (Delivery) for Facility</t>
  </si>
  <si>
    <t>school supplies and furniture</t>
  </si>
  <si>
    <t>Professional Development &amp; Curriculum Services</t>
  </si>
  <si>
    <t>Chromebooks and accessories for chromebooks</t>
  </si>
  <si>
    <t>Math Tutors</t>
  </si>
  <si>
    <t xml:space="preserve">Cleaning Services </t>
  </si>
  <si>
    <t>Apple devices for staff and students</t>
  </si>
  <si>
    <t xml:space="preserve">Greenlighting plan for growth as DCI intends to expand. </t>
  </si>
  <si>
    <t>The Center for Culturally Responsive Teaching and Learning (CCTRL)</t>
  </si>
  <si>
    <t>Professional Development (DEI)</t>
  </si>
  <si>
    <t>Related services for students with disabilties</t>
  </si>
  <si>
    <t>Student Special Education Vision Services</t>
  </si>
  <si>
    <t>Digital Education Services</t>
  </si>
  <si>
    <t>Strategic planning consulting</t>
  </si>
  <si>
    <t>Architect</t>
  </si>
  <si>
    <t>special education services - students</t>
  </si>
  <si>
    <t xml:space="preserve"> Finance and Accounting Services </t>
  </si>
  <si>
    <t xml:space="preserve"> Data management Services </t>
  </si>
  <si>
    <t xml:space="preserve"> IT Services </t>
  </si>
  <si>
    <t>Fundraising Services</t>
  </si>
  <si>
    <t xml:space="preserve"> Special Education Consulting </t>
  </si>
  <si>
    <t>SPED Assessment and Related Services</t>
  </si>
  <si>
    <t>Coursemojo</t>
  </si>
  <si>
    <t>Medical, Dental and Vision</t>
  </si>
  <si>
    <t>video observation, coaching, and evaluation of all instructional staff</t>
  </si>
  <si>
    <t>Waste Manage Services</t>
  </si>
  <si>
    <t>Before/Aftercare Services</t>
  </si>
  <si>
    <t>Complete psychiatric evaluations</t>
  </si>
  <si>
    <t>Great Minds publishes our K-8 Math, Humanities, and K-4 Science curricula (Eureka Math, Wit &amp; Wisdom, PhD Science)</t>
  </si>
  <si>
    <t>PreK3 and PreK4 curricula and monthly coaching services and twice annual CLASS observations at each campus</t>
  </si>
  <si>
    <t>UnboundEd</t>
  </si>
  <si>
    <t>Standards Institutes Training for 13 individuals</t>
  </si>
  <si>
    <t>Student recruiting</t>
  </si>
  <si>
    <t>The Ability Challenge Incorporated</t>
  </si>
  <si>
    <t>Marino Education LLC</t>
  </si>
  <si>
    <t>LEA prep for school opening-Standards University</t>
  </si>
  <si>
    <t>Student bus transportation</t>
  </si>
  <si>
    <t>Curriculun</t>
  </si>
  <si>
    <t>Book/Digital Services</t>
  </si>
  <si>
    <t xml:space="preserve">Data </t>
  </si>
  <si>
    <t>School food services</t>
  </si>
  <si>
    <t>Contracted IT Services</t>
  </si>
  <si>
    <t>Operations Support Services</t>
  </si>
  <si>
    <t>WSLV Business Solutions LLC</t>
  </si>
  <si>
    <t>Dynamic Therapy</t>
  </si>
  <si>
    <t>Speech Language Pathologists and Evaluations aligned to student IEPs and RTI process</t>
  </si>
  <si>
    <t>Athletic Equipment and Uniforms</t>
  </si>
  <si>
    <t>Athletic House</t>
  </si>
  <si>
    <t>Barahona Painting Inc</t>
  </si>
  <si>
    <t>General Painting Services</t>
  </si>
  <si>
    <t>Special Education Support</t>
  </si>
  <si>
    <t>Great Oaks Foundation</t>
  </si>
  <si>
    <t>Contract Consultant - Tutors</t>
  </si>
  <si>
    <t>The New Teacher Project</t>
  </si>
  <si>
    <t>Instructional Contracting Services</t>
  </si>
  <si>
    <t>classroom modular units</t>
  </si>
  <si>
    <t>Social Studies and Stem Curriculum and PD</t>
  </si>
  <si>
    <t>K-12 curriculum &amp; acessments-(Dibels)</t>
  </si>
  <si>
    <t>Reading Curriculum</t>
  </si>
  <si>
    <t>Smith &amp; Haines Inc</t>
  </si>
  <si>
    <t>Multiple Services</t>
  </si>
  <si>
    <t>TCI</t>
  </si>
  <si>
    <t>Student Curriculum</t>
  </si>
  <si>
    <t>My Painting and Exteriors</t>
  </si>
  <si>
    <t>Cleat Design + Build</t>
  </si>
  <si>
    <t xml:space="preserve">HVAC Preventative Maintenance, Emergency (Hourly) Service Calls, Repairs to HVAC, as needed </t>
  </si>
  <si>
    <t>Roof</t>
  </si>
  <si>
    <t>Related Services</t>
  </si>
  <si>
    <t>Christina Marino LLC</t>
  </si>
  <si>
    <t>Special Education Consulting</t>
  </si>
  <si>
    <t>Temporary Employment Services</t>
  </si>
  <si>
    <t>Accounting and Auditing</t>
  </si>
  <si>
    <t>School Meals</t>
  </si>
  <si>
    <t>Purchase of Every Child Ready Curriculum (provided by AppleTree), CLASS observations, and leader and teacher coaching services</t>
  </si>
  <si>
    <t>Science Book Curriculum Service</t>
  </si>
  <si>
    <t>Cafeteria Tables</t>
  </si>
  <si>
    <t xml:space="preserve">Groceries Products </t>
  </si>
  <si>
    <t>Seashore Fruit &amp; Produce Co.</t>
  </si>
  <si>
    <t>Produce Items</t>
  </si>
  <si>
    <t>Computers, iPads,  and accessories as needed</t>
  </si>
  <si>
    <t>The Conrads Plumbing and Drain Cleaning</t>
  </si>
  <si>
    <t xml:space="preserve">Plumbing Services for Eagle Congress Heights Campus </t>
  </si>
  <si>
    <t>E-rate services and IT student and staff support</t>
  </si>
  <si>
    <t>multiple SPED related services</t>
  </si>
  <si>
    <t>Coupla Repairs</t>
  </si>
  <si>
    <t>W. A. Hamilton Co., Inc.</t>
  </si>
  <si>
    <t>Lockers</t>
  </si>
  <si>
    <t>IT SUPPORT, HARD AND SOFT WARE PURCHASING</t>
  </si>
  <si>
    <t>Rayne Events LLC</t>
  </si>
  <si>
    <t xml:space="preserve">Special Event Services </t>
  </si>
  <si>
    <t>utilities for school</t>
  </si>
  <si>
    <t xml:space="preserve">Grant Writing Services </t>
  </si>
  <si>
    <t>CodeHS</t>
  </si>
  <si>
    <t xml:space="preserve">Utilities- Electric </t>
  </si>
  <si>
    <t xml:space="preserve">Audit/ Financial Services </t>
  </si>
  <si>
    <t>Jake McCormick</t>
  </si>
  <si>
    <t xml:space="preserve">Contracted Health Science Instructor </t>
  </si>
  <si>
    <t xml:space="preserve">Washer </t>
  </si>
  <si>
    <t>Development, training, coaching, and support of  special education programming &amp; compliance</t>
  </si>
  <si>
    <t xml:space="preserve">TeachTown Inc. </t>
  </si>
  <si>
    <t xml:space="preserve">SPED Curriculum </t>
  </si>
  <si>
    <t>Math 180 curriculum materials</t>
  </si>
  <si>
    <t xml:space="preserve">Gym Floor </t>
  </si>
  <si>
    <t xml:space="preserve">TJ Distributors INC </t>
  </si>
  <si>
    <t>Gym Bleachers</t>
  </si>
  <si>
    <t>SE middle school construction-added spend</t>
  </si>
  <si>
    <t>Ideal middle school construction</t>
  </si>
  <si>
    <t>Chromebooks for students</t>
  </si>
  <si>
    <t>Organizational and Strategic Planning support services</t>
  </si>
  <si>
    <t>Student Software Subscription</t>
  </si>
  <si>
    <t>Ignite hcm</t>
  </si>
  <si>
    <t>ADP optimization support services</t>
  </si>
  <si>
    <t>Clinical Services</t>
  </si>
  <si>
    <t>TLS Security Management</t>
  </si>
  <si>
    <t>J and J Consultants</t>
  </si>
  <si>
    <t>Leadership Coaching Services</t>
  </si>
  <si>
    <t>Riva's Painting</t>
  </si>
  <si>
    <t>General building maintenance</t>
  </si>
  <si>
    <t>copier leases</t>
  </si>
  <si>
    <t>computers for students and staff</t>
  </si>
  <si>
    <t>security camera renewal</t>
  </si>
  <si>
    <t>Teacher coaching</t>
  </si>
  <si>
    <t>general contractor services</t>
  </si>
  <si>
    <t>parking permits</t>
  </si>
  <si>
    <t>Insurance - business and workmans' comp</t>
  </si>
  <si>
    <t>Speech and Language Services, ABA Therapy Services</t>
  </si>
  <si>
    <t>Montessori Teacher Training</t>
  </si>
  <si>
    <t>Chromebooks/Laptops</t>
  </si>
  <si>
    <t>student hot spots for internet access and staff cell phone lines</t>
  </si>
  <si>
    <t>Off-Duty MPD Officer Staffing &amp; Consulting Services</t>
  </si>
  <si>
    <t>Gardening and Landscapint</t>
  </si>
  <si>
    <t>Special education services/assessments</t>
  </si>
  <si>
    <t>Special education services; tutoring</t>
  </si>
  <si>
    <t>Math Science, Social studies, ELA Curriculum</t>
  </si>
  <si>
    <t>Online curriculum-classroom, distance learning, or hybrid</t>
  </si>
  <si>
    <t>Curriculum-reading k-12</t>
  </si>
  <si>
    <t xml:space="preserve">student acessements and training-professional developemnt </t>
  </si>
  <si>
    <t>Food Services (Fresh Fruit and Vegetable Program)</t>
  </si>
  <si>
    <t>Food Services (ECE/ES/MS/HS)</t>
  </si>
  <si>
    <t>Medical and Dental Insurance Services</t>
  </si>
  <si>
    <t>Doors and door hardware</t>
  </si>
  <si>
    <t>Psychological Evaluation and treatment for students</t>
  </si>
  <si>
    <t>speech language/occupational therapy consultation/services and school based psychological consultation and evaluation services</t>
  </si>
  <si>
    <t>Level Green Landscape LLC</t>
  </si>
  <si>
    <t>Additional IT procrements</t>
  </si>
  <si>
    <t>SAT/PSAT prep curriculum</t>
  </si>
  <si>
    <t>Public Impact</t>
  </si>
  <si>
    <t>Opportunity Culture implimentation and training</t>
  </si>
  <si>
    <t>Student Meal Services</t>
  </si>
  <si>
    <t>American Maintenance Resources</t>
  </si>
  <si>
    <t>Management Services for Early Childhood Classes</t>
  </si>
  <si>
    <t>Employee Health and Dental Insurance</t>
  </si>
  <si>
    <t>Assist 2 Score</t>
  </si>
  <si>
    <t>Athletic apparel</t>
  </si>
  <si>
    <t>Early Childhood curriculum</t>
  </si>
  <si>
    <t>SLP-bilingual services</t>
  </si>
  <si>
    <t>School Safety</t>
  </si>
  <si>
    <t>Cleaning and Hygiene Supplies</t>
  </si>
  <si>
    <t>School and Office Furniture</t>
  </si>
  <si>
    <t>readiing  curriculum-intervention/dislexia</t>
  </si>
  <si>
    <t>School Leader Development and Training</t>
  </si>
  <si>
    <t>Student Sports Instruction</t>
  </si>
  <si>
    <t>Ricci Drywall &amp; Painting Co., Inc.</t>
  </si>
  <si>
    <t>Painting and Plastering</t>
  </si>
  <si>
    <t>Substitute Services</t>
  </si>
  <si>
    <t>Licensed heath care personnel to provide nursing services to students and school health support.</t>
  </si>
  <si>
    <t>Related Services for Special Education</t>
  </si>
  <si>
    <t>school counseling services</t>
  </si>
  <si>
    <t>Electronic Building Monitoring for Fire and Security</t>
  </si>
  <si>
    <t>student supplies</t>
  </si>
  <si>
    <t>Door repairs</t>
  </si>
  <si>
    <t>CityWorks DC</t>
  </si>
  <si>
    <t xml:space="preserve">Program Implementation </t>
  </si>
  <si>
    <t>Audacy Operations, Inc</t>
  </si>
  <si>
    <t xml:space="preserve">advertisement </t>
  </si>
  <si>
    <t>voluntary benefits</t>
  </si>
  <si>
    <t>Anderson Fire Protection Inc</t>
  </si>
  <si>
    <t xml:space="preserve">fire protection system </t>
  </si>
  <si>
    <t>Architecture and Design</t>
  </si>
  <si>
    <t>Meal Service/School Lunch Program</t>
  </si>
  <si>
    <t>HVAC QUARTERLY AND MAJOR SYSTEM REPAIR</t>
  </si>
  <si>
    <t>IT Services/E-rate Services</t>
  </si>
  <si>
    <t>Kids and Culture Camp</t>
  </si>
  <si>
    <t>summer camp programming</t>
  </si>
  <si>
    <t>Flexhibit</t>
  </si>
  <si>
    <t>Interactive stem exibit stations</t>
  </si>
  <si>
    <t>School Food and Wellness Group LLC</t>
  </si>
  <si>
    <t>School Food Authorities in conducting and managing the administrative aspects of the National School Lunch Program (“NSLP”).</t>
  </si>
  <si>
    <t>KIM HUNTER (OTRL)</t>
  </si>
  <si>
    <t>Will provide professional service when requested by Learn DC Public Charter School for the student and family as the IEP indicates</t>
  </si>
  <si>
    <t>The Speech Therapy Company will provide a Speech-Language Pathologist (Contractor), which will be responsible for assignments that are within the scope of practice as a speech therapist including but not limited to evaluations, therapy, consultations, parent workshops, education, supervisory work, attending Individualized Education Plan meetings, developing goals for therapy, Hearings, MDT- and Re-evaluation meetings, and parent teacher conferences.</t>
  </si>
  <si>
    <t>IT WENT FROM ONLY GAMES FOR ALL SPORTS, AND THIS YEAR WE HAD A TEAM TRAVEL AND WER SENT THEM WITH THE TEAM SO THAT COST,  TO BLDG SECURITY FOR SCHOOL RELATED EVENTS, AND SECURITY FOR GRADUATION.</t>
  </si>
  <si>
    <t>Assessment materials and analysis 2023-2024</t>
  </si>
  <si>
    <t>Water and sewwer</t>
  </si>
  <si>
    <t>internet and VOIP for phones</t>
  </si>
  <si>
    <t>Field Trip Buses</t>
  </si>
  <si>
    <t>WTL Transportation Services</t>
  </si>
  <si>
    <t>Busses</t>
  </si>
  <si>
    <t>maint/ repair work</t>
  </si>
  <si>
    <t xml:space="preserve">Furniture </t>
  </si>
  <si>
    <t>Event Venue, Services, and Catering</t>
  </si>
  <si>
    <t>Newport Trust</t>
  </si>
  <si>
    <t>retirement plans</t>
  </si>
  <si>
    <t>Contract Staffing for Instructional Services</t>
  </si>
  <si>
    <t>Craftmasters of Northern Virginia Inc</t>
  </si>
  <si>
    <t>Facilities Engineering and Building Maintenance</t>
  </si>
  <si>
    <t>NCS-SV Solar Owner 1</t>
  </si>
  <si>
    <t>Crexendo, Inc.</t>
  </si>
  <si>
    <t>Telephone &amp; Telecommunications</t>
  </si>
  <si>
    <t>Utility - electricity</t>
  </si>
  <si>
    <t xml:space="preserve">Long Term Substitute </t>
  </si>
  <si>
    <t>Student Support Services: Occupational Therapy, Behavior Services, Speech Pathologist</t>
  </si>
  <si>
    <t>Special education coordination services</t>
  </si>
  <si>
    <t>Washington Protective Service LLC</t>
  </si>
  <si>
    <t>AmRamp</t>
  </si>
  <si>
    <t>Wheelchair/Disability Access Ramp Services</t>
  </si>
  <si>
    <t xml:space="preserve">College Credit Classes </t>
  </si>
  <si>
    <t>Cultural Languages Services</t>
  </si>
  <si>
    <t>GED instruction regarding RLA and Social Studies in Spanish</t>
  </si>
  <si>
    <t>Spanish IIA Classes</t>
  </si>
  <si>
    <t>Hyatt</t>
  </si>
  <si>
    <t>Staff Development Seminar</t>
  </si>
  <si>
    <t>Grocer for Food Service</t>
  </si>
  <si>
    <t>Gregory Gaines</t>
  </si>
  <si>
    <t>contracted tech work</t>
  </si>
  <si>
    <t>reading intervention services</t>
  </si>
  <si>
    <t>LER Strategic Consultants and Advisors</t>
  </si>
  <si>
    <t>search services</t>
  </si>
  <si>
    <t>tutoring services</t>
  </si>
  <si>
    <t>strategic planning support</t>
  </si>
  <si>
    <t>Christopher Genson</t>
  </si>
  <si>
    <t>consulting work</t>
  </si>
  <si>
    <t>Prestwood Group</t>
  </si>
  <si>
    <t>marketing and website services</t>
  </si>
  <si>
    <t>Behavior Savvy LLC</t>
  </si>
  <si>
    <t>Acuity Consultants</t>
  </si>
  <si>
    <t>D &amp; W Contractors</t>
  </si>
  <si>
    <t>Painting supplies and services</t>
  </si>
  <si>
    <t>Emily Jeffries</t>
  </si>
  <si>
    <t>Revolution LLC.</t>
  </si>
  <si>
    <t>Event Design and Production</t>
  </si>
  <si>
    <t>SPED Compliance, SPED Services, Coaching, Onboarding, Training</t>
  </si>
  <si>
    <t>Special education provider services</t>
  </si>
  <si>
    <t>School custodial services</t>
  </si>
  <si>
    <t>TRAX Sports</t>
  </si>
  <si>
    <t>Physical Education programming</t>
  </si>
  <si>
    <t xml:space="preserve">Field trip and special event busing </t>
  </si>
  <si>
    <t>Business Operations Services &amp; Payroll processing</t>
  </si>
  <si>
    <t>corporate insurance</t>
  </si>
  <si>
    <t>Financial Administration Consultant</t>
  </si>
  <si>
    <t>Workers Compensation</t>
  </si>
  <si>
    <t>worker compensation courier</t>
  </si>
  <si>
    <t>Speech, Occupational Therapy, Audiology</t>
  </si>
  <si>
    <t>TASC</t>
  </si>
  <si>
    <t>Universal benefit account system</t>
  </si>
  <si>
    <t>ACS International Resources, Inc aka Inspiroz</t>
  </si>
  <si>
    <t>G. Cefalu &amp; Bros (Capital Seaboard)</t>
  </si>
  <si>
    <t>LEA health, dental and vision insurance</t>
  </si>
  <si>
    <t>DATACATION</t>
  </si>
  <si>
    <t>DATA CONSULTANT</t>
  </si>
  <si>
    <t>UNITED KINGS</t>
  </si>
  <si>
    <t>SECURITY SCHOOL EVENTS AND SPORTS</t>
  </si>
  <si>
    <t>MAGIC TOUCH HANDYMAN LLC</t>
  </si>
  <si>
    <t>ENGINEER AND CUSTOIDAN</t>
  </si>
  <si>
    <t>COMMERICAL BUILDING INSURANCE WORK COMP</t>
  </si>
  <si>
    <t>STUDENT MEALS</t>
  </si>
  <si>
    <t>Therapeutic Services</t>
  </si>
  <si>
    <t>Thrive Street</t>
  </si>
  <si>
    <t>Camp Services</t>
  </si>
  <si>
    <t>security services for schools</t>
  </si>
  <si>
    <t>Speech and Therapeutic Services</t>
  </si>
  <si>
    <t>MGM National Harbor</t>
  </si>
  <si>
    <t>Special Education, Occupational Therapy, Sppech Language Pathology</t>
  </si>
  <si>
    <t>Stephen Quinn. Psy.D. &amp; Associates</t>
  </si>
  <si>
    <t>Venpor Investments LLC</t>
  </si>
  <si>
    <t>NSLP Produce Services</t>
  </si>
  <si>
    <t>General Business Liability, Directors and Officers and Auto Insurances</t>
  </si>
  <si>
    <t>Brokered Health Services</t>
  </si>
  <si>
    <t>Education Consulting Services</t>
  </si>
  <si>
    <t>CareFirst Blue Cross-Further</t>
  </si>
  <si>
    <t>Brokerage Services-Healthcare and FSA/HSA</t>
  </si>
  <si>
    <t>Software enhancement-travel expense software and consuting</t>
  </si>
  <si>
    <t>Sports Uniform Services</t>
  </si>
  <si>
    <t>student acessements</t>
  </si>
  <si>
    <t xml:space="preserve">Curriculum for Classrooms </t>
  </si>
  <si>
    <t xml:space="preserve">Therapy paid through Grant </t>
  </si>
  <si>
    <t xml:space="preserve">Health, Dental, and Life Insurance </t>
  </si>
  <si>
    <t>Step-By-Step Therapy, LLC</t>
  </si>
  <si>
    <t>Physical Therapy Services for students at Eagle Academy</t>
  </si>
  <si>
    <t>Read 180/ Math 180 copyrighted intervention materials</t>
  </si>
  <si>
    <t>Payroll Fees</t>
  </si>
  <si>
    <t>Susan Barnett</t>
  </si>
  <si>
    <t xml:space="preserve">Occupational Therapy Services of Eagle Academy students </t>
  </si>
  <si>
    <t xml:space="preserve"> Middle School Coaching and Leadership Support</t>
  </si>
  <si>
    <t>Book Manuals and Collections Purchase Agreement</t>
  </si>
  <si>
    <t>Brokerage Services- Insurance</t>
  </si>
  <si>
    <t>DEDICATED IT OUTSOURCING SERVICES</t>
  </si>
  <si>
    <t>Direct student support</t>
  </si>
  <si>
    <t>HR and Finance</t>
  </si>
  <si>
    <t>Philanthropic Fundraising, LLC</t>
  </si>
  <si>
    <t>Capital Campaign Fundraising Services</t>
  </si>
  <si>
    <t>Curriculum implementation services for EL Education ELA curriciulum</t>
  </si>
  <si>
    <t xml:space="preserve">Campus security services </t>
  </si>
  <si>
    <t>Meal Services for Breakfast, Lunch, and Snacks Delivered 5 days per week</t>
  </si>
  <si>
    <t>Commissioning Agent Services</t>
  </si>
  <si>
    <t xml:space="preserve">Finance, HR, Data Compliance, Student Compliance </t>
  </si>
  <si>
    <t>Construction consulting support</t>
  </si>
  <si>
    <t>Occupational Therapy, Physical Therapy, Speech Language Pathology, Audiology</t>
  </si>
  <si>
    <t>Behavioral Analyst</t>
  </si>
  <si>
    <t>Mindworks Collaborative</t>
  </si>
  <si>
    <t>special education staffing, management and consulting services</t>
  </si>
  <si>
    <t>First Tryon Advisors</t>
  </si>
  <si>
    <t xml:space="preserve">Fares Bravo Garrido </t>
  </si>
  <si>
    <t>Communication  consulting</t>
  </si>
  <si>
    <t>Educators Rock Inc</t>
  </si>
  <si>
    <t>Laptop Computers and Accessories</t>
  </si>
  <si>
    <t>HVAC repair</t>
  </si>
  <si>
    <t>Assessments</t>
  </si>
  <si>
    <t>https://melwood.org/business-services/custodial/</t>
  </si>
  <si>
    <t>Executive Consulting, including support with Strategic Planning and other services to the Head of School</t>
  </si>
  <si>
    <t>Security Camera Installations</t>
  </si>
  <si>
    <t>HVAC Preventive Maintenance</t>
  </si>
  <si>
    <t>Special Education Resource Class Curricula</t>
  </si>
  <si>
    <t>High School Books</t>
  </si>
  <si>
    <t>LTD, STD, Life Insurance</t>
  </si>
  <si>
    <t>Grant development consulting services</t>
  </si>
  <si>
    <t xml:space="preserve">Cecilia Hoyer </t>
  </si>
  <si>
    <t xml:space="preserve">Human Resource Services </t>
  </si>
  <si>
    <t>health insurance benefits</t>
  </si>
  <si>
    <t>curricular materials</t>
  </si>
  <si>
    <t>special education support</t>
  </si>
  <si>
    <t>accounting and back offfice support</t>
  </si>
  <si>
    <t>translation and interpretation</t>
  </si>
  <si>
    <t>student meals</t>
  </si>
  <si>
    <t>painting</t>
  </si>
  <si>
    <t>dental insurance</t>
  </si>
  <si>
    <t>life insurance</t>
  </si>
  <si>
    <t>financial audit</t>
  </si>
  <si>
    <t>job training - equity</t>
  </si>
  <si>
    <t>payroll services</t>
  </si>
  <si>
    <t>landscaping, lawn maintenance, snow removal</t>
  </si>
  <si>
    <t xml:space="preserve">Books Geneva IL </t>
  </si>
  <si>
    <t>loan servicing</t>
  </si>
  <si>
    <t xml:space="preserve">Sentinel Benefits </t>
  </si>
  <si>
    <t>employee benefits</t>
  </si>
  <si>
    <t>public transit</t>
  </si>
  <si>
    <t>salary review</t>
  </si>
  <si>
    <t>Gray, Gray &amp; Gray LLP</t>
  </si>
  <si>
    <t>ERISA services</t>
  </si>
  <si>
    <t>The Connections Therapy Center</t>
  </si>
  <si>
    <t>legal counsel</t>
  </si>
  <si>
    <t>executive search</t>
  </si>
  <si>
    <t>staff trainings and workshops</t>
  </si>
  <si>
    <t>graphic design</t>
  </si>
  <si>
    <t>Copiers via Copier Workshop</t>
  </si>
  <si>
    <t>math tutoring</t>
  </si>
  <si>
    <t>cellular phones</t>
  </si>
  <si>
    <t>TAG Lab LLC</t>
  </si>
  <si>
    <t>computer programming classes</t>
  </si>
  <si>
    <t>strategic planning</t>
  </si>
  <si>
    <t>Educational books, curriculum, online curriculum and software subscriptions</t>
  </si>
  <si>
    <t xml:space="preserve">Benjamin Forjoe </t>
  </si>
  <si>
    <t>Financial services consultant</t>
  </si>
  <si>
    <t>Hamilton Hotel</t>
  </si>
  <si>
    <t>Security services at East End campus</t>
  </si>
  <si>
    <t>Clay Security Associates &amp; Various MPD Officers</t>
  </si>
  <si>
    <t>Off-Duty Police Officer Staffing and Consulting Services</t>
  </si>
  <si>
    <t>Day porter services</t>
  </si>
  <si>
    <t>Janitorial &amp; Maintenance Services</t>
  </si>
  <si>
    <t>water and sewer</t>
  </si>
  <si>
    <t>Electrical Apprenticeship</t>
  </si>
  <si>
    <t>WMATA Advertisements - Student Recruitment</t>
  </si>
  <si>
    <t>HVAC Repairs and Installation Services</t>
  </si>
  <si>
    <t>The Outdoor Learning Center at Horizons</t>
  </si>
  <si>
    <t>Outdoor Overnight Retreat for 7th graders</t>
  </si>
  <si>
    <t>Dynamic Network Solutions Inc</t>
  </si>
  <si>
    <t>Finance &amp; Student Data Services</t>
  </si>
  <si>
    <t>Nurse Services</t>
  </si>
  <si>
    <t>Food Service Services/Meals</t>
  </si>
  <si>
    <t>Summer Program</t>
  </si>
  <si>
    <t>Ask Therapy, LLC</t>
  </si>
  <si>
    <t>Electric Utility Services</t>
  </si>
  <si>
    <t>Catering for fundraising event</t>
  </si>
  <si>
    <t>Teacher residents and training</t>
  </si>
  <si>
    <t>Watergate Hotel</t>
  </si>
  <si>
    <t>Special Event Venue</t>
  </si>
  <si>
    <t>LEA -Additional spend</t>
  </si>
  <si>
    <t>Event Venue and Services</t>
  </si>
  <si>
    <t>Out of School Enrichment Programming Services</t>
  </si>
  <si>
    <t xml:space="preserve">Clarify and codify network governance and staffing struction to support expansion efforts. </t>
  </si>
  <si>
    <t>Oversee Security Services</t>
  </si>
  <si>
    <t>Arthur J. Gallagher Risk Management</t>
  </si>
  <si>
    <t>Whitsons Food Service</t>
  </si>
  <si>
    <t>Purchase Chrome books</t>
  </si>
  <si>
    <t>Latin American Youth Center</t>
  </si>
  <si>
    <t>Financial and Real Estate Management</t>
  </si>
  <si>
    <t>Psychology services for students and families</t>
  </si>
  <si>
    <t>Leverage unique assets of near-peer AmeriCorps members to deliver research-based whole school supports and student interventions targeting the early warning indicators of poor attendance, unsatisfactory behavior, and course failure in English and math.</t>
  </si>
  <si>
    <t>behavioral supports in the form of group support and one-on- one support and IEP services to students identified by Statesmen staff.</t>
  </si>
  <si>
    <t>Condortech Services, Inc</t>
  </si>
  <si>
    <t>Security Technology Services</t>
  </si>
  <si>
    <t>Net100 Ltd</t>
  </si>
  <si>
    <t>ImprintEd Abroad</t>
  </si>
  <si>
    <t>Professional Development Services(formerly Better Ed)</t>
  </si>
  <si>
    <t>Resident teaching staff (Vendor changed name to City Teaching Alliance in FY24)</t>
  </si>
  <si>
    <t>Bright Mind Interventions</t>
  </si>
  <si>
    <t>1. Clinical Consulta�on Services, including but not limited to, observa�on and development of Treatment Program/IEP Goals, ABLLS-R Assessment / FBA and BIP. 2. The implementa�on of the treatment ABA programs to individual students 3. Coach or guide the therapy team or student’s one to one that will be responsible for implemen�ng the individuals’ treatment plan. 4. Train RBTs / ABA therapists / teachers on ABA treatment techniques</t>
  </si>
  <si>
    <t>JustWorks</t>
  </si>
  <si>
    <t>Human Resources &amp; Payroll</t>
  </si>
  <si>
    <t xml:space="preserve">Payroll Services </t>
  </si>
  <si>
    <t>Building of meditation space</t>
  </si>
  <si>
    <t>Charter Bus Pros d.b.a. ChaterLinkz</t>
  </si>
  <si>
    <t>CharterUp</t>
  </si>
  <si>
    <t>Related Service Providers for Occupational Therapy (OT) direct and indirect services, including OT Evaluations and screenings and participation in MDT Meetings</t>
  </si>
  <si>
    <t>Sparc</t>
  </si>
  <si>
    <t>Tutoring and SAT Prep Services</t>
  </si>
  <si>
    <t>Copier Lease and Maintenance</t>
  </si>
  <si>
    <t>HVAC Service Agreement</t>
  </si>
  <si>
    <t>sanitation services</t>
  </si>
  <si>
    <t xml:space="preserve"> Laura Rainey</t>
  </si>
  <si>
    <t>Digital Learning Specialist</t>
  </si>
  <si>
    <t>AKA Computer Solutions</t>
  </si>
  <si>
    <t>IT</t>
  </si>
  <si>
    <t>Curriculum Consulting</t>
  </si>
  <si>
    <t>Student Software Licenses</t>
  </si>
  <si>
    <t>Summer Advantage Program</t>
  </si>
  <si>
    <t>Steam curriculum K-8 &amp; HS amd PD</t>
  </si>
  <si>
    <t xml:space="preserve">Accounting and Financial Services for the Charter </t>
  </si>
  <si>
    <t>Substitute Teaching Vendor</t>
  </si>
  <si>
    <t>Student Tranportation</t>
  </si>
  <si>
    <t xml:space="preserve">Janitorial </t>
  </si>
  <si>
    <t>Fundraising, Recruitment, and Events Customer Relationship Management Software</t>
  </si>
  <si>
    <t>QuaverEd, Inc.</t>
  </si>
  <si>
    <t>music and PE curriculum</t>
  </si>
  <si>
    <t>Solar Solution</t>
  </si>
  <si>
    <t>Rooftop solar panels</t>
  </si>
  <si>
    <t>A Pair of Professionals</t>
  </si>
  <si>
    <t>Montessori Elementary Coach Services</t>
  </si>
  <si>
    <t>Outdoor Education</t>
  </si>
  <si>
    <t>Water Mitigation and Emergency Repair</t>
  </si>
  <si>
    <t>Eagle Academy</t>
  </si>
  <si>
    <t>Food vending for breakfast, lunch, and dinner</t>
  </si>
  <si>
    <t>School information system</t>
  </si>
  <si>
    <t xml:space="preserve">electricity </t>
  </si>
  <si>
    <t>staff insurance</t>
  </si>
  <si>
    <t>advertising for enrollment</t>
  </si>
  <si>
    <t>Voluntary Life Insurance and Short-Term and Long-Term Disability</t>
  </si>
  <si>
    <t>ASL Inc</t>
  </si>
  <si>
    <t>Annual and quarterly maintenance on HVAC dual pump TRANE equipped system</t>
  </si>
  <si>
    <t>Fletcher</t>
  </si>
  <si>
    <t>Construction project management</t>
  </si>
  <si>
    <t>VarcoMac</t>
  </si>
  <si>
    <t>Simone Scott</t>
  </si>
  <si>
    <t>Consultant Service for Professional Development</t>
  </si>
  <si>
    <t>Lawrence J. Needle, Pa.</t>
  </si>
  <si>
    <t xml:space="preserve">Contract renewal </t>
  </si>
  <si>
    <t>NWEA MAP testing</t>
  </si>
  <si>
    <t>Saddleback Education</t>
  </si>
  <si>
    <t>Math tutoring and intervention services</t>
  </si>
  <si>
    <t>Adam Travel</t>
  </si>
  <si>
    <t>Groups airline tickets for spring break language trip</t>
  </si>
  <si>
    <t>Advertising on Transit Vehicles</t>
  </si>
  <si>
    <t>Environmental Education Program</t>
  </si>
  <si>
    <t>DEI Consultant</t>
  </si>
  <si>
    <t>IDT Energy (Genie)  / Wash Gas</t>
  </si>
  <si>
    <t>landscaping services</t>
  </si>
  <si>
    <t>Trust Glass &amp; Mirror</t>
  </si>
  <si>
    <t>Fire Doors</t>
  </si>
  <si>
    <t xml:space="preserve">Providing Cleaning Services for The School </t>
  </si>
  <si>
    <t>Consulting Services - Executive Search Firm - Looking for Head of Schools</t>
  </si>
  <si>
    <t>Water Mitigation and Cleaning Services</t>
  </si>
  <si>
    <t>Recruitment and Professional Development Services</t>
  </si>
  <si>
    <t>ERP Software Licenses and Delivery Assurance</t>
  </si>
  <si>
    <t>Bebaios LLC</t>
  </si>
  <si>
    <t>Auset Innovative Solutions, LLC</t>
  </si>
  <si>
    <t>Interim Director of Operations, high-level strategic support</t>
  </si>
  <si>
    <t>School Uniforms</t>
  </si>
  <si>
    <t>Multiple insurances: LTD, AD&amp;D, Life, STD</t>
  </si>
  <si>
    <t>Health Insurance: Medical, dental, vision</t>
  </si>
  <si>
    <t>Compensation Structure Project</t>
  </si>
  <si>
    <t>PLAE Vertical Inc.</t>
  </si>
  <si>
    <t>Athletic Facility Installation Services</t>
  </si>
  <si>
    <t>Johnson Controls</t>
  </si>
  <si>
    <t>Fire Alarm Control Panel Replacement</t>
  </si>
  <si>
    <t>HVAC and Plumbing  Maintenance and Service</t>
  </si>
  <si>
    <t>Performance Foodservice</t>
  </si>
  <si>
    <t>Food Supplier</t>
  </si>
  <si>
    <t xml:space="preserve">Douglas Equipment </t>
  </si>
  <si>
    <t>Food Services Equipment</t>
  </si>
  <si>
    <t>General contracting for all campuses</t>
  </si>
  <si>
    <t>medical , vision and dental plans</t>
  </si>
  <si>
    <t>payroll and benefits services</t>
  </si>
  <si>
    <t>Benefit Strategies</t>
  </si>
  <si>
    <t>VOYA benefits for commuter, cobra, FSA, Dependent care and transportation benefits</t>
  </si>
  <si>
    <t>life insurance and disablility insurance</t>
  </si>
  <si>
    <t>Org &amp; Strategic Planning support services</t>
  </si>
  <si>
    <t xml:space="preserve"> acessments</t>
  </si>
  <si>
    <t>Full-Service Catering and Event Design</t>
  </si>
  <si>
    <t>Reading with Raegan</t>
  </si>
  <si>
    <t>intervention services</t>
  </si>
  <si>
    <t>Maintenance of E-rate eligible equipment</t>
  </si>
  <si>
    <t>ABL</t>
  </si>
  <si>
    <t>Technology-driven and strategic consulting services to support the building of a class and teacher schedule that is both equitable and resource-efficient.</t>
  </si>
  <si>
    <t>Existing software-Data dash board</t>
  </si>
  <si>
    <t xml:space="preserve"> Finance and accounting services additional  support </t>
  </si>
  <si>
    <t>Beyond12</t>
  </si>
  <si>
    <t>College retention curriculum</t>
  </si>
  <si>
    <t>Consulting for kitchen self operation project</t>
  </si>
  <si>
    <t>RDS Architecture</t>
  </si>
  <si>
    <t>Architecture ad engineering services</t>
  </si>
  <si>
    <t>Special Education Substitute Services</t>
  </si>
  <si>
    <t xml:space="preserve">Digital Learning Specialist </t>
  </si>
  <si>
    <t xml:space="preserve">Dual Language Education of New Mexico </t>
  </si>
  <si>
    <t>https://www.dlenm.org/</t>
  </si>
  <si>
    <t>Upgrade school network technology infrastructure for learning</t>
  </si>
  <si>
    <t>Laptop purchase</t>
  </si>
  <si>
    <t>phone and hot spot</t>
  </si>
  <si>
    <t>Landscape and Snow Removal</t>
  </si>
  <si>
    <t>insurance</t>
  </si>
  <si>
    <t>Architecture for second campus</t>
  </si>
  <si>
    <t>General Contracting services for second campus</t>
  </si>
  <si>
    <t>Food Service Group Agent</t>
  </si>
  <si>
    <t>Intelletual property/ Books</t>
  </si>
  <si>
    <t>JetBlue</t>
  </si>
  <si>
    <t>Student air travel</t>
  </si>
  <si>
    <t xml:space="preserve">Architectural and Landscape Architect design services </t>
  </si>
  <si>
    <t>Medical, dental, and vision insurance</t>
  </si>
  <si>
    <t>District Winery</t>
  </si>
  <si>
    <t>Staff achievement awards</t>
  </si>
  <si>
    <t>Health Tech</t>
  </si>
  <si>
    <t>Verkada</t>
  </si>
  <si>
    <t xml:space="preserve">Security cameras and installation </t>
  </si>
  <si>
    <t xml:space="preserve">  Existing software, subscription, maintance, hosting and support for LMS,Schoology SIS and ecollect</t>
  </si>
  <si>
    <t>2Sigma School</t>
  </si>
  <si>
    <t>AP Computer Science Instruction Services</t>
  </si>
  <si>
    <t>Adventure Tours</t>
  </si>
  <si>
    <t>Bus Transportation Services</t>
  </si>
  <si>
    <t>Happeo Inc.</t>
  </si>
  <si>
    <t>Intranet Platform, Implementation and Management Services</t>
  </si>
  <si>
    <t>IT Parts and computers</t>
  </si>
  <si>
    <t>CET Stem curriculum</t>
  </si>
  <si>
    <t>William Henderson</t>
  </si>
  <si>
    <t>Strategic financial planning assistance</t>
  </si>
  <si>
    <t>Bus ads for enrollment advertising</t>
  </si>
  <si>
    <t>Ashley McGraw Architects</t>
  </si>
  <si>
    <t xml:space="preserve">Architectural Services </t>
  </si>
  <si>
    <t>"hotspots" for student devices</t>
  </si>
  <si>
    <t xml:space="preserve">HRIS </t>
  </si>
  <si>
    <t>Library Furniture</t>
  </si>
  <si>
    <t>Uniting Roots</t>
  </si>
  <si>
    <t>Provide after school activities programs</t>
  </si>
  <si>
    <t>TOY- catering and event space</t>
  </si>
  <si>
    <t>Office, janitorial and school supplies</t>
  </si>
  <si>
    <t>Cell Tech Inc</t>
  </si>
  <si>
    <t>Chromebook Repair Services</t>
  </si>
  <si>
    <t>VSC Fire and Security, Inc.</t>
  </si>
  <si>
    <t>Life Safety Inspections and Services</t>
  </si>
  <si>
    <t>Citi Concepts (dba Baron Tours)</t>
  </si>
  <si>
    <t xml:space="preserve">Dupont Circle Solutions </t>
  </si>
  <si>
    <t>Student Information System Development &amp; Support</t>
  </si>
  <si>
    <t>1Marksman</t>
  </si>
  <si>
    <t>Security System and Camera</t>
  </si>
  <si>
    <t>Capital Services  Management Services Inc.</t>
  </si>
  <si>
    <t>Signglasses</t>
  </si>
  <si>
    <t>Language Access Services</t>
  </si>
  <si>
    <t>MB Enterprise Consultant Services</t>
  </si>
  <si>
    <t>Development Services</t>
  </si>
  <si>
    <t>Hermans Discount</t>
  </si>
  <si>
    <t>Worker's Compensation Services</t>
  </si>
  <si>
    <t xml:space="preserve">Multimedia services  </t>
  </si>
  <si>
    <t>Apple computers and accessories</t>
  </si>
  <si>
    <t>SE middle school construction extention and added spend</t>
  </si>
  <si>
    <t>Commercial, Umbrella, Business Owners, Workers Comp Insurance</t>
  </si>
  <si>
    <t>Timely Schools</t>
  </si>
  <si>
    <t>Schedule Optimization Software</t>
  </si>
  <si>
    <t>Waldorf Ford</t>
  </si>
  <si>
    <t>Passenger Vans</t>
  </si>
  <si>
    <t>Internet Service Provider</t>
  </si>
  <si>
    <t xml:space="preserve"> Edgility Consulting LLC</t>
  </si>
  <si>
    <t>https://edgilityconsulting.com/</t>
  </si>
  <si>
    <t>Foodcorps</t>
  </si>
  <si>
    <t>Food education-growing and nutrition</t>
  </si>
  <si>
    <t>School Campus Improvement Master Plan 2030- Architectural Services</t>
  </si>
  <si>
    <t>Supply athletic uniforms and equipment.</t>
  </si>
  <si>
    <t>OneDigital</t>
  </si>
  <si>
    <t>Digital and print subscription for Into Reading, Into Reading, Math, and Science Dimensions (3 year)</t>
  </si>
  <si>
    <t>Real Pictures</t>
  </si>
  <si>
    <t>Summer Camp for Students</t>
  </si>
  <si>
    <t>Venducation LLC</t>
  </si>
  <si>
    <t>NSLP Compliant Vending Machines</t>
  </si>
  <si>
    <t>Medical, Dental, Vision Services</t>
  </si>
  <si>
    <t>COOKFOX ARCHITECTS, DPC</t>
  </si>
  <si>
    <t>Architecture &amp; Engineering Services</t>
  </si>
  <si>
    <t>Hamid Saahir &amp; Associates PPLC</t>
  </si>
  <si>
    <t>General Legal Counsel</t>
  </si>
  <si>
    <t>T&amp;B Electric</t>
  </si>
  <si>
    <t>PowerSchool Cloud Hosting</t>
  </si>
  <si>
    <t>Tableau licenses</t>
  </si>
  <si>
    <t>Alcozer Consulting LLC</t>
  </si>
  <si>
    <t>Heating, Cooling, Ventilation</t>
  </si>
  <si>
    <t>Electronic signature platform</t>
  </si>
  <si>
    <t>Full scope architectural services</t>
  </si>
  <si>
    <t>O'Leary Asphalt</t>
  </si>
  <si>
    <t>Concrete/asphalt repairs and installation</t>
  </si>
  <si>
    <t>Yoga and mental wellness services</t>
  </si>
  <si>
    <t>Financial Services Consulting</t>
  </si>
  <si>
    <t>Printer/copier maintenance</t>
  </si>
  <si>
    <t xml:space="preserve">Medical/Pharmacy and Dental/Vision Services </t>
  </si>
  <si>
    <t>Teacher recruitment, pre-service training, and professional development for novice teachers</t>
  </si>
  <si>
    <t xml:space="preserve">Consulting/market analysis and long-term financial planning </t>
  </si>
  <si>
    <t>Mental health wellness</t>
  </si>
  <si>
    <t>Anteria Gross</t>
  </si>
  <si>
    <t>Strategic Planning C- Suite Coordination</t>
  </si>
  <si>
    <t>CNB Computers, Inc DBA System Liquidation</t>
  </si>
  <si>
    <t>Integrity National Corporation</t>
  </si>
  <si>
    <t>Food Service Agreement</t>
  </si>
  <si>
    <t>Jason Russell</t>
  </si>
  <si>
    <t>Operations Consultant Services</t>
  </si>
  <si>
    <t>Project management software</t>
  </si>
  <si>
    <t>Network identity and access management</t>
  </si>
  <si>
    <t>Direct Energy Business, LLC</t>
  </si>
  <si>
    <t>Design-Build General Contracting</t>
  </si>
  <si>
    <t>executive coaching</t>
  </si>
  <si>
    <t>Low Voltage Cabling and Hardware</t>
  </si>
  <si>
    <t>computer hardware</t>
  </si>
  <si>
    <t>Toddleapp</t>
  </si>
  <si>
    <t>Toddle is a cloud-based learning management system and curriculum management system which can be accessed via the web platform or mobile apps.</t>
  </si>
  <si>
    <t>Legacy Prep</t>
  </si>
  <si>
    <t>Student Online Instruction Services</t>
  </si>
  <si>
    <t>E-Signature</t>
  </si>
  <si>
    <t>Allied Universal</t>
  </si>
  <si>
    <t>2024 school leader retreat event venue, services, and catering</t>
  </si>
  <si>
    <t>Ely Ross</t>
  </si>
  <si>
    <t>Emergency Operations Management and Consultation</t>
  </si>
  <si>
    <t>Unarmed and Uniformed Security Services</t>
  </si>
  <si>
    <t>IT equipment, cable and cisco licences and services</t>
  </si>
  <si>
    <t>Justin Brothers Inc</t>
  </si>
  <si>
    <t>Tutoring and Mentoring Services</t>
  </si>
  <si>
    <t>Lauren Layton</t>
  </si>
  <si>
    <t xml:space="preserve">Direct ABA services, IEP meeting attendance and participation, paperwork and compliance, direct communication with families  </t>
  </si>
  <si>
    <t xml:space="preserve"> Speech and Language therapy services, Speech and Language evaluations, and in-service trainings</t>
  </si>
  <si>
    <t>Curriculum for pre-K</t>
  </si>
  <si>
    <t xml:space="preserve">  Special education curriculum </t>
  </si>
  <si>
    <t>Livinia Group</t>
  </si>
  <si>
    <t>Curriculum &amp; PD-Summer program</t>
  </si>
  <si>
    <t>Summit Printing</t>
  </si>
  <si>
    <t>Printing and branded goods</t>
  </si>
  <si>
    <t>Learning without Tears</t>
  </si>
  <si>
    <t>reading intervention curriculum</t>
  </si>
  <si>
    <t>Renwal and additional spend</t>
  </si>
  <si>
    <t>Fundraising  and grant management support services</t>
  </si>
  <si>
    <t>curriculum, and embedded assessment solutions</t>
  </si>
  <si>
    <t>Alliance Technology Group</t>
  </si>
  <si>
    <t>https://www.alliance-it.com/</t>
  </si>
  <si>
    <t>Project Management Services (PMS)</t>
  </si>
  <si>
    <t xml:space="preserve">Salesforce Platform Licenses </t>
  </si>
  <si>
    <t>Strategic Educational Consulting, LLC</t>
  </si>
  <si>
    <t>FEMS Consulting and Map Design</t>
  </si>
  <si>
    <t>HQBCPA Solutions LLC</t>
  </si>
  <si>
    <t>National Education Equity Lab</t>
  </si>
  <si>
    <t>student academic support</t>
  </si>
  <si>
    <t>City Cruises</t>
  </si>
  <si>
    <t>8th Grade Prom-middle schools</t>
  </si>
  <si>
    <t>Communications Support</t>
  </si>
  <si>
    <t>FGH Consulting LLC</t>
  </si>
  <si>
    <t>Advocacy Support</t>
  </si>
  <si>
    <t>Hyatt Regency Orlando</t>
  </si>
  <si>
    <t>Hotel for KIPP School Summit PD event</t>
  </si>
  <si>
    <t>Worldwide Waterproofing</t>
  </si>
  <si>
    <t xml:space="preserve">Waterproofing </t>
  </si>
  <si>
    <t>Wells Fargo Bank NA/Computershare Trust Company NA</t>
  </si>
  <si>
    <t>Bond management services</t>
  </si>
  <si>
    <t xml:space="preserve">Assessment platform licenses and onboarding (Illuminate) </t>
  </si>
  <si>
    <t>Payroll and Human Resources Management System</t>
  </si>
  <si>
    <t>Go Fellowship</t>
  </si>
  <si>
    <t>Instruction Services(The Great Oaks Foundation)</t>
  </si>
  <si>
    <t>Field/Court Facility Services</t>
  </si>
  <si>
    <t>Stoiber &amp; Associates PC</t>
  </si>
  <si>
    <t>teacher recruitement and training</t>
  </si>
  <si>
    <t>Student ELA and Math intervention licenses and adaptive assessments, Math and Reading toolboxes for intervention block, all staff Professional Development</t>
  </si>
  <si>
    <t>Rosen Centre Hotel</t>
  </si>
  <si>
    <t xml:space="preserve">Hotel for KIPP School Summit PD event </t>
  </si>
  <si>
    <t>TK Elevators</t>
  </si>
  <si>
    <t>Elevator Parts</t>
  </si>
  <si>
    <t>Cook's Direct</t>
  </si>
  <si>
    <t>School Kitchen Equipment &amp; Supplies</t>
  </si>
  <si>
    <t>Take Two Unlimited</t>
  </si>
  <si>
    <t>postage and mail processing services</t>
  </si>
  <si>
    <t>Gensler</t>
  </si>
  <si>
    <t>Design Build Services</t>
  </si>
  <si>
    <t>Contracted Instruction-Staffing/Recruitment Services</t>
  </si>
  <si>
    <t>Repairs for Elevator</t>
  </si>
  <si>
    <t>GCS-Sigal</t>
  </si>
  <si>
    <t>Renovation of our building's ground floor</t>
  </si>
  <si>
    <t>Printing and graphic design services</t>
  </si>
  <si>
    <t>construction services</t>
  </si>
  <si>
    <t>Lexia Voyager Sopris, Inc</t>
  </si>
  <si>
    <t>formative assessments</t>
  </si>
  <si>
    <t>Additional spend</t>
  </si>
  <si>
    <t>Senior Prom--Collegiate</t>
  </si>
  <si>
    <t>property, general liability, auto, excess liability, cyber liability, workers compensation,education legal liability commercial insurance plans</t>
  </si>
  <si>
    <t>High School Graduations</t>
  </si>
  <si>
    <t>ADT</t>
  </si>
  <si>
    <t>fire alarm and security alarm</t>
  </si>
  <si>
    <t>A-List Sports LLC</t>
  </si>
  <si>
    <t>Athletic Training Services</t>
  </si>
  <si>
    <t>EMR</t>
  </si>
  <si>
    <t>Food service equipment repair and service</t>
  </si>
  <si>
    <t>audit and tax service</t>
  </si>
  <si>
    <t>Network troubleshooting, network integrations, bi-annual maintenance, and network hardware patching</t>
  </si>
  <si>
    <t>Food service fees, including meal preparation, food, and delivery</t>
  </si>
  <si>
    <t xml:space="preserve">special event </t>
  </si>
  <si>
    <t>Math Curriculum and Professional Development</t>
  </si>
  <si>
    <t>Student Information System Licenses</t>
  </si>
  <si>
    <t>Student Registration Platform Licenses</t>
  </si>
  <si>
    <t>Food Service provider</t>
  </si>
  <si>
    <t>Food Service providers</t>
  </si>
  <si>
    <t>Security Camera Equipment and Licenses</t>
  </si>
  <si>
    <t>Architectural, interior, and engineering design services for the renovation of 3420 16th Street NE for Sojourner Truth’s new High School</t>
  </si>
  <si>
    <t>finance</t>
  </si>
  <si>
    <t>Audio visual tech - SMART board replacement</t>
  </si>
  <si>
    <t>iCook After School</t>
  </si>
  <si>
    <t>Budget &amp; Financial Reporting Software</t>
  </si>
  <si>
    <t>Fellow recruitment services</t>
  </si>
  <si>
    <t>Social Studies Techbook Licenses and PD</t>
  </si>
  <si>
    <t>DIBELS Literacy Assessment Licenses (K-4)</t>
  </si>
  <si>
    <t>Literacy Professional Development: LETRS and Aspire Training</t>
  </si>
  <si>
    <t>Storyshares</t>
  </si>
  <si>
    <t>Decodable Texts</t>
  </si>
  <si>
    <t>Fishtank Learning</t>
  </si>
  <si>
    <t>K-8 Literacy Curriculum</t>
  </si>
  <si>
    <t>DIBELS Literacy Assessment Licenses (5-8)</t>
  </si>
  <si>
    <t>Building management and maintenance</t>
  </si>
  <si>
    <t>Cognizant</t>
  </si>
  <si>
    <t>ERP Implementation Consulting</t>
  </si>
  <si>
    <t>Wireless Services &amp; Learner HotSpots</t>
  </si>
  <si>
    <t>SPED Evaluations Services</t>
  </si>
  <si>
    <t xml:space="preserve"> Homebound Instruction </t>
  </si>
  <si>
    <t>SpEd Evaluations Services</t>
  </si>
  <si>
    <t xml:space="preserve"> Physical Therapy, Audiology, Social Work </t>
  </si>
  <si>
    <t>Workday training license</t>
  </si>
  <si>
    <t>Meal Delivery Subscription Service</t>
  </si>
  <si>
    <t>Membership-based healthcare provider</t>
  </si>
  <si>
    <t>Leave administration management</t>
  </si>
  <si>
    <t>Extra-Curricular/Summer Student Program Services</t>
  </si>
  <si>
    <t>Pear Assessment (fka Edulastic)</t>
  </si>
  <si>
    <t>Cordance (Hapara)</t>
  </si>
  <si>
    <t>Lexia Core5, English Reading Program</t>
  </si>
  <si>
    <t>Family Communication Program Licenses</t>
  </si>
  <si>
    <t>Learn Platform (PL data analysis program) and Canvas (LMS)</t>
  </si>
  <si>
    <t>Project Wayfinder</t>
  </si>
  <si>
    <t xml:space="preserve">Trauma and Grief Counseling </t>
  </si>
  <si>
    <t>Provisions Catering</t>
  </si>
  <si>
    <t>Catering Services for 10 year anniversary celebration</t>
  </si>
  <si>
    <t>Beanstalk Books</t>
  </si>
  <si>
    <t>Just Right Reader</t>
  </si>
  <si>
    <t>Renovia</t>
  </si>
  <si>
    <t>ARIS Condition Assessment</t>
  </si>
  <si>
    <t>Facilities Conditions Assessment</t>
  </si>
  <si>
    <t xml:space="preserve"> Washington Convention and Sports Authority t/a Events DC</t>
  </si>
  <si>
    <t>Graduation ceremony event space</t>
  </si>
  <si>
    <t>Violence Interruption Services</t>
  </si>
  <si>
    <t>WLSV Business Solutions LLC</t>
  </si>
  <si>
    <t>Jet Renovation, LLC</t>
  </si>
  <si>
    <t>Roof Replacement</t>
  </si>
  <si>
    <t>Teaching Strategies, LLC</t>
  </si>
  <si>
    <t>Curriculum materials and associate professional developoment</t>
  </si>
  <si>
    <t>Special education and related services</t>
  </si>
  <si>
    <t>Substitute teachers for PK3 – 8 vacancies</t>
  </si>
  <si>
    <t>Related Services (OT, PT, SLP, ABA, Counseling) and Evaluations aligned to student IEPs and RTI process</t>
  </si>
  <si>
    <t>Operation of child development center for children of students</t>
  </si>
  <si>
    <t xml:space="preserve"> Related Services (OT, PT, SLP, ABA, Counseling) and Evaluations aligned to student IEPs and RTI process</t>
  </si>
  <si>
    <t xml:space="preserve">HVAC Preventative Maintenance, including cleaning filters, belts, and coils. </t>
  </si>
  <si>
    <t>Unarmed Security Guard for the Main Entrance</t>
  </si>
  <si>
    <t>Data Analytics and Data Management, Student Information System Management and Maintenance, Rostering for Blended Learning Software, Report Card Management, Data Reporting (Internal &amp; External), State Assessment Reporting and Local Accountability Framework Projections</t>
  </si>
  <si>
    <t>Finance, Budgeting, and Accounting; Financial Statements and Analysis; Audit and 990 Support; Payroll Support; Accounts Payable; Federal Grants Administration</t>
  </si>
  <si>
    <t xml:space="preserve">Faculty chromebooks </t>
  </si>
  <si>
    <t xml:space="preserve">Security Cameras </t>
  </si>
  <si>
    <t>IT Support/Internet</t>
  </si>
  <si>
    <t>GuideOne Insurance</t>
  </si>
  <si>
    <t>LEASE FOR SPACE RENTAL</t>
  </si>
  <si>
    <t>ROOTS ACTIVITY LEARNING CENTER</t>
  </si>
  <si>
    <t>OPERATION/ADMINATION OF SUMMER SCHOOL/ENRICHMENT PROGRAM</t>
  </si>
  <si>
    <t>DAILY CLEANING. WEEKLY DEEP CLEANING AND ELECTROSTATIC  AND ELECTROSTATITIC COVID-19 SANITATION OF ALL CLASSROOMS</t>
  </si>
  <si>
    <t>Aero Elite</t>
  </si>
  <si>
    <t xml:space="preserve">Arrive Alive </t>
  </si>
  <si>
    <t>The St James</t>
  </si>
  <si>
    <t>Real Kids Salon &amp; Spa</t>
  </si>
  <si>
    <t>PK Group</t>
  </si>
  <si>
    <t>Reprogramming Our Youth</t>
  </si>
  <si>
    <t>Student Food Services</t>
  </si>
  <si>
    <t>Red Rabbit</t>
  </si>
  <si>
    <t>Spot Coolers</t>
  </si>
  <si>
    <t xml:space="preserve">Rental of spot coolers for educational spaces in need </t>
  </si>
  <si>
    <t>Michelle Hess LLC</t>
  </si>
  <si>
    <t>The Momentum Residency</t>
  </si>
  <si>
    <t>Performance Management Consulting Services</t>
  </si>
  <si>
    <t>The Embroidery Store</t>
  </si>
  <si>
    <t>Awards Plus</t>
  </si>
  <si>
    <t>Allstar Designers</t>
  </si>
  <si>
    <t>Branded atletic gear</t>
  </si>
  <si>
    <t>Opertaions equipment</t>
  </si>
  <si>
    <t>Jhme, llc</t>
  </si>
  <si>
    <t>Bond due diligence</t>
  </si>
  <si>
    <t>Construction  Gym Contractor Services</t>
  </si>
  <si>
    <t>Alexis Simpson</t>
  </si>
  <si>
    <t>Secondary ELA Certification Services</t>
  </si>
  <si>
    <t>managment platform</t>
  </si>
  <si>
    <t>Create and maintain a strategic data dashboard and data trainings.</t>
  </si>
  <si>
    <t>Audit of Financial Statements, Review of Uniform Grant Guidance, Preparation of Forms 990; 403(b) Plan/Pension Audit</t>
  </si>
  <si>
    <t>Unarmed security guards</t>
  </si>
  <si>
    <t>Toni Thomas Associates Inc/Hope Project Training Academy</t>
  </si>
  <si>
    <t>Information Technology Training Services</t>
  </si>
  <si>
    <t>Window Treatment Services</t>
  </si>
  <si>
    <t>Staff Recruitment Support Services</t>
  </si>
  <si>
    <t>Employee Titling, Job Description and Compensation Consulting Services</t>
  </si>
  <si>
    <t>350 Lenovo Chromebook that includes basic warranty and white glove services</t>
  </si>
  <si>
    <t>70 HP 445 Laptops for Staff</t>
  </si>
  <si>
    <t>A Security camera system that can support 49 cameras and provide remote access via web browser</t>
  </si>
  <si>
    <t>Social work and psychological special ed services</t>
  </si>
  <si>
    <t>Immersive and transformative four-day in-person professional development learning experience. This developmental training will help our educators expand with their strategies that can improve their overall performance as it relates to instructing and teaching while enhancing leadership within the system</t>
  </si>
  <si>
    <t>Occupational and Speech Therapy</t>
  </si>
  <si>
    <t>Discover Fun Camp</t>
  </si>
  <si>
    <t>OST Services</t>
  </si>
  <si>
    <t>IT services provider</t>
  </si>
  <si>
    <t>specialized school reform design</t>
  </si>
  <si>
    <t>Engaged Spaces</t>
  </si>
  <si>
    <t>cultural competency</t>
  </si>
  <si>
    <t>PKF O'Connor Davies, LLP</t>
  </si>
  <si>
    <t>Instructional coaching, data support, grant writing, and governance support</t>
  </si>
  <si>
    <t xml:space="preserve">SB Consulting, Inc. </t>
  </si>
  <si>
    <t>Management support for swing space facilities planning for SY24-25</t>
  </si>
  <si>
    <t>Transportation Service Agreement</t>
  </si>
  <si>
    <t>Audit and tax return</t>
  </si>
  <si>
    <t>Academy of Hope Foundation</t>
  </si>
  <si>
    <t>employee benifit</t>
  </si>
  <si>
    <t>Accounting &amp; Budgeting services</t>
  </si>
  <si>
    <t>Contracting for Fundraising Services</t>
  </si>
  <si>
    <t>ESL, LLC</t>
  </si>
  <si>
    <t>Preconstruction and construction for a renovation project at 3420 16th St NE</t>
  </si>
  <si>
    <t>Shipping and Printing Services</t>
  </si>
  <si>
    <t>Student Evaluation</t>
  </si>
  <si>
    <t>Staff insurance</t>
  </si>
  <si>
    <t>acessments</t>
  </si>
  <si>
    <t>building insurance</t>
  </si>
  <si>
    <t>security</t>
  </si>
  <si>
    <t>facilities building cleaning and staffing</t>
  </si>
  <si>
    <t>Wit and Wisdom Literacy curriculum</t>
  </si>
  <si>
    <t>Workers Compensation Policy</t>
  </si>
  <si>
    <t>Additional maintenace services</t>
  </si>
  <si>
    <t>Dave &amp; Busters</t>
  </si>
  <si>
    <t>Staff and student event</t>
  </si>
  <si>
    <t>Construction of a Charter School / Original contract was completed and bid out prior to the original opening of the school.</t>
  </si>
  <si>
    <t>Insurance Benefit Services</t>
  </si>
  <si>
    <t>IT Supplies/Equipment</t>
  </si>
  <si>
    <t>FF&amp;E selection, procurement, and installation services</t>
  </si>
  <si>
    <t>Meridian Landscaping, LLC (formerly dba J.S. Carroccio Landscaping, LLC)</t>
  </si>
  <si>
    <t>Consulting</t>
  </si>
  <si>
    <t>Summer Stem program venue</t>
  </si>
  <si>
    <t xml:space="preserve">Additional services provided </t>
  </si>
  <si>
    <t>Additional student services required</t>
  </si>
  <si>
    <t>psychological and social worker services</t>
  </si>
  <si>
    <t>Student licenses and PD</t>
  </si>
  <si>
    <t>Biztec</t>
  </si>
  <si>
    <t xml:space="preserve">Security System Install </t>
  </si>
  <si>
    <t>Dual Enrollment Services</t>
  </si>
  <si>
    <t>Business Insurance--property, liability, crime, umbrella, and owned-auto coverage</t>
  </si>
  <si>
    <t>Reading Assist Institute Inc</t>
  </si>
  <si>
    <t>Reading tutors</t>
  </si>
  <si>
    <t>General contract</t>
  </si>
  <si>
    <t>Technology Consultants and Technology</t>
  </si>
  <si>
    <t xml:space="preserve">Security </t>
  </si>
  <si>
    <t>EDOPS Operational excellence in support of student achievement</t>
  </si>
  <si>
    <t>SY 2024-2025 School lunch produce</t>
  </si>
  <si>
    <t>AcousTech Live, LLC</t>
  </si>
  <si>
    <t>Event support services- sound and lighting</t>
  </si>
  <si>
    <t>Professional development for School Leader</t>
  </si>
  <si>
    <t>Standards university-teacher PD and orientaion SY 24-25 Aug 2024</t>
  </si>
  <si>
    <t>Production copiers</t>
  </si>
  <si>
    <t>Professinal Developement-Teachers</t>
  </si>
  <si>
    <t>Food Service(National School Lunch)</t>
  </si>
  <si>
    <t>On-site &amp; Remote IT Support</t>
  </si>
  <si>
    <t>Accounting &amp; Budgeting Services</t>
  </si>
  <si>
    <t xml:space="preserve">American Sign Language </t>
  </si>
  <si>
    <t>Salesforce Consultant</t>
  </si>
  <si>
    <t>SPED evaluations and support services</t>
  </si>
  <si>
    <t>New Perspectives on Learning, LLC</t>
  </si>
  <si>
    <t>Job-related Training</t>
  </si>
  <si>
    <t>National School lunch paper and utensils</t>
  </si>
  <si>
    <t>National School lunch Program dairy</t>
  </si>
  <si>
    <t xml:space="preserve">Staffing </t>
  </si>
  <si>
    <t xml:space="preserve">summer program </t>
  </si>
  <si>
    <t>Real Estate Contractor</t>
  </si>
  <si>
    <t>Additional premium-audit</t>
  </si>
  <si>
    <t>added goods</t>
  </si>
  <si>
    <t>tele meeting software</t>
  </si>
  <si>
    <t>existing Telecommunications software+ SE middle school</t>
  </si>
  <si>
    <t>Hazmat survey; geotechnical and structural exploration services</t>
  </si>
  <si>
    <t>D&amp;O, Cyber &amp; Misc Insurance Coverage Pass Through Billing</t>
  </si>
  <si>
    <t>facilities services and building maint.</t>
  </si>
  <si>
    <t>Computer Support fees</t>
  </si>
  <si>
    <t>Brockerage services, cyber insurance</t>
  </si>
  <si>
    <t>LEA insurance 24-25</t>
  </si>
  <si>
    <t>BelayPoint Solutions</t>
  </si>
  <si>
    <t>transportation for school</t>
  </si>
  <si>
    <t>school improvement and coaching services</t>
  </si>
  <si>
    <t>Young Global Experts</t>
  </si>
  <si>
    <t>CBiz Insurance</t>
  </si>
  <si>
    <t>Data Support</t>
  </si>
  <si>
    <t>TI84 Graphing Calculators (KCP)</t>
  </si>
  <si>
    <t>Copier rental and services</t>
  </si>
  <si>
    <t>Architecture services</t>
  </si>
  <si>
    <t>JB Design</t>
  </si>
  <si>
    <t>Utilities / Electric</t>
  </si>
  <si>
    <t>Utilities / Water</t>
  </si>
  <si>
    <t>Data Warehousing Services</t>
  </si>
  <si>
    <t>City Teaching Alliance</t>
  </si>
  <si>
    <t>Teacher Training</t>
  </si>
  <si>
    <t>Food service / NSLP</t>
  </si>
  <si>
    <t>Better Help</t>
  </si>
  <si>
    <t>Staff mental health and wellness</t>
  </si>
  <si>
    <t>Special Events - Summer Camp Provider</t>
  </si>
  <si>
    <t>Psychological services</t>
  </si>
  <si>
    <t>Student Hotspot and Cell Phone Services</t>
  </si>
  <si>
    <t>student assessment</t>
  </si>
  <si>
    <t>StartOps</t>
  </si>
  <si>
    <t>Food service training</t>
  </si>
  <si>
    <t xml:space="preserve">CJ Maintenance </t>
  </si>
  <si>
    <t>Early Care and Education Coaching Services</t>
  </si>
  <si>
    <t>Contract Consulting Services</t>
  </si>
  <si>
    <t>Student Data Management Compliance &amp; Analytics Reporting Services 1</t>
  </si>
  <si>
    <t>Granilux Solutions</t>
  </si>
  <si>
    <t>Weapons Abatement Equipment and Software</t>
  </si>
  <si>
    <t>Occupational Therapy for our immediate and long-term needs</t>
  </si>
  <si>
    <t xml:space="preserve"> Electricity for the building</t>
  </si>
  <si>
    <t>Third-party electrical supplier for electricity in the building</t>
  </si>
  <si>
    <t xml:space="preserve"> Interior painting services for the entire building</t>
  </si>
  <si>
    <t>NSLP meals for students</t>
  </si>
  <si>
    <t xml:space="preserve"> Advocacy &amp; General Services </t>
  </si>
  <si>
    <t>Education Pioneers</t>
  </si>
  <si>
    <t>Compensation project support</t>
  </si>
  <si>
    <t>Performance management project support</t>
  </si>
  <si>
    <t>Houston Specialty</t>
  </si>
  <si>
    <t>Professional Solutions</t>
  </si>
  <si>
    <t>Berkley Casualty Company</t>
  </si>
  <si>
    <t>Lloyd's</t>
  </si>
  <si>
    <t xml:space="preserve">Lexington Insurance Company </t>
  </si>
  <si>
    <t>Leadership coaching and consulting services</t>
  </si>
  <si>
    <t xml:space="preserve">Payyroll Services-Compensation </t>
  </si>
  <si>
    <t>MSIG Specialty Insurance USA Inc.</t>
  </si>
  <si>
    <t>General Contracting Maintenance services</t>
  </si>
  <si>
    <t>Georgetown Public Affairs LLC</t>
  </si>
  <si>
    <t>Public Affairs and Advocacy Consulting Services</t>
  </si>
  <si>
    <t>Extracurricular Sports</t>
  </si>
  <si>
    <t>School Security</t>
  </si>
  <si>
    <t>Building Cleaning and Hygiene Supplies</t>
  </si>
  <si>
    <t>Leadership Training and Development</t>
  </si>
  <si>
    <t>Josh Pacos- consultant</t>
  </si>
  <si>
    <t>Consultant - Grants &amp; Other Regional Services</t>
  </si>
  <si>
    <t>Ana Cristina Rivas, PSY.D</t>
  </si>
  <si>
    <t>Breakfast and Lunch</t>
  </si>
  <si>
    <t>Encore Construction</t>
  </si>
  <si>
    <t>Minor Renovations</t>
  </si>
  <si>
    <t xml:space="preserve">Nxtwall </t>
  </si>
  <si>
    <t>Flex Office Spaces for W5&amp;8 (Demountable Walls)</t>
  </si>
  <si>
    <t>Patrick O’Leary</t>
  </si>
  <si>
    <t xml:space="preserve">SIS Development </t>
  </si>
  <si>
    <t>Hiring Services</t>
  </si>
  <si>
    <t>Agile Mind Educational Holdings, Inc.</t>
  </si>
  <si>
    <t>Painting Interior</t>
  </si>
  <si>
    <t>Williams Professional Painting</t>
  </si>
  <si>
    <t>Apple Macbook Air computers and iPads</t>
  </si>
  <si>
    <t>FluentStream</t>
  </si>
  <si>
    <t>Landline phone services</t>
  </si>
  <si>
    <t>Clarify and codify network governance and staffing struction to support expansion efforts.</t>
  </si>
  <si>
    <t>DC General Construction, Inc.</t>
  </si>
  <si>
    <t xml:space="preserve">Remodel of the Gymnasium </t>
  </si>
  <si>
    <t>Metal Detector</t>
  </si>
  <si>
    <t>Financial Support Services</t>
  </si>
  <si>
    <t>CFO</t>
  </si>
  <si>
    <t>Curriculum and Testing support services</t>
  </si>
  <si>
    <t>Nursing staff</t>
  </si>
  <si>
    <t>Fitness and mentoring classes</t>
  </si>
  <si>
    <t>financial accounting services</t>
  </si>
  <si>
    <t>Student Data Work</t>
  </si>
  <si>
    <t>Boiler Services</t>
  </si>
  <si>
    <t>textbooks, intelectual property, online educational licenses</t>
  </si>
  <si>
    <t>Facilities repair</t>
  </si>
  <si>
    <t>Finance, HR, Data Compliance, Student Compliance, Data Management</t>
  </si>
  <si>
    <t>Special Education Compliance Consulting</t>
  </si>
  <si>
    <t xml:space="preserve">Physical therapy and occupational therapy </t>
  </si>
  <si>
    <t>Social Work, Interventions, SPED Evaluations, PBIS</t>
  </si>
  <si>
    <t>Service / Items to Be Provided</t>
  </si>
  <si>
    <t>Effective Date (Earliest Allowable)</t>
  </si>
  <si>
    <t>Effective Date (Stated in Contract)</t>
  </si>
  <si>
    <t>Publicly Bid</t>
  </si>
  <si>
    <t>Conflicting Interest Contract</t>
  </si>
  <si>
    <t>Computers and Technology equipment</t>
  </si>
  <si>
    <t>Intrusion Alarm System</t>
  </si>
  <si>
    <t>High-Dosage tutoring services to support scholars in grades 3-5 in SY24-25</t>
  </si>
  <si>
    <t>MatterLab</t>
  </si>
  <si>
    <t>Marketing and Branding Services</t>
  </si>
  <si>
    <t>Professional Services (HR)</t>
  </si>
  <si>
    <t>Painting services</t>
  </si>
  <si>
    <t>City Wide Facility Solutions</t>
  </si>
  <si>
    <t>Perimeter fence repair</t>
  </si>
  <si>
    <t>Bright Horizons Family Solutions LLC</t>
  </si>
  <si>
    <t>Employee Childcare Benefits</t>
  </si>
  <si>
    <t xml:space="preserve">Telecommunications equipment, infrastructure, and services </t>
  </si>
  <si>
    <t>Espina Paving, Inc.</t>
  </si>
  <si>
    <t>Asphalt overlay with milling and striping.</t>
  </si>
  <si>
    <t>Capital Carpet, LLC</t>
  </si>
  <si>
    <t>Stair Tread and installation in the Academic Building</t>
  </si>
  <si>
    <t>TTT Ventures Group LLC</t>
  </si>
  <si>
    <t>Renovation of two staff apartments</t>
  </si>
  <si>
    <t>School Food Services</t>
  </si>
  <si>
    <t>Comp Sci High</t>
  </si>
  <si>
    <t>Construction and Safety Services, Inc</t>
  </si>
  <si>
    <t>General Contracting, Construction services</t>
  </si>
  <si>
    <t>Special education instructional coaching</t>
  </si>
  <si>
    <t>Campus Rent (6)</t>
  </si>
  <si>
    <t>Arthur Page IV</t>
  </si>
  <si>
    <t>Shaw Campus Annex</t>
  </si>
  <si>
    <t>Medical Benefits</t>
  </si>
  <si>
    <t>Maker Space General Contractor</t>
  </si>
  <si>
    <t>Vision and Dental Benefits</t>
  </si>
  <si>
    <t>Hickok Cole</t>
  </si>
  <si>
    <t>Central Office Rent (Lease of Real Property)</t>
  </si>
  <si>
    <t>Architectural and Design Services</t>
  </si>
  <si>
    <t>Accounting and School Finance Services</t>
  </si>
  <si>
    <t>Computer and Technical Equipment</t>
  </si>
  <si>
    <t>Curriculum and Instruction materials</t>
  </si>
  <si>
    <t>Mental health and wellness services</t>
  </si>
  <si>
    <t>Furniture and fixtures for campuses</t>
  </si>
  <si>
    <t>Financial Services Consulting and Project Management</t>
  </si>
  <si>
    <t>Accounting Software</t>
  </si>
  <si>
    <t>VOIP Services</t>
  </si>
  <si>
    <t>Talent management software</t>
  </si>
  <si>
    <t>HubSpot</t>
  </si>
  <si>
    <t>Customer Relationship Management (CRM) Software</t>
  </si>
  <si>
    <t>modular classroom space</t>
  </si>
  <si>
    <t>HVAC chiller supply and installation</t>
  </si>
  <si>
    <t>ABA services</t>
  </si>
  <si>
    <t>OT and PT services</t>
  </si>
  <si>
    <t>tutoring, HHI, sped support</t>
  </si>
  <si>
    <t>Data dashboard/data analysis support</t>
  </si>
  <si>
    <t xml:space="preserve">OWIA Technology </t>
  </si>
  <si>
    <t>Information Technology Services (IT)</t>
  </si>
  <si>
    <t>Copier maintenance</t>
  </si>
  <si>
    <t>Pest control services</t>
  </si>
  <si>
    <t>Project management services</t>
  </si>
  <si>
    <t>Foundational literacy curriculum for K-3</t>
  </si>
  <si>
    <t>IReady Curriculum Providers</t>
  </si>
  <si>
    <t>Elevator Repair</t>
  </si>
  <si>
    <t>Complete Psychiatric Evaluations</t>
  </si>
  <si>
    <t>hyve, llc</t>
  </si>
  <si>
    <t>strategic planning services</t>
  </si>
  <si>
    <t>providing instructional support and OST support</t>
  </si>
  <si>
    <t>curriculum for Math</t>
  </si>
  <si>
    <t xml:space="preserve">Aramark </t>
  </si>
  <si>
    <t>Catering for Standers U and convocation event 2024</t>
  </si>
  <si>
    <t>Event support services- additional services for Standers U and convocation</t>
  </si>
  <si>
    <t>GoGuardian</t>
  </si>
  <si>
    <t xml:space="preserve">Pear assessment &amp; PD, math, reading and science curriculum </t>
  </si>
  <si>
    <t>Higher Bar Leadership LLC</t>
  </si>
  <si>
    <t>Coaching and professional development</t>
  </si>
  <si>
    <t>Electricity, natural gas, wind power and carbon reduction services</t>
  </si>
  <si>
    <t>CAM related charges</t>
  </si>
  <si>
    <t>LEA electricity</t>
  </si>
  <si>
    <t>LEA gas utility</t>
  </si>
  <si>
    <t>Audi</t>
  </si>
  <si>
    <t>Meraki Cameras</t>
  </si>
  <si>
    <t>Virginia Roofing Corporation</t>
  </si>
  <si>
    <t>Funworld Homework Program</t>
  </si>
  <si>
    <t>PD-Math, Language Arts, Science, Social Studies, &amp; Spanish online curriculum and learning site</t>
  </si>
  <si>
    <t xml:space="preserve">PD and Writing  curriculum and materials. Language Live PD and Curriculum and licences </t>
  </si>
  <si>
    <t>Newsela</t>
  </si>
  <si>
    <t>Curriculum and formative acessments, ELA, Science and social studies</t>
  </si>
  <si>
    <t>PD &amp; Curriculum-Eureka Math, Wit and Wisdom, licences</t>
  </si>
  <si>
    <t>Core reading and literacy adaptive instruction curriculum &amp; PD</t>
  </si>
  <si>
    <t>Limbach</t>
  </si>
  <si>
    <t>Roof-Top HVAC Unit Replacement</t>
  </si>
  <si>
    <t>Busing for field trips, clubs, etc</t>
  </si>
  <si>
    <t>substitute teachers</t>
  </si>
  <si>
    <t xml:space="preserve">Parking Lot and Auditorium Renovation </t>
  </si>
  <si>
    <t>IXL Learning site and Rosetta Stone licenses</t>
  </si>
  <si>
    <t>The Fruit Guys</t>
  </si>
  <si>
    <t xml:space="preserve">Fresh Fruits and Vegetables  </t>
  </si>
  <si>
    <t xml:space="preserve">Exude Human Capital </t>
  </si>
  <si>
    <t>DEIJB Consulting Services</t>
  </si>
  <si>
    <t>HRIS/Payroll</t>
  </si>
  <si>
    <t>Event services, venue, and catering (KIPProm 2025)</t>
  </si>
  <si>
    <t>computer programming instruction</t>
  </si>
  <si>
    <t>Scoot Education</t>
  </si>
  <si>
    <t>Subsitute Educator Services</t>
  </si>
  <si>
    <t>Rockett Consultants, LLC</t>
  </si>
  <si>
    <t>Radical Presence LLC</t>
  </si>
  <si>
    <t>Food Service Management Company</t>
  </si>
  <si>
    <t>Centric Business Systems (powered by Ubeo)</t>
  </si>
  <si>
    <t>Printer/Copiers</t>
  </si>
  <si>
    <t>C&amp;S Cleaning Solutions</t>
  </si>
  <si>
    <t>Uwill Student Mental Health &amp; Wellness</t>
  </si>
  <si>
    <t>Paraprofessional services</t>
  </si>
  <si>
    <t>RW Royal Cleaning Service</t>
  </si>
  <si>
    <t>Computer Purchase Service</t>
  </si>
  <si>
    <t xml:space="preserve">Leadership Consulting </t>
  </si>
  <si>
    <t>mCLASS DIBELS 8th Ed-curriculum and assessment</t>
  </si>
  <si>
    <t>MAP growth k-12 and Map Reading fluency, english and Spanish acessments</t>
  </si>
  <si>
    <t>Student data services</t>
  </si>
  <si>
    <t>K–12 education curriculum, assessments</t>
  </si>
  <si>
    <t>Group Medical, Dental and Vision Coverage</t>
  </si>
  <si>
    <t>Speech and Occupational Therapy</t>
  </si>
  <si>
    <t>Skills on the Hill and Stephen Quinn &amp; Associates, Inc</t>
  </si>
  <si>
    <t>Fly My Group</t>
  </si>
  <si>
    <t>Securing and managing group airfare contracts for student international trips</t>
  </si>
  <si>
    <t>American Family Home Insurance  Company</t>
  </si>
  <si>
    <t>Solutionz, Inc.</t>
  </si>
  <si>
    <t>Psychiatric services for staff</t>
  </si>
  <si>
    <t>Force Security Solutions, LLC</t>
  </si>
  <si>
    <t>Security systems and access control.</t>
  </si>
  <si>
    <t xml:space="preserve">Accounting and Finance - Contracted Services </t>
  </si>
  <si>
    <t>OnCourse</t>
  </si>
  <si>
    <t>Red Rabbit LLC</t>
  </si>
  <si>
    <t>Inspection Services</t>
  </si>
  <si>
    <t>inreteractive learing curriculum and formative acessments</t>
  </si>
  <si>
    <t xml:space="preserve">additional services--installation of security equipment at New SouthEast Middle School </t>
  </si>
  <si>
    <t>telecommunication-LEA student hotspots</t>
  </si>
  <si>
    <t>Enviromental Science,Chem and Physics curriculum/materials kits</t>
  </si>
  <si>
    <t>Prototype Consulting Group LLC</t>
  </si>
  <si>
    <t>After School Enrichment Programming</t>
  </si>
  <si>
    <t>Community IT Innovators</t>
  </si>
  <si>
    <t>Replace the existing network infrastructure switches and wireless access points (WAP)</t>
  </si>
  <si>
    <t>Curriculum Resources</t>
  </si>
  <si>
    <t>Behavior support services</t>
  </si>
  <si>
    <t>Greenhouse</t>
  </si>
  <si>
    <t>Recruiting &amp; Onboarding Software Solutions</t>
  </si>
  <si>
    <t>PD for Ed Leadership</t>
  </si>
  <si>
    <t>Student Psychoeducational Evaluations</t>
  </si>
  <si>
    <t>Sonday System and PD; MyPath and PD</t>
  </si>
  <si>
    <t>Soliant Health, Inc</t>
  </si>
  <si>
    <t>Landscaping &amp; snow removal</t>
  </si>
  <si>
    <t>Trans-Pro Transportation LLC</t>
  </si>
  <si>
    <t>Student transportation services</t>
  </si>
  <si>
    <t>Dedicated Aides for Students</t>
  </si>
  <si>
    <t xml:space="preserve">Facility Consulting </t>
  </si>
  <si>
    <t xml:space="preserve">Leadership recruitment </t>
  </si>
  <si>
    <t>Academic Consulting</t>
  </si>
  <si>
    <t>Marketing and Communications consulting</t>
  </si>
  <si>
    <t>Indeed Smart Sourcing Professional Subscription and Indeed Sponsored Jobs</t>
  </si>
  <si>
    <t>Access control infrastructure</t>
  </si>
  <si>
    <t xml:space="preserve">SPED Related Services </t>
  </si>
  <si>
    <t>The Hartford (Producer Sovereign Insurance Group)</t>
  </si>
  <si>
    <t>Sped Evaluations and Behavioral Services</t>
  </si>
  <si>
    <t xml:space="preserve">Student bussing </t>
  </si>
  <si>
    <t xml:space="preserve">Legacy Award &amp; Recognition FORMERLY Joe Mann's </t>
  </si>
  <si>
    <t>UNIFORMS AND STAFF/STUDENT AWARDS</t>
  </si>
  <si>
    <t>CLEANING OF BUILDING</t>
  </si>
  <si>
    <t>SPED SERVICES FOR STUDENTS - TESTING, SUPPORT, REPORTS, MTGS</t>
  </si>
  <si>
    <t xml:space="preserve">Landscaping / snow removal </t>
  </si>
  <si>
    <t xml:space="preserve">BACK OFFICE ACCOUNTING SUPPORT </t>
  </si>
  <si>
    <t>STAFF RECRUITMENT</t>
  </si>
  <si>
    <t>Data dashboard and tools support</t>
  </si>
  <si>
    <t>Nextiva</t>
  </si>
  <si>
    <t xml:space="preserve">Phone VOIP </t>
  </si>
  <si>
    <t>Servicon</t>
  </si>
  <si>
    <t>Mechanical services (boiler, HVAC, etc.)</t>
  </si>
  <si>
    <t>Reading Assist</t>
  </si>
  <si>
    <t>Literacy Tutoring Services</t>
  </si>
  <si>
    <t>District of Columbia metropolitan police department</t>
  </si>
  <si>
    <t>cabling</t>
  </si>
  <si>
    <t>Short and Long term Employee Insurance</t>
  </si>
  <si>
    <t>Solar</t>
  </si>
  <si>
    <t>After-School All-Stars</t>
  </si>
  <si>
    <t>Thinking Nation</t>
  </si>
  <si>
    <t>Social Studies Curriculum Consulting Services</t>
  </si>
  <si>
    <t>Whisnant Strategies</t>
  </si>
  <si>
    <t>Social Studies curriculum, PD and assessments</t>
  </si>
  <si>
    <t>Hotel Washington</t>
  </si>
  <si>
    <t>20th ann scholarship dinner</t>
  </si>
  <si>
    <t>Gas utility.</t>
  </si>
  <si>
    <t>copyright materials</t>
  </si>
  <si>
    <t>Megan Hubbard</t>
  </si>
  <si>
    <t>Temporary Staffing Coverage  for extended Maternity Leave</t>
  </si>
  <si>
    <t>Erate funded project for infrastruture improvments</t>
  </si>
  <si>
    <t>Capitol Boiler Works</t>
  </si>
  <si>
    <t>Preventative boiler maintenance</t>
  </si>
  <si>
    <t>The Hamilton</t>
  </si>
  <si>
    <t>Private event</t>
  </si>
  <si>
    <t>Commercial insurance policy</t>
  </si>
  <si>
    <t>Workers comp insurance</t>
  </si>
  <si>
    <t>LETRS PD</t>
  </si>
  <si>
    <t>Professional Maintenance Management, Inc., d.b.a. PMM Companies</t>
  </si>
  <si>
    <t>I'll Do That LLC</t>
  </si>
  <si>
    <t>https://www.idtrenovations.com/</t>
  </si>
  <si>
    <t xml:space="preserve">Ernest Cole </t>
  </si>
  <si>
    <t>Off-Duty and security services during early dismissal</t>
  </si>
  <si>
    <t>special education services (evaluations etc)</t>
  </si>
  <si>
    <t>Shared Services and ECR Curriculum</t>
  </si>
  <si>
    <t>WFS2 LLC</t>
  </si>
  <si>
    <t xml:space="preserve">Rent </t>
  </si>
  <si>
    <t xml:space="preserve">Bliss Products and Services </t>
  </si>
  <si>
    <t>Outdoor Classroom</t>
  </si>
  <si>
    <t>Health Services</t>
  </si>
  <si>
    <t>Training and Education Credentialing</t>
  </si>
  <si>
    <t>Database Support Services</t>
  </si>
  <si>
    <t>Technology Equipment</t>
  </si>
  <si>
    <t>Lawn and grounds services</t>
  </si>
  <si>
    <t xml:space="preserve">Outfront </t>
  </si>
  <si>
    <t>Advertising on Metro</t>
  </si>
  <si>
    <t>Copier Leases and Usage</t>
  </si>
  <si>
    <t>Ooma</t>
  </si>
  <si>
    <t>IT Equipment and Services</t>
  </si>
  <si>
    <t>Supplemental Employee Insurance</t>
  </si>
  <si>
    <t>Evotek</t>
  </si>
  <si>
    <t>Technology Systems</t>
  </si>
  <si>
    <t>Trash and Recycling</t>
  </si>
  <si>
    <t>Patnership</t>
  </si>
  <si>
    <t>Accounting and Financial support services</t>
  </si>
  <si>
    <t>Accounting and Financial Services</t>
  </si>
  <si>
    <t>Eritech Consulting LLC</t>
  </si>
  <si>
    <t>CTE curriculum support and training</t>
  </si>
  <si>
    <t>Related educational services for students and without disabilites and/or IEPs</t>
  </si>
  <si>
    <t>Math and Science Instruction, Coaching Development, and Support Services</t>
  </si>
  <si>
    <t>Total Administrative Services Corporation</t>
  </si>
  <si>
    <t>Parking and student loan benefit</t>
  </si>
  <si>
    <t>Emily Johannsen</t>
  </si>
  <si>
    <t>Tara O'Flaherty</t>
  </si>
  <si>
    <t>Professional Development and consulting services</t>
  </si>
  <si>
    <t>Accelerando Music</t>
  </si>
  <si>
    <t>Music Classes for Children</t>
  </si>
  <si>
    <t>Temporary /Substitute Staffing</t>
  </si>
  <si>
    <t>KOKUA</t>
  </si>
  <si>
    <t>E-Rate Services</t>
  </si>
  <si>
    <t>Galvan Painters LLC</t>
  </si>
  <si>
    <t xml:space="preserve">Painting Servcies </t>
  </si>
  <si>
    <t xml:space="preserve">Butterfly Works DC </t>
  </si>
  <si>
    <t>SAT-PSAT prep curriculum</t>
  </si>
  <si>
    <t>Apple Store for Education Institution</t>
  </si>
  <si>
    <t>business insurance, workers compensation, umbrella insurance</t>
  </si>
  <si>
    <t>Security and Access Control Systems</t>
  </si>
  <si>
    <t>MD Partitions, Inc.</t>
  </si>
  <si>
    <t>Toilet Partition and Privacy Screens</t>
  </si>
  <si>
    <t>Concentric Educational Solutions</t>
  </si>
  <si>
    <t>Educational Consulting and Support Services for Home Visits</t>
  </si>
  <si>
    <t>Coaching and strategic planning</t>
  </si>
  <si>
    <t xml:space="preserve">Food service provider  </t>
  </si>
  <si>
    <t>KRH Consulting</t>
  </si>
  <si>
    <t>Human Resources support services</t>
  </si>
  <si>
    <t>Interim DOO serviices</t>
  </si>
  <si>
    <t>CareFirst-Further/Blue Choice</t>
  </si>
  <si>
    <t>Benefit Services-Brokerage</t>
  </si>
  <si>
    <t xml:space="preserve">Special Education Services ABA </t>
  </si>
  <si>
    <t>Dell Latitude 3550 Computers</t>
  </si>
  <si>
    <t>IT SUPPORT, HARD AND SOFT WARE PURCHASING,  WIRING</t>
  </si>
  <si>
    <t>Belen Cleaning Services. Inc</t>
  </si>
  <si>
    <t>Gryphon SP LLC</t>
  </si>
  <si>
    <t>Uniformed Security Services</t>
  </si>
  <si>
    <t>membership</t>
  </si>
  <si>
    <t>Student Textbooks/Instructional Materials</t>
  </si>
  <si>
    <t xml:space="preserve">Development, implementation, and sustainability Dual Language Education </t>
  </si>
  <si>
    <t xml:space="preserve"> Catalyst Connections LLC</t>
  </si>
  <si>
    <t>LEA health dental and vision insurance</t>
  </si>
  <si>
    <t>Existing data-dashboard software renewal</t>
  </si>
  <si>
    <t>2025-Senior Prom--Collegiate</t>
  </si>
  <si>
    <t>Trip planning/excursions for students</t>
  </si>
  <si>
    <t>General Office Purchasing</t>
  </si>
  <si>
    <t>Tinkrworks</t>
  </si>
  <si>
    <t xml:space="preserve">STEAM Education </t>
  </si>
  <si>
    <t>food vendor</t>
  </si>
  <si>
    <t>Crowned with Confidence Speech Language Therapy</t>
  </si>
  <si>
    <t>Bus Transportation</t>
  </si>
  <si>
    <t>Performance management support,  professional services support</t>
  </si>
  <si>
    <t>Facilities Management Consultant</t>
  </si>
  <si>
    <t>LEA Life/AD&amp;D  Insurance</t>
  </si>
  <si>
    <t>Student dual enrollment cources</t>
  </si>
  <si>
    <t>Cvent</t>
  </si>
  <si>
    <t>Event registration platform</t>
  </si>
  <si>
    <t>Mechanical Engineering &amp; Construction Corporation</t>
  </si>
  <si>
    <t>support for strategic financial planning and analysis, budgeting, accounting and monthly financial close, audit, accounts payable, federal grants administration, financial statements and analysis for our School leadership and Board of Directors.</t>
  </si>
  <si>
    <t>Playground remodel with equipment and surfacing</t>
  </si>
  <si>
    <t xml:space="preserve">speech and language therapy </t>
  </si>
  <si>
    <t>Exterior and Interior Door Design, Installation, and Related Services</t>
  </si>
  <si>
    <t xml:space="preserve"> Athletic activities and training for students</t>
  </si>
  <si>
    <t>Fundraising, Development and Grants Management Services</t>
  </si>
  <si>
    <t>coLeague</t>
  </si>
  <si>
    <t>HR Services and Consulting</t>
  </si>
  <si>
    <t>LTD, STD, Life Insurances</t>
  </si>
  <si>
    <t xml:space="preserve">Communications projects consultant </t>
  </si>
  <si>
    <t xml:space="preserve">Maintenance </t>
  </si>
  <si>
    <t>Continue in the implementation of DEIB recommendations to build the school's DEIB capacity</t>
  </si>
  <si>
    <t>Casey's Special Education Services, LLC</t>
  </si>
  <si>
    <t>The Together Group</t>
  </si>
  <si>
    <t>IT Instructional Support Services</t>
  </si>
  <si>
    <t>Grounded Learning LLC</t>
  </si>
  <si>
    <t>SST Consulting and Administrative Services</t>
  </si>
  <si>
    <t>Michael Beare</t>
  </si>
  <si>
    <t>Janitorial and building maintenance</t>
  </si>
  <si>
    <t>CEIA USA</t>
  </si>
  <si>
    <t>2 Metal Detectors</t>
  </si>
  <si>
    <t xml:space="preserve">MassMutual </t>
  </si>
  <si>
    <t xml:space="preserve">Construction Company </t>
  </si>
  <si>
    <t>Optimum Pathways</t>
  </si>
  <si>
    <t>brokered health insurance</t>
  </si>
  <si>
    <t>worker's compensation insurance</t>
  </si>
  <si>
    <t>architects</t>
  </si>
  <si>
    <t>Janitorial and Handyman Services</t>
  </si>
  <si>
    <t>Programming</t>
  </si>
  <si>
    <t>Data analysis and support</t>
  </si>
  <si>
    <t>PD and Writing  curriculum and materials. Language Live PD and Curriculum and licences</t>
  </si>
  <si>
    <t>Gropen</t>
  </si>
  <si>
    <t>magnetic bulletin boards - part of Gensler construction project at 801 Shepherd St NW</t>
  </si>
  <si>
    <t>Literacy Intervention Curriculum Design Services</t>
  </si>
  <si>
    <t xml:space="preserve">Cosmetology Courses </t>
  </si>
  <si>
    <t>Algonquian Mechanical</t>
  </si>
  <si>
    <t>Data Systems</t>
  </si>
  <si>
    <t xml:space="preserve">Travel Tour Company </t>
  </si>
  <si>
    <t>Groceries Products</t>
  </si>
  <si>
    <t xml:space="preserve">School Meals Services </t>
  </si>
  <si>
    <t>Develop a Diversity, Equity, and Inclusion (DEI) strategic plan and programming for the school.</t>
  </si>
  <si>
    <t>Verite Educational Services</t>
  </si>
  <si>
    <t>Chesapeake Charter</t>
  </si>
  <si>
    <t xml:space="preserve">Student meals </t>
  </si>
  <si>
    <t>Facilities Maintenance and Fleet Management</t>
  </si>
  <si>
    <t xml:space="preserve">District Development Group </t>
  </si>
  <si>
    <t xml:space="preserve">Real Estate Development and Consultant </t>
  </si>
  <si>
    <t>Professional Development Consultant</t>
  </si>
  <si>
    <t>Demolition services</t>
  </si>
  <si>
    <t>Therapeutic Services- Occupational Therapy, Therapy Services (Direct/Indirect), Parent &amp; Staff Consultations, Participation in IEP Meetings</t>
  </si>
  <si>
    <t>Special Education, Occupational Therapy, Speech Language Pathology</t>
  </si>
  <si>
    <t xml:space="preserve">Special Education Legal Services </t>
  </si>
  <si>
    <t>Office Furniture and Equipment</t>
  </si>
  <si>
    <t>inField Leadership Consulting</t>
  </si>
  <si>
    <t>Teacher Evaluation Services</t>
  </si>
  <si>
    <t>Grant management support</t>
  </si>
  <si>
    <t>Benjamin Office Supply and Services, Inc.</t>
  </si>
  <si>
    <t xml:space="preserve">Project Management </t>
  </si>
  <si>
    <t>Lead for Liberation</t>
  </si>
  <si>
    <t>Copyrighted materials for International Baccalaureate middle school and Primary  years program</t>
  </si>
  <si>
    <t>African Drumming Classes, PK-5</t>
  </si>
  <si>
    <t>Voluntary Life Insurance; Short-Term and Long-Term Disability Insurance; and Vision Insurance</t>
  </si>
  <si>
    <t>Waste and Recyclables Collection Company</t>
  </si>
  <si>
    <t>Bus Advertising Services</t>
  </si>
  <si>
    <t>Existing software, subscription, maintance, hosting and support, naviance,Schoology SIS and ecollect</t>
  </si>
  <si>
    <t xml:space="preserve">Social, Emotional, and Mental Wellbeing Services </t>
  </si>
  <si>
    <t>Early childhood mental health direct consultation</t>
  </si>
  <si>
    <t>Everon</t>
  </si>
  <si>
    <t>fire alam and security alarm inspections and maintence</t>
  </si>
  <si>
    <t xml:space="preserve">Copier Servcies </t>
  </si>
  <si>
    <t>DMAC Security</t>
  </si>
  <si>
    <t>Professional developement Teacher training-Pear acessment</t>
  </si>
  <si>
    <t>Telecommunications equipment, infrastructure, and services</t>
  </si>
  <si>
    <t>Cooperative Purchase alliance (CPA)</t>
  </si>
  <si>
    <t>Sequoia</t>
  </si>
  <si>
    <t>Commonwealth School Equipment</t>
  </si>
  <si>
    <t>Instructional Coaching and Support Services</t>
  </si>
  <si>
    <t>Laptop Computers</t>
  </si>
  <si>
    <t>Annual Internet Services</t>
  </si>
  <si>
    <t>Communications Express, LLC</t>
  </si>
  <si>
    <t>Walkie Talkies and charging equipment</t>
  </si>
  <si>
    <t>FractionalHR</t>
  </si>
  <si>
    <t xml:space="preserve">HR Consulting Services </t>
  </si>
  <si>
    <t>IT infrastructure hardware</t>
  </si>
  <si>
    <t>Leadership retreat</t>
  </si>
  <si>
    <t>School and Office supplies and furniture</t>
  </si>
  <si>
    <t>Online Curriculum-ed options-course wear</t>
  </si>
  <si>
    <t>Full service event support (accommodations, activities, f&amp;b) for 2025 fall school leader's retreat</t>
  </si>
  <si>
    <t>Imagine Impact Consulting LLC</t>
  </si>
  <si>
    <t>Talent consulting</t>
  </si>
  <si>
    <t xml:space="preserve">Janitorial, Maintenance, HVAC, Renovation Project Management </t>
  </si>
  <si>
    <t xml:space="preserve">IT installation of cameras and ethernet </t>
  </si>
  <si>
    <t>Urban Teacher now City Teaching Alliance renewal</t>
  </si>
  <si>
    <t>Additional spend and extention</t>
  </si>
  <si>
    <t>My-Hub software addition</t>
  </si>
  <si>
    <t>Professional developement and additional curriculum</t>
  </si>
  <si>
    <t>Erica Murphy Consulting</t>
  </si>
  <si>
    <t>Strategic Plan for Instructional Improvement in Mathmatics</t>
  </si>
  <si>
    <t>Afton Partners</t>
  </si>
  <si>
    <t>Financial Planning Model Development</t>
  </si>
  <si>
    <t>Operation Technology (Brad Fogel)</t>
  </si>
  <si>
    <t xml:space="preserve">Website Maintenance </t>
  </si>
  <si>
    <t xml:space="preserve">Landscape and snow removal </t>
  </si>
  <si>
    <t>Installaton of interior doors</t>
  </si>
  <si>
    <t>Compensation study and performance management framework</t>
  </si>
  <si>
    <t>Audiologist; Related Services (OT, PT, SLP, ABA, Counseling) and Evaluations</t>
  </si>
  <si>
    <t>Commercial General Liability, Property coverage and Inland Marine Coverage</t>
  </si>
  <si>
    <t>Solgaard Design Inc</t>
  </si>
  <si>
    <t>Marketing products</t>
  </si>
  <si>
    <t>School nurse services</t>
  </si>
  <si>
    <t>Construction Management/Owner’s Rep Services</t>
  </si>
  <si>
    <t>Math Fellows Services</t>
  </si>
  <si>
    <t>Financial Advisor Services</t>
  </si>
  <si>
    <t xml:space="preserve">Trash Removal Services </t>
  </si>
  <si>
    <t>OST and Recess Services</t>
  </si>
  <si>
    <t>Summer Camp Programming</t>
  </si>
  <si>
    <t>Science and stem Curriculum</t>
  </si>
  <si>
    <t>&lt;b&gt;Conflicting Interest Statement&lt;/b&gt;&lt;br&gt;Thurgood Marshall Academy (“TMA”) discovered that a contract submission was missed shortly after service began.  The Fall 2024 contract with the DC Special Education Cooperative (“Co-op”) was exempt from public bid as a grant-procured training contract, but it should have been reported to DC PCSB upon award (i) as it exceeds $25,000 in an FY and (ii) because it entails a Conflicting Interest: TMA Executive Director Raymond Weeden serves also as Chair of the board of the Co-op. The error occurred because the LEA rarely arranges vendor contracts as part of grant applications, as we necessary in this case. Upon discovering the omission TMA took several steps: (1) Mr. Weeden working with other LEA leaders notified the LEA board, which review and retroactively approved the contract (determining that the conflicting interest was manageable, in the LEA’s interest, and did not provide Mr. Weeden or others with financial gain). (2) To prevent similar errors in the future, the LEA notified its grant-writing consultant to alert the Chief Operating Officer prior to fling any grant applications that commit the LEA to a particular vendor. (3) TMA composed this retroactive filing to DC PCSB—the documentation provided details the matter further, demonstrates notification to the LEA board of the matter, and provides draft minutes of the meeting at which the LEA board approved the contract.  For further information, please contact COO David Schlossman, 202-276-4722, dschlossman@tmapchs.org.</t>
  </si>
  <si>
    <t>Daycon Products Company</t>
  </si>
  <si>
    <t>Environmentally friendly floor scrubber and restroom cleaning machines</t>
  </si>
  <si>
    <t xml:space="preserve">Insurance: Workers Compensation </t>
  </si>
  <si>
    <t>DLR Group-Bowie Gridley Architects</t>
  </si>
  <si>
    <t>Architecture, engineering &amp; design services</t>
  </si>
  <si>
    <t>Door Installation Project</t>
  </si>
  <si>
    <t>healthcare, vision and dental</t>
  </si>
  <si>
    <t>disablity insurance and life insurance</t>
  </si>
  <si>
    <t>Student Support Team Consulting and Administrative Services</t>
  </si>
  <si>
    <t>School Insurance</t>
  </si>
  <si>
    <t>TenSquare, LLC</t>
  </si>
  <si>
    <t>Unwinding &amp; Refinancing NMTC</t>
  </si>
  <si>
    <t>Alumni awards event</t>
  </si>
  <si>
    <t>Grafik</t>
  </si>
  <si>
    <t>Rosewood Strategies (Rosewood)</t>
  </si>
  <si>
    <t xml:space="preserve">Facility Site identification, Acquisition Financial and Pre-Development Financing, Development Management </t>
  </si>
  <si>
    <t>Solar electricity supplier</t>
  </si>
  <si>
    <t>Student and staff transportation and Food services</t>
  </si>
  <si>
    <t>Professional Development, Leadership Coaching Via the KIPP School Leadership Program (KSLP)</t>
  </si>
  <si>
    <t>Food Service Procurement Agent</t>
  </si>
  <si>
    <t xml:space="preserve">Painting, Plumbing, HVAC, Gym Panels Replaced </t>
  </si>
  <si>
    <t>Tuck Technologies</t>
  </si>
  <si>
    <t>Conference Room AV Equipment and Related Services</t>
  </si>
  <si>
    <t>Architecture and Environmental Design</t>
  </si>
  <si>
    <t>Laptops for staff and students</t>
  </si>
  <si>
    <t>Existing software - accounting  now CBIZ</t>
  </si>
  <si>
    <t>2025 Commencement Ceremony Event Venue and Catering Services</t>
  </si>
  <si>
    <t>BHI Construction &amp; Real Estate Development</t>
  </si>
  <si>
    <t>Owners Representative</t>
  </si>
  <si>
    <t>Tres Creole</t>
  </si>
  <si>
    <t>catering</t>
  </si>
  <si>
    <t>Prom Rental Services</t>
  </si>
  <si>
    <t>The Literacy Architects</t>
  </si>
  <si>
    <t>Professional Development for Teachers</t>
  </si>
  <si>
    <t>Middle States Association of Colleges and Schools</t>
  </si>
  <si>
    <t>Membership dues</t>
  </si>
  <si>
    <t>Advertising for School enrollment</t>
  </si>
  <si>
    <t>Bonterra Tech LLC</t>
  </si>
  <si>
    <t>Case Management (ETO)</t>
  </si>
  <si>
    <t>Paycor</t>
  </si>
  <si>
    <t>Banister Ford of Marlow Heights</t>
  </si>
  <si>
    <t>15 Passenger Van</t>
  </si>
  <si>
    <t>Summer Programming Consulting, Design, and Implementation Services</t>
  </si>
  <si>
    <t>KDT Global Services</t>
  </si>
  <si>
    <t>Recruiting and Consulting Support</t>
  </si>
  <si>
    <t>Student curriculum and assessmnets (Dibels)</t>
  </si>
  <si>
    <t>SBE Conceptes LLC</t>
  </si>
  <si>
    <t>IT techhnology support and infastructure services</t>
  </si>
  <si>
    <t>Fundraising Consultation</t>
  </si>
  <si>
    <t>Bus ads for enrollment</t>
  </si>
  <si>
    <t>Project management consulting</t>
  </si>
  <si>
    <t>Visionary Institute LLC</t>
  </si>
  <si>
    <t>Vision/Brail services for IEP</t>
  </si>
  <si>
    <t>Connect &amp; Serve</t>
  </si>
  <si>
    <t xml:space="preserve">Enrollment and Recruitment Support </t>
  </si>
  <si>
    <t>High impact tutoring services for PK3 to 8th grade students</t>
  </si>
  <si>
    <t>Classroom Quality Support</t>
  </si>
  <si>
    <t>Music and PE curriculum</t>
  </si>
  <si>
    <t>Adcoc Systems</t>
  </si>
  <si>
    <t>Incentive and reward system for students and staff</t>
  </si>
  <si>
    <t>Laptops for students</t>
  </si>
  <si>
    <t>Charter Management</t>
  </si>
  <si>
    <t>College prep curriculum and SAT, PSAT testing services</t>
  </si>
  <si>
    <t>Risk Management Services</t>
  </si>
  <si>
    <t>Food products</t>
  </si>
  <si>
    <t>Performance Engineering Group</t>
  </si>
  <si>
    <t>HVAC systems design</t>
  </si>
  <si>
    <t>Advertising/marketing services</t>
  </si>
  <si>
    <t>Substitute teaching services</t>
  </si>
  <si>
    <t>Colleen Manning Linthicum</t>
  </si>
  <si>
    <t>Reading Tutor</t>
  </si>
  <si>
    <t>Aftercare SpED program</t>
  </si>
  <si>
    <t>Security system services</t>
  </si>
  <si>
    <t>Repairs</t>
  </si>
  <si>
    <t>Lea Ramer</t>
  </si>
  <si>
    <t>Administrative Support Services</t>
  </si>
  <si>
    <t>Athletic activities and training for students</t>
  </si>
  <si>
    <t>Speech Therapy Services, ABA Services, Occupational Therapy, Psychological Services</t>
  </si>
  <si>
    <t>Dedicated Aide services</t>
  </si>
  <si>
    <t>Cristales Tech Solutions</t>
  </si>
  <si>
    <t>IT Classroom Support</t>
  </si>
  <si>
    <t>National Union Building</t>
  </si>
  <si>
    <t>Special event venues</t>
  </si>
  <si>
    <t>Fire Watchers</t>
  </si>
  <si>
    <t>Aftercare program</t>
  </si>
  <si>
    <t>Cabling, hardware, and software for new spaces on ground floor</t>
  </si>
  <si>
    <t>V&amp;J Consulting Firm, LLC</t>
  </si>
  <si>
    <t>Additional spend for event services</t>
  </si>
  <si>
    <t>Execurtive Director Search</t>
  </si>
  <si>
    <t xml:space="preserve">HVAC Preventative Maintenance Services </t>
  </si>
  <si>
    <t xml:space="preserve">Frontwood Strategies </t>
  </si>
  <si>
    <t>Marketing &amp; Communications services</t>
  </si>
  <si>
    <t>40 - Painted exterior doors/locks/cores/closer/kick plates</t>
  </si>
  <si>
    <t>Internet Connectivity and Data Services</t>
  </si>
  <si>
    <t>Insurance Broker Services</t>
  </si>
  <si>
    <t>Food/Lunch</t>
  </si>
  <si>
    <t>Modernized Paging Solutions</t>
  </si>
  <si>
    <t>Apollo After School</t>
  </si>
  <si>
    <t>extended day services</t>
  </si>
  <si>
    <t>Information Technology Managed Service Provider</t>
  </si>
  <si>
    <t>Fletcher Consulting Co.</t>
  </si>
  <si>
    <t xml:space="preserve">Real Estate/Facility /Project Management </t>
  </si>
  <si>
    <t xml:space="preserve">Copyrighted Curriculum </t>
  </si>
  <si>
    <t>Employee Benefits - Life &amp; LTD Insurance</t>
  </si>
  <si>
    <t>Non-Instructional temporary staffing</t>
  </si>
  <si>
    <t>dentaal and vision insurance</t>
  </si>
  <si>
    <t>Adventure Student Travel</t>
  </si>
  <si>
    <t>Bert Smith &amp; Company</t>
  </si>
  <si>
    <t>Facilities maintenance (east end)</t>
  </si>
  <si>
    <t>janitorial services at East end</t>
  </si>
  <si>
    <t>National Building Museum</t>
  </si>
  <si>
    <t>Teacher of the Year awards event</t>
  </si>
  <si>
    <t>life and disability insurance</t>
  </si>
  <si>
    <t>workers comp</t>
  </si>
  <si>
    <t>Employee Heath Benefits</t>
  </si>
  <si>
    <t xml:space="preserve">Special Education Coordination/English Language Learner Coordinator Services </t>
  </si>
  <si>
    <t xml:space="preserve">Financial Back Office Support </t>
  </si>
  <si>
    <t>Financial and data support</t>
  </si>
  <si>
    <t>hr services</t>
  </si>
  <si>
    <t>LEA-level Student Support (Special Education) administration and compliance</t>
  </si>
  <si>
    <t>Related Services (Speech and Occupational Therapy) for students with IEPs</t>
  </si>
  <si>
    <t>Anti Virus Software, Email Filetering, &amp; Server Backup</t>
  </si>
  <si>
    <t>High quality instructional materials</t>
  </si>
  <si>
    <t>Computers and IT Equipment</t>
  </si>
  <si>
    <t>InSite Solutions LLC</t>
  </si>
  <si>
    <t>Counseling for Staff</t>
  </si>
  <si>
    <t>Board governance and development, leadership support and grant development and reporting.</t>
  </si>
  <si>
    <t>Executive Recruiting</t>
  </si>
  <si>
    <t>Financial Audit and 990 prep - fye 6/30/23</t>
  </si>
  <si>
    <t>Financial Audit and 990 prep - fye 6/30/24</t>
  </si>
  <si>
    <t>IT and network maingtenance</t>
  </si>
  <si>
    <t>Hook Hall</t>
  </si>
  <si>
    <t>American Institutes for Research</t>
  </si>
  <si>
    <t>Special Education Instructional and Operational Systems Review</t>
  </si>
  <si>
    <t>NSLP, SSO, and FFV meals</t>
  </si>
  <si>
    <t>audit and tax services</t>
  </si>
  <si>
    <t>Rachel Roberts</t>
  </si>
  <si>
    <t>Operations Support</t>
  </si>
  <si>
    <t>Level 3 alteration and change of use for an existing 4-story brick, steel, and wood-framed attached building.</t>
  </si>
  <si>
    <t>HR job advertising</t>
  </si>
  <si>
    <t>Network Equipment - Switches</t>
  </si>
  <si>
    <t>AT PROTECTIVE SERVICES LLC</t>
  </si>
  <si>
    <t>Katie Holloran, A Piece of Mind</t>
  </si>
  <si>
    <t>Behavior Specialist Coaching</t>
  </si>
  <si>
    <t>Little Feet Therapy</t>
  </si>
  <si>
    <t>PT Services</t>
  </si>
  <si>
    <t>Wireless Access Points (WAP) &amp; Uninterrupted Power Supplies (UPS)</t>
  </si>
  <si>
    <t>Venue for KIPP DC 25th Anniversary Celebration</t>
  </si>
  <si>
    <t>Lifelong Wellness</t>
  </si>
  <si>
    <t>Rose Townsend, DPT</t>
  </si>
  <si>
    <t>Group Life/Disability Insurance</t>
  </si>
  <si>
    <t>The Canizales Group</t>
  </si>
  <si>
    <t>Bilingual Professional Development Services and Exec Transition Consulting</t>
  </si>
  <si>
    <t>staff wellness, (system consultation, capacity building, and education), student clinical support</t>
  </si>
  <si>
    <t>Campsite and meals</t>
  </si>
  <si>
    <t>JavaBean, LLC</t>
  </si>
  <si>
    <t>IT Workforce Training and Instructional Support Consultant</t>
  </si>
  <si>
    <t>All American Intelligent Solutions, Inc.</t>
  </si>
  <si>
    <t>Flex Office Spaces for W5 &amp; W8/Installation</t>
  </si>
  <si>
    <t>facilities management</t>
  </si>
  <si>
    <t>HS schedule optimization software</t>
  </si>
  <si>
    <t>OptimaNova AI</t>
  </si>
  <si>
    <t>Artificial Intelligence Implementation</t>
  </si>
  <si>
    <t>Access Points</t>
  </si>
  <si>
    <t>MS schedule optimization software</t>
  </si>
  <si>
    <t xml:space="preserve">Student Meals </t>
  </si>
  <si>
    <t>Electronic Signature Platform</t>
  </si>
  <si>
    <t>Hardware, Software/Subscriptions &amp; Installation/Configuration</t>
  </si>
  <si>
    <t>Partition Plus INC</t>
  </si>
  <si>
    <t>Internal wall protection and wainscoting for hallways.</t>
  </si>
  <si>
    <t>SUNBELT RENTALS, INC.</t>
  </si>
  <si>
    <t>HVAC System Rental Services</t>
  </si>
  <si>
    <t>HVAC System Service</t>
  </si>
  <si>
    <t>Waste and Trash Services</t>
  </si>
  <si>
    <t>Leonard Paper Co.</t>
  </si>
  <si>
    <t>NSLP paper good and cafateria supplies</t>
  </si>
  <si>
    <t>Student Uniforms and Online Uniform Store</t>
  </si>
  <si>
    <t>Wiles Mensch</t>
  </si>
  <si>
    <t>Site assessment for land development and design services</t>
  </si>
  <si>
    <t>Natural Resources Design, Inc.</t>
  </si>
  <si>
    <t>Design and permitting of outdoor facility space</t>
  </si>
  <si>
    <t>All Headquarters Staff Spring Meeting</t>
  </si>
  <si>
    <t>PK-12 Book Supplier</t>
  </si>
  <si>
    <t>Superior Text</t>
  </si>
  <si>
    <t>Student educational travel</t>
  </si>
  <si>
    <t>EvAirTight</t>
  </si>
  <si>
    <t>Provide a structural evaluation of exterior concrete and provide a repair plan.</t>
  </si>
  <si>
    <t>Student meals</t>
  </si>
  <si>
    <t>Student Uniform Design, Production, and Sales Management Services</t>
  </si>
  <si>
    <t>Aronson LLC</t>
  </si>
  <si>
    <t>Miri Wexler</t>
  </si>
  <si>
    <t>Training &amp; Coaching of Leadership</t>
  </si>
  <si>
    <t>leadership training and development</t>
  </si>
  <si>
    <t>data aggregation and analysis</t>
  </si>
  <si>
    <t>The Leadwell Group, LLC</t>
  </si>
  <si>
    <t>Strategic Plan</t>
  </si>
  <si>
    <t>Internal Connections</t>
  </si>
  <si>
    <t>General Contractor Services (Smilow Playground and Field Reconstruction)</t>
  </si>
  <si>
    <t>Michael J Eig and Associates</t>
  </si>
  <si>
    <t>Settlement payment - legal</t>
  </si>
  <si>
    <t>NCS TE Holdco 2023 LLC</t>
  </si>
  <si>
    <t>Solar energy bill</t>
  </si>
  <si>
    <t>Venue and Catering Services for PD Event</t>
  </si>
  <si>
    <t>Project Read AI</t>
  </si>
  <si>
    <t xml:space="preserve">Literacy Software Licenses </t>
  </si>
  <si>
    <t>Laptops, technology</t>
  </si>
  <si>
    <t>AnthroMed Education</t>
  </si>
  <si>
    <t>Utility Systems Construction &amp; Engineering LLC</t>
  </si>
  <si>
    <t>Dry Utility Services</t>
  </si>
  <si>
    <t>Liminex, Inc</t>
  </si>
  <si>
    <t>Educational Technology- classroom management tool to monitor and manage student Chromebooks</t>
  </si>
  <si>
    <t>Special education services - virtual tutoring support and prep</t>
  </si>
  <si>
    <t xml:space="preserve">Strategic Planning Services </t>
  </si>
  <si>
    <t>City Cruises DC</t>
  </si>
  <si>
    <t>8th Grage Prom all campuses</t>
  </si>
  <si>
    <t>Food Service fees, including meal preparation, food, and delivery</t>
  </si>
  <si>
    <t>Speech Language Pathologists and Evaluations aligned</t>
  </si>
  <si>
    <t>Substitute teachers for PK3 – 8 vacancies due to staff PTO or sick days (short term) and family and parental leave (long term)</t>
  </si>
  <si>
    <t xml:space="preserve">Payroll Software and HR Information System </t>
  </si>
  <si>
    <t>Ramp</t>
  </si>
  <si>
    <t>Credit Card Software Platform Services</t>
  </si>
  <si>
    <t xml:space="preserve">Vertex Education </t>
  </si>
  <si>
    <t xml:space="preserve">Accounting </t>
  </si>
  <si>
    <t>MacDonald+MacDonald Law Group, LLC</t>
  </si>
  <si>
    <t>Commercial Door Services</t>
  </si>
  <si>
    <t>School desks</t>
  </si>
  <si>
    <t>R&amp;R Nonprofit Consulting LLC</t>
  </si>
  <si>
    <t>Grant Writing &amp; Development Support Services</t>
  </si>
  <si>
    <t xml:space="preserve">Optimal Beginnings </t>
  </si>
  <si>
    <t>Applied Behavior Therapy ( ABA Therapy)</t>
  </si>
  <si>
    <t>Wholesale Schoolwear Inc.</t>
  </si>
  <si>
    <t>Student Uniform Services</t>
  </si>
  <si>
    <t>Special Education Reading and Literacy Services-Textbooks</t>
  </si>
  <si>
    <t>McKissack &amp; McKissack</t>
  </si>
  <si>
    <t>Construction Management/Owner’s Rep Services (MSA)</t>
  </si>
  <si>
    <t>Hampton Educational Solutions, LLC</t>
  </si>
  <si>
    <t>Contract Consultant Services</t>
  </si>
  <si>
    <t>OTIS</t>
  </si>
  <si>
    <t>Elevator belt repair</t>
  </si>
  <si>
    <t>Cumming Group</t>
  </si>
  <si>
    <t>Financial Services and Accounting Vendor</t>
  </si>
  <si>
    <t>Rolling Suds of Alexandria-Arlington</t>
  </si>
  <si>
    <t>Window cleaning and pressure washing of facility exteriors</t>
  </si>
  <si>
    <t>M3 Commercial Moving &amp; Logistics</t>
  </si>
  <si>
    <t>Interactive Displays &amp; Projectors</t>
  </si>
  <si>
    <t>Cleat Mechanical, LLC (Formerly Cleat Design + Build)</t>
  </si>
  <si>
    <t>DMY Capitol, LLC (DMY)</t>
  </si>
  <si>
    <t xml:space="preserve">Special and Third Party Inspections Services </t>
  </si>
  <si>
    <t>Math curriculum consulting services additional spend</t>
  </si>
  <si>
    <t>existing Marcum /Cbiz financial management software upgrage to Sage</t>
  </si>
  <si>
    <t>2025 Graduation venue</t>
  </si>
  <si>
    <t>LEA cells and hotspots</t>
  </si>
  <si>
    <t>Accounting and Financial consulting support services additional spend</t>
  </si>
  <si>
    <t>assessment materials</t>
  </si>
  <si>
    <t>Healthcare Benefits</t>
  </si>
  <si>
    <t>Dental Benefits</t>
  </si>
  <si>
    <t>Supplemental Benefits</t>
  </si>
  <si>
    <t>Group Vision Service</t>
  </si>
  <si>
    <t>Vision Benefits</t>
  </si>
  <si>
    <t>Rocketship Legacy Prep Interior Painting</t>
  </si>
  <si>
    <t xml:space="preserve">Liability-Excess, Commercial-Auto and Commercial Package </t>
  </si>
  <si>
    <t>Software License: Attendance, Discipline, Communications, and Report Cards</t>
  </si>
  <si>
    <t>PS Hosting</t>
  </si>
  <si>
    <t>DnA (f/k/a Illuminate)</t>
  </si>
  <si>
    <t>iReady</t>
  </si>
  <si>
    <t xml:space="preserve">Assessment Management System  </t>
  </si>
  <si>
    <t>Homebound Instruction, Tutoring</t>
  </si>
  <si>
    <t>SpEd Evaluation Services, Social Workers</t>
  </si>
  <si>
    <t>Physical Therapy, Audiology, Social Work, School Psychology</t>
  </si>
  <si>
    <t>SPED Compliance Consulting</t>
  </si>
  <si>
    <t>Specialized Instruction PD</t>
  </si>
  <si>
    <t>After-School Enrichment Programming</t>
  </si>
  <si>
    <t>Eureka Math Curriculum and Professional Development</t>
  </si>
  <si>
    <t>ECA</t>
  </si>
  <si>
    <t>High School Science Curriculum</t>
  </si>
  <si>
    <t>DIBELS Literacy Assessment Licenses (K-8)</t>
  </si>
  <si>
    <t>Social Studies Curriculum &amp; PD</t>
  </si>
  <si>
    <t>Array Education Inc (LIT)</t>
  </si>
  <si>
    <t>Literacy Curriculum Design and Implementation Consulting Services</t>
  </si>
  <si>
    <t>Novel Education Partners</t>
  </si>
  <si>
    <t>HS Curriculum and Professional Development</t>
  </si>
  <si>
    <t>Food Services (FFVP)</t>
  </si>
  <si>
    <t>Heartland</t>
  </si>
  <si>
    <t>POS Software for Meal Claims</t>
  </si>
  <si>
    <t>Mosyle</t>
  </si>
  <si>
    <t>Apple device management platform</t>
  </si>
  <si>
    <t>MS Licensing</t>
  </si>
  <si>
    <t>Project Management software</t>
  </si>
  <si>
    <t>Slack</t>
  </si>
  <si>
    <t>Chat tool</t>
  </si>
  <si>
    <t>Tableau online reporting tools</t>
  </si>
  <si>
    <t>tele video conference</t>
  </si>
  <si>
    <t>clinical services for medically Fragile students-additional spend</t>
  </si>
  <si>
    <t>Internet/telecom services</t>
  </si>
  <si>
    <t>The Dupont Circle</t>
  </si>
  <si>
    <t>Well Dunn Catering</t>
  </si>
  <si>
    <t>Event Catering Services</t>
  </si>
  <si>
    <t>HVAC Replacement</t>
  </si>
  <si>
    <t>Margie's Kids Kare</t>
  </si>
  <si>
    <t>Telephone/internet</t>
  </si>
  <si>
    <t>Virtual Learning Program Curriculum</t>
  </si>
  <si>
    <t>The College of William &amp; Mary in Virginia</t>
  </si>
  <si>
    <t>Job Training (Graduate Courses)</t>
  </si>
  <si>
    <t>paint and flooring</t>
  </si>
  <si>
    <t>Child Development Associate (CDA) training to participants at The Family Place Public Charter School</t>
  </si>
  <si>
    <t>Audited finacials</t>
  </si>
  <si>
    <t>Accounting software</t>
  </si>
  <si>
    <t>payroll system</t>
  </si>
  <si>
    <t>Yours Truly DC</t>
  </si>
  <si>
    <t>https://www.ihg.com/vignettecollection/hotels/us/en/washington/wasvc/hoteldetail</t>
  </si>
  <si>
    <t>Quickbase</t>
  </si>
  <si>
    <t>https://www.quickbase.com/</t>
  </si>
  <si>
    <t>substitutes and nurses</t>
  </si>
  <si>
    <t>studernt and staff events</t>
  </si>
  <si>
    <t>Additioal spend project completion</t>
  </si>
  <si>
    <t>Additional spend -project completion</t>
  </si>
  <si>
    <t>ACSI Translations</t>
  </si>
  <si>
    <t>translation and interpretation services</t>
  </si>
  <si>
    <t>Additional spend projects and services</t>
  </si>
  <si>
    <t>literacy curriculum</t>
  </si>
  <si>
    <t>Carpet Fair - Commercial Flooring</t>
  </si>
  <si>
    <t>Replacement carpet and labor</t>
  </si>
  <si>
    <t>Temp Security services</t>
  </si>
  <si>
    <t>addition spen-construction</t>
  </si>
  <si>
    <t>Atmos Solutions, Inc.</t>
  </si>
  <si>
    <t xml:space="preserve">General Contractor </t>
  </si>
  <si>
    <t>CAPITAL Construction Group (CCG)</t>
  </si>
  <si>
    <t>HEP Construction Inc.</t>
  </si>
  <si>
    <t>Fall Protection</t>
  </si>
  <si>
    <t xml:space="preserve">Copiers Lease and Service </t>
  </si>
  <si>
    <t>Maria Pia Mecklemburg</t>
  </si>
  <si>
    <t>Advertising/Recruitment</t>
  </si>
  <si>
    <t>Health/ Nursing</t>
  </si>
  <si>
    <t>Signs By Tomorrow Rockville</t>
  </si>
  <si>
    <t>Interior signage</t>
  </si>
  <si>
    <t>Operation Technology, LLC (formerly Operation Technology (Brad Fogel))</t>
  </si>
  <si>
    <t xml:space="preserve">Website Maintenance &amp; Search Engine Optimization </t>
  </si>
  <si>
    <t>Belay Point Solutions (formerly Patrick O'Leary)</t>
  </si>
  <si>
    <t>Salesforce, Student Information System (SIS) Consultant</t>
  </si>
  <si>
    <t>Instruction Curruculum Textbook Services</t>
  </si>
  <si>
    <t xml:space="preserve">Architect Services </t>
  </si>
  <si>
    <t>Student Information System - Amendment to Contract</t>
  </si>
  <si>
    <t>Managing our mobility services - Amendment to Contract</t>
  </si>
  <si>
    <t>Snow Removal/Ice Management and Landscaping</t>
  </si>
  <si>
    <t>Owner’s Representative Project Manager</t>
  </si>
  <si>
    <t>Delaware Elevator</t>
  </si>
  <si>
    <t>Elevator Modernization</t>
  </si>
  <si>
    <t>Singh Speech Services, LLC</t>
  </si>
  <si>
    <t>Speech Therapy Services</t>
  </si>
  <si>
    <t>Food service equipment additional spend</t>
  </si>
  <si>
    <t>Dimas Painting Inc.</t>
  </si>
  <si>
    <t>CBIZ CPAS P.C</t>
  </si>
  <si>
    <t xml:space="preserve"> LAWW Security Services LLC</t>
  </si>
  <si>
    <t>Lexia Core5 Reading curriculum for school, literacy, and reading.</t>
  </si>
  <si>
    <t>Ironclad Security LLC &amp; Various MPD Officers</t>
  </si>
  <si>
    <t>Off-Duty Officer Staffing and Consulting Services</t>
  </si>
  <si>
    <t>Electric Utility</t>
  </si>
  <si>
    <t>Life Safety Systems</t>
  </si>
  <si>
    <t>USA Guided Tours DC LLC</t>
  </si>
  <si>
    <t>https://usaguidedtours.com</t>
  </si>
  <si>
    <t>Studrent Transportation</t>
  </si>
  <si>
    <t>College -in High School cources</t>
  </si>
  <si>
    <t>Strategic communications services</t>
  </si>
  <si>
    <t>Crisis Prevention Institute (CPI)</t>
  </si>
  <si>
    <t>Professional development for de-escalation for staff</t>
  </si>
  <si>
    <t>The Visionary Institute, LLc</t>
  </si>
  <si>
    <t>Services for Visually Impaired students</t>
  </si>
  <si>
    <t>Degler-Whiting</t>
  </si>
  <si>
    <t>Bleacher remvoal, replacement, and service</t>
  </si>
  <si>
    <t>MasterCare FLoors</t>
  </si>
  <si>
    <t>Gym Floor Rennovation and Refinishing</t>
  </si>
  <si>
    <t>Technically Bob</t>
  </si>
  <si>
    <t>IT Consulting Services</t>
  </si>
  <si>
    <t>Out of School Time Programming and Summer Programming</t>
  </si>
  <si>
    <t>payroll and retirement system</t>
  </si>
  <si>
    <t xml:space="preserve">school transportation </t>
  </si>
  <si>
    <t>openbox9</t>
  </si>
  <si>
    <t>Website/Marketing/Design Services</t>
  </si>
  <si>
    <t>STUDIOS Architecture PC</t>
  </si>
  <si>
    <t>Lenovo</t>
  </si>
  <si>
    <t xml:space="preserve">Technology/computers /software </t>
  </si>
  <si>
    <t xml:space="preserve">Food service equipment </t>
  </si>
  <si>
    <t>food/catering services</t>
  </si>
  <si>
    <t>background check services</t>
  </si>
  <si>
    <t>Kendall Hunt Publishing Company</t>
  </si>
  <si>
    <t>Mandarin &amp; English  Mathematics Curricula</t>
  </si>
  <si>
    <t>BrainTrust Tutors</t>
  </si>
  <si>
    <t>Turoring services- Hit</t>
  </si>
  <si>
    <t>Student and Staff Chromebooks</t>
  </si>
  <si>
    <t>post issuance service</t>
  </si>
  <si>
    <t>ECE and ES Curriculum</t>
  </si>
  <si>
    <t>Operations Professional Development</t>
  </si>
  <si>
    <t>Financial Review</t>
  </si>
  <si>
    <t>Bus Shuttle Service (LCP)</t>
  </si>
  <si>
    <t>healthcare</t>
  </si>
  <si>
    <t>VPS Recreation, Inc.</t>
  </si>
  <si>
    <t>Playground furniture, fixtures, and equipment, and installation services</t>
  </si>
  <si>
    <t>United Energy Trading (UET)</t>
  </si>
  <si>
    <t>Networking Support, Hosting, Software and Hardware</t>
  </si>
  <si>
    <t>Janitorial and Preventative Maintenance Services</t>
  </si>
  <si>
    <t>Technology System</t>
  </si>
  <si>
    <t>Testing Materials</t>
  </si>
  <si>
    <t>Premier Fire Protection Services, LLC</t>
  </si>
  <si>
    <t>Fire relay infrastructure</t>
  </si>
  <si>
    <t>CASAS</t>
  </si>
  <si>
    <t>Testing materials</t>
  </si>
  <si>
    <t>Business Insurance - package, umbrella &amp; auto</t>
  </si>
  <si>
    <t>GoGuardian and Pear Deck Learning</t>
  </si>
  <si>
    <t>Nurse services</t>
  </si>
  <si>
    <t>Stephanie Williams</t>
  </si>
  <si>
    <t>Athletic Training</t>
  </si>
  <si>
    <t>additional spend-student services</t>
  </si>
  <si>
    <t>Student data management, analytics, and compliance services</t>
  </si>
  <si>
    <t>wireless telecommunication services</t>
  </si>
  <si>
    <t>student information system</t>
  </si>
  <si>
    <t>EdTellidgent Group</t>
  </si>
  <si>
    <t>school assessments materials and tools</t>
  </si>
  <si>
    <t>Fox Television Stations</t>
  </si>
  <si>
    <t>Marketing and Advertising Campaign for 25th Anniversary</t>
  </si>
  <si>
    <t>building contractors</t>
  </si>
  <si>
    <t>School Design and Specialized Curriculum</t>
  </si>
  <si>
    <t>garbage removal</t>
  </si>
  <si>
    <t>health and life insurance</t>
  </si>
  <si>
    <t>Construction of Classroom</t>
  </si>
  <si>
    <t>HVAC maintenance and repair</t>
  </si>
  <si>
    <t>LEA insurance SY 25-26</t>
  </si>
  <si>
    <t>LEA insurance SY25-26</t>
  </si>
  <si>
    <t>SY 2025-2026</t>
  </si>
  <si>
    <t>SY 2025-2026 utility</t>
  </si>
  <si>
    <t>NSLP groceries SY 2025-2026</t>
  </si>
  <si>
    <t>Khan Academy</t>
  </si>
  <si>
    <t>AI tutoring for student and teaching assistance</t>
  </si>
  <si>
    <t>Student Transportation additional spend</t>
  </si>
  <si>
    <t>Auxilary school  resource officer</t>
  </si>
  <si>
    <t xml:space="preserve">Windstream </t>
  </si>
  <si>
    <t>Internet /WAN transitional services</t>
  </si>
  <si>
    <t>Wan/Internet services</t>
  </si>
  <si>
    <t>Data Analysis Services</t>
  </si>
  <si>
    <t>Architecture Services</t>
  </si>
  <si>
    <t>Staffing Services</t>
  </si>
  <si>
    <t>Student Curriculum Services</t>
  </si>
  <si>
    <t>Chief Talent Officer Services</t>
  </si>
  <si>
    <t>afterschool tutoring</t>
  </si>
  <si>
    <t>Applied Behavior Analysis</t>
  </si>
  <si>
    <t>NSLP Dairy products</t>
  </si>
  <si>
    <t>BradyPlus (fromerly FPC Distribution)</t>
  </si>
  <si>
    <t xml:space="preserve">school supplies </t>
  </si>
  <si>
    <t>school supplies</t>
  </si>
  <si>
    <t>Strategic Data Planning</t>
  </si>
  <si>
    <t xml:space="preserve">Student Assessment </t>
  </si>
  <si>
    <t>The Whiting-Turner Contracting Company</t>
  </si>
  <si>
    <t>MGT Impact Solutions LLC</t>
  </si>
  <si>
    <t>Zenefits/Trinet</t>
  </si>
  <si>
    <t>HR  Services</t>
  </si>
  <si>
    <t>Student Transportation renewal</t>
  </si>
  <si>
    <t>HR Talent Consulting Services</t>
  </si>
  <si>
    <t>classroom supplies and materials</t>
  </si>
  <si>
    <t>The Mayflower Hotel, Autograph Collection</t>
  </si>
  <si>
    <t>Summer Leadership Institute</t>
  </si>
  <si>
    <t>Insurance: Workers Compensation</t>
  </si>
  <si>
    <t>Solar Panel Usage</t>
  </si>
  <si>
    <t>Assessment Systems &amp; Consulting</t>
  </si>
  <si>
    <t xml:space="preserve">Legal </t>
  </si>
  <si>
    <t>Grant management</t>
  </si>
  <si>
    <t>Finance, data, and accounting services</t>
  </si>
  <si>
    <t>CBIZ (formerly Marcum)</t>
  </si>
  <si>
    <t>HR Resources Outsourcing</t>
  </si>
  <si>
    <t>Website Support</t>
  </si>
  <si>
    <t>Computer Support</t>
  </si>
  <si>
    <t>school security services</t>
  </si>
  <si>
    <t>Usource Construction</t>
  </si>
  <si>
    <t>Amendment - Continue in the implementation of DEIB recommendations to build the school's DEIB capacity</t>
  </si>
  <si>
    <t>school breakfast and lunch</t>
  </si>
  <si>
    <t>law services</t>
  </si>
  <si>
    <t>Responsive Course Classroom</t>
  </si>
  <si>
    <t>Intellimation LLC</t>
  </si>
  <si>
    <t>HVAC Building Automation System (BAS)</t>
  </si>
  <si>
    <t xml:space="preserve">The Fresh Farm Market Inc. </t>
  </si>
  <si>
    <t>FoodPrints food education program</t>
  </si>
  <si>
    <t>ff-duty Police and security services during early dismissal and regular dismissal to deter inappropriate behavior and actions on and around DC Scholars property, initiate mitigating and de-escalating strategies, and manage traffic flow</t>
  </si>
  <si>
    <t>Electricity for the building</t>
  </si>
  <si>
    <t>Utility that provides water for the building</t>
  </si>
  <si>
    <t xml:space="preserve"> Related Services (OT, PT, SLP, ABA, Counseling) and Evaluations aligned to student IEPs and RTI process. We have historically used them for Speech Therapy and Psyched Evaluations</t>
  </si>
  <si>
    <t>Occupational Therapy for our immediate and long-term needs.</t>
  </si>
  <si>
    <t>Everway</t>
  </si>
  <si>
    <t xml:space="preserve">Special Education Curriculum </t>
  </si>
  <si>
    <t>Montessori Model United Nations</t>
  </si>
  <si>
    <t>Professional organization membership</t>
  </si>
  <si>
    <t>Leadership Development</t>
  </si>
  <si>
    <t>IT Support Services - also known as ACS</t>
  </si>
  <si>
    <t>Third-party electrical supplier for electricity in the building.</t>
  </si>
  <si>
    <t xml:space="preserve">Emily Stone </t>
  </si>
  <si>
    <t>Consultant for Accreditation Renewal</t>
  </si>
  <si>
    <t>Leanord &amp; Associates</t>
  </si>
  <si>
    <t>Fractional CFO</t>
  </si>
  <si>
    <t xml:space="preserve">B Nicole Consulting </t>
  </si>
  <si>
    <t>Data Management &amp; Math Coaching</t>
  </si>
  <si>
    <t>Meg Languages</t>
  </si>
  <si>
    <t>Spanish Language Instruction</t>
  </si>
  <si>
    <t>Powerup Literacy Curriculum and Aspire PD</t>
  </si>
  <si>
    <t>AP Curriculum</t>
  </si>
  <si>
    <t>Curriculum, Eureka Math, PD</t>
  </si>
  <si>
    <t>Literacy Instruction Consulting and Professional Development</t>
  </si>
  <si>
    <t>Weekly trash and recycling service and pick up</t>
  </si>
  <si>
    <t>Create and maintain a strategic data dashboard and data training.</t>
  </si>
  <si>
    <t>Reading Materials for SY25-26</t>
  </si>
  <si>
    <t>IncludEd Consulting LLC (Formerly Michelle Hess LLC)</t>
  </si>
  <si>
    <t>Membership in Profesisonal Organization</t>
  </si>
  <si>
    <t>school supports in coaching, finance support and board support</t>
  </si>
  <si>
    <t>Bi-Lingual SLP support</t>
  </si>
  <si>
    <t>2 novice teachers</t>
  </si>
  <si>
    <t>Strathmore Hall Foundation, Inc.</t>
  </si>
  <si>
    <t>Graduation venue</t>
  </si>
  <si>
    <t>Student information system, enrollment system, mass communication system</t>
  </si>
  <si>
    <t>Behavioral health consulting services, IEP evaluations</t>
  </si>
  <si>
    <t>Instruction Curriculum Textbook Services</t>
  </si>
  <si>
    <t>copier maintenance</t>
  </si>
  <si>
    <t>EPS Learning</t>
  </si>
  <si>
    <t>MS Math Intervention Curriculum, Digital Site Licenses, and Virtual PD</t>
  </si>
  <si>
    <t>Student data hub</t>
  </si>
  <si>
    <t>Speech language services for 6 campuses</t>
  </si>
  <si>
    <t>Supply and delivery of Dairy Products</t>
  </si>
  <si>
    <t>Supply and delivery of paper goods &amp; cleaning supplies</t>
  </si>
  <si>
    <t>Provide and deliver grocery products under the National School Lunch Program.</t>
  </si>
  <si>
    <t>Wells Consulting Services, LLC RPM</t>
  </si>
  <si>
    <t>consumable text sets for Wit &amp; Wisdom grades 2-8 through Bulk Book Store, as this tends to be the most cost-effective solution</t>
  </si>
  <si>
    <t>Assessments and Subscription/Licenses</t>
  </si>
  <si>
    <t>Two Men and A Truck</t>
  </si>
  <si>
    <t>Washington Workplace Commercial Furnishings</t>
  </si>
  <si>
    <t>Jackson &amp; Campbell, P.C.</t>
  </si>
  <si>
    <t>Xerox Financial</t>
  </si>
  <si>
    <t>copier lease</t>
  </si>
  <si>
    <t xml:space="preserve">Physiological services  </t>
  </si>
  <si>
    <t>MOORE COMMUNICATIONS CONNECTIONS</t>
  </si>
  <si>
    <t>SPEECH-LANGUAGE PATHOLOGIST, CCC-SLPSpeech &amp; Language Services</t>
  </si>
  <si>
    <t>SPED TEACHER/ADMIN/504 COORDINATOR SERVICES</t>
  </si>
  <si>
    <t>DAILY CLEANING WEEKLY DEEP CLEANING AND ELECTROSTATIC AND ELECTROSTATITIC COVID -19 SANITIZATIO OF ALL CLASSROOMS</t>
  </si>
  <si>
    <t xml:space="preserve">IT student and staff support  and E-rate services </t>
  </si>
  <si>
    <t xml:space="preserve">El Education, Inc. </t>
  </si>
  <si>
    <t>DC HEALTH INSURANCE</t>
  </si>
  <si>
    <t xml:space="preserve">Supplies/FF&amp;E </t>
  </si>
  <si>
    <t>Executive Speaker Development, Strategy and Coaching</t>
  </si>
  <si>
    <t>Student furniture and school supplies</t>
  </si>
  <si>
    <t>Business Insurance Policy</t>
  </si>
  <si>
    <t>Facilities Repairs</t>
  </si>
  <si>
    <t>PEO Services</t>
  </si>
  <si>
    <t>SRS Grounds LLC</t>
  </si>
  <si>
    <t>Provision of an Interhim Head of School; staffing</t>
  </si>
  <si>
    <t>A'Viands, LLC dba K-12 by Elior</t>
  </si>
  <si>
    <t>Integrated School-Community Partnership</t>
  </si>
  <si>
    <t xml:space="preserve">Accounting and Finance -Student Information System </t>
  </si>
  <si>
    <t>Furniture Purchases</t>
  </si>
  <si>
    <t>Owner Rep Consulting</t>
  </si>
  <si>
    <t>Software license for online learning software</t>
  </si>
  <si>
    <t>Water and sewage fees</t>
  </si>
  <si>
    <t xml:space="preserve">Educational technology </t>
  </si>
  <si>
    <t>English Curriculum</t>
  </si>
  <si>
    <t>Sports equipment for new weight room</t>
  </si>
  <si>
    <t>Student Evaluations</t>
  </si>
  <si>
    <t>Staff meal vouchers and Student and staff transportation services</t>
  </si>
  <si>
    <t>A N P Therapy Solutions</t>
  </si>
  <si>
    <t>Related Service Provider</t>
  </si>
  <si>
    <t>Capitol Maintenance Services</t>
  </si>
  <si>
    <t>A total of 210 acrylic sheets will be installed:</t>
  </si>
  <si>
    <t>CCS Presentations</t>
  </si>
  <si>
    <t>smartboards</t>
  </si>
  <si>
    <t>Accounting and Financial Support</t>
  </si>
  <si>
    <t>Janitorial Services - EC</t>
  </si>
  <si>
    <t>Student Data Analysis</t>
  </si>
  <si>
    <t>Travertine Garcia Nutrition PLLC</t>
  </si>
  <si>
    <t xml:space="preserve">School Nutrition Dietitian </t>
  </si>
  <si>
    <t>The Westin Renaissance Hotel</t>
  </si>
  <si>
    <t>2025-2026  SY launch event Standards University and Convocation</t>
  </si>
  <si>
    <t>Payroll and Benefit Services</t>
  </si>
  <si>
    <t>Transportation Services for Field Trips/Adhoc Trips for Students</t>
  </si>
  <si>
    <t>Camp</t>
  </si>
  <si>
    <t>Interim Head of School, Support, Search</t>
  </si>
  <si>
    <t>Amergis</t>
  </si>
  <si>
    <t>Speech and language therapy, occupational therapy and related SPED services</t>
  </si>
  <si>
    <t>Orange Tree Staffing</t>
  </si>
  <si>
    <t xml:space="preserve">Water and Sewer </t>
  </si>
  <si>
    <t>Retirement Services</t>
  </si>
  <si>
    <t>Transportation/ Busses</t>
  </si>
  <si>
    <t>Evaluations and Psych services</t>
  </si>
  <si>
    <t>encore</t>
  </si>
  <si>
    <t>event technology services- Convocation and Standards University</t>
  </si>
  <si>
    <t>Reading Futures</t>
  </si>
  <si>
    <t>Got Paving, LLC</t>
  </si>
  <si>
    <t>Asphalt repair</t>
  </si>
  <si>
    <t>Walt Disney World</t>
  </si>
  <si>
    <t>Field Trip Services</t>
  </si>
  <si>
    <t>Student Recruitment Services</t>
  </si>
  <si>
    <t>NSLP Food Services</t>
  </si>
  <si>
    <t>tutoring, HHI, sped support (previously known as Education Solutions, LLC)</t>
  </si>
  <si>
    <t>Printers/Copiers</t>
  </si>
  <si>
    <t>Adcock Systems LLC</t>
  </si>
  <si>
    <t>Mechanical Systems</t>
  </si>
  <si>
    <t>Subscription service for the Schoology learning management system</t>
  </si>
  <si>
    <t>Underdog Strategies, LLC</t>
  </si>
  <si>
    <t>Consulting Services for Enrollment Strategies and Operational Support</t>
  </si>
  <si>
    <t>Intellishyft, LLC</t>
  </si>
  <si>
    <t>Data HVAC Solutions</t>
  </si>
  <si>
    <t>HVAC Preventative Maintenance and Repairs</t>
  </si>
  <si>
    <t>American Home Specialists</t>
  </si>
  <si>
    <t>ArentFox Schiff LLP</t>
  </si>
  <si>
    <t>Supporting accounting, budgeting, compliance, and reporting processes</t>
  </si>
  <si>
    <t>Katie Kuzma</t>
  </si>
  <si>
    <t>SY 2025-2026 Convocation and Standards University additional spend</t>
  </si>
  <si>
    <t>Network &amp; Electronic Security Systems Service and Maintenance</t>
  </si>
  <si>
    <t>Medical and Dental Health Insurance Services</t>
  </si>
  <si>
    <t>Life and Disability Insurance Service</t>
  </si>
  <si>
    <t>Assessments-Dibels</t>
  </si>
  <si>
    <t>Dream box Math Curriculum</t>
  </si>
  <si>
    <t>Pear assessments</t>
  </si>
  <si>
    <t>Intensive Literacy Learning Intervention Curriculum-Language Live</t>
  </si>
  <si>
    <t>Accounts payable software renewal</t>
  </si>
  <si>
    <t>Reading, fundations,just word curriculum</t>
  </si>
  <si>
    <t>assessments</t>
  </si>
  <si>
    <t>Student WiFi hot spots</t>
  </si>
  <si>
    <t>Map Testing</t>
  </si>
  <si>
    <t>online curriculum</t>
  </si>
  <si>
    <t>Field and Court Facility Services</t>
  </si>
  <si>
    <t>Data</t>
  </si>
  <si>
    <t>Health and Dental Insurance</t>
  </si>
  <si>
    <t>Jayour</t>
  </si>
  <si>
    <t>Copier Printer Units</t>
  </si>
  <si>
    <t>Airport Metro Connection, Inc</t>
  </si>
  <si>
    <t>DC Trails</t>
  </si>
  <si>
    <t>Eyre Bus Service Inc</t>
  </si>
  <si>
    <t>Haymarket Transportation Inc</t>
  </si>
  <si>
    <t>K&amp;V Limousine Service LLC</t>
  </si>
  <si>
    <t>Reston Limousine and Travel Services Inc</t>
  </si>
  <si>
    <t>Sarah Car Care Inc</t>
  </si>
  <si>
    <t>US Coachways Inc</t>
  </si>
  <si>
    <t>EnlightenAI</t>
  </si>
  <si>
    <t>Student Licenses for AI-powered Writing Scoring Tool</t>
  </si>
  <si>
    <t>Morning Dry Snacks for Early Childhood and Elementary Schools</t>
  </si>
  <si>
    <t>Speical education curriculum</t>
  </si>
  <si>
    <t>Web site maintance and hosting</t>
  </si>
  <si>
    <t>Strategic Planning and Evaluation of Kingsman Academy PCS</t>
  </si>
  <si>
    <t>Renovation of three residential apartments</t>
  </si>
  <si>
    <t>Alliance membership</t>
  </si>
  <si>
    <t>Student data analysis</t>
  </si>
  <si>
    <t>New Normal Academy</t>
  </si>
  <si>
    <t>IEP Behavioral Supports</t>
  </si>
  <si>
    <t>Property/StudentAccident/Auto/Crime/Umbrella Insurance Services</t>
  </si>
  <si>
    <t>Unison LLC</t>
  </si>
  <si>
    <t>Sports Uniforms</t>
  </si>
  <si>
    <t>Venue, Catering, and Production for 2026 EOY Social</t>
  </si>
  <si>
    <t>Dishwasher Repair, as the broken dishwasher significantly disrupts meal service or poses a health hazard, such as an inability to properly sanitize dishes.</t>
  </si>
  <si>
    <t>NewSolutionsK12</t>
  </si>
  <si>
    <t xml:space="preserve">Management Services for Early Childhood Classes   </t>
  </si>
  <si>
    <t>Accounting and Financial Bookkeeping Services</t>
  </si>
  <si>
    <t>LEA medical, denltal, vision, rx</t>
  </si>
  <si>
    <t>Yondr, Inc.</t>
  </si>
  <si>
    <t>Lockable student cellphone pouches</t>
  </si>
  <si>
    <t>Booksource</t>
  </si>
  <si>
    <t>Library books and textbooks</t>
  </si>
  <si>
    <t>The Tides Inn</t>
  </si>
  <si>
    <t>Staff Transportation</t>
  </si>
  <si>
    <t>MS Math Curriculum</t>
  </si>
  <si>
    <t xml:space="preserve">Student events </t>
  </si>
  <si>
    <t>Teachers First LLC</t>
  </si>
  <si>
    <t>MYP Learning Management System</t>
  </si>
  <si>
    <t>Pocono Valley</t>
  </si>
  <si>
    <t>Senior Class trip venue</t>
  </si>
  <si>
    <t>The Madison Hotel DC</t>
  </si>
  <si>
    <t>Senior Prom Venue</t>
  </si>
  <si>
    <t>Subscription to periodical</t>
  </si>
  <si>
    <t>Isler Dare PC</t>
  </si>
  <si>
    <t>Kollman &amp; Saucier</t>
  </si>
  <si>
    <t>Student transportation services to special events</t>
  </si>
  <si>
    <t>dc association of chartered public schools</t>
  </si>
  <si>
    <t>Membership Fees</t>
  </si>
  <si>
    <t>Student trip</t>
  </si>
  <si>
    <t>Whiz Kids Academy</t>
  </si>
  <si>
    <t xml:space="preserve">After-School Stem Enrichment </t>
  </si>
  <si>
    <t>The Committee for Children</t>
  </si>
  <si>
    <t>Second Step program (SEL) curriculum designed to reduce impulsive and aggressive behaviors while increasing social competence and protective factors in students</t>
  </si>
  <si>
    <t>TIAA</t>
  </si>
  <si>
    <t>403b Retirement Plan</t>
  </si>
  <si>
    <t>Gallaudet University</t>
  </si>
  <si>
    <t xml:space="preserve">Special Education services </t>
  </si>
  <si>
    <t>Language Acc3ss Services</t>
  </si>
  <si>
    <t>Speech, Occupational Therapy</t>
  </si>
  <si>
    <t>Academic and Educational Goods and Services</t>
  </si>
  <si>
    <t>Copier Usage</t>
  </si>
  <si>
    <t>Dual Enrollment Transportation</t>
  </si>
  <si>
    <t>special event venue</t>
  </si>
  <si>
    <t>employee health benefits</t>
  </si>
  <si>
    <t>student curricular materials</t>
  </si>
  <si>
    <t>accounting and back office</t>
  </si>
  <si>
    <t>LMS subscriptions</t>
  </si>
  <si>
    <t>loan/account servicing</t>
  </si>
  <si>
    <t>Digital Phones</t>
  </si>
  <si>
    <t>data management, reporting, and consulting to support academic and operational decision-making for SY24–SY27.</t>
  </si>
  <si>
    <t>Renewal of janitorial and cleaning services for Creative Minds International PCS facilities, including daily cleaning, periodic deep cleaning, and sanitation services.</t>
  </si>
  <si>
    <t>Provision of psychological and educational services, including individual and group counseling, comprehensive psychological evaluations, and related support services for students during SY24–25</t>
  </si>
  <si>
    <t>Custodial and cleaning services for all school facilities for FY25</t>
  </si>
  <si>
    <t>Raymond James &amp; Associates, Inc</t>
  </si>
  <si>
    <t>Underwriter Services</t>
  </si>
  <si>
    <t>utilities</t>
  </si>
  <si>
    <t>special education services for staffing and caseloads</t>
  </si>
  <si>
    <t>copyright materials curriculum materials</t>
  </si>
  <si>
    <t>Younger Services</t>
  </si>
  <si>
    <t>Playground Installation, GC services</t>
  </si>
  <si>
    <t>Champions</t>
  </si>
  <si>
    <t>Law Office of Justin Zelikovitz</t>
  </si>
  <si>
    <t>Legal Service/Negotiation</t>
  </si>
  <si>
    <t>D&amp;G Plumbing Contractors LLC</t>
  </si>
  <si>
    <t>Plumbing Repair and Water Fountain Install</t>
  </si>
  <si>
    <t>Dedicated Aides</t>
  </si>
  <si>
    <t>Staff Wellness Support</t>
  </si>
  <si>
    <t>Life, disability, and supplemental insurance</t>
  </si>
  <si>
    <t>life insurance benefits</t>
  </si>
  <si>
    <t>Mobility Etc. LLC</t>
  </si>
  <si>
    <t>Vision Services for student</t>
  </si>
  <si>
    <t>Data Reporting</t>
  </si>
  <si>
    <t>Technology support and managed IT services (network, devices, help desk, system management, etc.).</t>
  </si>
  <si>
    <t>Psychotherapy services for staff, including individual therapy, weekly wellness initiatives, and coaching/consultation</t>
  </si>
  <si>
    <t>A&amp;D  Security</t>
  </si>
  <si>
    <t>Armed Security Services</t>
  </si>
  <si>
    <t>maintenance, snow removal, landscaping</t>
  </si>
  <si>
    <t>workers comp insurance</t>
  </si>
  <si>
    <t>cell phones and hot spots</t>
  </si>
  <si>
    <t>Travel Company</t>
  </si>
  <si>
    <t>Psych Services</t>
  </si>
  <si>
    <t>Finance</t>
  </si>
  <si>
    <t>Custom Computer Specialists</t>
  </si>
  <si>
    <t>development and fundraising support</t>
  </si>
  <si>
    <t>laptop and Chromebook purchase</t>
  </si>
  <si>
    <t>Financial Auditor</t>
  </si>
  <si>
    <t>Tech/IT Support Services</t>
  </si>
  <si>
    <t>SPED Support</t>
  </si>
  <si>
    <t>OT</t>
  </si>
  <si>
    <t>Instructional Consultation</t>
  </si>
  <si>
    <t>AB Staffing Solutions, LLC</t>
  </si>
  <si>
    <t xml:space="preserve">HR </t>
  </si>
  <si>
    <t xml:space="preserve">accounting and compliance services </t>
  </si>
  <si>
    <t>Life insurance and disability insurance</t>
  </si>
  <si>
    <t>Life insurance and Disability Insurance</t>
  </si>
  <si>
    <t>Human Resources Information System</t>
  </si>
  <si>
    <t>WATER SUPPLY</t>
  </si>
  <si>
    <t>Business insurance and  Workers comp</t>
  </si>
  <si>
    <t>BRAND DIGITAL MEDIA</t>
  </si>
  <si>
    <t>https://www.brandigitalmedia.com/</t>
  </si>
  <si>
    <t>HVAC MAJOR REPAIRS</t>
  </si>
  <si>
    <t>AUDITOR</t>
  </si>
  <si>
    <t>Strickly Stricks Transporation</t>
  </si>
  <si>
    <t xml:space="preserve"> Student information systems </t>
  </si>
  <si>
    <t>Lumen Impact Group</t>
  </si>
  <si>
    <t>Student Information Systems</t>
  </si>
  <si>
    <t>Contract SPED and RPN/RN Services</t>
  </si>
  <si>
    <t xml:space="preserve">Professional Development (EL) </t>
  </si>
  <si>
    <t xml:space="preserve">Trash Services </t>
  </si>
  <si>
    <t>Chicago International Model United Nations</t>
  </si>
  <si>
    <t>Education Program</t>
  </si>
  <si>
    <t>Flight Services</t>
  </si>
  <si>
    <t>Leap Educational Consulting, Inc.</t>
  </si>
  <si>
    <t xml:space="preserve">School/Classroom Furniture </t>
  </si>
  <si>
    <t xml:space="preserve">IT Management / Support </t>
  </si>
  <si>
    <t xml:space="preserve">Broker, Insurance: accident, umbrella, GL </t>
  </si>
  <si>
    <t>Broker, Insurance: accident, umbrella, GL</t>
  </si>
  <si>
    <t xml:space="preserve">Smooth Talkers Therapy Services </t>
  </si>
  <si>
    <t>United Concordia Insurance Co</t>
  </si>
  <si>
    <t xml:space="preserve">Water Services </t>
  </si>
  <si>
    <t>Strategic Fundraising Consulting Firm</t>
  </si>
  <si>
    <t>School Uniforms/Apparel</t>
  </si>
  <si>
    <t>Coaching and Professional Development</t>
  </si>
  <si>
    <t>Financial and Benefit Plan Audit</t>
  </si>
  <si>
    <t>FORD &amp; HARRISON LLP</t>
  </si>
  <si>
    <t>SPED Staffing</t>
  </si>
  <si>
    <t>SmartestEnergy</t>
  </si>
  <si>
    <t>Electrical Utilities</t>
  </si>
  <si>
    <t>Network and Techology integration and maintenance</t>
  </si>
  <si>
    <t>Accounting and data management</t>
  </si>
  <si>
    <t>Educational technology integrtion</t>
  </si>
  <si>
    <t>Telecommunicstions Services</t>
  </si>
  <si>
    <t>Hardware and software</t>
  </si>
  <si>
    <t>Vendor for the purchase, installation, and configuration of projectors and cameras</t>
  </si>
  <si>
    <t>Financial accounting services</t>
  </si>
  <si>
    <t>Wireless phone service</t>
  </si>
  <si>
    <t>SMS Services</t>
  </si>
  <si>
    <t>Brea Smith</t>
  </si>
  <si>
    <t>Human Resource Recruitment Services</t>
  </si>
  <si>
    <t xml:space="preserve">Occupational Therapy </t>
  </si>
  <si>
    <t>Food items for school breakfast and lunch program</t>
  </si>
  <si>
    <t>Varsity Tutors</t>
  </si>
  <si>
    <t xml:space="preserve">Document Management scanning student files </t>
  </si>
  <si>
    <t>Psychologist and behavioral supports for students with IEPs</t>
  </si>
  <si>
    <t>OT and Speech Therapy</t>
  </si>
  <si>
    <t>Internal audit support</t>
  </si>
  <si>
    <t>Opportunity Consulting</t>
  </si>
  <si>
    <t>Lara Fu</t>
  </si>
  <si>
    <t>Staffing and Recruitment Services</t>
  </si>
  <si>
    <t>Psychological Assessments</t>
  </si>
  <si>
    <t>PHÁN Collective Entertainment</t>
  </si>
  <si>
    <t>Specialized Youth Programing</t>
  </si>
  <si>
    <t>Internet Connectivity and Data Services - Amendment (contract number 10740)</t>
  </si>
  <si>
    <t>Transformative Learning Solutions</t>
  </si>
  <si>
    <t>corporate insurance policies</t>
  </si>
  <si>
    <t>broker services for corporate insurance and healthcare insurances</t>
  </si>
  <si>
    <t>Architectural Wood LLC</t>
  </si>
  <si>
    <t>Windowsill Maintenance</t>
  </si>
  <si>
    <t>professional development and coaching</t>
  </si>
  <si>
    <t>Lexia Core 5 Student Licenses</t>
  </si>
  <si>
    <t>Delivery and print shop services</t>
  </si>
  <si>
    <t>FundEd Strategies, LLC</t>
  </si>
  <si>
    <t>https://fundedstrategies.com/</t>
  </si>
  <si>
    <t>Total Kitchen Care LLC</t>
  </si>
  <si>
    <t>Commercial Kitchen Equipment Repairs and Maintenance</t>
  </si>
  <si>
    <t>Nations Roof</t>
  </si>
  <si>
    <t>Ken Ardnt</t>
  </si>
  <si>
    <t>Financial Consulting Services</t>
  </si>
  <si>
    <t>Curriculum, Eviromental science,chemistry, biology</t>
  </si>
  <si>
    <t>Content Filtering Solution</t>
  </si>
  <si>
    <t>Firewall Solution</t>
  </si>
  <si>
    <t>Behavior Support Services</t>
  </si>
  <si>
    <t>Orr Group</t>
  </si>
  <si>
    <t>Literacy Professional Development Services</t>
  </si>
  <si>
    <t>Health Insurances</t>
  </si>
  <si>
    <t xml:space="preserve">Turnkey Design-Build, FF&amp;E and Occupancy Services </t>
  </si>
  <si>
    <t>Elevator Modernization/Replacement</t>
  </si>
  <si>
    <t>AV Equipment, Maintenance, and Related Services</t>
  </si>
  <si>
    <t>Wellness and coaching services to support employees</t>
  </si>
  <si>
    <t>On-Ramps Services LLC</t>
  </si>
  <si>
    <t>CEO Recruitment</t>
  </si>
  <si>
    <t>HiLawn</t>
  </si>
  <si>
    <t>Cyber security Pilot Program</t>
  </si>
  <si>
    <t>reading intervention curriculum and PD</t>
  </si>
  <si>
    <t>Contract Nursing Services</t>
  </si>
  <si>
    <t>Salesforce Platform Licenses</t>
  </si>
  <si>
    <t>Clear Company</t>
  </si>
  <si>
    <t>ATS/Talent Tracking Platform</t>
  </si>
  <si>
    <t xml:space="preserve">The Heller Fundraising Group </t>
  </si>
  <si>
    <t>40th Anniversary Comprehensive Campaign Consultant</t>
  </si>
  <si>
    <t>The Law Office of Barrett Yarbrough LLC</t>
  </si>
  <si>
    <t xml:space="preserve">General Legal Counsel </t>
  </si>
  <si>
    <t xml:space="preserve">Fundraising Support and Grants Management </t>
  </si>
  <si>
    <t>Penn Social</t>
  </si>
  <si>
    <t>Cipriani and Werner</t>
  </si>
  <si>
    <t>IronGate Cybersecurity LLC</t>
  </si>
  <si>
    <t>Cybersecurity services</t>
  </si>
  <si>
    <t>Modern Controls</t>
  </si>
  <si>
    <t>Camera system and installation</t>
  </si>
  <si>
    <t>Travel company</t>
  </si>
  <si>
    <t xml:space="preserve">MedStar Medical Group II, LLC </t>
  </si>
  <si>
    <t>Staff Wellness Support,</t>
  </si>
  <si>
    <t>Good Ground, Good Life</t>
  </si>
  <si>
    <t xml:space="preserve">Business Liability Insurance </t>
  </si>
  <si>
    <t>Dauntless Discovery LLC</t>
  </si>
  <si>
    <t>Forensic analysis and e-discovery services</t>
  </si>
  <si>
    <t xml:space="preserve">TK Elevator </t>
  </si>
  <si>
    <t xml:space="preserve">Elevator Modernization </t>
  </si>
  <si>
    <t>Addditional spend-Premium Audit, workmans comp</t>
  </si>
  <si>
    <t>The DBQ Company</t>
  </si>
  <si>
    <t xml:space="preserve">US History  Civics, Geography, World history </t>
  </si>
  <si>
    <t xml:space="preserve">K-12 Education/Academic Consulting </t>
  </si>
  <si>
    <t>Furniture and Equipment</t>
  </si>
  <si>
    <t xml:space="preserve">Enterprise Rental </t>
  </si>
  <si>
    <t>Van Rental Services</t>
  </si>
  <si>
    <t>Student curriculum and Assessment (Dibels)</t>
  </si>
  <si>
    <t>Evaluation Services</t>
  </si>
  <si>
    <t>Cognia Learning Environment/ Self-Assessment</t>
  </si>
  <si>
    <t>Gaylord National Resort &amp; Convention Center</t>
  </si>
  <si>
    <t>Legacy College Prep 2026 Prom</t>
  </si>
  <si>
    <t>after care services provided to school</t>
  </si>
  <si>
    <t>Out of School Time  and Summer Programming</t>
  </si>
  <si>
    <t>Vended Meal Services</t>
  </si>
  <si>
    <t>Liason International</t>
  </si>
  <si>
    <t>Advertising and Marketing Services</t>
  </si>
  <si>
    <t>data tracking and analysis</t>
  </si>
  <si>
    <t>Employee Dental and Vision Insurance</t>
  </si>
  <si>
    <t>Voluntary Life Insurance</t>
  </si>
  <si>
    <t>District Construction</t>
  </si>
  <si>
    <t>Acoustic Panel Installation</t>
  </si>
  <si>
    <t>Digital Masons</t>
  </si>
  <si>
    <t>Audiovisual Integration Services</t>
  </si>
  <si>
    <t>Triad Construction Services, Inc.</t>
  </si>
  <si>
    <t>KIPP DC College Prep 2026 Prom</t>
  </si>
  <si>
    <t>substitute services</t>
  </si>
  <si>
    <t>Accreditation Project Manager</t>
  </si>
  <si>
    <t>Existing software/Data dashBoard</t>
  </si>
  <si>
    <t>Pro-Bono contract for legal services</t>
  </si>
  <si>
    <t>Procurement Team Support</t>
  </si>
  <si>
    <t xml:space="preserve">Leadership coaching services </t>
  </si>
  <si>
    <t>CARR MALONEY</t>
  </si>
  <si>
    <t>Plano-Coudon</t>
  </si>
  <si>
    <t>Principle Psychological Solutions</t>
  </si>
  <si>
    <t xml:space="preserve"> Psychoeducational and Comprehensive Psychological Evals</t>
  </si>
  <si>
    <t xml:space="preserve">IncludEd Consulting LLC </t>
  </si>
  <si>
    <t>Special Education Staff Support and Capacity Building</t>
  </si>
  <si>
    <t>Innately Italy LLC</t>
  </si>
  <si>
    <t>Bookshelf and bench</t>
  </si>
  <si>
    <t>HVAC replacement</t>
  </si>
  <si>
    <t>Steven Barr</t>
  </si>
  <si>
    <t>Katchmark Construction</t>
  </si>
  <si>
    <t>Removal and replacement of gym roof</t>
  </si>
  <si>
    <t xml:space="preserve">End-to-End Solutions for Special Education (ETES) </t>
  </si>
  <si>
    <t xml:space="preserve">Especial Education Services </t>
  </si>
  <si>
    <t>Global Works</t>
  </si>
  <si>
    <t xml:space="preserve">Education Cloud Software Licensing </t>
  </si>
  <si>
    <t>Software development</t>
  </si>
  <si>
    <t>software, hosting and maintance</t>
  </si>
  <si>
    <t>Curriculum and formative acessments</t>
  </si>
  <si>
    <t>Clinical Serrvices for students</t>
  </si>
  <si>
    <t xml:space="preserve">Staff Recruitment </t>
  </si>
  <si>
    <t>Athletic wear and gear</t>
  </si>
  <si>
    <t>Barbizon Lighting Company</t>
  </si>
  <si>
    <t xml:space="preserve">Lighting, audio equipment for performance </t>
  </si>
  <si>
    <t>Cambriar Education DBA All Means All Cohort</t>
  </si>
  <si>
    <t xml:space="preserve"> Leadership Coaching </t>
  </si>
  <si>
    <t>Coverage Services</t>
  </si>
  <si>
    <t>Ross Consulting Group, LLC</t>
  </si>
  <si>
    <t>Interim Senior Advisor and Construction PM</t>
  </si>
  <si>
    <t>Mounted Projector Installation</t>
  </si>
  <si>
    <t xml:space="preserve">Meridian Landscaping, LLC </t>
  </si>
  <si>
    <t>Landscape  Services and snow removal</t>
  </si>
  <si>
    <t>School Uniform Services</t>
  </si>
  <si>
    <t>L.E.A.N. Leadership, LLC</t>
  </si>
  <si>
    <t>Knowledge Management</t>
  </si>
  <si>
    <t>Project Management &amp; Owner’s Rep</t>
  </si>
  <si>
    <t xml:space="preserve">Strategic Planning &amp; Implementation </t>
  </si>
  <si>
    <t>Comprehensive PMO and Project Executive Services</t>
  </si>
  <si>
    <t>Alison's Montessori</t>
  </si>
  <si>
    <t>Curriculum / Supplies</t>
  </si>
  <si>
    <t xml:space="preserve">CompTIA </t>
  </si>
  <si>
    <t>IT Texbooks &amp; Test Vouchers</t>
  </si>
  <si>
    <t>First Impressions Enterprises</t>
  </si>
  <si>
    <t>Skills training</t>
  </si>
  <si>
    <t>Health, Dental, and Vision Insurance</t>
  </si>
  <si>
    <t>Incomm Digital Services</t>
  </si>
  <si>
    <t>Gift cards</t>
  </si>
  <si>
    <t xml:space="preserve">Develop a Diversity, Equity, and Inclusion </t>
  </si>
  <si>
    <t>Utilities &amp; garbage removal</t>
  </si>
  <si>
    <t xml:space="preserve"> CDS Funding LLC</t>
  </si>
  <si>
    <t>Backrs, LLC</t>
  </si>
  <si>
    <t>College admission and career coaching for students</t>
  </si>
  <si>
    <t xml:space="preserve">Fundraising and strategy services </t>
  </si>
  <si>
    <t>Washington Professional Systems</t>
  </si>
  <si>
    <t>Audio/Visual upgrades/installation</t>
  </si>
  <si>
    <t xml:space="preserve">Student and Office Supplies </t>
  </si>
  <si>
    <t xml:space="preserve">Evaluation and Psychological Services </t>
  </si>
  <si>
    <t>Literacy Coaching &amp; Professional Development</t>
  </si>
  <si>
    <t>Daniel Englender</t>
  </si>
  <si>
    <t xml:space="preserve">Teacher candidates </t>
  </si>
  <si>
    <t xml:space="preserve">Fractional operations staffing and development </t>
  </si>
  <si>
    <t>Before and Aftercare Services</t>
  </si>
  <si>
    <t>Tangible Development</t>
  </si>
  <si>
    <t>DEI consulting</t>
  </si>
  <si>
    <t>Smoke coverage and installation for fire alarm system</t>
  </si>
  <si>
    <t>The Justin Company</t>
  </si>
  <si>
    <t>Demolition/Construction</t>
  </si>
  <si>
    <t>OCA</t>
  </si>
  <si>
    <t>broker services for corporate and health insurance</t>
  </si>
  <si>
    <t xml:space="preserve">Trash/Recycling </t>
  </si>
  <si>
    <t>Latino Economic Development Center</t>
  </si>
  <si>
    <t xml:space="preserve">Curriculum development, course facilitation </t>
  </si>
  <si>
    <t>Davon Thomas McNeal Foundation</t>
  </si>
  <si>
    <t xml:space="preserve">Kokua Education </t>
  </si>
  <si>
    <t>Substitute support to cover teacher absences</t>
  </si>
  <si>
    <t xml:space="preserve">PD, Leadership Coaching </t>
  </si>
  <si>
    <t>Cercis LLC</t>
  </si>
  <si>
    <t>Temporary Staffing for Operations</t>
  </si>
  <si>
    <t>Educational Consultant Services</t>
  </si>
  <si>
    <t>Bond Financing services</t>
  </si>
  <si>
    <t>Day and Night Inc</t>
  </si>
  <si>
    <t>Student/Staff Uniforms and Printing Services</t>
  </si>
  <si>
    <t>CBIZ Insurance Services, INC.</t>
  </si>
  <si>
    <t xml:space="preserve">Replace the existing faulty Fire Alarm Control </t>
  </si>
  <si>
    <t>Chamath Siriwardena</t>
  </si>
  <si>
    <t>IT consulting Services- Now SkyBit</t>
  </si>
  <si>
    <t>Yes &amp; Agency</t>
  </si>
  <si>
    <t>Event techinical support srevices</t>
  </si>
  <si>
    <t xml:space="preserve">Substitue Services </t>
  </si>
  <si>
    <t>Lateral Solutions</t>
  </si>
  <si>
    <t>Expert services for employee retention credits</t>
  </si>
  <si>
    <t xml:space="preserve">Complete conceptual design </t>
  </si>
  <si>
    <t>laptops</t>
  </si>
  <si>
    <t xml:space="preserve">Strategic and PD Support </t>
  </si>
  <si>
    <t>NyShayla Williams</t>
  </si>
  <si>
    <t>College Counseling Consultant Services</t>
  </si>
  <si>
    <t>CIRRUS</t>
  </si>
  <si>
    <t>Tech Development Services for Literacy Program</t>
  </si>
  <si>
    <t>ipads</t>
  </si>
  <si>
    <t>First Insurance</t>
  </si>
  <si>
    <t>Center for the Collaborative Classroom</t>
  </si>
  <si>
    <t>SIPP Curriculum and Professional Development</t>
  </si>
  <si>
    <t>School enrollment advertising</t>
  </si>
  <si>
    <t>JMT Consulting</t>
  </si>
  <si>
    <t>Sag Intacct implimentation Services</t>
  </si>
  <si>
    <t>Chapter one NFP</t>
  </si>
  <si>
    <t>literacy tutoring with elementary students</t>
  </si>
  <si>
    <t>Digital learning specialist support</t>
  </si>
  <si>
    <t>Ramco, LLC</t>
  </si>
  <si>
    <t>Permit Processing</t>
  </si>
  <si>
    <t>Talent and Workforce Strategy Consulting Services</t>
  </si>
  <si>
    <t>Financial Auditing</t>
  </si>
  <si>
    <t>playground surface replacement</t>
  </si>
  <si>
    <t>Student Transportation (Airline Travel)</t>
  </si>
  <si>
    <t>Doceo</t>
  </si>
  <si>
    <t xml:space="preserve">Provide 3 multifunction devices </t>
  </si>
  <si>
    <t>Teacher Candidate Recruitment</t>
  </si>
  <si>
    <t xml:space="preserve">i-Ready </t>
  </si>
  <si>
    <t>The Partnership for DC School Excellence (PDCSE)</t>
  </si>
  <si>
    <t xml:space="preserve">strategic planning and school support </t>
  </si>
  <si>
    <t>Leadership development</t>
  </si>
  <si>
    <t>HR and Payroll/Rent Services</t>
  </si>
  <si>
    <t>William Kelly</t>
  </si>
  <si>
    <t>Arise Educational Services, LLC</t>
  </si>
  <si>
    <t>Enrichment Services</t>
  </si>
  <si>
    <t>Enrollemnt advertising</t>
  </si>
  <si>
    <t xml:space="preserve">Trade Center Management Associates </t>
  </si>
  <si>
    <t>Board Management and Leadership Coaching</t>
  </si>
  <si>
    <t>School Cleaning and Maintenance</t>
  </si>
  <si>
    <t>HVAC installation and repair</t>
  </si>
  <si>
    <t>Staff Insurance</t>
  </si>
  <si>
    <t>SecureMedy Incorporated</t>
  </si>
  <si>
    <t xml:space="preserve">Vended meals for students </t>
  </si>
  <si>
    <t>Literacy Support</t>
  </si>
  <si>
    <t xml:space="preserve">CCDC Hotel LLC </t>
  </si>
  <si>
    <t>Venue, Catering, and Production Services</t>
  </si>
  <si>
    <t>Zoom Licenses, Phones, Tech Support/Webinars</t>
  </si>
  <si>
    <t>IT Managed Service Provider</t>
  </si>
  <si>
    <t>Membership Dues &amp; EdFuel Comp Study</t>
  </si>
  <si>
    <t>Eckert Seamans Cherin &amp; Mellott, LLC</t>
  </si>
  <si>
    <t xml:space="preserve">Shared Services/Reimbursement for Grants </t>
  </si>
  <si>
    <t>Rich Pohlman</t>
  </si>
  <si>
    <t>Employee relations matters, including investigations and complaints. Labor relations, including preparing for union contract negotiations.</t>
  </si>
  <si>
    <t xml:space="preserve">Kristin Scotchmer </t>
  </si>
  <si>
    <t>Development of Instituto Mundo Verde (IMV) and to facilitate knowledge transfer for Facilities and Operations, regarding the Varnum St. facility project, using her institutional knowledge and strategic expertise</t>
  </si>
  <si>
    <t>event rental equipment</t>
  </si>
  <si>
    <t>Event decore</t>
  </si>
  <si>
    <t>Community Tech, LLC</t>
  </si>
  <si>
    <t>Robotics Course</t>
  </si>
  <si>
    <t>Algorythm 8</t>
  </si>
  <si>
    <t>Photography and videography course</t>
  </si>
  <si>
    <t>The Brow Master</t>
  </si>
  <si>
    <t xml:space="preserve">Cosmetology course </t>
  </si>
  <si>
    <t>Copiers Lease and Service</t>
  </si>
  <si>
    <t>1st of 2 one-year extensions for two 1Gb DIA circuits with IP address blocks at 4401 8th St NE and 30 P St NW</t>
  </si>
  <si>
    <t>Flycast Partners, Inc.</t>
  </si>
  <si>
    <t>Airbnb</t>
  </si>
  <si>
    <t>United Airlines</t>
  </si>
  <si>
    <t>Travel Agency for Student Trip</t>
  </si>
  <si>
    <t>Consulting/multi-year strategic planning</t>
  </si>
  <si>
    <t>2026 Commencement Venue and Related Services</t>
  </si>
  <si>
    <t>Potomac Energy Group</t>
  </si>
  <si>
    <t>HVAC Engineering Services</t>
  </si>
  <si>
    <t>Playnotes</t>
  </si>
  <si>
    <t>Montessorita LLC</t>
  </si>
  <si>
    <t>Professional Development / Coaching</t>
  </si>
  <si>
    <t>Lawn Landscaping</t>
  </si>
  <si>
    <t>Orkin</t>
  </si>
  <si>
    <t>Pest Contol</t>
  </si>
  <si>
    <t xml:space="preserve">Battery Management </t>
  </si>
  <si>
    <t>Software Service</t>
  </si>
  <si>
    <t xml:space="preserve">University Painters </t>
  </si>
  <si>
    <t xml:space="preserve">Interior and Exterior Painting </t>
  </si>
  <si>
    <t>Speech Services</t>
  </si>
  <si>
    <t>TFA Teachers</t>
  </si>
  <si>
    <t>Credit Recovery</t>
  </si>
  <si>
    <t>Elevate</t>
  </si>
  <si>
    <t>Grant Writing</t>
  </si>
  <si>
    <t>Human Resources/Payroll Services</t>
  </si>
  <si>
    <t>Providing parking spaces for staff and students to support daily school operations and support student attendance</t>
  </si>
  <si>
    <t>Leadership Training &amp; Real-time Coaching</t>
  </si>
  <si>
    <t>EL Education Books</t>
  </si>
  <si>
    <t>Student Curriculum Licences</t>
  </si>
  <si>
    <t>Janitorial Services (2 locations)</t>
  </si>
  <si>
    <t>Employee Benefits - Health Insurance</t>
  </si>
  <si>
    <t>Nonpublic placement student management</t>
  </si>
  <si>
    <t>Workers comp</t>
  </si>
  <si>
    <t>special education services (speech, OT, PT, evaluations etc)</t>
  </si>
  <si>
    <t>Student Breakfast &amp; Lunch</t>
  </si>
  <si>
    <t>Janitorial Services (1 locations)</t>
  </si>
  <si>
    <t>Conroy Landscape Architecture</t>
  </si>
  <si>
    <t>Playground design and engineering</t>
  </si>
  <si>
    <t>Collective and Emotive</t>
  </si>
  <si>
    <t>Architectural Design Services</t>
  </si>
  <si>
    <t>www.ledcmetro.org</t>
  </si>
  <si>
    <t>KEM will conduct a visual risk assessment of the painted components within the areas of the building occupied by Creative Minds International PCS.</t>
  </si>
  <si>
    <t>Food Distributor</t>
  </si>
  <si>
    <t>Electricity Utility Services</t>
  </si>
  <si>
    <t>Build Within</t>
  </si>
  <si>
    <t>D Watts Construction</t>
  </si>
  <si>
    <t>MEMIC</t>
  </si>
  <si>
    <t>audit financial statements of Creative Minds International PCS</t>
  </si>
  <si>
    <t>Cigna Healthcare</t>
  </si>
  <si>
    <t>Health insurance, including medical, dental &amp; vision</t>
  </si>
  <si>
    <t>MIBS and Tech Management Services</t>
  </si>
  <si>
    <t>Covenant House Greater Washington</t>
  </si>
  <si>
    <t>Lease of rental space for temporary school operations</t>
  </si>
  <si>
    <t>Tyson Project Management</t>
  </si>
  <si>
    <t>Moving of School personal property between new school locations</t>
  </si>
  <si>
    <t>Eulalia Designs</t>
  </si>
  <si>
    <t>Fashion Design Course</t>
  </si>
  <si>
    <t>dental and vision insurance</t>
  </si>
  <si>
    <t>Designed Services, Inc.</t>
  </si>
  <si>
    <t>Rental lease of temporary space for school operations</t>
  </si>
  <si>
    <t>Financial Audit and Tax Services</t>
  </si>
  <si>
    <t>Time For Change</t>
  </si>
  <si>
    <t>EMT Pathway Instructional Services</t>
  </si>
  <si>
    <t>Networking Unlimited LLC</t>
  </si>
  <si>
    <t>Data Transmission,Internet Access, Internet Connections and Maintenance</t>
  </si>
  <si>
    <t>SITY Stars Academy</t>
  </si>
  <si>
    <t>P.E. and Jump Rope activities</t>
  </si>
  <si>
    <t>GW Medical Faculty Associates</t>
  </si>
  <si>
    <t>Western Specialty Contractors</t>
  </si>
  <si>
    <t xml:space="preserve">Building Repairs - Contractor </t>
  </si>
  <si>
    <t xml:space="preserve">Exploratory Consulting &amp; Engineering Services </t>
  </si>
  <si>
    <t>Scaffold Resource</t>
  </si>
  <si>
    <t xml:space="preserve">Scaffolding Rental </t>
  </si>
  <si>
    <t>Additional set-up spend</t>
  </si>
  <si>
    <t>Finalsite</t>
  </si>
  <si>
    <t>Special Event Venue and Related Services</t>
  </si>
  <si>
    <t>Washington Nationals</t>
  </si>
  <si>
    <t xml:space="preserve">Transportation Services </t>
  </si>
  <si>
    <t>Central Avenue Transportation Services, LLC</t>
  </si>
  <si>
    <t>Full service event support (venue, accommodations, activities, f&amp;b) for 2026 fall school leader's retreat</t>
  </si>
  <si>
    <t>Instructional STaffing</t>
  </si>
  <si>
    <t xml:space="preserve"> Consulting Services </t>
  </si>
  <si>
    <t>XNSBCA</t>
  </si>
  <si>
    <t xml:space="preserve">Marketing </t>
  </si>
  <si>
    <t xml:space="preserve">Printers and Copiers </t>
  </si>
  <si>
    <t>MacConstruction</t>
  </si>
  <si>
    <t xml:space="preserve">Painting and building repairs </t>
  </si>
  <si>
    <t>https://www.kjconsultinggroup.com/</t>
  </si>
  <si>
    <t xml:space="preserve">Special Education related services </t>
  </si>
  <si>
    <t xml:space="preserve">Janitorial cleaning services </t>
  </si>
  <si>
    <t xml:space="preserve">water and sewer services </t>
  </si>
  <si>
    <t xml:space="preserve">Health Care Provider Services </t>
  </si>
  <si>
    <t>School Shirts and Apparel</t>
  </si>
  <si>
    <t xml:space="preserve">Property Insurance Umbrella Coverage </t>
  </si>
  <si>
    <t>Network and Security Expansion</t>
  </si>
  <si>
    <t>Applied Behavior Analysis -ABA- Therapy</t>
  </si>
  <si>
    <t xml:space="preserve">Construction Development team </t>
  </si>
  <si>
    <t>The Grove Resort</t>
  </si>
  <si>
    <t>Accommodation</t>
  </si>
  <si>
    <t>Strategic Communications and storytelling Consultant services</t>
  </si>
  <si>
    <t>Gifted.co</t>
  </si>
  <si>
    <t>Gift Card services</t>
  </si>
  <si>
    <t>Amira Learning</t>
  </si>
  <si>
    <t>Online Reading Suite with AI Tutor</t>
  </si>
  <si>
    <t>Grant writing services</t>
  </si>
  <si>
    <t>duel enrollment program</t>
  </si>
  <si>
    <t>Professional developement services</t>
  </si>
  <si>
    <t>Studnet clinical Services</t>
  </si>
  <si>
    <t>Jacque Patterson</t>
  </si>
  <si>
    <t>K-12 Educational consulting services</t>
  </si>
  <si>
    <t>National Theater Group LLC</t>
  </si>
  <si>
    <t>Senior graduation and middle school promotion venue</t>
  </si>
  <si>
    <t>Staff holiday party venue</t>
  </si>
  <si>
    <t>ANDEAN CONSULTING SOLUTIONS INTERNATIONAL LLC</t>
  </si>
  <si>
    <t>Translation services for school events</t>
  </si>
  <si>
    <t>Policastro Communications</t>
  </si>
  <si>
    <t>DCI strategic communications services CBA related</t>
  </si>
  <si>
    <t>Kinsale Insurance Company</t>
  </si>
  <si>
    <t xml:space="preserve">Settlement Fees due for a claim </t>
  </si>
  <si>
    <t>Hub International Mid-Atlantic, Inc.</t>
  </si>
  <si>
    <t>Educators Legal / Employment Practices Liability - Renewal FY 2026</t>
  </si>
  <si>
    <t>Modern Door</t>
  </si>
  <si>
    <t>Replacement airwall install and demo</t>
  </si>
  <si>
    <t>Senior Prom-Collegiate</t>
  </si>
  <si>
    <t>Teacher of the year</t>
  </si>
  <si>
    <t>Access point hardware, configuration, and installation</t>
  </si>
  <si>
    <t>Financial Auditors</t>
  </si>
  <si>
    <t>SHARE Food Network</t>
  </si>
  <si>
    <t>School Scheduling Software</t>
  </si>
  <si>
    <t xml:space="preserve">Fundraising Services </t>
  </si>
  <si>
    <t>NSLP Meal Services</t>
  </si>
  <si>
    <t>MNTN, Inc.</t>
  </si>
  <si>
    <t>Marketing Platform</t>
  </si>
  <si>
    <t>NSLP Meal Services &amp; Equipment</t>
  </si>
  <si>
    <t>Low Voltage Technology Systems</t>
  </si>
  <si>
    <t>Installation of Verkada Security System</t>
  </si>
  <si>
    <t>Roosevelt Drive Partners</t>
  </si>
  <si>
    <t>Consultation/Investigation regarding HR legal question</t>
  </si>
  <si>
    <t>school information system</t>
  </si>
  <si>
    <t>shtudent information system</t>
  </si>
  <si>
    <t>Universal Orlando</t>
  </si>
  <si>
    <t>Amusement Park</t>
  </si>
  <si>
    <t>NAB &amp; Thrive, LLC</t>
  </si>
  <si>
    <t>College Counseling team leadership, support and administration</t>
  </si>
  <si>
    <t>Food Service (National School Lunch)</t>
  </si>
  <si>
    <t xml:space="preserve">GSV Summit LLC </t>
  </si>
  <si>
    <t>ASU + GSV Summit Sponsorship</t>
  </si>
  <si>
    <t xml:space="preserve">SECURITY &amp; ACCESS CONTROL </t>
  </si>
  <si>
    <t>Continuation of sole source contract for building construction services</t>
  </si>
  <si>
    <t xml:space="preserve">Innovation Learning </t>
  </si>
  <si>
    <t>Facility renovations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</si>
</sst>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0;###0"/>
  </numFmts>
  <fonts count="43">
    <font>
      <sz val="12"/>
      <color theme="1"/>
      <name val="Calibri"/>
      <family val="2"/>
      <scheme val="minor"/>
    </font>
    <font>
      <sz val="12"/>
      <color theme="1"/>
      <name val="Calibri"/>
      <family val="2"/>
      <scheme val="minor"/>
    </font>
    <font>
      <sz val="12"/>
      <color rgb="FF9C0006"/>
      <name val="Calibri"/>
      <family val="2"/>
      <scheme val="minor"/>
    </font>
    <font>
      <sz val="11"/>
      <color theme="1"/>
      <name val="Calibri"/>
      <family val="2"/>
      <scheme val="minor"/>
    </font>
    <font>
      <sz val="10"/>
      <name val="Arial"/>
      <family val="2"/>
    </font>
    <font>
      <sz val="11"/>
      <color indexed="8"/>
      <name val="Calibri"/>
      <family val="2"/>
    </font>
    <font>
      <sz val="11"/>
      <color theme="1"/>
      <name val="Montserrat Regular"/>
    </font>
    <font>
      <sz val="11"/>
      <name val="Montserrat Regular"/>
    </font>
    <font>
      <b/>
      <sz val="11"/>
      <name val="Montserrat Regular"/>
    </font>
    <font>
      <b/>
      <sz val="11"/>
      <color theme="1"/>
      <name val="Montserrat Regular"/>
    </font>
    <font>
      <sz val="11"/>
      <color rgb="FF222222"/>
      <name val="Montserrat Regular"/>
    </font>
    <font>
      <sz val="11"/>
      <color rgb="FF000000"/>
      <name val="Montserrat Regular"/>
    </font>
    <font>
      <b/>
      <sz val="11"/>
      <color indexed="9"/>
      <name val="Montserrat Regular"/>
    </font>
    <font>
      <b/>
      <sz val="11"/>
      <color rgb="FF000000"/>
      <name val="Montserrat Regular"/>
    </font>
    <font>
      <sz val="8"/>
      <name val="Calibri"/>
      <family val="2"/>
      <scheme val="minor"/>
    </font>
    <font>
      <b/>
      <sz val="12"/>
      <color theme="1"/>
      <name val="Calibri"/>
      <family val="2"/>
      <scheme val="minor"/>
    </font>
    <font>
      <u/>
      <sz val="12"/>
      <color theme="10"/>
      <name val="Calibri"/>
      <family val="2"/>
      <scheme val="minor"/>
    </font>
    <font>
      <sz val="12"/>
      <color rgb="FF000000"/>
      <name val="Montserrat Regular"/>
    </font>
    <font>
      <sz val="12"/>
      <name val="Montserrat Regular"/>
    </font>
    <font>
      <sz val="12"/>
      <color theme="1"/>
      <name val="Montserrat Regular"/>
    </font>
    <font>
      <sz val="10"/>
      <color rgb="FF000000"/>
      <name val="Montserrat Regular"/>
    </font>
    <font>
      <sz val="10"/>
      <color theme="1"/>
      <name val="Montserrat Regular"/>
    </font>
    <font>
      <b/>
      <sz val="10"/>
      <color theme="1"/>
      <name val="Montserrat Regular"/>
    </font>
    <font>
      <sz val="10"/>
      <name val="Montserrat Regular"/>
    </font>
    <font>
      <b/>
      <sz val="10"/>
      <name val="Montserrat Regular"/>
    </font>
    <font>
      <sz val="10"/>
      <color rgb="FF202124"/>
      <name val="Montserrat Regular"/>
    </font>
    <font>
      <sz val="11"/>
      <color theme="0"/>
      <name val="Montserrat Regular"/>
    </font>
    <font>
      <b/>
      <sz val="11"/>
      <color theme="0"/>
      <name val="Montserrat Regular"/>
    </font>
    <font>
      <b/>
      <sz val="9"/>
      <color rgb="FFFFFFFF"/>
      <name val="Montserrat Regular"/>
    </font>
    <font>
      <b/>
      <sz val="9"/>
      <color theme="0"/>
      <name val="Montserrat Regular"/>
    </font>
    <font>
      <sz val="12"/>
      <color rgb="FF202124"/>
      <name val="Montserrat Regular"/>
    </font>
    <font>
      <b/>
      <sz val="12"/>
      <color theme="1"/>
      <name val="Montserrat Regular"/>
    </font>
    <font>
      <sz val="11"/>
      <color rgb="FF202124"/>
      <name val="Montserrat Regular"/>
    </font>
    <font>
      <u/>
      <sz val="12"/>
      <color theme="10"/>
      <name val="Calibri"/>
      <scheme val="minor"/>
    </font>
    <font>
      <sz val="12"/>
      <color rgb="FF000000"/>
      <name val="Calibri"/>
      <scheme val="minor"/>
    </font>
    <font>
      <sz val="14"/>
      <color rgb="FF000000"/>
      <name val="Montserrat Regular"/>
    </font>
    <font>
      <b/>
      <sz val="14"/>
      <color rgb="FFFFFFFF"/>
      <name val="Montserrat Regular"/>
    </font>
    <font>
      <b/>
      <sz val="14"/>
      <color rgb="FF000000"/>
      <name val="Montserrat Regular"/>
    </font>
    <font>
      <b/>
      <sz val="14"/>
      <color rgb="FFFFFFFF"/>
      <name val="Montserrat"/>
    </font>
    <font>
      <b/>
      <sz val="11"/>
      <color rgb="FF000000"/>
      <name val="Montserrat"/>
    </font>
    <font>
      <sz val="11"/>
      <color rgb="FF000000"/>
      <name val="Montserrat"/>
    </font>
    <font>
      <sz val="10"/>
      <color rgb="FF000000"/>
      <name val="Montserrat"/>
    </font>
    <font>
      <sz val="10"/>
      <color theme="1"/>
      <name val="Microsoft YaHei Light"/>
    </font>
  </fonts>
  <fills count="13">
    <fill>
      <patternFill patternType="none"/>
    </fill>
    <fill>
      <patternFill patternType="gray125"/>
    </fill>
    <fill>
      <patternFill patternType="solid">
        <fgColor rgb="FFFFC7CE"/>
      </patternFill>
    </fill>
    <fill>
      <patternFill patternType="solid">
        <fgColor theme="1"/>
        <bgColor indexed="64"/>
      </patternFill>
    </fill>
    <fill>
      <patternFill patternType="solid">
        <fgColor rgb="FFD9D9D9"/>
        <bgColor rgb="FFD9D9D9"/>
      </patternFill>
    </fill>
    <fill>
      <patternFill patternType="solid">
        <fgColor theme="0" tint="-0.14999847407452621"/>
        <bgColor theme="0" tint="-0.14999847407452621"/>
      </patternFill>
    </fill>
    <fill>
      <patternFill patternType="solid">
        <fgColor theme="1"/>
        <bgColor theme="1"/>
      </patternFill>
    </fill>
    <fill>
      <patternFill patternType="solid">
        <fgColor theme="0"/>
        <bgColor indexed="64"/>
      </patternFill>
    </fill>
    <fill>
      <patternFill patternType="solid">
        <fgColor theme="2" tint="-0.249977111117893"/>
        <bgColor indexed="64"/>
      </patternFill>
    </fill>
    <fill>
      <patternFill patternType="solid">
        <fgColor rgb="FF9F9F9F"/>
        <bgColor rgb="FF000000"/>
      </patternFill>
    </fill>
    <fill>
      <patternFill patternType="solid">
        <fgColor rgb="FF000000"/>
        <bgColor rgb="FF000000"/>
      </patternFill>
    </fill>
    <fill>
      <patternFill patternType="solid">
        <fgColor rgb="FFD9D9D9"/>
        <bgColor rgb="FF000000"/>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auto="1"/>
      </left>
      <right style="medium">
        <color auto="1"/>
      </right>
      <top/>
      <bottom/>
      <diagonal/>
    </border>
    <border>
      <left style="thin">
        <color indexed="64"/>
      </left>
      <right style="thin">
        <color indexed="64"/>
      </right>
      <top style="thin">
        <color indexed="64"/>
      </top>
      <bottom/>
      <diagonal/>
    </border>
    <border>
      <left/>
      <right/>
      <top style="thin">
        <color theme="1"/>
      </top>
      <bottom style="thin">
        <color theme="1"/>
      </bottom>
      <diagonal/>
    </border>
    <border>
      <left/>
      <right/>
      <top style="thin">
        <color theme="1"/>
      </top>
      <bottom style="thin">
        <color indexed="64"/>
      </bottom>
      <diagonal/>
    </border>
    <border>
      <left style="medium">
        <color indexed="64"/>
      </left>
      <right/>
      <top style="medium">
        <color indexed="64"/>
      </top>
      <bottom style="thin">
        <color theme="1"/>
      </bottom>
      <diagonal/>
    </border>
    <border>
      <left style="medium">
        <color auto="1"/>
      </left>
      <right style="medium">
        <color auto="1"/>
      </right>
      <top style="medium">
        <color indexed="64"/>
      </top>
      <bottom style="thin">
        <color theme="1"/>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theme="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A5A5A5"/>
      </left>
      <right style="thin">
        <color rgb="FFA5A5A5"/>
      </right>
      <top style="thin">
        <color rgb="FFA5A5A5"/>
      </top>
      <bottom style="thin">
        <color rgb="FF3F3F3F"/>
      </bottom>
      <diagonal/>
    </border>
    <border>
      <left/>
      <right style="thin">
        <color rgb="FFA5A5A5"/>
      </right>
      <top style="thin">
        <color rgb="FFA5A5A5"/>
      </top>
      <bottom style="thin">
        <color rgb="FF3F3F3F"/>
      </bottom>
      <diagonal/>
    </border>
    <border>
      <left style="thin">
        <color rgb="FFA5A5A5"/>
      </left>
      <right style="thin">
        <color rgb="FF3F3F3F"/>
      </right>
      <top/>
      <bottom style="thin">
        <color rgb="FFA5A5A5"/>
      </bottom>
      <diagonal/>
    </border>
    <border>
      <left/>
      <right style="thin">
        <color rgb="FFA5A5A5"/>
      </right>
      <top/>
      <bottom style="thin">
        <color rgb="FFA5A5A5"/>
      </bottom>
      <diagonal/>
    </border>
    <border>
      <left style="thin">
        <color rgb="FFA5A5A5"/>
      </left>
      <right style="thin">
        <color rgb="FF3F3F3F"/>
      </right>
      <top style="thin">
        <color rgb="FF3F3F3F"/>
      </top>
      <bottom style="thin">
        <color rgb="FFA5A5A5"/>
      </bottom>
      <diagonal/>
    </border>
    <border>
      <left style="thin">
        <color rgb="FF3F3F3F"/>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style="thin">
        <color rgb="FF3F3F3F"/>
      </left>
      <right style="thin">
        <color rgb="FFA5A5A5"/>
      </right>
      <top style="thin">
        <color rgb="FF3F3F3F"/>
      </top>
      <bottom style="thin">
        <color rgb="FFA5A5A5"/>
      </bottom>
      <diagonal/>
    </border>
    <border>
      <left/>
      <right style="thin">
        <color rgb="FFA5A5A5"/>
      </right>
      <top style="thin">
        <color rgb="FF3F3F3F"/>
      </top>
      <bottom style="thin">
        <color rgb="FFA5A5A5"/>
      </bottom>
      <diagonal/>
    </border>
    <border>
      <left style="thin">
        <color rgb="FF3F3F3F"/>
      </left>
      <right style="thin">
        <color rgb="FFA5A5A5"/>
      </right>
      <top/>
      <bottom style="thin">
        <color rgb="FFA5A5A5"/>
      </bottom>
      <diagonal/>
    </border>
  </borders>
  <cellStyleXfs count="10">
    <xf numFmtId="0" fontId="0" fillId="0" borderId="0"/>
    <xf numFmtId="43" fontId="1" fillId="0" borderId="0" applyFont="0" applyFill="0" applyBorder="0" applyAlignment="0" applyProtection="0"/>
    <xf numFmtId="0" fontId="2" fillId="2" borderId="0" applyNumberFormat="0" applyBorder="0" applyAlignment="0" applyProtection="0"/>
    <xf numFmtId="44" fontId="3" fillId="0" borderId="0" applyFont="0" applyFill="0" applyBorder="0" applyAlignment="0" applyProtection="0"/>
    <xf numFmtId="44" fontId="4" fillId="0" borderId="0" applyFont="0" applyFill="0" applyBorder="0" applyAlignment="0" applyProtection="0"/>
    <xf numFmtId="0" fontId="4"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16" fillId="0" borderId="0" applyNumberFormat="0" applyFill="0" applyBorder="0" applyAlignment="0" applyProtection="0"/>
  </cellStyleXfs>
  <cellXfs count="237">
    <xf numFmtId="0" fontId="0" fillId="0" borderId="0" xfId="0"/>
    <xf numFmtId="0" fontId="6" fillId="0" borderId="0" xfId="0" applyFont="1" applyAlignment="1">
      <alignment horizontal="center" vertical="center"/>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4" fontId="7" fillId="0" borderId="1" xfId="4" applyFont="1" applyFill="1" applyBorder="1" applyAlignment="1">
      <alignment horizontal="center" vertical="center" wrapText="1"/>
    </xf>
    <xf numFmtId="14" fontId="7" fillId="0" borderId="1" xfId="4" applyNumberFormat="1" applyFont="1" applyFill="1" applyBorder="1" applyAlignment="1">
      <alignment horizontal="center" vertical="center" wrapText="1"/>
    </xf>
    <xf numFmtId="165" fontId="7" fillId="0" borderId="1" xfId="4" applyNumberFormat="1" applyFont="1" applyFill="1" applyBorder="1" applyAlignment="1">
      <alignment horizontal="center" vertical="center"/>
    </xf>
    <xf numFmtId="165" fontId="7" fillId="0" borderId="1" xfId="0" applyNumberFormat="1" applyFont="1" applyBorder="1" applyAlignment="1">
      <alignment horizontal="center" vertical="center"/>
    </xf>
    <xf numFmtId="164" fontId="7" fillId="0" borderId="1" xfId="0" applyNumberFormat="1" applyFont="1" applyBorder="1" applyAlignment="1">
      <alignment horizontal="center" vertical="center" wrapText="1"/>
    </xf>
    <xf numFmtId="165" fontId="7" fillId="0" borderId="1" xfId="3" applyNumberFormat="1" applyFont="1" applyFill="1" applyBorder="1" applyAlignment="1">
      <alignment horizontal="center" vertical="center"/>
    </xf>
    <xf numFmtId="165" fontId="7" fillId="0" borderId="1" xfId="0" applyNumberFormat="1" applyFont="1" applyBorder="1" applyAlignment="1">
      <alignment horizontal="center" vertical="center" wrapText="1"/>
    </xf>
    <xf numFmtId="44" fontId="7" fillId="0" borderId="1" xfId="3" applyFont="1" applyFill="1" applyBorder="1" applyAlignment="1">
      <alignment horizontal="center" vertical="center" wrapText="1"/>
    </xf>
    <xf numFmtId="14"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165" fontId="11" fillId="0" borderId="1" xfId="0" applyNumberFormat="1" applyFont="1" applyBorder="1" applyAlignment="1">
      <alignment horizontal="center" vertical="center" wrapText="1"/>
    </xf>
    <xf numFmtId="14" fontId="7" fillId="0" borderId="1" xfId="3" applyNumberFormat="1" applyFont="1" applyFill="1" applyBorder="1" applyAlignment="1">
      <alignment horizontal="center" vertical="center" wrapText="1"/>
    </xf>
    <xf numFmtId="165" fontId="7" fillId="0" borderId="1" xfId="3" applyNumberFormat="1" applyFont="1" applyFill="1" applyBorder="1" applyAlignment="1">
      <alignment horizontal="center" vertical="center" wrapText="1"/>
    </xf>
    <xf numFmtId="0" fontId="7" fillId="0" borderId="1" xfId="5" applyFont="1" applyBorder="1" applyAlignment="1">
      <alignment horizontal="center" vertical="center" wrapText="1"/>
    </xf>
    <xf numFmtId="44" fontId="7" fillId="0" borderId="1" xfId="0" applyNumberFormat="1" applyFont="1" applyBorder="1" applyAlignment="1">
      <alignment horizontal="center" vertical="center" wrapText="1"/>
    </xf>
    <xf numFmtId="0" fontId="10" fillId="0" borderId="1" xfId="0" applyFont="1" applyBorder="1" applyAlignment="1">
      <alignment horizontal="center" vertical="center"/>
    </xf>
    <xf numFmtId="165" fontId="7" fillId="0" borderId="1" xfId="5" applyNumberFormat="1" applyFont="1" applyBorder="1" applyAlignment="1">
      <alignment horizontal="center" vertical="center"/>
    </xf>
    <xf numFmtId="14" fontId="11"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0" fontId="11"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6" applyFont="1" applyBorder="1" applyAlignment="1">
      <alignment horizontal="center" vertical="center" wrapText="1"/>
    </xf>
    <xf numFmtId="14" fontId="6" fillId="0" borderId="0" xfId="0" applyNumberFormat="1" applyFont="1" applyAlignment="1">
      <alignment horizontal="center" vertical="center"/>
    </xf>
    <xf numFmtId="14" fontId="7" fillId="0" borderId="1" xfId="0" applyNumberFormat="1" applyFont="1" applyBorder="1" applyAlignment="1">
      <alignment horizontal="center" vertical="center"/>
    </xf>
    <xf numFmtId="0" fontId="7" fillId="0" borderId="1" xfId="0" applyFont="1" applyBorder="1" applyAlignment="1">
      <alignment horizontal="center" vertical="center"/>
    </xf>
    <xf numFmtId="14" fontId="6" fillId="0" borderId="1" xfId="0" applyNumberFormat="1" applyFont="1" applyBorder="1" applyAlignment="1">
      <alignment horizontal="center" vertical="center" wrapText="1"/>
    </xf>
    <xf numFmtId="0" fontId="7" fillId="0" borderId="1" xfId="3" applyNumberFormat="1" applyFont="1" applyFill="1" applyBorder="1" applyAlignment="1">
      <alignment horizontal="center" vertical="center" wrapText="1"/>
    </xf>
    <xf numFmtId="166" fontId="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65" fontId="7" fillId="0" borderId="1" xfId="8" applyNumberFormat="1" applyFont="1" applyFill="1" applyBorder="1" applyAlignment="1">
      <alignment horizontal="center" vertical="center"/>
    </xf>
    <xf numFmtId="44" fontId="6"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xf>
    <xf numFmtId="44" fontId="6" fillId="0" borderId="1" xfId="3" applyFont="1" applyFill="1" applyBorder="1" applyAlignment="1">
      <alignment horizontal="center" vertical="center" wrapText="1"/>
    </xf>
    <xf numFmtId="165" fontId="7" fillId="0" borderId="1" xfId="2" applyNumberFormat="1" applyFont="1" applyFill="1" applyBorder="1" applyAlignment="1">
      <alignment horizontal="center" vertical="center"/>
    </xf>
    <xf numFmtId="49" fontId="7" fillId="0" borderId="1" xfId="0" applyNumberFormat="1" applyFont="1" applyBorder="1" applyAlignment="1">
      <alignment horizontal="center" vertical="center" wrapText="1"/>
    </xf>
    <xf numFmtId="165" fontId="7" fillId="0" borderId="1" xfId="1" applyNumberFormat="1" applyFont="1" applyFill="1" applyBorder="1" applyAlignment="1">
      <alignment horizontal="center" vertical="center"/>
    </xf>
    <xf numFmtId="165" fontId="7" fillId="0" borderId="1" xfId="7" applyNumberFormat="1" applyFont="1" applyFill="1" applyBorder="1" applyAlignment="1">
      <alignment horizontal="center" vertical="center"/>
    </xf>
    <xf numFmtId="165" fontId="6" fillId="0" borderId="1" xfId="3" applyNumberFormat="1" applyFont="1" applyFill="1" applyBorder="1" applyAlignment="1">
      <alignment horizontal="center" vertical="center"/>
    </xf>
    <xf numFmtId="14" fontId="6" fillId="0" borderId="1" xfId="3" applyNumberFormat="1" applyFont="1" applyFill="1" applyBorder="1" applyAlignment="1">
      <alignment horizontal="center" vertical="center" wrapText="1"/>
    </xf>
    <xf numFmtId="14" fontId="7" fillId="0" borderId="1" xfId="0" applyNumberFormat="1" applyFont="1" applyBorder="1" applyAlignment="1" applyProtection="1">
      <alignment horizontal="center" vertical="center" wrapText="1"/>
      <protection locked="0" hidden="1"/>
    </xf>
    <xf numFmtId="0" fontId="7" fillId="0" borderId="1" xfId="0" applyFont="1" applyBorder="1" applyAlignment="1" applyProtection="1">
      <alignment horizontal="center" vertical="center" wrapText="1"/>
      <protection locked="0" hidden="1"/>
    </xf>
    <xf numFmtId="44" fontId="7" fillId="0" borderId="1" xfId="4" applyFont="1" applyFill="1" applyBorder="1" applyAlignment="1" applyProtection="1">
      <alignment horizontal="center" vertical="center" wrapText="1"/>
      <protection locked="0" hidden="1"/>
    </xf>
    <xf numFmtId="14" fontId="7" fillId="0" borderId="1" xfId="4" applyNumberFormat="1" applyFont="1" applyFill="1" applyBorder="1" applyAlignment="1" applyProtection="1">
      <alignment horizontal="center" vertical="center" wrapText="1"/>
      <protection locked="0" hidden="1"/>
    </xf>
    <xf numFmtId="165" fontId="7" fillId="0" borderId="1" xfId="0" applyNumberFormat="1" applyFont="1" applyBorder="1" applyAlignment="1" applyProtection="1">
      <alignment horizontal="center" vertical="center"/>
      <protection locked="0" hidden="1"/>
    </xf>
    <xf numFmtId="164" fontId="7" fillId="0" borderId="1" xfId="0" applyNumberFormat="1" applyFont="1" applyBorder="1" applyAlignment="1" applyProtection="1">
      <alignment horizontal="center" vertical="center" wrapText="1"/>
      <protection locked="0" hidden="1"/>
    </xf>
    <xf numFmtId="0" fontId="6" fillId="0" borderId="0" xfId="0" applyFont="1" applyAlignment="1" applyProtection="1">
      <alignment horizontal="center" vertical="center"/>
      <protection locked="0" hidden="1"/>
    </xf>
    <xf numFmtId="165" fontId="7" fillId="0" borderId="1" xfId="4" applyNumberFormat="1" applyFont="1" applyFill="1" applyBorder="1" applyAlignment="1" applyProtection="1">
      <alignment horizontal="center" vertical="center"/>
      <protection locked="0" hidden="1"/>
    </xf>
    <xf numFmtId="165" fontId="6" fillId="0" borderId="0" xfId="0" applyNumberFormat="1" applyFont="1" applyAlignment="1">
      <alignment horizontal="center" vertical="center"/>
    </xf>
    <xf numFmtId="0" fontId="12" fillId="3" borderId="2" xfId="0" applyFont="1" applyFill="1" applyBorder="1" applyAlignment="1">
      <alignment horizontal="center" vertical="center" wrapText="1"/>
    </xf>
    <xf numFmtId="14" fontId="12" fillId="3" borderId="2" xfId="0" applyNumberFormat="1" applyFont="1" applyFill="1" applyBorder="1" applyAlignment="1">
      <alignment horizontal="center" vertical="center" wrapText="1"/>
    </xf>
    <xf numFmtId="0" fontId="12" fillId="3" borderId="3" xfId="0" applyFont="1" applyFill="1" applyBorder="1" applyAlignment="1">
      <alignment horizontal="center" vertical="center" wrapText="1"/>
    </xf>
    <xf numFmtId="14" fontId="7"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44" fontId="7" fillId="0" borderId="4" xfId="4" applyFont="1" applyFill="1" applyBorder="1" applyAlignment="1">
      <alignment horizontal="center" vertical="center" wrapText="1"/>
    </xf>
    <xf numFmtId="14" fontId="7" fillId="0" borderId="4" xfId="4" applyNumberFormat="1" applyFont="1" applyFill="1" applyBorder="1" applyAlignment="1">
      <alignment horizontal="center" vertical="center" wrapText="1"/>
    </xf>
    <xf numFmtId="165" fontId="7" fillId="0" borderId="4" xfId="4" applyNumberFormat="1" applyFont="1" applyFill="1" applyBorder="1" applyAlignment="1">
      <alignment horizontal="center" vertical="center"/>
    </xf>
    <xf numFmtId="165" fontId="7" fillId="0" borderId="4" xfId="0" applyNumberFormat="1" applyFont="1" applyBorder="1" applyAlignment="1">
      <alignment horizontal="center" vertical="center"/>
    </xf>
    <xf numFmtId="164" fontId="7" fillId="0" borderId="4" xfId="0" applyNumberFormat="1" applyFont="1" applyBorder="1" applyAlignment="1">
      <alignment horizontal="center" vertical="center" wrapText="1"/>
    </xf>
    <xf numFmtId="0" fontId="6" fillId="0" borderId="0" xfId="0" applyFont="1" applyAlignment="1">
      <alignment horizontal="center" vertical="center" wrapText="1"/>
    </xf>
    <xf numFmtId="0" fontId="7" fillId="0" borderId="1" xfId="9" applyFont="1" applyFill="1" applyBorder="1" applyAlignment="1">
      <alignment horizontal="center" vertical="center" wrapText="1"/>
    </xf>
    <xf numFmtId="14" fontId="11" fillId="0" borderId="4" xfId="0" applyNumberFormat="1" applyFont="1" applyBorder="1" applyAlignment="1">
      <alignment horizontal="center" vertical="center" wrapText="1"/>
    </xf>
    <xf numFmtId="0" fontId="11" fillId="0" borderId="4" xfId="0" applyFont="1" applyBorder="1" applyAlignment="1">
      <alignment horizontal="center" vertical="center" wrapText="1"/>
    </xf>
    <xf numFmtId="165" fontId="11" fillId="0" borderId="4" xfId="0" applyNumberFormat="1" applyFont="1" applyBorder="1" applyAlignment="1">
      <alignment horizontal="center" vertical="center" wrapText="1"/>
    </xf>
    <xf numFmtId="165" fontId="7" fillId="0" borderId="4" xfId="0" applyNumberFormat="1" applyFont="1" applyBorder="1" applyAlignment="1">
      <alignment horizontal="center" vertical="center" wrapText="1"/>
    </xf>
    <xf numFmtId="14" fontId="11" fillId="0" borderId="4" xfId="0" applyNumberFormat="1" applyFont="1" applyBorder="1" applyAlignment="1">
      <alignment horizontal="center" vertical="center"/>
    </xf>
    <xf numFmtId="14" fontId="6" fillId="0" borderId="4" xfId="0" applyNumberFormat="1" applyFont="1" applyBorder="1" applyAlignment="1">
      <alignment horizontal="center" vertical="center"/>
    </xf>
    <xf numFmtId="14" fontId="17" fillId="4" borderId="1"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6" fontId="17" fillId="4" borderId="1" xfId="0" applyNumberFormat="1" applyFont="1" applyFill="1" applyBorder="1" applyAlignment="1">
      <alignment horizontal="center" vertical="center" wrapText="1"/>
    </xf>
    <xf numFmtId="0" fontId="18" fillId="4" borderId="1" xfId="0" applyFont="1" applyFill="1" applyBorder="1" applyAlignment="1">
      <alignment horizontal="center" vertical="center" wrapText="1"/>
    </xf>
    <xf numFmtId="164" fontId="7" fillId="0" borderId="1" xfId="3"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14" fontId="17" fillId="5"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6" fontId="17" fillId="5" borderId="1" xfId="0" applyNumberFormat="1" applyFont="1" applyFill="1" applyBorder="1" applyAlignment="1">
      <alignment horizontal="center" vertical="center" wrapText="1"/>
    </xf>
    <xf numFmtId="0" fontId="19" fillId="5" borderId="1" xfId="0" applyFont="1" applyFill="1" applyBorder="1" applyAlignment="1">
      <alignment horizontal="center" vertical="center" wrapText="1"/>
    </xf>
    <xf numFmtId="0" fontId="18" fillId="0" borderId="1" xfId="0" applyFont="1" applyBorder="1" applyAlignment="1">
      <alignment horizontal="center" vertical="center" wrapText="1"/>
    </xf>
    <xf numFmtId="14" fontId="17"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6" fontId="17"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14" fontId="20" fillId="0" borderId="1" xfId="0" applyNumberFormat="1" applyFont="1" applyBorder="1" applyAlignment="1">
      <alignment horizontal="center" vertical="center"/>
    </xf>
    <xf numFmtId="14" fontId="19" fillId="0" borderId="1" xfId="0" applyNumberFormat="1" applyFont="1" applyBorder="1" applyAlignment="1">
      <alignment horizontal="center" vertical="center"/>
    </xf>
    <xf numFmtId="6" fontId="20" fillId="0" borderId="1" xfId="0" applyNumberFormat="1" applyFont="1" applyBorder="1" applyAlignment="1">
      <alignment horizontal="center" vertical="center"/>
    </xf>
    <xf numFmtId="0" fontId="20" fillId="0" borderId="1" xfId="0" applyFont="1" applyBorder="1" applyAlignment="1">
      <alignment horizontal="center" vertical="center"/>
    </xf>
    <xf numFmtId="14" fontId="20" fillId="5" borderId="1" xfId="0" applyNumberFormat="1" applyFont="1" applyFill="1" applyBorder="1" applyAlignment="1">
      <alignment horizontal="center" vertical="center"/>
    </xf>
    <xf numFmtId="14" fontId="19" fillId="5" borderId="1" xfId="0" applyNumberFormat="1" applyFont="1" applyFill="1" applyBorder="1" applyAlignment="1">
      <alignment horizontal="center" vertical="center"/>
    </xf>
    <xf numFmtId="6" fontId="20" fillId="5" borderId="1" xfId="0" applyNumberFormat="1" applyFont="1" applyFill="1" applyBorder="1" applyAlignment="1">
      <alignment horizontal="center" vertical="center"/>
    </xf>
    <xf numFmtId="0" fontId="20" fillId="5" borderId="1" xfId="0" applyFont="1" applyFill="1" applyBorder="1" applyAlignment="1">
      <alignment horizontal="center" vertical="center"/>
    </xf>
    <xf numFmtId="14" fontId="17" fillId="0" borderId="5" xfId="0" applyNumberFormat="1" applyFont="1" applyBorder="1" applyAlignment="1">
      <alignment horizontal="center" vertical="center" wrapText="1"/>
    </xf>
    <xf numFmtId="14" fontId="17" fillId="5" borderId="5" xfId="0" applyNumberFormat="1" applyFont="1" applyFill="1" applyBorder="1" applyAlignment="1">
      <alignment horizontal="center" vertical="center" wrapText="1"/>
    </xf>
    <xf numFmtId="14" fontId="20" fillId="5" borderId="5" xfId="0" applyNumberFormat="1" applyFont="1" applyFill="1" applyBorder="1" applyAlignment="1">
      <alignment horizontal="center" vertical="center"/>
    </xf>
    <xf numFmtId="14" fontId="20" fillId="0" borderId="5" xfId="0" applyNumberFormat="1" applyFont="1" applyBorder="1" applyAlignment="1">
      <alignment horizontal="center" vertical="center"/>
    </xf>
    <xf numFmtId="14" fontId="17" fillId="5" borderId="6" xfId="0" applyNumberFormat="1" applyFont="1" applyFill="1" applyBorder="1" applyAlignment="1">
      <alignment horizontal="center" vertical="center" wrapText="1"/>
    </xf>
    <xf numFmtId="0" fontId="21" fillId="5" borderId="1" xfId="0" applyFont="1" applyFill="1" applyBorder="1" applyAlignment="1">
      <alignment horizontal="center" vertical="center"/>
    </xf>
    <xf numFmtId="0" fontId="20" fillId="5" borderId="1" xfId="0" applyFont="1" applyFill="1" applyBorder="1" applyAlignment="1">
      <alignment horizontal="center" vertical="center" wrapText="1"/>
    </xf>
    <xf numFmtId="0" fontId="21" fillId="0" borderId="1" xfId="0" applyFont="1" applyBorder="1" applyAlignment="1">
      <alignment horizontal="center" vertical="center"/>
    </xf>
    <xf numFmtId="0" fontId="20" fillId="0" borderId="1" xfId="0" applyFont="1" applyBorder="1" applyAlignment="1">
      <alignment horizontal="center" vertical="center" wrapText="1"/>
    </xf>
    <xf numFmtId="14" fontId="21" fillId="5" borderId="1" xfId="0" applyNumberFormat="1" applyFont="1" applyFill="1" applyBorder="1" applyAlignment="1">
      <alignment horizontal="center" vertical="center"/>
    </xf>
    <xf numFmtId="0" fontId="21" fillId="5" borderId="1" xfId="0" applyFont="1" applyFill="1" applyBorder="1" applyAlignment="1">
      <alignment horizontal="center" vertical="center" wrapText="1"/>
    </xf>
    <xf numFmtId="14" fontId="21" fillId="0" borderId="1" xfId="0" applyNumberFormat="1" applyFont="1" applyBorder="1" applyAlignment="1">
      <alignment horizontal="center" vertical="center"/>
    </xf>
    <xf numFmtId="0" fontId="21"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6" fontId="20"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12" fillId="3" borderId="7" xfId="0" applyFont="1" applyFill="1" applyBorder="1" applyAlignment="1">
      <alignment horizontal="center" vertical="center" wrapText="1"/>
    </xf>
    <xf numFmtId="165" fontId="26" fillId="3" borderId="9" xfId="0" applyNumberFormat="1" applyFont="1" applyFill="1" applyBorder="1" applyAlignment="1">
      <alignment horizontal="center" vertical="center" wrapText="1"/>
    </xf>
    <xf numFmtId="14" fontId="12" fillId="3" borderId="7" xfId="0" applyNumberFormat="1" applyFont="1" applyFill="1" applyBorder="1" applyAlignment="1">
      <alignment horizontal="center" vertical="center" wrapText="1"/>
    </xf>
    <xf numFmtId="165" fontId="27" fillId="3" borderId="10" xfId="0" applyNumberFormat="1" applyFont="1" applyFill="1" applyBorder="1" applyAlignment="1">
      <alignment horizontal="center" vertical="center" wrapText="1"/>
    </xf>
    <xf numFmtId="0" fontId="12" fillId="3" borderId="8" xfId="0" applyFont="1" applyFill="1" applyBorder="1" applyAlignment="1">
      <alignment horizontal="center" vertical="center" wrapText="1"/>
    </xf>
    <xf numFmtId="14" fontId="12" fillId="3" borderId="11" xfId="0" applyNumberFormat="1" applyFont="1" applyFill="1" applyBorder="1" applyAlignment="1">
      <alignment horizontal="center" vertical="center" wrapText="1"/>
    </xf>
    <xf numFmtId="0" fontId="27" fillId="3" borderId="1" xfId="0" applyFont="1" applyFill="1" applyBorder="1" applyAlignment="1">
      <alignment horizontal="center" vertical="center" wrapText="1"/>
    </xf>
    <xf numFmtId="0" fontId="30" fillId="0" borderId="1" xfId="0" applyFont="1" applyBorder="1" applyAlignment="1">
      <alignment horizontal="center" vertical="center" wrapText="1"/>
    </xf>
    <xf numFmtId="14" fontId="19" fillId="0" borderId="1" xfId="0" applyNumberFormat="1" applyFont="1" applyBorder="1" applyAlignment="1">
      <alignment horizontal="center" vertical="center" wrapText="1"/>
    </xf>
    <xf numFmtId="6" fontId="19" fillId="0" borderId="1" xfId="0" applyNumberFormat="1" applyFont="1" applyBorder="1" applyAlignment="1">
      <alignment horizontal="center" vertical="center" wrapText="1"/>
    </xf>
    <xf numFmtId="0" fontId="0" fillId="0" borderId="0" xfId="0" applyAlignment="1">
      <alignment horizontal="center" vertical="center"/>
    </xf>
    <xf numFmtId="0" fontId="32" fillId="0" borderId="14" xfId="0" applyFont="1" applyBorder="1" applyAlignment="1">
      <alignment horizontal="center" vertical="center" wrapText="1"/>
    </xf>
    <xf numFmtId="165" fontId="6" fillId="0" borderId="1"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15" xfId="0" applyFont="1" applyBorder="1" applyAlignment="1">
      <alignment horizontal="center" vertical="center" wrapText="1" shrinkToFit="1"/>
    </xf>
    <xf numFmtId="0" fontId="6" fillId="7" borderId="15" xfId="0" applyFont="1" applyFill="1" applyBorder="1" applyAlignment="1">
      <alignment horizontal="center" vertical="center" wrapText="1" shrinkToFit="1"/>
    </xf>
    <xf numFmtId="14" fontId="6"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165" fontId="6" fillId="0" borderId="4" xfId="0" applyNumberFormat="1" applyFont="1" applyBorder="1" applyAlignment="1">
      <alignment horizontal="center" vertical="center" wrapText="1"/>
    </xf>
    <xf numFmtId="0" fontId="6" fillId="0" borderId="16" xfId="0" applyFont="1" applyBorder="1" applyAlignment="1">
      <alignment horizontal="center" vertical="center" wrapText="1"/>
    </xf>
    <xf numFmtId="43" fontId="12" fillId="6" borderId="12" xfId="0" applyNumberFormat="1" applyFont="1" applyFill="1" applyBorder="1" applyAlignment="1">
      <alignment horizontal="center" vertical="center" wrapText="1"/>
    </xf>
    <xf numFmtId="43" fontId="12" fillId="6" borderId="9" xfId="0" applyNumberFormat="1" applyFont="1" applyFill="1" applyBorder="1" applyAlignment="1">
      <alignment horizontal="center" vertical="center" wrapText="1"/>
    </xf>
    <xf numFmtId="43" fontId="12" fillId="6" borderId="1" xfId="0" applyNumberFormat="1" applyFont="1" applyFill="1" applyBorder="1" applyAlignment="1">
      <alignment horizontal="center" vertical="center" wrapText="1"/>
    </xf>
    <xf numFmtId="43" fontId="12" fillId="6" borderId="13" xfId="0" applyNumberFormat="1" applyFont="1" applyFill="1" applyBorder="1" applyAlignment="1">
      <alignment horizontal="center" vertical="center" wrapText="1" shrinkToFit="1"/>
    </xf>
    <xf numFmtId="43" fontId="0" fillId="0" borderId="0" xfId="0" applyNumberFormat="1"/>
    <xf numFmtId="0" fontId="11" fillId="0" borderId="0" xfId="0" applyFont="1" applyAlignment="1">
      <alignment wrapText="1"/>
    </xf>
    <xf numFmtId="0" fontId="11"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14" fontId="11" fillId="4" borderId="1" xfId="0" applyNumberFormat="1" applyFont="1" applyFill="1" applyBorder="1" applyAlignment="1">
      <alignment horizontal="center" vertical="center" wrapText="1"/>
    </xf>
    <xf numFmtId="6" fontId="11" fillId="4" borderId="1" xfId="0" applyNumberFormat="1" applyFont="1" applyFill="1" applyBorder="1" applyAlignment="1">
      <alignment horizontal="center" vertical="center" wrapText="1"/>
    </xf>
    <xf numFmtId="6" fontId="11" fillId="0" borderId="1" xfId="0" applyNumberFormat="1" applyFont="1" applyBorder="1" applyAlignment="1">
      <alignment horizontal="center" vertical="center" wrapText="1"/>
    </xf>
    <xf numFmtId="0" fontId="32" fillId="0" borderId="17" xfId="0" applyFont="1" applyBorder="1" applyAlignment="1">
      <alignment horizontal="center" vertical="center" wrapText="1"/>
    </xf>
    <xf numFmtId="0" fontId="13"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0" fillId="8" borderId="0" xfId="0" applyFill="1"/>
    <xf numFmtId="0" fontId="12" fillId="3" borderId="18" xfId="0" applyFont="1" applyFill="1" applyBorder="1" applyAlignment="1">
      <alignment horizontal="center" vertical="center" wrapText="1"/>
    </xf>
    <xf numFmtId="14" fontId="12" fillId="3" borderId="18" xfId="0" applyNumberFormat="1" applyFont="1" applyFill="1" applyBorder="1" applyAlignment="1">
      <alignment horizontal="center" vertical="center" wrapText="1"/>
    </xf>
    <xf numFmtId="0" fontId="27" fillId="3" borderId="18" xfId="0" applyFont="1" applyFill="1" applyBorder="1" applyAlignment="1">
      <alignment horizontal="center" vertical="center" wrapText="1"/>
    </xf>
    <xf numFmtId="165" fontId="27" fillId="3" borderId="18" xfId="0" applyNumberFormat="1" applyFont="1" applyFill="1" applyBorder="1" applyAlignment="1">
      <alignment horizontal="center" vertical="center" wrapText="1"/>
    </xf>
    <xf numFmtId="0" fontId="6" fillId="0" borderId="18" xfId="0" applyFont="1" applyBorder="1" applyAlignment="1">
      <alignment horizontal="center" vertical="center" wrapText="1"/>
    </xf>
    <xf numFmtId="0" fontId="0" fillId="0" borderId="18" xfId="0" applyBorder="1" applyAlignment="1">
      <alignment horizontal="center" vertical="center" wrapText="1"/>
    </xf>
    <xf numFmtId="14" fontId="35" fillId="9" borderId="18" xfId="0" applyNumberFormat="1" applyFont="1" applyFill="1" applyBorder="1" applyAlignment="1">
      <alignment horizontal="center" vertical="center" wrapText="1"/>
    </xf>
    <xf numFmtId="0" fontId="35" fillId="9" borderId="18" xfId="0" applyFont="1" applyFill="1" applyBorder="1" applyAlignment="1">
      <alignment horizontal="center" vertical="center" wrapText="1"/>
    </xf>
    <xf numFmtId="8" fontId="35" fillId="9" borderId="18" xfId="0" applyNumberFormat="1" applyFont="1" applyFill="1" applyBorder="1" applyAlignment="1">
      <alignment horizontal="center" vertical="center" wrapText="1"/>
    </xf>
    <xf numFmtId="14" fontId="35" fillId="0" borderId="18" xfId="0" applyNumberFormat="1" applyFont="1" applyFill="1" applyBorder="1" applyAlignment="1">
      <alignment horizontal="center" vertical="center" wrapText="1"/>
    </xf>
    <xf numFmtId="0" fontId="35" fillId="0" borderId="18" xfId="0" applyFont="1" applyFill="1" applyBorder="1" applyAlignment="1">
      <alignment horizontal="center" vertical="center" wrapText="1"/>
    </xf>
    <xf numFmtId="8" fontId="35" fillId="0" borderId="18" xfId="0" applyNumberFormat="1" applyFont="1" applyFill="1" applyBorder="1" applyAlignment="1">
      <alignment horizontal="center" vertical="center" wrapText="1"/>
    </xf>
    <xf numFmtId="0" fontId="16" fillId="0" borderId="18" xfId="9" applyFill="1" applyBorder="1" applyAlignment="1">
      <alignment horizontal="center" vertical="center" wrapText="1"/>
    </xf>
    <xf numFmtId="14" fontId="0" fillId="0" borderId="18" xfId="0" applyNumberFormat="1" applyBorder="1" applyAlignment="1">
      <alignment horizontal="center" vertical="center" wrapText="1"/>
    </xf>
    <xf numFmtId="6" fontId="0" fillId="0" borderId="18" xfId="0" applyNumberFormat="1" applyBorder="1" applyAlignment="1">
      <alignment horizontal="center" vertical="center" wrapText="1"/>
    </xf>
    <xf numFmtId="14" fontId="34" fillId="8" borderId="18" xfId="0" applyNumberFormat="1" applyFont="1" applyFill="1" applyBorder="1" applyAlignment="1">
      <alignment horizontal="center" vertical="center" wrapText="1"/>
    </xf>
    <xf numFmtId="0" fontId="34" fillId="8" borderId="18" xfId="0" applyFont="1" applyFill="1" applyBorder="1" applyAlignment="1">
      <alignment horizontal="center" vertical="center" wrapText="1"/>
    </xf>
    <xf numFmtId="8" fontId="34" fillId="8" borderId="18" xfId="0" applyNumberFormat="1" applyFont="1" applyFill="1" applyBorder="1" applyAlignment="1">
      <alignment horizontal="center" vertical="center" wrapText="1"/>
    </xf>
    <xf numFmtId="0" fontId="0" fillId="8" borderId="18" xfId="0" applyFill="1" applyBorder="1"/>
    <xf numFmtId="14" fontId="34" fillId="0" borderId="18" xfId="0" applyNumberFormat="1" applyFont="1" applyFill="1" applyBorder="1" applyAlignment="1">
      <alignment horizontal="center" vertical="center" wrapText="1"/>
    </xf>
    <xf numFmtId="0" fontId="34" fillId="0" borderId="18" xfId="0" applyFont="1" applyFill="1" applyBorder="1" applyAlignment="1">
      <alignment horizontal="center" vertical="center" wrapText="1"/>
    </xf>
    <xf numFmtId="8" fontId="34" fillId="0" borderId="18" xfId="0" applyNumberFormat="1" applyFont="1" applyFill="1" applyBorder="1" applyAlignment="1">
      <alignment horizontal="center" vertical="center" wrapText="1"/>
    </xf>
    <xf numFmtId="0" fontId="0" fillId="0" borderId="18" xfId="0" applyBorder="1"/>
    <xf numFmtId="0" fontId="33" fillId="0" borderId="18" xfId="9" applyFont="1" applyFill="1" applyBorder="1" applyAlignment="1">
      <alignment horizontal="center" vertical="center" wrapText="1"/>
    </xf>
    <xf numFmtId="14" fontId="34" fillId="9" borderId="18" xfId="0" applyNumberFormat="1" applyFont="1" applyFill="1" applyBorder="1" applyAlignment="1">
      <alignment horizontal="center" vertical="center" wrapText="1"/>
    </xf>
    <xf numFmtId="0" fontId="34" fillId="9" borderId="18" xfId="0" applyFont="1" applyFill="1" applyBorder="1" applyAlignment="1">
      <alignment horizontal="center" vertical="center" wrapText="1"/>
    </xf>
    <xf numFmtId="8" fontId="34" fillId="9" borderId="18" xfId="0" applyNumberFormat="1" applyFont="1" applyFill="1" applyBorder="1" applyAlignment="1">
      <alignment horizontal="center" vertical="center" wrapText="1"/>
    </xf>
    <xf numFmtId="0" fontId="33" fillId="9" borderId="18" xfId="9"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1" fillId="8" borderId="15" xfId="0" applyFont="1" applyFill="1" applyBorder="1" applyAlignment="1">
      <alignment horizontal="center" vertical="center" wrapText="1"/>
    </xf>
    <xf numFmtId="14" fontId="19" fillId="0" borderId="4" xfId="0" applyNumberFormat="1" applyFont="1" applyBorder="1" applyAlignment="1">
      <alignment horizontal="center" vertical="center" wrapText="1"/>
    </xf>
    <xf numFmtId="0" fontId="19" fillId="0" borderId="4" xfId="0" applyFont="1" applyBorder="1" applyAlignment="1">
      <alignment horizontal="center" vertical="center" wrapText="1"/>
    </xf>
    <xf numFmtId="6" fontId="19" fillId="0" borderId="4" xfId="0" applyNumberFormat="1" applyFont="1" applyBorder="1" applyAlignment="1">
      <alignment horizontal="center" vertical="center" wrapText="1"/>
    </xf>
    <xf numFmtId="0" fontId="36" fillId="10" borderId="18" xfId="0" applyFont="1" applyFill="1" applyBorder="1" applyAlignment="1">
      <alignment horizontal="center" vertical="center"/>
    </xf>
    <xf numFmtId="0" fontId="36" fillId="10" borderId="18" xfId="0" applyFont="1" applyFill="1" applyBorder="1" applyAlignment="1">
      <alignment horizontal="center" vertical="center" wrapText="1"/>
    </xf>
    <xf numFmtId="0" fontId="0" fillId="0" borderId="18" xfId="0" applyBorder="1" applyAlignment="1">
      <alignment horizontal="center" vertical="center"/>
    </xf>
    <xf numFmtId="0" fontId="37" fillId="0" borderId="18" xfId="0" applyFont="1" applyFill="1" applyBorder="1" applyAlignment="1">
      <alignment horizontal="center" vertical="center"/>
    </xf>
    <xf numFmtId="14" fontId="35" fillId="0" borderId="18" xfId="0" applyNumberFormat="1" applyFont="1" applyFill="1" applyBorder="1" applyAlignment="1">
      <alignment horizontal="center" vertical="center"/>
    </xf>
    <xf numFmtId="8" fontId="35" fillId="0" borderId="18" xfId="0" applyNumberFormat="1" applyFont="1" applyFill="1" applyBorder="1" applyAlignment="1">
      <alignment horizontal="center" vertical="center"/>
    </xf>
    <xf numFmtId="0" fontId="35" fillId="0" borderId="18" xfId="0" applyFont="1" applyFill="1" applyBorder="1" applyAlignment="1">
      <alignment horizontal="center" vertical="center"/>
    </xf>
    <xf numFmtId="0" fontId="37" fillId="11" borderId="18" xfId="0" applyFont="1" applyFill="1" applyBorder="1" applyAlignment="1">
      <alignment horizontal="center" vertical="center"/>
    </xf>
    <xf numFmtId="14" fontId="35" fillId="11" borderId="18" xfId="0" applyNumberFormat="1" applyFont="1" applyFill="1" applyBorder="1" applyAlignment="1">
      <alignment horizontal="center" vertical="center"/>
    </xf>
    <xf numFmtId="0" fontId="35" fillId="11" borderId="18" xfId="0" applyFont="1" applyFill="1" applyBorder="1" applyAlignment="1">
      <alignment horizontal="center" vertical="center" wrapText="1"/>
    </xf>
    <xf numFmtId="8" fontId="35" fillId="11" borderId="18" xfId="0" applyNumberFormat="1" applyFont="1" applyFill="1" applyBorder="1" applyAlignment="1">
      <alignment horizontal="center" vertical="center"/>
    </xf>
    <xf numFmtId="0" fontId="35" fillId="11" borderId="18" xfId="0" applyFont="1" applyFill="1" applyBorder="1" applyAlignment="1">
      <alignment horizontal="center" vertical="center"/>
    </xf>
    <xf numFmtId="0" fontId="16" fillId="11" borderId="18" xfId="9" applyFill="1" applyBorder="1" applyAlignment="1">
      <alignment horizontal="center" vertical="center" wrapText="1"/>
    </xf>
    <xf numFmtId="14" fontId="35" fillId="11" borderId="18" xfId="0" applyNumberFormat="1" applyFont="1" applyFill="1" applyBorder="1" applyAlignment="1">
      <alignment horizontal="center" vertical="center" wrapText="1"/>
    </xf>
    <xf numFmtId="8" fontId="35" fillId="11" borderId="18" xfId="0" applyNumberFormat="1" applyFont="1" applyFill="1" applyBorder="1" applyAlignment="1">
      <alignment horizontal="center" vertical="center" wrapText="1"/>
    </xf>
    <xf numFmtId="0" fontId="16" fillId="11" borderId="18" xfId="9" applyFill="1" applyBorder="1" applyAlignment="1">
      <alignment horizontal="center" vertical="center"/>
    </xf>
    <xf numFmtId="0" fontId="34" fillId="0" borderId="18" xfId="9" applyFont="1" applyFill="1" applyBorder="1" applyAlignment="1">
      <alignment horizontal="center" vertical="center" wrapText="1"/>
    </xf>
    <xf numFmtId="0" fontId="0" fillId="0" borderId="19" xfId="0" applyBorder="1" applyAlignment="1">
      <alignment horizontal="center" vertical="center" wrapText="1"/>
    </xf>
    <xf numFmtId="14" fontId="35" fillId="12" borderId="18" xfId="0" applyNumberFormat="1" applyFont="1" applyFill="1" applyBorder="1" applyAlignment="1">
      <alignment horizontal="center" vertical="center" wrapText="1"/>
    </xf>
    <xf numFmtId="0" fontId="35" fillId="12" borderId="18" xfId="0" applyFont="1" applyFill="1" applyBorder="1" applyAlignment="1">
      <alignment horizontal="center" vertical="center" wrapText="1"/>
    </xf>
    <xf numFmtId="8" fontId="35" fillId="12" borderId="18" xfId="0" applyNumberFormat="1" applyFont="1" applyFill="1" applyBorder="1" applyAlignment="1">
      <alignment horizontal="center" vertical="center" wrapText="1"/>
    </xf>
    <xf numFmtId="0" fontId="0" fillId="12" borderId="19" xfId="0" applyFill="1" applyBorder="1" applyAlignment="1">
      <alignment horizontal="center" vertical="center" wrapText="1"/>
    </xf>
    <xf numFmtId="0" fontId="38" fillId="10" borderId="20" xfId="0" applyFont="1" applyFill="1" applyBorder="1" applyAlignment="1">
      <alignment horizontal="center" vertical="center" wrapText="1"/>
    </xf>
    <xf numFmtId="0" fontId="38" fillId="10" borderId="21" xfId="0" applyFont="1" applyFill="1" applyBorder="1" applyAlignment="1">
      <alignment horizontal="center" vertical="center" wrapText="1"/>
    </xf>
    <xf numFmtId="0" fontId="0" fillId="0" borderId="0" xfId="0" applyAlignment="1">
      <alignment horizontal="center"/>
    </xf>
    <xf numFmtId="0" fontId="40" fillId="0" borderId="23" xfId="0" applyFont="1" applyFill="1" applyBorder="1" applyAlignment="1">
      <alignment horizontal="center" vertical="center" wrapText="1"/>
    </xf>
    <xf numFmtId="14" fontId="40" fillId="0" borderId="23" xfId="0" applyNumberFormat="1" applyFont="1" applyFill="1" applyBorder="1" applyAlignment="1">
      <alignment horizontal="center" vertical="center" wrapText="1"/>
    </xf>
    <xf numFmtId="8" fontId="40" fillId="0" borderId="23" xfId="0" applyNumberFormat="1" applyFont="1" applyFill="1" applyBorder="1" applyAlignment="1">
      <alignment horizontal="center" vertical="center" wrapText="1"/>
    </xf>
    <xf numFmtId="0" fontId="40" fillId="11" borderId="26" xfId="0" applyFont="1" applyFill="1" applyBorder="1" applyAlignment="1">
      <alignment horizontal="center" vertical="center" wrapText="1"/>
    </xf>
    <xf numFmtId="14" fontId="40" fillId="11" borderId="26" xfId="0" applyNumberFormat="1" applyFont="1" applyFill="1" applyBorder="1" applyAlignment="1">
      <alignment horizontal="center" vertical="center" wrapText="1"/>
    </xf>
    <xf numFmtId="8" fontId="40" fillId="11" borderId="26" xfId="0" applyNumberFormat="1" applyFont="1" applyFill="1" applyBorder="1" applyAlignment="1">
      <alignment horizontal="center" vertical="center" wrapText="1"/>
    </xf>
    <xf numFmtId="0" fontId="16" fillId="0" borderId="23" xfId="9" applyFill="1" applyBorder="1" applyAlignment="1">
      <alignment horizontal="center" vertical="center" wrapText="1"/>
    </xf>
    <xf numFmtId="0" fontId="16" fillId="11" borderId="26" xfId="9" applyFill="1" applyBorder="1" applyAlignment="1">
      <alignment horizontal="center" vertical="center" wrapText="1"/>
    </xf>
    <xf numFmtId="0" fontId="39" fillId="0" borderId="22" xfId="0" applyFont="1" applyFill="1" applyBorder="1" applyAlignment="1">
      <alignment horizontal="center" vertical="center" wrapText="1"/>
    </xf>
    <xf numFmtId="0" fontId="39" fillId="0" borderId="24" xfId="0" applyFont="1" applyFill="1" applyBorder="1" applyAlignment="1">
      <alignment horizontal="center" vertical="center" wrapText="1"/>
    </xf>
    <xf numFmtId="14" fontId="40" fillId="11" borderId="25" xfId="0" applyNumberFormat="1" applyFont="1" applyFill="1" applyBorder="1" applyAlignment="1">
      <alignment horizontal="center" vertical="center" wrapText="1"/>
    </xf>
    <xf numFmtId="0" fontId="40" fillId="0" borderId="23" xfId="0" applyFont="1" applyFill="1" applyBorder="1" applyAlignment="1">
      <alignment horizontal="center" vertical="top" wrapText="1"/>
    </xf>
    <xf numFmtId="14" fontId="40" fillId="0" borderId="27" xfId="0" applyNumberFormat="1" applyFont="1" applyFill="1" applyBorder="1" applyAlignment="1">
      <alignment horizontal="center" vertical="center" wrapText="1"/>
    </xf>
    <xf numFmtId="0" fontId="40" fillId="0" borderId="28" xfId="0" applyFont="1" applyFill="1" applyBorder="1" applyAlignment="1">
      <alignment horizontal="center" vertical="center" wrapText="1"/>
    </xf>
    <xf numFmtId="14" fontId="40" fillId="0" borderId="28" xfId="0" applyNumberFormat="1" applyFont="1" applyFill="1" applyBorder="1" applyAlignment="1">
      <alignment horizontal="center" vertical="center" wrapText="1"/>
    </xf>
    <xf numFmtId="8" fontId="40" fillId="0" borderId="28" xfId="0" applyNumberFormat="1" applyFont="1" applyFill="1" applyBorder="1" applyAlignment="1">
      <alignment horizontal="center" vertical="center" wrapText="1"/>
    </xf>
    <xf numFmtId="14" fontId="40" fillId="0" borderId="29" xfId="0" applyNumberFormat="1" applyFont="1" applyFill="1" applyBorder="1" applyAlignment="1">
      <alignment horizontal="center" vertical="center" wrapText="1"/>
    </xf>
    <xf numFmtId="0" fontId="40" fillId="11" borderId="26" xfId="0" applyFont="1" applyFill="1" applyBorder="1" applyAlignment="1">
      <alignment horizontal="center" vertical="top" wrapText="1"/>
    </xf>
    <xf numFmtId="14" fontId="41" fillId="0" borderId="27" xfId="0" applyNumberFormat="1" applyFont="1" applyFill="1" applyBorder="1" applyAlignment="1">
      <alignment horizontal="center" vertical="center" wrapText="1"/>
    </xf>
    <xf numFmtId="0" fontId="41" fillId="0" borderId="28" xfId="0" applyFont="1" applyFill="1" applyBorder="1" applyAlignment="1">
      <alignment horizontal="center" vertical="center" wrapText="1"/>
    </xf>
    <xf numFmtId="14" fontId="41" fillId="0" borderId="28" xfId="0" applyNumberFormat="1" applyFont="1" applyFill="1" applyBorder="1" applyAlignment="1">
      <alignment horizontal="center" vertical="center" wrapText="1"/>
    </xf>
    <xf numFmtId="8" fontId="41" fillId="0" borderId="28" xfId="0" applyNumberFormat="1" applyFont="1" applyFill="1" applyBorder="1" applyAlignment="1">
      <alignment horizontal="center" vertical="center" wrapText="1"/>
    </xf>
    <xf numFmtId="14" fontId="41" fillId="11" borderId="25" xfId="0" applyNumberFormat="1" applyFont="1" applyFill="1" applyBorder="1" applyAlignment="1">
      <alignment horizontal="center" vertical="center" wrapText="1"/>
    </xf>
    <xf numFmtId="0" fontId="41" fillId="11" borderId="26" xfId="0" applyFont="1" applyFill="1" applyBorder="1" applyAlignment="1">
      <alignment horizontal="center" vertical="center" wrapText="1"/>
    </xf>
    <xf numFmtId="14" fontId="41" fillId="11" borderId="26" xfId="0" applyNumberFormat="1" applyFont="1" applyFill="1" applyBorder="1" applyAlignment="1">
      <alignment horizontal="center" vertical="center" wrapText="1"/>
    </xf>
    <xf numFmtId="8" fontId="41" fillId="11" borderId="26" xfId="0" applyNumberFormat="1" applyFont="1" applyFill="1" applyBorder="1" applyAlignment="1">
      <alignment horizontal="center" vertical="center" wrapText="1"/>
    </xf>
    <xf numFmtId="14" fontId="41" fillId="0" borderId="29" xfId="0" applyNumberFormat="1" applyFont="1" applyFill="1" applyBorder="1" applyAlignment="1">
      <alignment horizontal="center" vertical="center" wrapText="1"/>
    </xf>
    <xf numFmtId="0" fontId="41" fillId="0" borderId="23" xfId="0" applyFont="1" applyFill="1" applyBorder="1" applyAlignment="1">
      <alignment horizontal="center" vertical="center" wrapText="1"/>
    </xf>
    <xf numFmtId="14" fontId="41" fillId="0" borderId="23" xfId="0" applyNumberFormat="1" applyFont="1" applyFill="1" applyBorder="1" applyAlignment="1">
      <alignment horizontal="center" vertical="center" wrapText="1"/>
    </xf>
    <xf numFmtId="8" fontId="41" fillId="0" borderId="23" xfId="0" applyNumberFormat="1" applyFont="1" applyFill="1" applyBorder="1" applyAlignment="1">
      <alignment horizontal="center" vertical="center" wrapText="1"/>
    </xf>
    <xf numFmtId="0" fontId="0" fillId="0" borderId="0" xfId="0" applyFill="1" applyAlignment="1">
      <alignment vertical="center"/>
    </xf>
    <xf numFmtId="0" fontId="42" fillId="0" borderId="0" xfId="0" applyFont="1" applyFill="1" applyAlignment="1">
      <alignment horizontal="center" vertical="center"/>
    </xf>
  </cellXfs>
  <cellStyles count="10">
    <cellStyle name="Bad" xfId="2" builtinId="27"/>
    <cellStyle name="Comma" xfId="1" builtinId="3"/>
    <cellStyle name="Currency 11" xfId="4" xr:uid="{AB9BBB6A-E835-1A47-BDE7-32E3E746BD19}"/>
    <cellStyle name="Currency 2" xfId="8" xr:uid="{079A782E-C089-0549-A3A0-98DBFB3251B6}"/>
    <cellStyle name="Currency 27" xfId="3" xr:uid="{A1878D9A-DF63-A04E-A0C1-23379F6531B2}"/>
    <cellStyle name="Currency 3" xfId="7" xr:uid="{8A3693CD-4C16-8149-B0B0-FC8ACBB2C1DF}"/>
    <cellStyle name="Hyperlink" xfId="9" builtinId="8"/>
    <cellStyle name="Normal" xfId="0" builtinId="0"/>
    <cellStyle name="Normal 10 3" xfId="5" xr:uid="{8F93F624-F6BE-BD47-83C7-9AAD09A8F442}"/>
    <cellStyle name="Normal 2" xfId="6" xr:uid="{A0FCFCFD-D0C7-6E4B-9D52-B99D0A5E2E22}"/>
  </cellStyles>
  <dxfs count="78">
    <dxf>
      <alignment horizontal="center" vertical="center" wrapText="1"/>
      <border>
        <left style="thin">
          <color rgb="FF000000"/>
        </left>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numFmt numFmtId="12" formatCode="&quot;$&quot;#,##0.00_);[Red]\(&quot;$&quot;#,##0.00\)"/>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numFmt numFmtId="12" formatCode="&quot;$&quot;#,##0.00_);[Red]\(&quot;$&quot;#,##0.00\)"/>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numFmt numFmtId="19" formatCode="m/d/yyyy"/>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numFmt numFmtId="19" formatCode="m/d/yyyy"/>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numFmt numFmtId="19" formatCode="m/d/yyyy"/>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wrapText="1"/>
      <border>
        <left/>
        <right style="thin">
          <color rgb="FF000000"/>
        </right>
        <top style="thin">
          <color rgb="FF000000"/>
        </top>
        <bottom style="thin">
          <color rgb="FF000000"/>
        </bottom>
        <vertical style="thin">
          <color rgb="FF000000"/>
        </vertical>
        <horizontal style="thin">
          <color rgb="FF000000"/>
        </horizontal>
      </border>
    </dxf>
    <dxf>
      <alignment horizontal="center" vertical="center" wrapText="1"/>
    </dxf>
    <dxf>
      <font>
        <b/>
        <i val="0"/>
        <strike val="0"/>
        <condense val="0"/>
        <extend val="0"/>
        <outline val="0"/>
        <shadow val="0"/>
        <u val="none"/>
        <vertAlign val="baseline"/>
        <sz val="11"/>
        <color indexed="9"/>
        <name val="Montserrat Regular"/>
        <scheme val="none"/>
      </font>
      <fill>
        <patternFill patternType="solid">
          <fgColor indexed="64"/>
          <bgColor theme="1"/>
        </patternFill>
      </fill>
      <alignment horizontal="center" vertical="center" textRotation="0" wrapText="1" indent="0" justifyLastLine="0" shrinkToFit="0" readingOrder="0"/>
      <border>
        <left style="thin">
          <color rgb="FF000000"/>
        </left>
        <right style="thin">
          <color rgb="FF000000"/>
        </right>
        <top/>
        <bottom/>
        <vertical style="thin">
          <color rgb="FF000000"/>
        </vertical>
        <horizontal style="thin">
          <color rgb="FF000000"/>
        </horizontal>
      </border>
    </dxf>
    <dxf>
      <fill>
        <patternFill patternType="solid">
          <bgColor theme="2" tint="-0.249977111117893"/>
        </patternFill>
      </fill>
    </dxf>
    <dxf>
      <alignment horizontal="center" vertical="center" wrapText="1"/>
      <border>
        <left style="thin">
          <color rgb="FF000000"/>
        </left>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numFmt numFmtId="12" formatCode="&quot;$&quot;#,##0.00_);[Red]\(&quot;$&quot;#,##0.00\)"/>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numFmt numFmtId="12" formatCode="&quot;$&quot;#,##0.00_);[Red]\(&quot;$&quot;#,##0.00\)"/>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numFmt numFmtId="19" formatCode="m/d/yyyy"/>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numFmt numFmtId="19" formatCode="m/d/yyyy"/>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rgb="FF000000"/>
        <name val="Montserrat Regular"/>
        <scheme val="none"/>
      </font>
      <numFmt numFmtId="19" formatCode="m/d/yyyy"/>
      <fill>
        <patternFill patternType="solid">
          <fgColor rgb="FF000000"/>
          <bgColor rgb="FF9F9F9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vertical="center" wrapText="1"/>
      <border>
        <left/>
        <right style="thin">
          <color rgb="FF000000"/>
        </right>
        <top style="thin">
          <color rgb="FF000000"/>
        </top>
        <bottom style="thin">
          <color rgb="FF000000"/>
        </bottom>
        <vertical style="thin">
          <color rgb="FF000000"/>
        </vertical>
        <horizontal style="thin">
          <color rgb="FF000000"/>
        </horizontal>
      </border>
    </dxf>
    <dxf>
      <alignment horizontal="center" vertical="center" wrapText="1"/>
    </dxf>
    <dxf>
      <font>
        <b/>
        <i val="0"/>
        <strike val="0"/>
        <condense val="0"/>
        <extend val="0"/>
        <outline val="0"/>
        <shadow val="0"/>
        <u val="none"/>
        <vertAlign val="baseline"/>
        <sz val="11"/>
        <color indexed="9"/>
        <name val="Montserrat Regular"/>
        <scheme val="none"/>
      </font>
      <fill>
        <patternFill patternType="solid">
          <fgColor indexed="64"/>
          <bgColor theme="1"/>
        </patternFill>
      </fill>
      <alignment horizontal="center" vertical="center" textRotation="0" wrapText="1" indent="0" justifyLastLine="0" shrinkToFit="0" readingOrder="0"/>
      <border>
        <left style="thin">
          <color rgb="FF000000"/>
        </left>
        <right style="thin">
          <color rgb="FF000000"/>
        </right>
        <top/>
        <bottom/>
        <vertical style="thin">
          <color rgb="FF000000"/>
        </vertical>
        <horizontal style="thin">
          <color rgb="FF000000"/>
        </horizontal>
      </border>
    </dxf>
    <dxf>
      <fill>
        <patternFill patternType="solid">
          <bgColor theme="2" tint="-0.249977111117893"/>
        </patternFill>
      </fill>
    </dxf>
    <dxf>
      <font>
        <b val="0"/>
        <i val="0"/>
        <strike val="0"/>
        <condense val="0"/>
        <extend val="0"/>
        <outline val="0"/>
        <shadow val="0"/>
        <u val="none"/>
        <vertAlign val="baseline"/>
        <sz val="11"/>
        <color theme="1"/>
        <name val="Montserrat Regular"/>
        <scheme val="none"/>
      </font>
      <alignment horizontal="center"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Montserrat Regular"/>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Montserrat Regular"/>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Montserrat Regular"/>
        <scheme val="none"/>
      </font>
      <numFmt numFmtId="165" formatCode="&quot;$&quot;#,##0"/>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Montserrat Regular"/>
        <scheme val="none"/>
      </font>
      <numFmt numFmtId="165" formatCode="&quot;$&quot;#,##0"/>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Montserrat Regular"/>
        <scheme val="none"/>
      </font>
      <numFmt numFmtId="167" formatCode="m/d/yy"/>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Montserrat Regular"/>
        <scheme val="none"/>
      </font>
      <numFmt numFmtId="167" formatCode="m/d/yy"/>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Montserrat Regular"/>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Montserrat Regular"/>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Montserrat Regular"/>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Montserrat Regular"/>
        <scheme val="none"/>
      </font>
      <numFmt numFmtId="167" formatCode="m/d/yy"/>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202124"/>
        <name val="Montserrat Regular"/>
        <scheme val="none"/>
      </font>
      <alignment horizontal="center" vertical="center" textRotation="0" wrapText="1" indent="0"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bottom style="thin">
          <color auto="1"/>
        </bottom>
      </border>
    </dxf>
    <dxf>
      <border outline="0">
        <left style="thin">
          <color auto="1"/>
        </left>
        <right style="thin">
          <color auto="1"/>
        </right>
        <top style="thin">
          <color auto="1"/>
        </top>
        <bottom style="thin">
          <color auto="1"/>
        </bottom>
      </border>
    </dxf>
    <dxf>
      <alignment horizontal="center" vertical="center" textRotation="0" wrapText="1" indent="0" justifyLastLine="0" readingOrder="0"/>
    </dxf>
    <dxf>
      <numFmt numFmtId="35" formatCode="_(* #,##0.00_);_(* \(#,##0.00\);_(* &quot;-&quot;??_);_(@_)"/>
      <alignment horizontal="center" vertical="center" textRotation="0" wrapText="1" indent="0" justifyLastLine="0" readingOrder="0"/>
    </dxf>
    <dxf>
      <fill>
        <patternFill>
          <bgColor theme="2" tint="-0.24994659260841701"/>
        </patternFill>
      </fill>
    </dxf>
    <dxf>
      <fill>
        <patternFill>
          <bgColor theme="0" tint="-0.3499862666707357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b val="0"/>
        <i val="0"/>
        <strike val="0"/>
        <condense val="0"/>
        <extend val="0"/>
        <outline val="0"/>
        <shadow val="0"/>
        <u val="none"/>
        <vertAlign val="baseline"/>
        <sz val="11"/>
        <color auto="1"/>
        <name val="Montserrat Regular"/>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Montserrat Regular"/>
        <scheme val="none"/>
      </font>
      <numFmt numFmtId="164" formatCode="&quot;$&quot;#,##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Montserrat Regular"/>
        <scheme val="none"/>
      </font>
      <numFmt numFmtId="34" formatCode="_(&quot;$&quot;* #,##0.00_);_(&quot;$&quot;* \(#,##0.00\);_(&quot;$&quot;* &quot;-&quot;??_);_(@_)"/>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Montserrat Regular"/>
        <scheme val="none"/>
      </font>
      <numFmt numFmtId="165" formatCode="&quot;$&quot;#,##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Montserrat Regular"/>
        <scheme val="none"/>
      </font>
      <numFmt numFmtId="165" formatCode="&quot;$&quot;#,##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Montserrat Regular"/>
        <scheme val="none"/>
      </font>
      <numFmt numFmtId="167" formatCode="m/d/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Montserrat Regular"/>
        <scheme val="none"/>
      </font>
      <numFmt numFmtId="167" formatCode="m/d/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Montserrat Regular"/>
        <scheme val="none"/>
      </font>
      <numFmt numFmtId="34" formatCode="_(&quot;$&quot;* #,##0.00_);_(&quot;$&quot;* \(#,##0.00\);_(&quot;$&quot;* &quot;-&quot;??_);_(@_)"/>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Montserrat Regular"/>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Montserrat Regular"/>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Montserrat Regular"/>
        <scheme val="none"/>
      </font>
      <numFmt numFmtId="167" formatCode="m/d/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Montserrat Regular"/>
        <scheme val="none"/>
      </font>
      <numFmt numFmtId="166" formatCode="###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top style="medium">
          <color indexed="64"/>
        </top>
        <bottom style="thin">
          <color indexed="64"/>
        </bottom>
      </border>
    </dxf>
    <dxf>
      <font>
        <strike val="0"/>
        <outline val="0"/>
        <shadow val="0"/>
        <u val="none"/>
        <vertAlign val="baseline"/>
        <sz val="11"/>
        <name val="Montserrat Regular"/>
        <scheme val="none"/>
      </font>
      <alignment horizontal="center" vertical="center"/>
    </dxf>
    <dxf>
      <font>
        <b/>
        <i val="0"/>
        <strike val="0"/>
        <condense val="0"/>
        <extend val="0"/>
        <outline val="0"/>
        <shadow val="0"/>
        <u val="none"/>
        <vertAlign val="baseline"/>
        <sz val="11"/>
        <color indexed="9"/>
        <name val="Montserrat Regular"/>
        <scheme val="none"/>
      </font>
      <fill>
        <patternFill patternType="solid">
          <fgColor indexed="64"/>
          <bgColor theme="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292</xdr:row>
      <xdr:rowOff>1308100</xdr:rowOff>
    </xdr:from>
    <xdr:to>
      <xdr:col>11</xdr:col>
      <xdr:colOff>184731</xdr:colOff>
      <xdr:row>293</xdr:row>
      <xdr:rowOff>21047</xdr:rowOff>
    </xdr:to>
    <xdr:sp macro="" textlink="">
      <xdr:nvSpPr>
        <xdr:cNvPr id="2" name="Rectangle 1">
          <a:extLst>
            <a:ext uri="{FF2B5EF4-FFF2-40B4-BE49-F238E27FC236}">
              <a16:creationId xmlns:a16="http://schemas.microsoft.com/office/drawing/2014/main" id="{00000000-0008-0000-0100-000002000000}"/>
            </a:ext>
          </a:extLst>
        </xdr:cNvPr>
        <xdr:cNvSpPr/>
      </xdr:nvSpPr>
      <xdr:spPr>
        <a:xfrm>
          <a:off x="15001584" y="6930523"/>
          <a:ext cx="184731" cy="937629"/>
        </a:xfrm>
        <a:prstGeom prst="rect">
          <a:avLst/>
        </a:prstGeom>
        <a:noFill/>
      </xdr:spPr>
      <xdr:txBody>
        <a:bodyPr wrap="none" lIns="91440" tIns="45720" rIns="91440" bIns="4572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endParaRPr lang="en-US" sz="54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8</xdr:col>
      <xdr:colOff>574384</xdr:colOff>
      <xdr:row>292</xdr:row>
      <xdr:rowOff>809123</xdr:rowOff>
    </xdr:from>
    <xdr:ext cx="184731" cy="937629"/>
    <xdr:sp macro="" textlink="">
      <xdr:nvSpPr>
        <xdr:cNvPr id="4" name="Rectangle 3">
          <a:extLst>
            <a:ext uri="{FF2B5EF4-FFF2-40B4-BE49-F238E27FC236}">
              <a16:creationId xmlns:a16="http://schemas.microsoft.com/office/drawing/2014/main" id="{6859F10B-91A1-8244-9AFF-4EF7D5115350}"/>
            </a:ext>
          </a:extLst>
        </xdr:cNvPr>
        <xdr:cNvSpPr/>
      </xdr:nvSpPr>
      <xdr:spPr>
        <a:xfrm>
          <a:off x="14950784" y="6930523"/>
          <a:ext cx="184731" cy="937629"/>
        </a:xfrm>
        <a:prstGeom prst="rect">
          <a:avLst/>
        </a:prstGeom>
        <a:noFill/>
      </xdr:spPr>
      <xdr:txBody>
        <a:bodyPr wrap="none" lIns="91440" tIns="45720" rIns="91440" bIns="45720">
          <a:spAutoFit/>
        </a:bodyPr>
        <a:lstStyle/>
        <a:p>
          <a:pPr algn="ctr"/>
          <a:endParaRPr 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jsaunders/Downloads/2022-05-16%20RR%2025K%20Procurement%20Contracts%20ZAT%20A%20BBF.xlsx" TargetMode="External"/><Relationship Id="rId1" Type="http://schemas.openxmlformats.org/officeDocument/2006/relationships/externalLinkPath" Target="/Users/jsaunders/Downloads/2022-05-16%20RR%2025K%20Procurement%20Contracts%20ZAT%20A%20BB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arrative"/>
      <sheetName val="Attachment"/>
      <sheetName val="2022-05-16 RR 25K Procurement C"/>
    </sheetNames>
    <sheetDataSet>
      <sheetData sheetId="0" refreshError="1"/>
      <sheetData sheetId="1"/>
      <sheetData sheetId="2" refreshError="1"/>
    </sheetDataSet>
  </externalBook>
</externalLink>
</file>

<file path=xl/persons/person.xml><?xml version="1.0" encoding="utf-8"?>
<personList xmlns="http://schemas.microsoft.com/office/spreadsheetml/2018/threadedcomments" xmlns:x="http://schemas.openxmlformats.org/spreadsheetml/2006/main">
  <person displayName="Scott Pearson" id="{25282336-233E-6044-A576-504E39B7BD0E}" userId="S::spearson@dcpcsb.org::445a29be-343b-4fad-8b10-1aaadad5386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047CD73-2F3C-7B42-80E2-CEADA6F96543}" name="Table1" displayName="Table1" ref="A1:L5308" totalsRowShown="0" headerRowDxfId="77" dataDxfId="76" tableBorderDxfId="75">
  <autoFilter ref="A1:L5308" xr:uid="{1AE2B3ED-A0CE-F242-BE6D-13AF5C44FC39}"/>
  <sortState xmlns:xlrd2="http://schemas.microsoft.com/office/spreadsheetml/2017/richdata2" ref="A2:L4998">
    <sortCondition ref="C2:C4998"/>
    <sortCondition ref="B2:B4998"/>
  </sortState>
  <tableColumns count="12">
    <tableColumn id="1" xr3:uid="{47FF89AB-2EE8-AC49-BDBA-E9C327A11FB0}" name="Contract Number" dataDxfId="74"/>
    <tableColumn id="2" xr3:uid="{E5BCFC5C-C373-484D-9A38-7D613240E93F}" name="Submission Date" dataDxfId="73"/>
    <tableColumn id="3" xr3:uid="{F846B003-F5B1-6048-B99D-0B2231FC2B8E}" name="LEA" dataDxfId="72"/>
    <tableColumn id="4" xr3:uid="{F01FC01D-6F8F-4B43-956B-A1ADD7643E59}" name="Vendor" dataDxfId="71"/>
    <tableColumn id="5" xr3:uid="{A2C910B9-F426-E840-B9C3-17CB4FE496B7}" name="Service(s)" dataDxfId="70" dataCellStyle="Currency 11"/>
    <tableColumn id="6" xr3:uid="{ADC12255-6408-7B4A-B7D4-D946ECFF50AA}" name="Earliest Allowable Effective Date _x000a_(10 business days after Submission Date)" dataDxfId="69"/>
    <tableColumn id="7" xr3:uid="{C6AEC6D6-1603-D142-B7B3-EF205E17DE37}" name="Effective Date _x000a_(Stated in Contract)" dataDxfId="68" dataCellStyle="Currency 11"/>
    <tableColumn id="8" xr3:uid="{3CA7F11C-B4D5-4A4E-AB5F-D3CECA1A8F43}" name="Low Value" dataDxfId="67" dataCellStyle="Currency 11"/>
    <tableColumn id="9" xr3:uid="{F7064701-9D61-FD4C-9646-A0E938F80442}" name="High Value" dataDxfId="66"/>
    <tableColumn id="10" xr3:uid="{927988EA-AB1B-7A4A-8EBC-4E9EB9DBC350}" name="Publicly Bid?" dataDxfId="65" dataCellStyle="Currency 11"/>
    <tableColumn id="11" xr3:uid="{BA796B02-CD9F-0449-83F0-CCA7CDB6CCB1}" name="Conflicting Interest Contract?" dataDxfId="64"/>
    <tableColumn id="13" xr3:uid="{550F9C38-3F1B-3B40-9F6F-E22959E9791D}" name="DC PCSB Notes" dataDxfId="63"/>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CDD78E-5B8F-4A30-8DD1-BA5039302398}" name="Table13" displayName="Table13" ref="A645:L1109" totalsRowShown="0" headerRowDxfId="46" dataDxfId="45" headerRowBorderDxfId="43" tableBorderDxfId="44" totalsRowBorderDxfId="42">
  <autoFilter ref="A645:L1109" xr:uid="{14CDD78E-5B8F-4A30-8DD1-BA5039302398}"/>
  <tableColumns count="12">
    <tableColumn id="1" xr3:uid="{DB754C5C-0BAB-4D31-9558-EB78C6874564}" name="Column1" dataDxfId="41">
      <calculatedColumnFormula>ROW(A645)</calculatedColumnFormula>
    </tableColumn>
    <tableColumn id="2" xr3:uid="{DE176E8C-159A-45D3-ABB8-3C804DD9DD2F}" name="Column2" dataDxfId="40"/>
    <tableColumn id="3" xr3:uid="{CA421049-DBD5-4258-A60F-BF97AB9CEDC7}" name="Column3" dataDxfId="39"/>
    <tableColumn id="4" xr3:uid="{0D670CFE-6D68-4792-A029-7C29437F06E3}" name="Column4" dataDxfId="38"/>
    <tableColumn id="5" xr3:uid="{8DF95B9F-4A5E-45E0-9934-BF2ABDD73785}" name="Column5" dataDxfId="37"/>
    <tableColumn id="6" xr3:uid="{16E24708-3464-4621-83D5-6482B6CC29D0}" name="Column6" dataDxfId="36"/>
    <tableColumn id="7" xr3:uid="{B5037208-5873-485C-95FE-5659FAF3C605}" name="Column7" dataDxfId="35"/>
    <tableColumn id="8" xr3:uid="{EDDE9A82-97CD-4A7F-896A-E2A408FCAB1C}" name="Column8" dataDxfId="34"/>
    <tableColumn id="9" xr3:uid="{3142F3D9-CF51-4896-ABB0-4FE4FAF0BC48}" name="Column9" dataDxfId="33"/>
    <tableColumn id="10" xr3:uid="{1E458EA9-8E20-4E57-99FB-543F5725B9D8}" name="Column10" dataDxfId="32"/>
    <tableColumn id="11" xr3:uid="{40D6288D-CCDE-497A-B9B0-BA4ED55EBB1C}" name="Column11" dataDxfId="31"/>
    <tableColumn id="12" xr3:uid="{1F102B59-0463-42C9-88C5-9B35C477D5D8}" name="Column12" dataDxfId="30"/>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6ECD79-839A-49EA-9744-18B086BF13FA}" name="Table3" displayName="Table3" ref="A1:L1622" totalsRowShown="0" headerRowDxfId="28" dataDxfId="27">
  <autoFilter ref="A1:L1622" xr:uid="{236ECD79-839A-49EA-9744-18B086BF13FA}"/>
  <tableColumns count="12">
    <tableColumn id="1" xr3:uid="{30C8E255-46FE-43FC-99B8-E111C9F86D10}" name="Contract Number" dataDxfId="26"/>
    <tableColumn id="2" xr3:uid="{5F5FCD26-8E4D-4017-BF2C-0408897E4343}" name="Submission Date" dataDxfId="25"/>
    <tableColumn id="3" xr3:uid="{F10600B7-B5D6-479B-BFAE-3973332DADAB}" name="LEA" dataDxfId="24"/>
    <tableColumn id="4" xr3:uid="{E247A8FD-0141-4D11-B2BC-BBCA716DF7A2}" name="Vendor" dataDxfId="23"/>
    <tableColumn id="5" xr3:uid="{FE3787D0-3083-41A6-99BB-54A47C0483D0}" name="Service(s)" dataDxfId="22"/>
    <tableColumn id="6" xr3:uid="{0C1B016F-4D08-40E7-B1EE-0C3F79396336}" name="Earliest Allowable Effective Date _x000a_(10 business days after Submission Date)" dataDxfId="21"/>
    <tableColumn id="7" xr3:uid="{865B27B2-41F0-40CE-AFE4-251974897D6A}" name="Effective Date _x000a_(Stated in Contract)" dataDxfId="20"/>
    <tableColumn id="8" xr3:uid="{1DA8600F-9B55-4815-A003-B6FAD6BB2D07}" name="Low Value" dataDxfId="19"/>
    <tableColumn id="9" xr3:uid="{050FF98F-46C4-45CD-ADB4-8FB7864017FA}" name="High Value" dataDxfId="18"/>
    <tableColumn id="10" xr3:uid="{DC7D43D1-0DF6-4506-9C4D-F0EF80C49ED0}" name="Publicly Bid?" dataDxfId="17"/>
    <tableColumn id="11" xr3:uid="{C0809D08-C564-4644-AB1C-3A8C3AE30C32}" name="Conflicting Interest Contract?" dataDxfId="16"/>
    <tableColumn id="12" xr3:uid="{441E01B6-6D98-47D7-B1A7-3B3951461376}" name="DC PCSB Notes" dataDxfId="15"/>
  </tableColumns>
  <tableStyleInfo name="TableStyleDark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53637E7-64E1-4F3F-885C-9651B81D9D4C}" name="Table36" displayName="Table36" ref="A1:L1721" totalsRowShown="0" headerRowDxfId="13" dataDxfId="12">
  <autoFilter ref="A1:L1721" xr:uid="{253637E7-64E1-4F3F-885C-9651B81D9D4C}"/>
  <tableColumns count="12">
    <tableColumn id="1" xr3:uid="{F34AA766-A1EA-45F5-A198-98BBFDE6B556}" name="Contract Number" dataDxfId="11"/>
    <tableColumn id="2" xr3:uid="{1EA913D0-81C1-46FB-BD13-C91DCAECF617}" name="Submission Date" dataDxfId="10"/>
    <tableColumn id="3" xr3:uid="{88971059-99A2-4039-86BE-69C6363BC35D}" name="LEA" dataDxfId="9"/>
    <tableColumn id="4" xr3:uid="{DECCF3B3-09D9-4BC0-89F6-5483CCF689F7}" name="Vendor" dataDxfId="8"/>
    <tableColumn id="5" xr3:uid="{820F174D-DD47-4580-BE83-0226FC7867ED}" name="Service / Items to Be Provided" dataDxfId="7"/>
    <tableColumn id="6" xr3:uid="{0D5DF921-01B1-4C96-B3E6-B24C10616DF2}" name="Effective Date (Earliest Allowable)" dataDxfId="6"/>
    <tableColumn id="7" xr3:uid="{EEEBEF7E-8CCA-4F02-A7B4-9EAEF364B5C6}" name="Effective Date (Stated in Contract)" dataDxfId="5"/>
    <tableColumn id="8" xr3:uid="{A3085861-E526-4410-8EBC-0D990E108AF3}" name="Low Value" dataDxfId="4"/>
    <tableColumn id="9" xr3:uid="{EE5A7F62-7D1C-4B87-B5AD-560D8F336A31}" name="High Value" dataDxfId="3"/>
    <tableColumn id="10" xr3:uid="{D1F65E9B-BDC4-408E-BB86-AFA275411E30}" name="Publicly Bid" dataDxfId="2"/>
    <tableColumn id="11" xr3:uid="{ABA61F5F-74B3-4D02-A952-FCFF59D6E88C}" name="Conflicting Interest Contract" dataDxfId="1"/>
    <tableColumn id="12" xr3:uid="{E3916768-D0F2-469B-ADF1-0F2284A78371}" name="DC PCSB Notes" dataDxfId="0"/>
  </tableColumns>
  <tableStyleInfo name="TableStyleDark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1672" dT="2020-05-29T12:44:43.22" personId="{25282336-233E-6044-A576-504E39B7BD0E}" id="{AA42C62C-3209-E842-ABBF-DC679ACEFFA2}">
    <text>how is this exempt?  and isn’t it cancelled?</text>
  </threadedComment>
</ThreadedComments>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indeed.com/" TargetMode="External"/><Relationship Id="rId7" Type="http://schemas.openxmlformats.org/officeDocument/2006/relationships/vmlDrawing" Target="../drawings/vmlDrawing1.vml"/><Relationship Id="rId2" Type="http://schemas.openxmlformats.org/officeDocument/2006/relationships/hyperlink" Target="http://1health.io/" TargetMode="External"/><Relationship Id="rId1" Type="http://schemas.openxmlformats.org/officeDocument/2006/relationships/hyperlink" Target="http://indeed.com/" TargetMode="External"/><Relationship Id="rId6" Type="http://schemas.openxmlformats.org/officeDocument/2006/relationships/drawing" Target="../drawings/drawing1.xml"/><Relationship Id="rId5" Type="http://schemas.openxmlformats.org/officeDocument/2006/relationships/hyperlink" Target="https://melwood.org/business-services/custodial/" TargetMode="External"/><Relationship Id="rId10" Type="http://schemas.microsoft.com/office/2017/10/relationships/threadedComment" Target="../threadedComments/threadedComment1.xml"/><Relationship Id="rId4" Type="http://schemas.openxmlformats.org/officeDocument/2006/relationships/hyperlink" Target="http://indeed.com/"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hyperlink" Target="http://indeed.com/" TargetMode="External"/><Relationship Id="rId2" Type="http://schemas.openxmlformats.org/officeDocument/2006/relationships/hyperlink" Target="http://indeed.com/" TargetMode="External"/><Relationship Id="rId1" Type="http://schemas.openxmlformats.org/officeDocument/2006/relationships/hyperlink" Target="http://indeed.com/" TargetMode="External"/><Relationship Id="rId6" Type="http://schemas.openxmlformats.org/officeDocument/2006/relationships/table" Target="../tables/table2.xml"/><Relationship Id="rId5" Type="http://schemas.openxmlformats.org/officeDocument/2006/relationships/hyperlink" Target="http://indeed.com/" TargetMode="External"/><Relationship Id="rId4" Type="http://schemas.openxmlformats.org/officeDocument/2006/relationships/hyperlink" Target="http://chromebookparts.co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edgilityconsulting.com/" TargetMode="External"/><Relationship Id="rId2" Type="http://schemas.openxmlformats.org/officeDocument/2006/relationships/hyperlink" Target="https://www.dlenm.org/" TargetMode="External"/><Relationship Id="rId1" Type="http://schemas.openxmlformats.org/officeDocument/2006/relationships/hyperlink" Target="https://melwood.org/business-services/custodial/" TargetMode="External"/><Relationship Id="rId6" Type="http://schemas.openxmlformats.org/officeDocument/2006/relationships/table" Target="../tables/table3.xml"/><Relationship Id="rId5" Type="http://schemas.openxmlformats.org/officeDocument/2006/relationships/hyperlink" Target="http://indeed.com/" TargetMode="External"/><Relationship Id="rId4" Type="http://schemas.openxmlformats.org/officeDocument/2006/relationships/hyperlink" Target="https://www.alliance-it.com/"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idtrenovations.com/" TargetMode="External"/><Relationship Id="rId2" Type="http://schemas.openxmlformats.org/officeDocument/2006/relationships/hyperlink" Target="http://indeed.com/" TargetMode="External"/><Relationship Id="rId1" Type="http://schemas.openxmlformats.org/officeDocument/2006/relationships/hyperlink" Target="http://indeed.com/" TargetMode="External"/><Relationship Id="rId5" Type="http://schemas.openxmlformats.org/officeDocument/2006/relationships/table" Target="../tables/table4.xml"/><Relationship Id="rId4" Type="http://schemas.openxmlformats.org/officeDocument/2006/relationships/hyperlink" Target="mailto:dschlossman@tmapchs.org"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gifted.co/" TargetMode="External"/><Relationship Id="rId2" Type="http://schemas.openxmlformats.org/officeDocument/2006/relationships/hyperlink" Target="https://www.kjconsultinggroup.com/" TargetMode="External"/><Relationship Id="rId1" Type="http://schemas.openxmlformats.org/officeDocument/2006/relationships/hyperlink" Target="https://www.brandigitalmedia.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36970-3B9B-6B40-B2E0-05C84A2EF835}">
  <dimension ref="A1:L5308"/>
  <sheetViews>
    <sheetView zoomScale="70" zoomScaleNormal="70" workbookViewId="0">
      <pane ySplit="1" topLeftCell="A2" activePane="bottomLeft" state="frozen"/>
      <selection pane="bottomLeft" activeCell="A2" sqref="A2"/>
    </sheetView>
  </sheetViews>
  <sheetFormatPr defaultColWidth="10.875" defaultRowHeight="114.95" customHeight="1"/>
  <cols>
    <col min="1" max="1" width="13.5" style="1" customWidth="1"/>
    <col min="2" max="2" width="20.875" style="27" customWidth="1"/>
    <col min="3" max="5" width="40.875" style="1" customWidth="1"/>
    <col min="6" max="7" width="30.875" style="27" customWidth="1"/>
    <col min="8" max="9" width="20.875" style="52" customWidth="1"/>
    <col min="10" max="10" width="20.875" style="63" customWidth="1"/>
    <col min="11" max="11" width="20.875" style="1" customWidth="1"/>
    <col min="12" max="12" width="85.125" style="1" customWidth="1"/>
    <col min="13" max="16384" width="10.875" style="1"/>
  </cols>
  <sheetData>
    <row r="1" spans="1:12" s="63" customFormat="1" ht="114.95" customHeight="1">
      <c r="A1" s="53" t="s">
        <v>0</v>
      </c>
      <c r="B1" s="54" t="s">
        <v>1</v>
      </c>
      <c r="C1" s="53" t="s">
        <v>2</v>
      </c>
      <c r="D1" s="53" t="s">
        <v>3</v>
      </c>
      <c r="E1" s="53" t="s">
        <v>4</v>
      </c>
      <c r="F1" s="116" t="s">
        <v>5</v>
      </c>
      <c r="G1" s="117" t="s">
        <v>6</v>
      </c>
      <c r="H1" s="112" t="s">
        <v>7</v>
      </c>
      <c r="I1" s="112" t="s">
        <v>8</v>
      </c>
      <c r="J1" s="53" t="s">
        <v>9</v>
      </c>
      <c r="K1" s="53" t="s">
        <v>10</v>
      </c>
      <c r="L1" s="55" t="s">
        <v>11</v>
      </c>
    </row>
    <row r="2" spans="1:12" ht="114.95" customHeight="1">
      <c r="A2" s="32">
        <v>1</v>
      </c>
      <c r="B2" s="2">
        <v>43259</v>
      </c>
      <c r="C2" s="3" t="s">
        <v>12</v>
      </c>
      <c r="D2" s="3" t="s">
        <v>13</v>
      </c>
      <c r="E2" s="4" t="s">
        <v>14</v>
      </c>
      <c r="F2" s="2">
        <f>B2 + 14</f>
        <v>43273</v>
      </c>
      <c r="G2" s="5">
        <v>42740</v>
      </c>
      <c r="H2" s="6">
        <v>25000</v>
      </c>
      <c r="I2" s="7">
        <v>25000</v>
      </c>
      <c r="J2" s="4" t="s">
        <v>15</v>
      </c>
      <c r="K2" s="8" t="s">
        <v>16</v>
      </c>
      <c r="L2" s="3"/>
    </row>
    <row r="3" spans="1:12" ht="114.95" customHeight="1">
      <c r="A3" s="32">
        <v>2</v>
      </c>
      <c r="B3" s="2">
        <v>43521</v>
      </c>
      <c r="C3" s="3" t="s">
        <v>12</v>
      </c>
      <c r="D3" s="3" t="s">
        <v>17</v>
      </c>
      <c r="E3" s="4" t="s">
        <v>18</v>
      </c>
      <c r="F3" s="2">
        <f t="shared" ref="F3:F11" si="0">SUM(B3+14)</f>
        <v>43535</v>
      </c>
      <c r="G3" s="5">
        <v>43344</v>
      </c>
      <c r="H3" s="6">
        <v>31241</v>
      </c>
      <c r="I3" s="7">
        <v>31241</v>
      </c>
      <c r="J3" s="4" t="s">
        <v>19</v>
      </c>
      <c r="K3" s="8" t="s">
        <v>16</v>
      </c>
      <c r="L3" s="3" t="s">
        <v>20</v>
      </c>
    </row>
    <row r="4" spans="1:12" ht="114.95" customHeight="1">
      <c r="A4" s="32">
        <v>3</v>
      </c>
      <c r="B4" s="2">
        <v>43521</v>
      </c>
      <c r="C4" s="3" t="s">
        <v>12</v>
      </c>
      <c r="D4" s="3" t="s">
        <v>21</v>
      </c>
      <c r="E4" s="18" t="s">
        <v>22</v>
      </c>
      <c r="F4" s="2">
        <f t="shared" si="0"/>
        <v>43535</v>
      </c>
      <c r="G4" s="5">
        <v>43344</v>
      </c>
      <c r="H4" s="6">
        <v>257048</v>
      </c>
      <c r="I4" s="7">
        <v>257048</v>
      </c>
      <c r="J4" s="4" t="s">
        <v>19</v>
      </c>
      <c r="K4" s="8" t="s">
        <v>16</v>
      </c>
      <c r="L4" s="3" t="s">
        <v>20</v>
      </c>
    </row>
    <row r="5" spans="1:12" s="50" customFormat="1" ht="114.95" customHeight="1">
      <c r="A5" s="32">
        <v>4</v>
      </c>
      <c r="B5" s="44">
        <v>43521</v>
      </c>
      <c r="C5" s="45" t="s">
        <v>12</v>
      </c>
      <c r="D5" s="45" t="s">
        <v>23</v>
      </c>
      <c r="E5" s="46" t="s">
        <v>24</v>
      </c>
      <c r="F5" s="44">
        <f t="shared" si="0"/>
        <v>43535</v>
      </c>
      <c r="G5" s="47">
        <v>41835</v>
      </c>
      <c r="H5" s="51">
        <v>10000000</v>
      </c>
      <c r="I5" s="48">
        <v>10000000</v>
      </c>
      <c r="J5" s="46" t="s">
        <v>19</v>
      </c>
      <c r="K5" s="49" t="s">
        <v>16</v>
      </c>
      <c r="L5" s="44" t="s">
        <v>25</v>
      </c>
    </row>
    <row r="6" spans="1:12" ht="114.95" customHeight="1">
      <c r="A6" s="32">
        <v>5</v>
      </c>
      <c r="B6" s="2">
        <v>43521</v>
      </c>
      <c r="C6" s="3" t="s">
        <v>12</v>
      </c>
      <c r="D6" s="3" t="s">
        <v>26</v>
      </c>
      <c r="E6" s="4" t="s">
        <v>27</v>
      </c>
      <c r="F6" s="2">
        <f t="shared" si="0"/>
        <v>43535</v>
      </c>
      <c r="G6" s="5">
        <v>42917</v>
      </c>
      <c r="H6" s="6">
        <v>32073</v>
      </c>
      <c r="I6" s="9">
        <v>32073</v>
      </c>
      <c r="J6" s="4" t="s">
        <v>19</v>
      </c>
      <c r="K6" s="8" t="s">
        <v>16</v>
      </c>
      <c r="L6" s="2" t="s">
        <v>25</v>
      </c>
    </row>
    <row r="7" spans="1:12" ht="114.95" customHeight="1">
      <c r="A7" s="32">
        <v>6</v>
      </c>
      <c r="B7" s="2">
        <v>43521</v>
      </c>
      <c r="C7" s="3" t="s">
        <v>12</v>
      </c>
      <c r="D7" s="3" t="s">
        <v>28</v>
      </c>
      <c r="E7" s="4" t="s">
        <v>29</v>
      </c>
      <c r="F7" s="2">
        <f t="shared" si="0"/>
        <v>43535</v>
      </c>
      <c r="G7" s="5">
        <v>43293</v>
      </c>
      <c r="H7" s="6">
        <v>28000</v>
      </c>
      <c r="I7" s="7">
        <v>28000</v>
      </c>
      <c r="J7" s="4" t="s">
        <v>30</v>
      </c>
      <c r="K7" s="8" t="s">
        <v>16</v>
      </c>
      <c r="L7" s="2" t="s">
        <v>25</v>
      </c>
    </row>
    <row r="8" spans="1:12" ht="114.95" customHeight="1">
      <c r="A8" s="32">
        <v>7</v>
      </c>
      <c r="B8" s="2">
        <v>43577</v>
      </c>
      <c r="C8" s="3" t="s">
        <v>12</v>
      </c>
      <c r="D8" s="3" t="s">
        <v>31</v>
      </c>
      <c r="E8" s="4" t="s">
        <v>32</v>
      </c>
      <c r="F8" s="2">
        <f t="shared" si="0"/>
        <v>43591</v>
      </c>
      <c r="G8" s="5">
        <v>43532</v>
      </c>
      <c r="H8" s="6">
        <v>30500</v>
      </c>
      <c r="I8" s="7">
        <v>30500</v>
      </c>
      <c r="J8" s="4" t="s">
        <v>15</v>
      </c>
      <c r="K8" s="8" t="s">
        <v>16</v>
      </c>
      <c r="L8" s="3" t="s">
        <v>20</v>
      </c>
    </row>
    <row r="9" spans="1:12" ht="114.95" customHeight="1">
      <c r="A9" s="32">
        <v>11</v>
      </c>
      <c r="B9" s="2">
        <v>43884</v>
      </c>
      <c r="C9" s="3" t="s">
        <v>12</v>
      </c>
      <c r="D9" s="3" t="s">
        <v>33</v>
      </c>
      <c r="E9" s="11" t="s">
        <v>34</v>
      </c>
      <c r="F9" s="2">
        <f t="shared" si="0"/>
        <v>43898</v>
      </c>
      <c r="G9" s="2">
        <v>43496</v>
      </c>
      <c r="H9" s="10">
        <v>58000</v>
      </c>
      <c r="I9" s="10">
        <v>58000</v>
      </c>
      <c r="J9" s="2" t="s">
        <v>15</v>
      </c>
      <c r="K9" s="3" t="s">
        <v>16</v>
      </c>
      <c r="L9" s="3"/>
    </row>
    <row r="10" spans="1:12" ht="114.95" customHeight="1">
      <c r="A10" s="32">
        <v>8</v>
      </c>
      <c r="B10" s="12">
        <v>43885</v>
      </c>
      <c r="C10" s="3" t="s">
        <v>12</v>
      </c>
      <c r="D10" s="3" t="s">
        <v>35</v>
      </c>
      <c r="E10" s="4" t="s">
        <v>36</v>
      </c>
      <c r="F10" s="2">
        <f t="shared" si="0"/>
        <v>43899</v>
      </c>
      <c r="G10" s="5">
        <v>43282</v>
      </c>
      <c r="H10" s="6">
        <v>25000</v>
      </c>
      <c r="I10" s="7">
        <v>125000</v>
      </c>
      <c r="J10" s="4" t="s">
        <v>37</v>
      </c>
      <c r="K10" s="8" t="s">
        <v>16</v>
      </c>
      <c r="L10" s="3" t="s">
        <v>38</v>
      </c>
    </row>
    <row r="11" spans="1:12" ht="114.95" customHeight="1">
      <c r="A11" s="32">
        <v>9</v>
      </c>
      <c r="B11" s="2">
        <v>43885</v>
      </c>
      <c r="C11" s="3" t="s">
        <v>12</v>
      </c>
      <c r="D11" s="3" t="s">
        <v>39</v>
      </c>
      <c r="E11" s="33" t="s">
        <v>40</v>
      </c>
      <c r="F11" s="2">
        <f t="shared" si="0"/>
        <v>43899</v>
      </c>
      <c r="G11" s="15">
        <v>44013</v>
      </c>
      <c r="H11" s="10">
        <v>60000</v>
      </c>
      <c r="I11" s="16">
        <v>140000</v>
      </c>
      <c r="J11" s="2" t="s">
        <v>15</v>
      </c>
      <c r="K11" s="13" t="s">
        <v>16</v>
      </c>
      <c r="L11" s="3" t="s">
        <v>38</v>
      </c>
    </row>
    <row r="12" spans="1:12" ht="114.95" customHeight="1">
      <c r="A12" s="32">
        <v>12</v>
      </c>
      <c r="B12" s="2">
        <v>43920</v>
      </c>
      <c r="C12" s="3" t="s">
        <v>12</v>
      </c>
      <c r="D12" s="3" t="s">
        <v>41</v>
      </c>
      <c r="E12" s="3" t="s">
        <v>42</v>
      </c>
      <c r="F12" s="2">
        <v>43935</v>
      </c>
      <c r="G12" s="2">
        <v>43282</v>
      </c>
      <c r="H12" s="10">
        <v>37156</v>
      </c>
      <c r="I12" s="10">
        <v>37156</v>
      </c>
      <c r="J12" s="3" t="s">
        <v>37</v>
      </c>
      <c r="K12" s="3" t="s">
        <v>16</v>
      </c>
      <c r="L12" s="3" t="s">
        <v>38</v>
      </c>
    </row>
    <row r="13" spans="1:12" ht="114.95" customHeight="1">
      <c r="A13" s="32">
        <v>14</v>
      </c>
      <c r="B13" s="2">
        <v>43920</v>
      </c>
      <c r="C13" s="3" t="s">
        <v>12</v>
      </c>
      <c r="D13" s="3" t="s">
        <v>43</v>
      </c>
      <c r="E13" s="3" t="s">
        <v>44</v>
      </c>
      <c r="F13" s="2">
        <v>43935</v>
      </c>
      <c r="G13" s="2">
        <v>43282</v>
      </c>
      <c r="H13" s="10">
        <v>27273</v>
      </c>
      <c r="I13" s="10">
        <v>27273</v>
      </c>
      <c r="J13" s="3" t="s">
        <v>37</v>
      </c>
      <c r="K13" s="3" t="s">
        <v>16</v>
      </c>
      <c r="L13" s="3" t="s">
        <v>38</v>
      </c>
    </row>
    <row r="14" spans="1:12" ht="114.95" customHeight="1">
      <c r="A14" s="32">
        <v>15</v>
      </c>
      <c r="B14" s="2">
        <v>43920.928472222222</v>
      </c>
      <c r="C14" s="3" t="s">
        <v>12</v>
      </c>
      <c r="D14" s="3" t="s">
        <v>45</v>
      </c>
      <c r="E14" s="3" t="s">
        <v>46</v>
      </c>
      <c r="F14" s="2">
        <v>43935</v>
      </c>
      <c r="G14" s="2">
        <v>43282</v>
      </c>
      <c r="H14" s="10">
        <v>25186</v>
      </c>
      <c r="I14" s="10">
        <v>25186</v>
      </c>
      <c r="J14" s="3" t="s">
        <v>37</v>
      </c>
      <c r="K14" s="3" t="s">
        <v>16</v>
      </c>
      <c r="L14" s="3" t="s">
        <v>38</v>
      </c>
    </row>
    <row r="15" spans="1:12" ht="114.95" customHeight="1">
      <c r="A15" s="32">
        <v>10</v>
      </c>
      <c r="B15" s="2">
        <v>43922</v>
      </c>
      <c r="C15" s="3" t="s">
        <v>12</v>
      </c>
      <c r="D15" s="3" t="s">
        <v>47</v>
      </c>
      <c r="E15" s="3" t="s">
        <v>48</v>
      </c>
      <c r="F15" s="2">
        <v>43936</v>
      </c>
      <c r="G15" s="2">
        <v>44002</v>
      </c>
      <c r="H15" s="10">
        <v>75000</v>
      </c>
      <c r="I15" s="10">
        <v>85000</v>
      </c>
      <c r="J15" s="3" t="s">
        <v>15</v>
      </c>
      <c r="K15" s="3" t="s">
        <v>16</v>
      </c>
      <c r="L15" s="3"/>
    </row>
    <row r="16" spans="1:12" ht="114.95" customHeight="1">
      <c r="A16" s="32">
        <v>13</v>
      </c>
      <c r="B16" s="2">
        <v>43924.549305555556</v>
      </c>
      <c r="C16" s="3" t="s">
        <v>12</v>
      </c>
      <c r="D16" s="3" t="s">
        <v>49</v>
      </c>
      <c r="E16" s="3" t="s">
        <v>50</v>
      </c>
      <c r="F16" s="2">
        <v>43941</v>
      </c>
      <c r="G16" s="2">
        <v>43282</v>
      </c>
      <c r="H16" s="10">
        <v>27513</v>
      </c>
      <c r="I16" s="10">
        <v>27513</v>
      </c>
      <c r="J16" s="3" t="s">
        <v>51</v>
      </c>
      <c r="K16" s="3" t="s">
        <v>16</v>
      </c>
      <c r="L16" s="3" t="s">
        <v>38</v>
      </c>
    </row>
    <row r="17" spans="1:12" ht="114.95" customHeight="1">
      <c r="A17" s="32">
        <v>16</v>
      </c>
      <c r="B17" s="2">
        <v>44159.477777777778</v>
      </c>
      <c r="C17" s="3" t="s">
        <v>12</v>
      </c>
      <c r="D17" s="3" t="s">
        <v>52</v>
      </c>
      <c r="E17" s="4" t="s">
        <v>53</v>
      </c>
      <c r="F17" s="2">
        <f>SUM(B17+14)</f>
        <v>44173.477777777778</v>
      </c>
      <c r="G17" s="5">
        <v>44118</v>
      </c>
      <c r="H17" s="6">
        <v>1092000</v>
      </c>
      <c r="I17" s="7">
        <v>1200000</v>
      </c>
      <c r="J17" s="4" t="s">
        <v>15</v>
      </c>
      <c r="K17" s="8" t="s">
        <v>16</v>
      </c>
      <c r="L17" s="3"/>
    </row>
    <row r="18" spans="1:12" ht="114.95" customHeight="1">
      <c r="A18" s="32">
        <v>17</v>
      </c>
      <c r="B18" s="2">
        <v>44285.413194444445</v>
      </c>
      <c r="C18" s="3" t="s">
        <v>12</v>
      </c>
      <c r="D18" s="3" t="s">
        <v>35</v>
      </c>
      <c r="E18" s="4" t="s">
        <v>36</v>
      </c>
      <c r="F18" s="2">
        <f>SUM(B18+14)</f>
        <v>44299.413194444445</v>
      </c>
      <c r="G18" s="5">
        <v>44299</v>
      </c>
      <c r="H18" s="6">
        <v>25000</v>
      </c>
      <c r="I18" s="7">
        <v>125000</v>
      </c>
      <c r="J18" s="4" t="s">
        <v>37</v>
      </c>
      <c r="K18" s="8" t="s">
        <v>16</v>
      </c>
      <c r="L18" s="3"/>
    </row>
    <row r="19" spans="1:12" ht="114.95" customHeight="1">
      <c r="A19" s="32">
        <v>18</v>
      </c>
      <c r="B19" s="2">
        <v>44294.35</v>
      </c>
      <c r="C19" s="3" t="s">
        <v>12</v>
      </c>
      <c r="D19" s="3" t="s">
        <v>43</v>
      </c>
      <c r="E19" s="4" t="s">
        <v>54</v>
      </c>
      <c r="F19" s="2">
        <f>SUM(B19+14)</f>
        <v>44308.35</v>
      </c>
      <c r="G19" s="5">
        <v>44308</v>
      </c>
      <c r="H19" s="6">
        <v>25000</v>
      </c>
      <c r="I19" s="7">
        <v>125000</v>
      </c>
      <c r="J19" s="4" t="s">
        <v>37</v>
      </c>
      <c r="K19" s="8" t="s">
        <v>16</v>
      </c>
      <c r="L19" s="3"/>
    </row>
    <row r="20" spans="1:12" ht="114.95" customHeight="1">
      <c r="A20" s="32">
        <v>19</v>
      </c>
      <c r="B20" s="2">
        <v>44294.351388888892</v>
      </c>
      <c r="C20" s="3" t="s">
        <v>12</v>
      </c>
      <c r="D20" s="3" t="s">
        <v>55</v>
      </c>
      <c r="E20" s="4" t="s">
        <v>56</v>
      </c>
      <c r="F20" s="2">
        <f>SUM(B20+14)</f>
        <v>44308.351388888892</v>
      </c>
      <c r="G20" s="5">
        <v>44308</v>
      </c>
      <c r="H20" s="6">
        <v>25000</v>
      </c>
      <c r="I20" s="7">
        <v>125000</v>
      </c>
      <c r="J20" s="4" t="s">
        <v>37</v>
      </c>
      <c r="K20" s="8" t="s">
        <v>16</v>
      </c>
      <c r="L20" s="3"/>
    </row>
    <row r="21" spans="1:12" ht="114.95" customHeight="1">
      <c r="A21" s="32">
        <v>20</v>
      </c>
      <c r="B21" s="2">
        <v>44329.598611111112</v>
      </c>
      <c r="C21" s="3" t="s">
        <v>12</v>
      </c>
      <c r="D21" s="3" t="s">
        <v>57</v>
      </c>
      <c r="E21" s="4" t="s">
        <v>58</v>
      </c>
      <c r="F21" s="2">
        <f t="shared" ref="F21:F29" si="1">SUM(B21 + 14)</f>
        <v>44343.598611111112</v>
      </c>
      <c r="G21" s="5">
        <v>44228</v>
      </c>
      <c r="H21" s="6">
        <v>25000</v>
      </c>
      <c r="I21" s="7">
        <v>150000</v>
      </c>
      <c r="J21" s="4" t="s">
        <v>19</v>
      </c>
      <c r="K21" s="8" t="s">
        <v>16</v>
      </c>
      <c r="L21" s="3"/>
    </row>
    <row r="22" spans="1:12" ht="114.95" customHeight="1">
      <c r="A22" s="32">
        <v>21</v>
      </c>
      <c r="B22" s="2">
        <v>44329.601388888892</v>
      </c>
      <c r="C22" s="3" t="s">
        <v>12</v>
      </c>
      <c r="D22" s="3" t="s">
        <v>39</v>
      </c>
      <c r="E22" s="4" t="s">
        <v>59</v>
      </c>
      <c r="F22" s="2">
        <f t="shared" si="1"/>
        <v>44343.601388888892</v>
      </c>
      <c r="G22" s="5">
        <v>44245</v>
      </c>
      <c r="H22" s="6">
        <v>25000</v>
      </c>
      <c r="I22" s="7">
        <v>50000</v>
      </c>
      <c r="J22" s="4" t="s">
        <v>19</v>
      </c>
      <c r="K22" s="8" t="s">
        <v>16</v>
      </c>
      <c r="L22" s="3"/>
    </row>
    <row r="23" spans="1:12" ht="114.95" customHeight="1">
      <c r="A23" s="32">
        <v>24</v>
      </c>
      <c r="B23" s="2">
        <v>44342.606944444444</v>
      </c>
      <c r="C23" s="3" t="s">
        <v>12</v>
      </c>
      <c r="D23" s="3" t="s">
        <v>28</v>
      </c>
      <c r="E23" s="4" t="s">
        <v>60</v>
      </c>
      <c r="F23" s="2">
        <f t="shared" si="1"/>
        <v>44356.606944444444</v>
      </c>
      <c r="G23" s="5">
        <v>44259</v>
      </c>
      <c r="H23" s="6">
        <v>30000</v>
      </c>
      <c r="I23" s="7">
        <v>31000</v>
      </c>
      <c r="J23" s="4" t="s">
        <v>61</v>
      </c>
      <c r="K23" s="8" t="s">
        <v>16</v>
      </c>
      <c r="L23" s="3"/>
    </row>
    <row r="24" spans="1:12" ht="114.95" customHeight="1">
      <c r="A24" s="32">
        <v>22</v>
      </c>
      <c r="B24" s="2">
        <v>44348.566666666666</v>
      </c>
      <c r="C24" s="3" t="s">
        <v>12</v>
      </c>
      <c r="D24" s="3" t="s">
        <v>62</v>
      </c>
      <c r="E24" s="4" t="s">
        <v>63</v>
      </c>
      <c r="F24" s="2">
        <f t="shared" si="1"/>
        <v>44362.566666666666</v>
      </c>
      <c r="G24" s="5">
        <v>44256</v>
      </c>
      <c r="H24" s="6">
        <v>125000</v>
      </c>
      <c r="I24" s="7">
        <v>130000</v>
      </c>
      <c r="J24" s="4" t="s">
        <v>64</v>
      </c>
      <c r="K24" s="8" t="s">
        <v>16</v>
      </c>
      <c r="L24" s="3"/>
    </row>
    <row r="25" spans="1:12" ht="114.95" customHeight="1">
      <c r="A25" s="32">
        <v>23</v>
      </c>
      <c r="B25" s="2">
        <v>44348.568749999999</v>
      </c>
      <c r="C25" s="3" t="s">
        <v>12</v>
      </c>
      <c r="D25" s="3" t="s">
        <v>65</v>
      </c>
      <c r="E25" s="4" t="s">
        <v>66</v>
      </c>
      <c r="F25" s="2">
        <f t="shared" si="1"/>
        <v>44362.568749999999</v>
      </c>
      <c r="G25" s="5">
        <v>44012</v>
      </c>
      <c r="H25" s="6">
        <v>138000</v>
      </c>
      <c r="I25" s="7">
        <v>140000</v>
      </c>
      <c r="J25" s="4" t="s">
        <v>64</v>
      </c>
      <c r="K25" s="8" t="s">
        <v>16</v>
      </c>
      <c r="L25" s="3"/>
    </row>
    <row r="26" spans="1:12" ht="114.95" customHeight="1">
      <c r="A26" s="32">
        <v>26</v>
      </c>
      <c r="B26" s="2">
        <v>44350.421527777777</v>
      </c>
      <c r="C26" s="3" t="s">
        <v>12</v>
      </c>
      <c r="D26" s="3" t="s">
        <v>67</v>
      </c>
      <c r="E26" s="4" t="s">
        <v>68</v>
      </c>
      <c r="F26" s="2">
        <f t="shared" si="1"/>
        <v>44364.421527777777</v>
      </c>
      <c r="G26" s="5">
        <v>44013</v>
      </c>
      <c r="H26" s="6">
        <v>31200</v>
      </c>
      <c r="I26" s="7">
        <v>31200</v>
      </c>
      <c r="J26" s="4" t="s">
        <v>61</v>
      </c>
      <c r="K26" s="8" t="s">
        <v>16</v>
      </c>
      <c r="L26" s="3" t="s">
        <v>69</v>
      </c>
    </row>
    <row r="27" spans="1:12" ht="114.95" customHeight="1">
      <c r="A27" s="32">
        <v>27</v>
      </c>
      <c r="B27" s="2">
        <v>44356.367361111108</v>
      </c>
      <c r="C27" s="3" t="s">
        <v>12</v>
      </c>
      <c r="D27" s="3" t="s">
        <v>70</v>
      </c>
      <c r="E27" s="4" t="s">
        <v>71</v>
      </c>
      <c r="F27" s="2">
        <f t="shared" si="1"/>
        <v>44370.367361111108</v>
      </c>
      <c r="G27" s="5">
        <v>44027</v>
      </c>
      <c r="H27" s="6">
        <v>38000</v>
      </c>
      <c r="I27" s="7">
        <v>39000</v>
      </c>
      <c r="J27" s="4" t="s">
        <v>51</v>
      </c>
      <c r="K27" s="8" t="s">
        <v>16</v>
      </c>
      <c r="L27" s="3"/>
    </row>
    <row r="28" spans="1:12" ht="114.95" customHeight="1">
      <c r="A28" s="32">
        <v>25</v>
      </c>
      <c r="B28" s="2">
        <v>44356.482638888891</v>
      </c>
      <c r="C28" s="3" t="s">
        <v>12</v>
      </c>
      <c r="D28" s="3" t="s">
        <v>72</v>
      </c>
      <c r="E28" s="4" t="s">
        <v>18</v>
      </c>
      <c r="F28" s="2">
        <f t="shared" si="1"/>
        <v>44370.482638888891</v>
      </c>
      <c r="G28" s="5">
        <v>44075</v>
      </c>
      <c r="H28" s="6">
        <v>41000</v>
      </c>
      <c r="I28" s="7">
        <v>46000</v>
      </c>
      <c r="J28" s="4" t="s">
        <v>73</v>
      </c>
      <c r="K28" s="8" t="s">
        <v>16</v>
      </c>
      <c r="L28" s="3" t="s">
        <v>69</v>
      </c>
    </row>
    <row r="29" spans="1:12" ht="114.95" customHeight="1">
      <c r="A29" s="32">
        <v>28</v>
      </c>
      <c r="B29" s="2">
        <v>44363.412499999999</v>
      </c>
      <c r="C29" s="3" t="s">
        <v>12</v>
      </c>
      <c r="D29" s="3" t="s">
        <v>74</v>
      </c>
      <c r="E29" s="4" t="s">
        <v>75</v>
      </c>
      <c r="F29" s="2">
        <f t="shared" si="1"/>
        <v>44377.412499999999</v>
      </c>
      <c r="G29" s="5">
        <v>44228</v>
      </c>
      <c r="H29" s="6">
        <v>39885</v>
      </c>
      <c r="I29" s="7">
        <v>42000</v>
      </c>
      <c r="J29" s="4" t="s">
        <v>51</v>
      </c>
      <c r="K29" s="8" t="s">
        <v>16</v>
      </c>
      <c r="L29" s="3"/>
    </row>
    <row r="30" spans="1:12" ht="114.95" customHeight="1">
      <c r="A30" s="32">
        <v>30</v>
      </c>
      <c r="B30" s="2">
        <v>44363.412499999999</v>
      </c>
      <c r="C30" s="3" t="s">
        <v>12</v>
      </c>
      <c r="D30" s="3" t="s">
        <v>74</v>
      </c>
      <c r="E30" s="4" t="s">
        <v>75</v>
      </c>
      <c r="F30" s="2">
        <f>SUM(B30+14)</f>
        <v>44377.412499999999</v>
      </c>
      <c r="G30" s="5">
        <v>44228</v>
      </c>
      <c r="H30" s="6">
        <v>39885</v>
      </c>
      <c r="I30" s="7">
        <v>42000</v>
      </c>
      <c r="J30" s="4" t="s">
        <v>51</v>
      </c>
      <c r="K30" s="8" t="s">
        <v>16</v>
      </c>
      <c r="L30" s="3"/>
    </row>
    <row r="31" spans="1:12" ht="114.95" customHeight="1">
      <c r="A31" s="32">
        <v>29</v>
      </c>
      <c r="B31" s="2">
        <v>44364.443055555559</v>
      </c>
      <c r="C31" s="3" t="s">
        <v>12</v>
      </c>
      <c r="D31" s="3" t="s">
        <v>76</v>
      </c>
      <c r="E31" s="4" t="s">
        <v>77</v>
      </c>
      <c r="F31" s="2">
        <f>SUM(B31 + 14)</f>
        <v>44378.443055555559</v>
      </c>
      <c r="G31" s="5">
        <v>44013</v>
      </c>
      <c r="H31" s="6">
        <v>81125</v>
      </c>
      <c r="I31" s="7">
        <v>82000</v>
      </c>
      <c r="J31" s="4" t="s">
        <v>19</v>
      </c>
      <c r="K31" s="8" t="s">
        <v>16</v>
      </c>
      <c r="L31" s="3" t="s">
        <v>69</v>
      </c>
    </row>
    <row r="32" spans="1:12" ht="114.95" customHeight="1">
      <c r="A32" s="32">
        <v>31</v>
      </c>
      <c r="B32" s="2">
        <v>44383.424305555556</v>
      </c>
      <c r="C32" s="3" t="s">
        <v>12</v>
      </c>
      <c r="D32" s="3" t="s">
        <v>76</v>
      </c>
      <c r="E32" s="4" t="s">
        <v>77</v>
      </c>
      <c r="F32" s="2">
        <f t="shared" ref="F32:F38" si="2">SUM(B32+14)</f>
        <v>44397.424305555556</v>
      </c>
      <c r="G32" s="5">
        <v>44378</v>
      </c>
      <c r="H32" s="6">
        <v>82500</v>
      </c>
      <c r="I32" s="7">
        <v>82500</v>
      </c>
      <c r="J32" s="4" t="s">
        <v>19</v>
      </c>
      <c r="K32" s="8" t="s">
        <v>16</v>
      </c>
      <c r="L32" s="3"/>
    </row>
    <row r="33" spans="1:12" ht="114.95" customHeight="1">
      <c r="A33" s="32">
        <v>32</v>
      </c>
      <c r="B33" s="2">
        <v>44412.331944444442</v>
      </c>
      <c r="C33" s="3" t="s">
        <v>12</v>
      </c>
      <c r="D33" s="3" t="s">
        <v>65</v>
      </c>
      <c r="E33" s="4" t="s">
        <v>78</v>
      </c>
      <c r="F33" s="2">
        <f t="shared" si="2"/>
        <v>44426.331944444442</v>
      </c>
      <c r="G33" s="5">
        <v>44409</v>
      </c>
      <c r="H33" s="6">
        <v>166320</v>
      </c>
      <c r="I33" s="7">
        <v>166400</v>
      </c>
      <c r="J33" s="4" t="s">
        <v>19</v>
      </c>
      <c r="K33" s="8" t="s">
        <v>16</v>
      </c>
      <c r="L33" s="3"/>
    </row>
    <row r="34" spans="1:12" ht="114.95" customHeight="1">
      <c r="A34" s="32">
        <v>33</v>
      </c>
      <c r="B34" s="21">
        <v>44082</v>
      </c>
      <c r="C34" s="13" t="s">
        <v>79</v>
      </c>
      <c r="D34" s="13" t="s">
        <v>35</v>
      </c>
      <c r="E34" s="13" t="s">
        <v>80</v>
      </c>
      <c r="F34" s="22">
        <f t="shared" si="2"/>
        <v>44096</v>
      </c>
      <c r="G34" s="21">
        <v>44013</v>
      </c>
      <c r="H34" s="23">
        <v>75000</v>
      </c>
      <c r="I34" s="23">
        <v>85000</v>
      </c>
      <c r="J34" s="13" t="s">
        <v>37</v>
      </c>
      <c r="K34" s="24" t="s">
        <v>16</v>
      </c>
      <c r="L34" s="3"/>
    </row>
    <row r="35" spans="1:12" ht="114.95" customHeight="1">
      <c r="A35" s="32">
        <v>35</v>
      </c>
      <c r="B35" s="21">
        <v>44082</v>
      </c>
      <c r="C35" s="13" t="s">
        <v>79</v>
      </c>
      <c r="D35" s="13" t="s">
        <v>55</v>
      </c>
      <c r="E35" s="13" t="s">
        <v>81</v>
      </c>
      <c r="F35" s="22">
        <f t="shared" si="2"/>
        <v>44096</v>
      </c>
      <c r="G35" s="21">
        <v>44013</v>
      </c>
      <c r="H35" s="23">
        <v>22000</v>
      </c>
      <c r="I35" s="23">
        <v>28000</v>
      </c>
      <c r="J35" s="13" t="s">
        <v>37</v>
      </c>
      <c r="K35" s="24" t="s">
        <v>16</v>
      </c>
      <c r="L35" s="3"/>
    </row>
    <row r="36" spans="1:12" ht="114.95" customHeight="1">
      <c r="A36" s="32">
        <v>34</v>
      </c>
      <c r="B36" s="21">
        <v>44082.759722222225</v>
      </c>
      <c r="C36" s="13" t="s">
        <v>79</v>
      </c>
      <c r="D36" s="13" t="s">
        <v>43</v>
      </c>
      <c r="E36" s="13" t="s">
        <v>82</v>
      </c>
      <c r="F36" s="22">
        <f t="shared" si="2"/>
        <v>44096.759722222225</v>
      </c>
      <c r="G36" s="21">
        <v>44013</v>
      </c>
      <c r="H36" s="23">
        <v>65000</v>
      </c>
      <c r="I36" s="23">
        <v>75000</v>
      </c>
      <c r="J36" s="13" t="s">
        <v>37</v>
      </c>
      <c r="K36" s="24" t="s">
        <v>16</v>
      </c>
      <c r="L36" s="3"/>
    </row>
    <row r="37" spans="1:12" ht="114.95" customHeight="1">
      <c r="A37" s="32">
        <v>40</v>
      </c>
      <c r="B37" s="2">
        <v>44363.688888888886</v>
      </c>
      <c r="C37" s="3" t="s">
        <v>79</v>
      </c>
      <c r="D37" s="3" t="s">
        <v>76</v>
      </c>
      <c r="E37" s="4" t="s">
        <v>83</v>
      </c>
      <c r="F37" s="2">
        <f t="shared" si="2"/>
        <v>44377.688888888886</v>
      </c>
      <c r="G37" s="5">
        <v>44378</v>
      </c>
      <c r="H37" s="6">
        <v>200000</v>
      </c>
      <c r="I37" s="7">
        <v>230000</v>
      </c>
      <c r="J37" s="4" t="s">
        <v>15</v>
      </c>
      <c r="K37" s="8" t="s">
        <v>16</v>
      </c>
      <c r="L37" s="3"/>
    </row>
    <row r="38" spans="1:12" ht="114.95" customHeight="1">
      <c r="A38" s="32">
        <v>41</v>
      </c>
      <c r="B38" s="2">
        <v>44363.693055555559</v>
      </c>
      <c r="C38" s="3" t="s">
        <v>79</v>
      </c>
      <c r="D38" s="3" t="s">
        <v>84</v>
      </c>
      <c r="E38" s="4" t="s">
        <v>85</v>
      </c>
      <c r="F38" s="2">
        <f t="shared" si="2"/>
        <v>44377.693055555559</v>
      </c>
      <c r="G38" s="5">
        <v>44378</v>
      </c>
      <c r="H38" s="6">
        <v>40000</v>
      </c>
      <c r="I38" s="7">
        <v>50000</v>
      </c>
      <c r="J38" s="4" t="s">
        <v>15</v>
      </c>
      <c r="K38" s="8" t="s">
        <v>16</v>
      </c>
      <c r="L38" s="3"/>
    </row>
    <row r="39" spans="1:12" ht="114.95" customHeight="1">
      <c r="A39" s="32">
        <v>36</v>
      </c>
      <c r="B39" s="2">
        <v>44368.429861111108</v>
      </c>
      <c r="C39" s="3" t="s">
        <v>79</v>
      </c>
      <c r="D39" s="3" t="s">
        <v>35</v>
      </c>
      <c r="E39" s="4" t="s">
        <v>86</v>
      </c>
      <c r="F39" s="2">
        <f>SUM(B39 + 14)</f>
        <v>44382.429861111108</v>
      </c>
      <c r="G39" s="5">
        <v>44384</v>
      </c>
      <c r="H39" s="6">
        <v>59000</v>
      </c>
      <c r="I39" s="7">
        <v>85000</v>
      </c>
      <c r="J39" s="4" t="s">
        <v>37</v>
      </c>
      <c r="K39" s="8" t="s">
        <v>16</v>
      </c>
      <c r="L39" s="3"/>
    </row>
    <row r="40" spans="1:12" ht="114.95" customHeight="1">
      <c r="A40" s="32">
        <v>37</v>
      </c>
      <c r="B40" s="2">
        <v>44368.430555555555</v>
      </c>
      <c r="C40" s="3" t="s">
        <v>79</v>
      </c>
      <c r="D40" s="3" t="s">
        <v>55</v>
      </c>
      <c r="E40" s="4" t="s">
        <v>56</v>
      </c>
      <c r="F40" s="2">
        <f>SUM(B40 + 14)</f>
        <v>44382.430555555555</v>
      </c>
      <c r="G40" s="5">
        <v>44384</v>
      </c>
      <c r="H40" s="6">
        <v>28000</v>
      </c>
      <c r="I40" s="7">
        <v>45000</v>
      </c>
      <c r="J40" s="4" t="s">
        <v>37</v>
      </c>
      <c r="K40" s="8" t="s">
        <v>16</v>
      </c>
      <c r="L40" s="3"/>
    </row>
    <row r="41" spans="1:12" ht="114.95" customHeight="1">
      <c r="A41" s="32">
        <v>38</v>
      </c>
      <c r="B41" s="2">
        <v>44368.432638888888</v>
      </c>
      <c r="C41" s="3" t="s">
        <v>79</v>
      </c>
      <c r="D41" s="3" t="s">
        <v>43</v>
      </c>
      <c r="E41" s="4" t="s">
        <v>54</v>
      </c>
      <c r="F41" s="2">
        <f>SUM(B41 + 14)</f>
        <v>44382.432638888888</v>
      </c>
      <c r="G41" s="5">
        <v>44384</v>
      </c>
      <c r="H41" s="6">
        <v>50000</v>
      </c>
      <c r="I41" s="7">
        <v>60000</v>
      </c>
      <c r="J41" s="4" t="s">
        <v>37</v>
      </c>
      <c r="K41" s="8" t="s">
        <v>16</v>
      </c>
      <c r="L41" s="3"/>
    </row>
    <row r="42" spans="1:12" ht="114.95" customHeight="1">
      <c r="A42" s="32">
        <v>39</v>
      </c>
      <c r="B42" s="2">
        <v>44368.433333333334</v>
      </c>
      <c r="C42" s="3" t="s">
        <v>79</v>
      </c>
      <c r="D42" s="3" t="s">
        <v>87</v>
      </c>
      <c r="E42" s="4" t="s">
        <v>88</v>
      </c>
      <c r="F42" s="2">
        <f>SUM(B42 + 14)</f>
        <v>44382.433333333334</v>
      </c>
      <c r="G42" s="5">
        <v>44384</v>
      </c>
      <c r="H42" s="6">
        <v>35000</v>
      </c>
      <c r="I42" s="7">
        <v>55000</v>
      </c>
      <c r="J42" s="4" t="s">
        <v>37</v>
      </c>
      <c r="K42" s="8" t="s">
        <v>16</v>
      </c>
      <c r="L42" s="3"/>
    </row>
    <row r="43" spans="1:12" ht="114.95" customHeight="1">
      <c r="A43" s="32">
        <v>42</v>
      </c>
      <c r="B43" s="2">
        <v>44433.720138888886</v>
      </c>
      <c r="C43" s="3" t="s">
        <v>79</v>
      </c>
      <c r="D43" s="3" t="s">
        <v>89</v>
      </c>
      <c r="E43" s="4" t="s">
        <v>90</v>
      </c>
      <c r="F43" s="2">
        <f>SUM(B43+14)</f>
        <v>44447.720138888886</v>
      </c>
      <c r="G43" s="5">
        <v>44449</v>
      </c>
      <c r="H43" s="6">
        <v>65000</v>
      </c>
      <c r="I43" s="7">
        <v>90000</v>
      </c>
      <c r="J43" s="4" t="s">
        <v>15</v>
      </c>
      <c r="K43" s="8" t="s">
        <v>16</v>
      </c>
      <c r="L43" s="3"/>
    </row>
    <row r="44" spans="1:12" ht="114.95" customHeight="1">
      <c r="A44" s="32">
        <v>44</v>
      </c>
      <c r="B44" s="2">
        <v>42095</v>
      </c>
      <c r="C44" s="3" t="s">
        <v>91</v>
      </c>
      <c r="D44" s="3" t="s">
        <v>92</v>
      </c>
      <c r="E44" s="4" t="s">
        <v>93</v>
      </c>
      <c r="F44" s="2">
        <f>B44+10</f>
        <v>42105</v>
      </c>
      <c r="G44" s="5">
        <v>42612</v>
      </c>
      <c r="H44" s="6">
        <v>357540</v>
      </c>
      <c r="I44" s="7">
        <v>357540</v>
      </c>
      <c r="J44" s="4" t="s">
        <v>15</v>
      </c>
      <c r="K44" s="8" t="s">
        <v>16</v>
      </c>
      <c r="L44" s="3"/>
    </row>
    <row r="45" spans="1:12" ht="114.95" customHeight="1">
      <c r="A45" s="32">
        <v>43</v>
      </c>
      <c r="B45" s="2">
        <v>43167</v>
      </c>
      <c r="C45" s="3" t="s">
        <v>91</v>
      </c>
      <c r="D45" s="3" t="s">
        <v>94</v>
      </c>
      <c r="E45" s="4" t="s">
        <v>95</v>
      </c>
      <c r="F45" s="2">
        <f>B45+10</f>
        <v>43177</v>
      </c>
      <c r="G45" s="5">
        <v>43067</v>
      </c>
      <c r="H45" s="7">
        <v>30000</v>
      </c>
      <c r="I45" s="7">
        <v>30000</v>
      </c>
      <c r="J45" s="4" t="s">
        <v>15</v>
      </c>
      <c r="K45" s="8" t="s">
        <v>16</v>
      </c>
      <c r="L45" s="3" t="s">
        <v>96</v>
      </c>
    </row>
    <row r="46" spans="1:12" ht="114.95" customHeight="1">
      <c r="A46" s="32">
        <v>45</v>
      </c>
      <c r="B46" s="2">
        <v>43279</v>
      </c>
      <c r="C46" s="3" t="s">
        <v>91</v>
      </c>
      <c r="D46" s="3" t="s">
        <v>97</v>
      </c>
      <c r="E46" s="4" t="s">
        <v>98</v>
      </c>
      <c r="F46" s="2">
        <f>B46+10</f>
        <v>43289</v>
      </c>
      <c r="G46" s="5">
        <v>43299</v>
      </c>
      <c r="H46" s="6">
        <v>6135552</v>
      </c>
      <c r="I46" s="7">
        <v>6135552</v>
      </c>
      <c r="J46" s="25" t="s">
        <v>99</v>
      </c>
      <c r="K46" s="8" t="s">
        <v>15</v>
      </c>
      <c r="L46" s="3" t="s">
        <v>100</v>
      </c>
    </row>
    <row r="47" spans="1:12" ht="114.95" customHeight="1">
      <c r="A47" s="32">
        <v>58</v>
      </c>
      <c r="B47" s="2">
        <v>43289</v>
      </c>
      <c r="C47" s="3" t="s">
        <v>91</v>
      </c>
      <c r="D47" s="3" t="s">
        <v>101</v>
      </c>
      <c r="E47" s="4" t="s">
        <v>102</v>
      </c>
      <c r="F47" s="2">
        <v>43333</v>
      </c>
      <c r="G47" s="5">
        <v>43287</v>
      </c>
      <c r="H47" s="6">
        <v>30000</v>
      </c>
      <c r="I47" s="7">
        <v>30000</v>
      </c>
      <c r="J47" s="4" t="s">
        <v>15</v>
      </c>
      <c r="K47" s="8" t="s">
        <v>16</v>
      </c>
      <c r="L47" s="3" t="s">
        <v>103</v>
      </c>
    </row>
    <row r="48" spans="1:12" ht="114.95" customHeight="1">
      <c r="A48" s="32">
        <v>59</v>
      </c>
      <c r="B48" s="2">
        <v>43289</v>
      </c>
      <c r="C48" s="3" t="s">
        <v>91</v>
      </c>
      <c r="D48" s="3" t="s">
        <v>104</v>
      </c>
      <c r="E48" s="4" t="s">
        <v>105</v>
      </c>
      <c r="F48" s="2">
        <v>43333</v>
      </c>
      <c r="G48" s="5">
        <v>43325</v>
      </c>
      <c r="H48" s="6">
        <v>49714</v>
      </c>
      <c r="I48" s="7">
        <v>49714</v>
      </c>
      <c r="J48" s="4" t="s">
        <v>15</v>
      </c>
      <c r="K48" s="8" t="s">
        <v>16</v>
      </c>
      <c r="L48" s="3" t="s">
        <v>106</v>
      </c>
    </row>
    <row r="49" spans="1:12" ht="114.95" customHeight="1">
      <c r="A49" s="32">
        <v>56</v>
      </c>
      <c r="B49" s="2">
        <v>43308</v>
      </c>
      <c r="C49" s="3" t="s">
        <v>91</v>
      </c>
      <c r="D49" s="3" t="s">
        <v>97</v>
      </c>
      <c r="E49" s="4" t="s">
        <v>107</v>
      </c>
      <c r="F49" s="2">
        <v>43381</v>
      </c>
      <c r="G49" s="5">
        <v>42376</v>
      </c>
      <c r="H49" s="6">
        <v>97000</v>
      </c>
      <c r="I49" s="7">
        <v>97000</v>
      </c>
      <c r="J49" s="4" t="s">
        <v>37</v>
      </c>
      <c r="K49" s="8" t="s">
        <v>16</v>
      </c>
      <c r="L49" s="3"/>
    </row>
    <row r="50" spans="1:12" ht="114.95" customHeight="1">
      <c r="A50" s="32">
        <v>57</v>
      </c>
      <c r="B50" s="2">
        <v>43308</v>
      </c>
      <c r="C50" s="3" t="s">
        <v>91</v>
      </c>
      <c r="D50" s="3" t="s">
        <v>97</v>
      </c>
      <c r="E50" s="4" t="s">
        <v>108</v>
      </c>
      <c r="F50" s="2">
        <v>43381</v>
      </c>
      <c r="G50" s="5">
        <v>42376</v>
      </c>
      <c r="H50" s="6">
        <v>70000</v>
      </c>
      <c r="I50" s="7">
        <v>70000</v>
      </c>
      <c r="J50" s="4" t="s">
        <v>109</v>
      </c>
      <c r="K50" s="8" t="s">
        <v>16</v>
      </c>
      <c r="L50" s="3"/>
    </row>
    <row r="51" spans="1:12" ht="114.95" customHeight="1">
      <c r="A51" s="32">
        <v>46</v>
      </c>
      <c r="B51" s="2">
        <v>43320</v>
      </c>
      <c r="C51" s="3" t="s">
        <v>91</v>
      </c>
      <c r="D51" s="3" t="s">
        <v>92</v>
      </c>
      <c r="E51" s="4" t="s">
        <v>93</v>
      </c>
      <c r="F51" s="2">
        <v>43334</v>
      </c>
      <c r="G51" s="5">
        <v>43332</v>
      </c>
      <c r="H51" s="6">
        <v>448000</v>
      </c>
      <c r="I51" s="7">
        <v>448000</v>
      </c>
      <c r="J51" s="4" t="s">
        <v>19</v>
      </c>
      <c r="K51" s="8" t="s">
        <v>16</v>
      </c>
      <c r="L51" s="3" t="s">
        <v>106</v>
      </c>
    </row>
    <row r="52" spans="1:12" ht="114.95" customHeight="1">
      <c r="A52" s="32">
        <v>47</v>
      </c>
      <c r="B52" s="2">
        <v>43325</v>
      </c>
      <c r="C52" s="3" t="s">
        <v>91</v>
      </c>
      <c r="D52" s="3" t="s">
        <v>110</v>
      </c>
      <c r="E52" s="4" t="s">
        <v>111</v>
      </c>
      <c r="F52" s="2">
        <v>43339</v>
      </c>
      <c r="G52" s="5">
        <v>43442</v>
      </c>
      <c r="H52" s="6">
        <v>30000</v>
      </c>
      <c r="I52" s="7">
        <v>30000</v>
      </c>
      <c r="J52" s="4" t="s">
        <v>61</v>
      </c>
      <c r="K52" s="8" t="s">
        <v>16</v>
      </c>
      <c r="L52" s="3"/>
    </row>
    <row r="53" spans="1:12" ht="114.95" customHeight="1">
      <c r="A53" s="32">
        <v>60</v>
      </c>
      <c r="B53" s="2">
        <v>43363</v>
      </c>
      <c r="C53" s="3" t="s">
        <v>91</v>
      </c>
      <c r="D53" s="3" t="s">
        <v>76</v>
      </c>
      <c r="E53" s="4" t="s">
        <v>112</v>
      </c>
      <c r="F53" s="2">
        <f>B53 + 14</f>
        <v>43377</v>
      </c>
      <c r="G53" s="5">
        <v>43381</v>
      </c>
      <c r="H53" s="6">
        <v>91000</v>
      </c>
      <c r="I53" s="7">
        <v>91000</v>
      </c>
      <c r="J53" s="4" t="s">
        <v>19</v>
      </c>
      <c r="K53" s="8" t="s">
        <v>16</v>
      </c>
      <c r="L53" s="3"/>
    </row>
    <row r="54" spans="1:12" ht="114.95" customHeight="1">
      <c r="A54" s="32">
        <v>61</v>
      </c>
      <c r="B54" s="2">
        <v>43363</v>
      </c>
      <c r="C54" s="3" t="s">
        <v>91</v>
      </c>
      <c r="D54" s="3" t="s">
        <v>113</v>
      </c>
      <c r="E54" s="4" t="s">
        <v>114</v>
      </c>
      <c r="F54" s="2">
        <f>B54 + 14</f>
        <v>43377</v>
      </c>
      <c r="G54" s="5">
        <v>43381</v>
      </c>
      <c r="H54" s="6">
        <v>31000</v>
      </c>
      <c r="I54" s="7">
        <v>31000</v>
      </c>
      <c r="J54" s="4" t="s">
        <v>19</v>
      </c>
      <c r="K54" s="8" t="s">
        <v>16</v>
      </c>
      <c r="L54" s="3"/>
    </row>
    <row r="55" spans="1:12" ht="114.95" customHeight="1">
      <c r="A55" s="32">
        <v>62</v>
      </c>
      <c r="B55" s="2">
        <v>43363</v>
      </c>
      <c r="C55" s="3" t="s">
        <v>91</v>
      </c>
      <c r="D55" s="3" t="s">
        <v>115</v>
      </c>
      <c r="E55" s="4" t="s">
        <v>116</v>
      </c>
      <c r="F55" s="2">
        <f>B55 + 14</f>
        <v>43377</v>
      </c>
      <c r="G55" s="5">
        <v>43381</v>
      </c>
      <c r="H55" s="6">
        <v>166000</v>
      </c>
      <c r="I55" s="7">
        <v>166000</v>
      </c>
      <c r="J55" s="4" t="s">
        <v>19</v>
      </c>
      <c r="K55" s="8" t="s">
        <v>16</v>
      </c>
      <c r="L55" s="3"/>
    </row>
    <row r="56" spans="1:12" ht="114.95" customHeight="1">
      <c r="A56" s="32">
        <v>48</v>
      </c>
      <c r="B56" s="2">
        <v>43381</v>
      </c>
      <c r="C56" s="3" t="s">
        <v>91</v>
      </c>
      <c r="D56" s="3" t="s">
        <v>117</v>
      </c>
      <c r="E56" s="4" t="s">
        <v>118</v>
      </c>
      <c r="F56" s="2">
        <v>43336</v>
      </c>
      <c r="G56" s="5">
        <v>43332</v>
      </c>
      <c r="H56" s="6">
        <v>25000</v>
      </c>
      <c r="I56" s="7">
        <v>25000</v>
      </c>
      <c r="J56" s="4" t="s">
        <v>19</v>
      </c>
      <c r="K56" s="8" t="s">
        <v>16</v>
      </c>
      <c r="L56" s="3" t="s">
        <v>106</v>
      </c>
    </row>
    <row r="57" spans="1:12" ht="114.95" customHeight="1">
      <c r="A57" s="32">
        <v>49</v>
      </c>
      <c r="B57" s="2">
        <v>43381</v>
      </c>
      <c r="C57" s="3" t="s">
        <v>91</v>
      </c>
      <c r="D57" s="3" t="s">
        <v>119</v>
      </c>
      <c r="E57" s="11" t="s">
        <v>120</v>
      </c>
      <c r="F57" s="2">
        <v>43336</v>
      </c>
      <c r="G57" s="5">
        <v>43332</v>
      </c>
      <c r="H57" s="6">
        <v>25000</v>
      </c>
      <c r="I57" s="7">
        <v>25000</v>
      </c>
      <c r="J57" s="4" t="s">
        <v>19</v>
      </c>
      <c r="K57" s="8" t="s">
        <v>16</v>
      </c>
      <c r="L57" s="3" t="s">
        <v>106</v>
      </c>
    </row>
    <row r="58" spans="1:12" ht="114.95" customHeight="1">
      <c r="A58" s="32">
        <v>50</v>
      </c>
      <c r="B58" s="2">
        <v>43381</v>
      </c>
      <c r="C58" s="3" t="s">
        <v>91</v>
      </c>
      <c r="D58" s="3" t="s">
        <v>121</v>
      </c>
      <c r="E58" s="4" t="s">
        <v>122</v>
      </c>
      <c r="F58" s="2">
        <v>43336</v>
      </c>
      <c r="G58" s="5">
        <v>43332</v>
      </c>
      <c r="H58" s="6">
        <v>25000</v>
      </c>
      <c r="I58" s="7">
        <v>25000</v>
      </c>
      <c r="J58" s="4" t="s">
        <v>19</v>
      </c>
      <c r="K58" s="8" t="s">
        <v>16</v>
      </c>
      <c r="L58" s="3" t="s">
        <v>106</v>
      </c>
    </row>
    <row r="59" spans="1:12" ht="114.95" customHeight="1">
      <c r="A59" s="32">
        <v>63</v>
      </c>
      <c r="B59" s="2">
        <v>43382</v>
      </c>
      <c r="C59" s="3" t="s">
        <v>91</v>
      </c>
      <c r="D59" s="3" t="s">
        <v>123</v>
      </c>
      <c r="E59" s="4" t="s">
        <v>124</v>
      </c>
      <c r="F59" s="2">
        <f>SUM(B59 +14)</f>
        <v>43396</v>
      </c>
      <c r="G59" s="5">
        <v>43282</v>
      </c>
      <c r="H59" s="6">
        <v>850000</v>
      </c>
      <c r="I59" s="7">
        <v>850000</v>
      </c>
      <c r="J59" s="4" t="s">
        <v>19</v>
      </c>
      <c r="K59" s="3" t="s">
        <v>16</v>
      </c>
      <c r="L59" s="3" t="s">
        <v>20</v>
      </c>
    </row>
    <row r="60" spans="1:12" ht="114.95" customHeight="1">
      <c r="A60" s="32">
        <v>64</v>
      </c>
      <c r="B60" s="2">
        <v>43382</v>
      </c>
      <c r="C60" s="3" t="s">
        <v>91</v>
      </c>
      <c r="D60" s="3" t="s">
        <v>125</v>
      </c>
      <c r="E60" s="4" t="s">
        <v>126</v>
      </c>
      <c r="F60" s="2">
        <f>SUM(B60 +14)</f>
        <v>43396</v>
      </c>
      <c r="G60" s="5">
        <v>43282</v>
      </c>
      <c r="H60" s="6">
        <v>100000</v>
      </c>
      <c r="I60" s="7">
        <v>100000</v>
      </c>
      <c r="J60" s="4" t="s">
        <v>19</v>
      </c>
      <c r="K60" s="3" t="s">
        <v>16</v>
      </c>
      <c r="L60" s="3" t="s">
        <v>20</v>
      </c>
    </row>
    <row r="61" spans="1:12" ht="114.95" customHeight="1">
      <c r="A61" s="32">
        <v>65</v>
      </c>
      <c r="B61" s="2">
        <v>43382</v>
      </c>
      <c r="C61" s="3" t="s">
        <v>91</v>
      </c>
      <c r="D61" s="3" t="s">
        <v>127</v>
      </c>
      <c r="E61" s="4" t="s">
        <v>128</v>
      </c>
      <c r="F61" s="2">
        <f>SUM(B61 +14)</f>
        <v>43396</v>
      </c>
      <c r="G61" s="5">
        <v>43282</v>
      </c>
      <c r="H61" s="6">
        <v>34000</v>
      </c>
      <c r="I61" s="7">
        <v>34000</v>
      </c>
      <c r="J61" s="4" t="s">
        <v>19</v>
      </c>
      <c r="K61" s="3" t="s">
        <v>16</v>
      </c>
      <c r="L61" s="3" t="s">
        <v>20</v>
      </c>
    </row>
    <row r="62" spans="1:12" ht="114.95" customHeight="1">
      <c r="A62" s="32">
        <v>66</v>
      </c>
      <c r="B62" s="2">
        <v>43382</v>
      </c>
      <c r="C62" s="3" t="s">
        <v>91</v>
      </c>
      <c r="D62" s="3" t="s">
        <v>129</v>
      </c>
      <c r="E62" s="4" t="s">
        <v>130</v>
      </c>
      <c r="F62" s="2">
        <f>SUM(B62 +14)</f>
        <v>43396</v>
      </c>
      <c r="G62" s="5">
        <v>43362</v>
      </c>
      <c r="H62" s="6">
        <v>29000</v>
      </c>
      <c r="I62" s="7">
        <v>29000</v>
      </c>
      <c r="J62" s="4" t="s">
        <v>19</v>
      </c>
      <c r="K62" s="3" t="s">
        <v>16</v>
      </c>
      <c r="L62" s="3" t="s">
        <v>20</v>
      </c>
    </row>
    <row r="63" spans="1:12" ht="114.95" customHeight="1">
      <c r="A63" s="32">
        <v>51</v>
      </c>
      <c r="B63" s="2">
        <v>43410</v>
      </c>
      <c r="C63" s="3" t="s">
        <v>91</v>
      </c>
      <c r="D63" s="3" t="s">
        <v>115</v>
      </c>
      <c r="E63" s="4" t="s">
        <v>78</v>
      </c>
      <c r="F63" s="2">
        <v>43276</v>
      </c>
      <c r="G63" s="5">
        <v>42551</v>
      </c>
      <c r="H63" s="6">
        <v>125000</v>
      </c>
      <c r="I63" s="7">
        <v>125000</v>
      </c>
      <c r="J63" s="4" t="s">
        <v>15</v>
      </c>
      <c r="K63" s="8" t="s">
        <v>16</v>
      </c>
      <c r="L63" s="3"/>
    </row>
    <row r="64" spans="1:12" ht="114.95" customHeight="1">
      <c r="A64" s="32">
        <v>52</v>
      </c>
      <c r="B64" s="2">
        <v>43410</v>
      </c>
      <c r="C64" s="3" t="s">
        <v>91</v>
      </c>
      <c r="D64" s="3" t="s">
        <v>117</v>
      </c>
      <c r="E64" s="4" t="s">
        <v>131</v>
      </c>
      <c r="F64" s="2">
        <v>43276</v>
      </c>
      <c r="G64" s="5">
        <v>42971</v>
      </c>
      <c r="H64" s="6">
        <v>30000</v>
      </c>
      <c r="I64" s="7">
        <v>30000</v>
      </c>
      <c r="J64" s="4" t="s">
        <v>15</v>
      </c>
      <c r="K64" s="8" t="s">
        <v>16</v>
      </c>
      <c r="L64" s="3"/>
    </row>
    <row r="65" spans="1:12" ht="114.95" customHeight="1">
      <c r="A65" s="32">
        <v>53</v>
      </c>
      <c r="B65" s="2">
        <v>43410</v>
      </c>
      <c r="C65" s="3" t="s">
        <v>91</v>
      </c>
      <c r="D65" s="3" t="s">
        <v>76</v>
      </c>
      <c r="E65" s="4" t="s">
        <v>132</v>
      </c>
      <c r="F65" s="2">
        <v>43276</v>
      </c>
      <c r="G65" s="5">
        <v>42376</v>
      </c>
      <c r="H65" s="6">
        <v>84000</v>
      </c>
      <c r="I65" s="7">
        <v>84000</v>
      </c>
      <c r="J65" s="4" t="s">
        <v>15</v>
      </c>
      <c r="K65" s="8" t="s">
        <v>16</v>
      </c>
      <c r="L65" s="3"/>
    </row>
    <row r="66" spans="1:12" ht="114.95" customHeight="1">
      <c r="A66" s="32">
        <v>54</v>
      </c>
      <c r="B66" s="2">
        <v>43410</v>
      </c>
      <c r="C66" s="3" t="s">
        <v>91</v>
      </c>
      <c r="D66" s="3" t="s">
        <v>113</v>
      </c>
      <c r="E66" s="4" t="s">
        <v>114</v>
      </c>
      <c r="F66" s="2">
        <v>43276</v>
      </c>
      <c r="G66" s="5">
        <v>41883</v>
      </c>
      <c r="H66" s="6">
        <v>84000</v>
      </c>
      <c r="I66" s="7">
        <v>84000</v>
      </c>
      <c r="J66" s="4" t="s">
        <v>15</v>
      </c>
      <c r="K66" s="8" t="s">
        <v>16</v>
      </c>
      <c r="L66" s="3"/>
    </row>
    <row r="67" spans="1:12" ht="114.95" customHeight="1">
      <c r="A67" s="32">
        <v>55</v>
      </c>
      <c r="B67" s="2">
        <v>43410</v>
      </c>
      <c r="C67" s="3" t="s">
        <v>91</v>
      </c>
      <c r="D67" s="3" t="s">
        <v>133</v>
      </c>
      <c r="E67" s="4" t="s">
        <v>108</v>
      </c>
      <c r="F67" s="2">
        <v>43276</v>
      </c>
      <c r="G67" s="5">
        <v>42691</v>
      </c>
      <c r="H67" s="6">
        <v>195300</v>
      </c>
      <c r="I67" s="7">
        <v>195300</v>
      </c>
      <c r="J67" s="4" t="s">
        <v>109</v>
      </c>
      <c r="K67" s="8" t="s">
        <v>16</v>
      </c>
      <c r="L67" s="3"/>
    </row>
    <row r="68" spans="1:12" ht="114.95" customHeight="1">
      <c r="A68" s="32">
        <v>67</v>
      </c>
      <c r="B68" s="2">
        <v>43585</v>
      </c>
      <c r="C68" s="3" t="s">
        <v>91</v>
      </c>
      <c r="D68" s="3" t="s">
        <v>92</v>
      </c>
      <c r="E68" s="4" t="s">
        <v>93</v>
      </c>
      <c r="F68" s="2">
        <f>SUM(B68+14)</f>
        <v>43599</v>
      </c>
      <c r="G68" s="5">
        <v>43600</v>
      </c>
      <c r="H68" s="6">
        <v>425000</v>
      </c>
      <c r="I68" s="7">
        <v>425000</v>
      </c>
      <c r="J68" s="4" t="s">
        <v>19</v>
      </c>
      <c r="K68" s="8" t="s">
        <v>16</v>
      </c>
      <c r="L68" s="3"/>
    </row>
    <row r="69" spans="1:12" ht="114.95" customHeight="1">
      <c r="A69" s="32">
        <v>68</v>
      </c>
      <c r="B69" s="2">
        <v>43670</v>
      </c>
      <c r="C69" s="3" t="s">
        <v>91</v>
      </c>
      <c r="D69" s="3" t="s">
        <v>134</v>
      </c>
      <c r="E69" s="11" t="s">
        <v>120</v>
      </c>
      <c r="F69" s="2">
        <f>SUM(B69+14)</f>
        <v>43684</v>
      </c>
      <c r="G69" s="5">
        <v>43684</v>
      </c>
      <c r="H69" s="6">
        <v>50000</v>
      </c>
      <c r="I69" s="7">
        <v>50000</v>
      </c>
      <c r="J69" s="4" t="s">
        <v>15</v>
      </c>
      <c r="K69" s="8" t="s">
        <v>16</v>
      </c>
      <c r="L69" s="3"/>
    </row>
    <row r="70" spans="1:12" ht="114.95" customHeight="1">
      <c r="A70" s="32">
        <v>76</v>
      </c>
      <c r="B70" s="2">
        <v>43707.54791666667</v>
      </c>
      <c r="C70" s="3" t="s">
        <v>91</v>
      </c>
      <c r="D70" s="3" t="s">
        <v>87</v>
      </c>
      <c r="E70" s="4" t="s">
        <v>135</v>
      </c>
      <c r="F70" s="2">
        <v>43724</v>
      </c>
      <c r="G70" s="5">
        <v>43724</v>
      </c>
      <c r="H70" s="6">
        <v>20000</v>
      </c>
      <c r="I70" s="7">
        <v>30000</v>
      </c>
      <c r="J70" s="4" t="s">
        <v>37</v>
      </c>
      <c r="K70" s="8" t="s">
        <v>16</v>
      </c>
      <c r="L70" s="3"/>
    </row>
    <row r="71" spans="1:12" ht="114.95" customHeight="1">
      <c r="A71" s="32">
        <v>75</v>
      </c>
      <c r="B71" s="2">
        <v>43707.550694444442</v>
      </c>
      <c r="C71" s="3" t="s">
        <v>91</v>
      </c>
      <c r="D71" s="3" t="s">
        <v>43</v>
      </c>
      <c r="E71" s="4" t="s">
        <v>44</v>
      </c>
      <c r="F71" s="2">
        <v>43724</v>
      </c>
      <c r="G71" s="5">
        <v>43724</v>
      </c>
      <c r="H71" s="6">
        <v>35000</v>
      </c>
      <c r="I71" s="7">
        <v>40000</v>
      </c>
      <c r="J71" s="4" t="s">
        <v>37</v>
      </c>
      <c r="K71" s="8" t="s">
        <v>16</v>
      </c>
      <c r="L71" s="3"/>
    </row>
    <row r="72" spans="1:12" ht="114.95" customHeight="1">
      <c r="A72" s="32">
        <v>73</v>
      </c>
      <c r="B72" s="2">
        <v>43707.556250000001</v>
      </c>
      <c r="C72" s="3" t="s">
        <v>91</v>
      </c>
      <c r="D72" s="3" t="s">
        <v>35</v>
      </c>
      <c r="E72" s="4" t="s">
        <v>136</v>
      </c>
      <c r="F72" s="2">
        <v>43724</v>
      </c>
      <c r="G72" s="5">
        <v>43724</v>
      </c>
      <c r="H72" s="6">
        <v>95000</v>
      </c>
      <c r="I72" s="7">
        <v>100000</v>
      </c>
      <c r="J72" s="4" t="s">
        <v>37</v>
      </c>
      <c r="K72" s="8" t="s">
        <v>16</v>
      </c>
      <c r="L72" s="3"/>
    </row>
    <row r="73" spans="1:12" ht="114.95" customHeight="1">
      <c r="A73" s="32">
        <v>74</v>
      </c>
      <c r="B73" s="2">
        <v>43707.556250000001</v>
      </c>
      <c r="C73" s="3" t="s">
        <v>91</v>
      </c>
      <c r="D73" s="3" t="s">
        <v>137</v>
      </c>
      <c r="E73" s="4" t="s">
        <v>138</v>
      </c>
      <c r="F73" s="2">
        <v>43724</v>
      </c>
      <c r="G73" s="5">
        <v>43724</v>
      </c>
      <c r="H73" s="6">
        <v>35000</v>
      </c>
      <c r="I73" s="7">
        <v>42000</v>
      </c>
      <c r="J73" s="4" t="s">
        <v>37</v>
      </c>
      <c r="K73" s="8" t="s">
        <v>16</v>
      </c>
      <c r="L73" s="3"/>
    </row>
    <row r="74" spans="1:12" ht="114.95" customHeight="1">
      <c r="A74" s="32">
        <v>70</v>
      </c>
      <c r="B74" s="2">
        <v>43707.558333333334</v>
      </c>
      <c r="C74" s="3" t="s">
        <v>91</v>
      </c>
      <c r="D74" s="3" t="s">
        <v>139</v>
      </c>
      <c r="E74" s="4" t="s">
        <v>140</v>
      </c>
      <c r="F74" s="2">
        <v>43724</v>
      </c>
      <c r="G74" s="5">
        <v>43724</v>
      </c>
      <c r="H74" s="6">
        <v>95000</v>
      </c>
      <c r="I74" s="7">
        <v>105000</v>
      </c>
      <c r="J74" s="4" t="s">
        <v>19</v>
      </c>
      <c r="K74" s="8" t="s">
        <v>16</v>
      </c>
      <c r="L74" s="3"/>
    </row>
    <row r="75" spans="1:12" ht="114.95" customHeight="1">
      <c r="A75" s="32">
        <v>71</v>
      </c>
      <c r="B75" s="2">
        <v>43707.559027777781</v>
      </c>
      <c r="C75" s="3" t="s">
        <v>91</v>
      </c>
      <c r="D75" s="3" t="s">
        <v>141</v>
      </c>
      <c r="E75" s="4" t="s">
        <v>140</v>
      </c>
      <c r="F75" s="2">
        <v>43724</v>
      </c>
      <c r="G75" s="5">
        <v>43724</v>
      </c>
      <c r="H75" s="6">
        <v>95000</v>
      </c>
      <c r="I75" s="7">
        <v>105000</v>
      </c>
      <c r="J75" s="4" t="s">
        <v>19</v>
      </c>
      <c r="K75" s="8" t="s">
        <v>16</v>
      </c>
      <c r="L75" s="3"/>
    </row>
    <row r="76" spans="1:12" ht="114.95" customHeight="1">
      <c r="A76" s="32">
        <v>69</v>
      </c>
      <c r="B76" s="2">
        <v>43707.563194444447</v>
      </c>
      <c r="C76" s="3" t="s">
        <v>91</v>
      </c>
      <c r="D76" s="3" t="s">
        <v>115</v>
      </c>
      <c r="E76" s="4" t="s">
        <v>142</v>
      </c>
      <c r="F76" s="2">
        <v>43724</v>
      </c>
      <c r="G76" s="5">
        <v>43724</v>
      </c>
      <c r="H76" s="6">
        <v>145000</v>
      </c>
      <c r="I76" s="7">
        <v>155000</v>
      </c>
      <c r="J76" s="4" t="s">
        <v>19</v>
      </c>
      <c r="K76" s="8" t="s">
        <v>16</v>
      </c>
      <c r="L76" s="3"/>
    </row>
    <row r="77" spans="1:12" ht="114.95" customHeight="1">
      <c r="A77" s="32">
        <v>72</v>
      </c>
      <c r="B77" s="2">
        <v>43707.568749999999</v>
      </c>
      <c r="C77" s="3" t="s">
        <v>91</v>
      </c>
      <c r="D77" s="3" t="s">
        <v>76</v>
      </c>
      <c r="E77" s="4" t="s">
        <v>143</v>
      </c>
      <c r="F77" s="2">
        <v>43724</v>
      </c>
      <c r="G77" s="5">
        <v>43724</v>
      </c>
      <c r="H77" s="6">
        <v>90000</v>
      </c>
      <c r="I77" s="7">
        <v>100000</v>
      </c>
      <c r="J77" s="4" t="s">
        <v>19</v>
      </c>
      <c r="K77" s="8" t="s">
        <v>16</v>
      </c>
      <c r="L77" s="3"/>
    </row>
    <row r="78" spans="1:12" ht="114.95" customHeight="1">
      <c r="A78" s="32">
        <v>77</v>
      </c>
      <c r="B78" s="2">
        <v>43707.570138888892</v>
      </c>
      <c r="C78" s="3" t="s">
        <v>91</v>
      </c>
      <c r="D78" s="3" t="s">
        <v>121</v>
      </c>
      <c r="E78" s="4" t="s">
        <v>120</v>
      </c>
      <c r="F78" s="2">
        <v>43724</v>
      </c>
      <c r="G78" s="5">
        <v>43724</v>
      </c>
      <c r="H78" s="6">
        <v>24500</v>
      </c>
      <c r="I78" s="7">
        <v>30000</v>
      </c>
      <c r="J78" s="4" t="s">
        <v>19</v>
      </c>
      <c r="K78" s="8" t="s">
        <v>16</v>
      </c>
      <c r="L78" s="3"/>
    </row>
    <row r="79" spans="1:12" ht="114.95" customHeight="1">
      <c r="A79" s="32">
        <v>78</v>
      </c>
      <c r="B79" s="2">
        <v>43711.446527777778</v>
      </c>
      <c r="C79" s="3" t="s">
        <v>91</v>
      </c>
      <c r="D79" s="3" t="s">
        <v>144</v>
      </c>
      <c r="E79" s="4" t="s">
        <v>145</v>
      </c>
      <c r="F79" s="2">
        <v>43725</v>
      </c>
      <c r="G79" s="5">
        <v>43724</v>
      </c>
      <c r="H79" s="6">
        <v>23000</v>
      </c>
      <c r="I79" s="7">
        <v>25000</v>
      </c>
      <c r="J79" s="4" t="s">
        <v>19</v>
      </c>
      <c r="K79" s="8" t="s">
        <v>16</v>
      </c>
      <c r="L79" s="3" t="s">
        <v>146</v>
      </c>
    </row>
    <row r="80" spans="1:12" ht="114.95" customHeight="1">
      <c r="A80" s="32">
        <v>92</v>
      </c>
      <c r="B80" s="2">
        <v>43747</v>
      </c>
      <c r="C80" s="2" t="s">
        <v>91</v>
      </c>
      <c r="D80" s="3" t="s">
        <v>147</v>
      </c>
      <c r="E80" s="33" t="s">
        <v>148</v>
      </c>
      <c r="F80" s="2">
        <f>SUM(B80+14)</f>
        <v>43761</v>
      </c>
      <c r="G80" s="15">
        <v>43669</v>
      </c>
      <c r="H80" s="10">
        <v>45000</v>
      </c>
      <c r="I80" s="16">
        <v>55000</v>
      </c>
      <c r="J80" s="2" t="s">
        <v>15</v>
      </c>
      <c r="K80" s="13" t="s">
        <v>16</v>
      </c>
      <c r="L80" s="3"/>
    </row>
    <row r="81" spans="1:12" ht="114.95" customHeight="1">
      <c r="A81" s="32">
        <v>79</v>
      </c>
      <c r="B81" s="2">
        <v>43759.443749999999</v>
      </c>
      <c r="C81" s="3" t="s">
        <v>91</v>
      </c>
      <c r="D81" s="3" t="s">
        <v>149</v>
      </c>
      <c r="E81" s="4" t="s">
        <v>150</v>
      </c>
      <c r="F81" s="2">
        <v>43773</v>
      </c>
      <c r="G81" s="5">
        <v>43647</v>
      </c>
      <c r="H81" s="6">
        <v>950000</v>
      </c>
      <c r="I81" s="7">
        <v>980000</v>
      </c>
      <c r="J81" s="4" t="s">
        <v>19</v>
      </c>
      <c r="K81" s="8" t="s">
        <v>16</v>
      </c>
      <c r="L81" s="3" t="s">
        <v>20</v>
      </c>
    </row>
    <row r="82" spans="1:12" ht="114.95" customHeight="1">
      <c r="A82" s="32">
        <v>80</v>
      </c>
      <c r="B82" s="2">
        <v>43796.588194444441</v>
      </c>
      <c r="C82" s="3" t="s">
        <v>91</v>
      </c>
      <c r="D82" s="3" t="s">
        <v>151</v>
      </c>
      <c r="E82" s="4" t="s">
        <v>152</v>
      </c>
      <c r="F82" s="2">
        <f t="shared" ref="F82:F92" si="3">SUM(B82+14)</f>
        <v>43810.588194444441</v>
      </c>
      <c r="G82" s="5">
        <v>43817</v>
      </c>
      <c r="H82" s="6">
        <v>24000</v>
      </c>
      <c r="I82" s="7">
        <v>70000</v>
      </c>
      <c r="J82" s="4" t="s">
        <v>153</v>
      </c>
      <c r="K82" s="8" t="s">
        <v>16</v>
      </c>
      <c r="L82" s="3"/>
    </row>
    <row r="83" spans="1:12" ht="114.95" customHeight="1">
      <c r="A83" s="32">
        <v>81</v>
      </c>
      <c r="B83" s="12">
        <v>43866.578472222223</v>
      </c>
      <c r="C83" s="3" t="s">
        <v>91</v>
      </c>
      <c r="D83" s="3" t="s">
        <v>154</v>
      </c>
      <c r="E83" s="4" t="s">
        <v>29</v>
      </c>
      <c r="F83" s="2">
        <f t="shared" si="3"/>
        <v>43880.578472222223</v>
      </c>
      <c r="G83" s="5">
        <v>43282</v>
      </c>
      <c r="H83" s="6">
        <v>24000</v>
      </c>
      <c r="I83" s="7">
        <v>33000</v>
      </c>
      <c r="J83" s="4" t="s">
        <v>51</v>
      </c>
      <c r="K83" s="8" t="s">
        <v>16</v>
      </c>
      <c r="L83" s="3"/>
    </row>
    <row r="84" spans="1:12" ht="114.95" customHeight="1">
      <c r="A84" s="32">
        <v>82</v>
      </c>
      <c r="B84" s="12">
        <v>43866.582638888889</v>
      </c>
      <c r="C84" s="3" t="s">
        <v>91</v>
      </c>
      <c r="D84" s="3" t="s">
        <v>139</v>
      </c>
      <c r="E84" s="4" t="s">
        <v>155</v>
      </c>
      <c r="F84" s="2">
        <f t="shared" si="3"/>
        <v>43880.582638888889</v>
      </c>
      <c r="G84" s="5">
        <v>43283</v>
      </c>
      <c r="H84" s="6">
        <v>100000</v>
      </c>
      <c r="I84" s="7">
        <v>110000</v>
      </c>
      <c r="J84" s="4" t="s">
        <v>19</v>
      </c>
      <c r="K84" s="8" t="s">
        <v>16</v>
      </c>
      <c r="L84" s="3" t="s">
        <v>38</v>
      </c>
    </row>
    <row r="85" spans="1:12" ht="114.95" customHeight="1">
      <c r="A85" s="32">
        <v>83</v>
      </c>
      <c r="B85" s="12">
        <v>43866.584027777775</v>
      </c>
      <c r="C85" s="3" t="s">
        <v>91</v>
      </c>
      <c r="D85" s="3" t="s">
        <v>156</v>
      </c>
      <c r="E85" s="4" t="s">
        <v>157</v>
      </c>
      <c r="F85" s="2">
        <f t="shared" si="3"/>
        <v>43880.584027777775</v>
      </c>
      <c r="G85" s="5">
        <v>43282</v>
      </c>
      <c r="H85" s="6">
        <v>24000</v>
      </c>
      <c r="I85" s="7">
        <v>37000</v>
      </c>
      <c r="J85" s="4" t="s">
        <v>51</v>
      </c>
      <c r="K85" s="8" t="s">
        <v>16</v>
      </c>
      <c r="L85" s="3" t="s">
        <v>38</v>
      </c>
    </row>
    <row r="86" spans="1:12" ht="114.95" customHeight="1">
      <c r="A86" s="32">
        <v>84</v>
      </c>
      <c r="B86" s="12">
        <v>43866.592361111114</v>
      </c>
      <c r="C86" s="3" t="s">
        <v>91</v>
      </c>
      <c r="D86" s="3" t="s">
        <v>87</v>
      </c>
      <c r="E86" s="4" t="s">
        <v>135</v>
      </c>
      <c r="F86" s="2">
        <f t="shared" si="3"/>
        <v>43880.592361111114</v>
      </c>
      <c r="G86" s="5">
        <v>43282</v>
      </c>
      <c r="H86" s="6">
        <v>24000</v>
      </c>
      <c r="I86" s="7">
        <v>26000</v>
      </c>
      <c r="J86" s="4" t="s">
        <v>51</v>
      </c>
      <c r="K86" s="8" t="s">
        <v>16</v>
      </c>
      <c r="L86" s="3" t="s">
        <v>38</v>
      </c>
    </row>
    <row r="87" spans="1:12" ht="114.95" customHeight="1">
      <c r="A87" s="32">
        <v>85</v>
      </c>
      <c r="B87" s="12">
        <v>43866.609722222223</v>
      </c>
      <c r="C87" s="3" t="s">
        <v>91</v>
      </c>
      <c r="D87" s="3" t="s">
        <v>43</v>
      </c>
      <c r="E87" s="4" t="s">
        <v>158</v>
      </c>
      <c r="F87" s="2">
        <f t="shared" si="3"/>
        <v>43880.609722222223</v>
      </c>
      <c r="G87" s="5">
        <v>43282</v>
      </c>
      <c r="H87" s="6">
        <v>39000</v>
      </c>
      <c r="I87" s="7">
        <v>40000</v>
      </c>
      <c r="J87" s="4" t="s">
        <v>19</v>
      </c>
      <c r="K87" s="8" t="s">
        <v>16</v>
      </c>
      <c r="L87" s="3" t="s">
        <v>38</v>
      </c>
    </row>
    <row r="88" spans="1:12" ht="114.95" customHeight="1">
      <c r="A88" s="32">
        <v>86</v>
      </c>
      <c r="B88" s="12">
        <v>43866.620138888888</v>
      </c>
      <c r="C88" s="3" t="s">
        <v>91</v>
      </c>
      <c r="D88" s="3" t="s">
        <v>35</v>
      </c>
      <c r="E88" s="4" t="s">
        <v>159</v>
      </c>
      <c r="F88" s="2">
        <f t="shared" si="3"/>
        <v>43880.620138888888</v>
      </c>
      <c r="G88" s="5">
        <v>43282</v>
      </c>
      <c r="H88" s="6">
        <v>97000</v>
      </c>
      <c r="I88" s="7">
        <v>97000</v>
      </c>
      <c r="J88" s="4" t="s">
        <v>37</v>
      </c>
      <c r="K88" s="8" t="s">
        <v>16</v>
      </c>
      <c r="L88" s="3" t="s">
        <v>38</v>
      </c>
    </row>
    <row r="89" spans="1:12" ht="114.95" customHeight="1">
      <c r="A89" s="32">
        <v>87</v>
      </c>
      <c r="B89" s="12">
        <v>43866.624305555553</v>
      </c>
      <c r="C89" s="3" t="s">
        <v>91</v>
      </c>
      <c r="D89" s="3" t="s">
        <v>151</v>
      </c>
      <c r="E89" s="4" t="s">
        <v>160</v>
      </c>
      <c r="F89" s="2">
        <f t="shared" si="3"/>
        <v>43880.624305555553</v>
      </c>
      <c r="G89" s="5">
        <v>43282</v>
      </c>
      <c r="H89" s="6">
        <v>60000</v>
      </c>
      <c r="I89" s="7">
        <v>70000</v>
      </c>
      <c r="J89" s="4" t="s">
        <v>37</v>
      </c>
      <c r="K89" s="8" t="s">
        <v>16</v>
      </c>
      <c r="L89" s="3" t="s">
        <v>38</v>
      </c>
    </row>
    <row r="90" spans="1:12" ht="114.95" customHeight="1">
      <c r="A90" s="32">
        <v>88</v>
      </c>
      <c r="B90" s="12">
        <v>43866.625694444447</v>
      </c>
      <c r="C90" s="3" t="s">
        <v>91</v>
      </c>
      <c r="D90" s="3" t="s">
        <v>161</v>
      </c>
      <c r="E90" s="4" t="s">
        <v>162</v>
      </c>
      <c r="F90" s="2">
        <f t="shared" si="3"/>
        <v>43880.625694444447</v>
      </c>
      <c r="G90" s="5">
        <v>43282</v>
      </c>
      <c r="H90" s="6">
        <v>90000</v>
      </c>
      <c r="I90" s="7">
        <v>110000</v>
      </c>
      <c r="J90" s="4" t="s">
        <v>19</v>
      </c>
      <c r="K90" s="8" t="s">
        <v>16</v>
      </c>
      <c r="L90" s="3" t="s">
        <v>38</v>
      </c>
    </row>
    <row r="91" spans="1:12" ht="114.95" customHeight="1">
      <c r="A91" s="32">
        <v>89</v>
      </c>
      <c r="B91" s="12">
        <v>43866.627083333333</v>
      </c>
      <c r="C91" s="3" t="s">
        <v>91</v>
      </c>
      <c r="D91" s="3" t="s">
        <v>137</v>
      </c>
      <c r="E91" s="4" t="s">
        <v>163</v>
      </c>
      <c r="F91" s="2">
        <f t="shared" si="3"/>
        <v>43880.627083333333</v>
      </c>
      <c r="G91" s="5">
        <v>43282</v>
      </c>
      <c r="H91" s="6">
        <v>41000</v>
      </c>
      <c r="I91" s="7">
        <v>42000</v>
      </c>
      <c r="J91" s="4" t="s">
        <v>37</v>
      </c>
      <c r="K91" s="8" t="s">
        <v>16</v>
      </c>
      <c r="L91" s="3"/>
    </row>
    <row r="92" spans="1:12" ht="114.95" customHeight="1">
      <c r="A92" s="32">
        <v>90</v>
      </c>
      <c r="B92" s="12">
        <v>43868.419444444444</v>
      </c>
      <c r="C92" s="3" t="s">
        <v>91</v>
      </c>
      <c r="D92" s="3" t="s">
        <v>164</v>
      </c>
      <c r="E92" s="4" t="s">
        <v>165</v>
      </c>
      <c r="F92" s="2">
        <f t="shared" si="3"/>
        <v>43882.419444444444</v>
      </c>
      <c r="G92" s="5">
        <v>43668</v>
      </c>
      <c r="H92" s="6">
        <v>24000</v>
      </c>
      <c r="I92" s="7">
        <v>27000</v>
      </c>
      <c r="J92" s="4" t="s">
        <v>166</v>
      </c>
      <c r="K92" s="8" t="s">
        <v>16</v>
      </c>
      <c r="L92" s="3" t="s">
        <v>38</v>
      </c>
    </row>
    <row r="93" spans="1:12" ht="114.95" customHeight="1">
      <c r="A93" s="32">
        <v>91</v>
      </c>
      <c r="B93" s="12">
        <v>43887.662499999999</v>
      </c>
      <c r="C93" s="13" t="s">
        <v>91</v>
      </c>
      <c r="D93" s="13" t="s">
        <v>167</v>
      </c>
      <c r="E93" s="13" t="s">
        <v>168</v>
      </c>
      <c r="F93" s="12">
        <v>43901</v>
      </c>
      <c r="G93" s="12">
        <v>43885</v>
      </c>
      <c r="H93" s="14">
        <v>30800</v>
      </c>
      <c r="I93" s="14">
        <v>50000</v>
      </c>
      <c r="J93" s="13" t="s">
        <v>15</v>
      </c>
      <c r="K93" s="13" t="s">
        <v>16</v>
      </c>
      <c r="L93" s="3"/>
    </row>
    <row r="94" spans="1:12" ht="114.95" customHeight="1">
      <c r="A94" s="32">
        <v>93</v>
      </c>
      <c r="B94" s="2">
        <v>43992.420138888891</v>
      </c>
      <c r="C94" s="3" t="s">
        <v>91</v>
      </c>
      <c r="D94" s="3" t="s">
        <v>169</v>
      </c>
      <c r="E94" s="3" t="s">
        <v>170</v>
      </c>
      <c r="F94" s="2">
        <f>SUM(B94+14)</f>
        <v>44006.420138888891</v>
      </c>
      <c r="G94" s="2">
        <v>43985</v>
      </c>
      <c r="H94" s="10">
        <v>60000</v>
      </c>
      <c r="I94" s="10">
        <v>70000</v>
      </c>
      <c r="J94" s="3" t="s">
        <v>15</v>
      </c>
      <c r="K94" s="3" t="s">
        <v>16</v>
      </c>
      <c r="L94" s="3"/>
    </row>
    <row r="95" spans="1:12" ht="114.95" customHeight="1">
      <c r="A95" s="32">
        <v>94</v>
      </c>
      <c r="B95" s="2">
        <v>43993.638194444444</v>
      </c>
      <c r="C95" s="3" t="s">
        <v>91</v>
      </c>
      <c r="D95" s="3" t="s">
        <v>171</v>
      </c>
      <c r="E95" s="3" t="s">
        <v>172</v>
      </c>
      <c r="F95" s="2">
        <f>SUM(B95+14)</f>
        <v>44007.638194444444</v>
      </c>
      <c r="G95" s="2">
        <v>43999</v>
      </c>
      <c r="H95" s="10">
        <v>29000</v>
      </c>
      <c r="I95" s="10">
        <v>32000</v>
      </c>
      <c r="J95" s="3" t="s">
        <v>15</v>
      </c>
      <c r="K95" s="3" t="s">
        <v>16</v>
      </c>
      <c r="L95" s="3"/>
    </row>
    <row r="96" spans="1:12" ht="114.95" customHeight="1">
      <c r="A96" s="32">
        <v>95</v>
      </c>
      <c r="B96" s="2">
        <v>44011.379861111112</v>
      </c>
      <c r="C96" s="3" t="s">
        <v>91</v>
      </c>
      <c r="D96" s="3" t="s">
        <v>173</v>
      </c>
      <c r="E96" s="3" t="s">
        <v>174</v>
      </c>
      <c r="F96" s="2">
        <v>44022</v>
      </c>
      <c r="G96" s="2">
        <v>44025</v>
      </c>
      <c r="H96" s="10">
        <v>110000</v>
      </c>
      <c r="I96" s="10">
        <v>120000</v>
      </c>
      <c r="J96" s="3" t="s">
        <v>153</v>
      </c>
      <c r="K96" s="3" t="s">
        <v>16</v>
      </c>
      <c r="L96" s="3"/>
    </row>
    <row r="97" spans="1:12" ht="114.95" customHeight="1">
      <c r="A97" s="32">
        <v>96</v>
      </c>
      <c r="B97" s="2">
        <v>44054.405555555553</v>
      </c>
      <c r="C97" s="3" t="s">
        <v>91</v>
      </c>
      <c r="D97" s="3" t="s">
        <v>115</v>
      </c>
      <c r="E97" s="3" t="s">
        <v>175</v>
      </c>
      <c r="F97" s="2">
        <v>44064</v>
      </c>
      <c r="G97" s="2">
        <v>44090</v>
      </c>
      <c r="H97" s="10">
        <v>110000</v>
      </c>
      <c r="I97" s="10">
        <v>130000</v>
      </c>
      <c r="J97" s="3" t="s">
        <v>19</v>
      </c>
      <c r="K97" s="3" t="s">
        <v>16</v>
      </c>
      <c r="L97" s="3"/>
    </row>
    <row r="98" spans="1:12" ht="114.95" customHeight="1">
      <c r="A98" s="32">
        <v>97</v>
      </c>
      <c r="B98" s="2">
        <v>44054.40902777778</v>
      </c>
      <c r="C98" s="3" t="s">
        <v>91</v>
      </c>
      <c r="D98" s="3" t="s">
        <v>154</v>
      </c>
      <c r="E98" s="3" t="s">
        <v>176</v>
      </c>
      <c r="F98" s="2">
        <f>SUM(B98+14)</f>
        <v>44068.40902777778</v>
      </c>
      <c r="G98" s="2">
        <v>44054</v>
      </c>
      <c r="H98" s="10">
        <v>400000</v>
      </c>
      <c r="I98" s="10">
        <v>500000</v>
      </c>
      <c r="J98" s="3" t="s">
        <v>61</v>
      </c>
      <c r="K98" s="3" t="s">
        <v>16</v>
      </c>
      <c r="L98" s="3"/>
    </row>
    <row r="99" spans="1:12" ht="114.95" customHeight="1">
      <c r="A99" s="32">
        <v>98</v>
      </c>
      <c r="B99" s="2">
        <v>44054.413194444445</v>
      </c>
      <c r="C99" s="3" t="s">
        <v>91</v>
      </c>
      <c r="D99" s="3" t="s">
        <v>76</v>
      </c>
      <c r="E99" s="3" t="s">
        <v>177</v>
      </c>
      <c r="F99" s="2">
        <v>44064</v>
      </c>
      <c r="G99" s="2">
        <v>44090</v>
      </c>
      <c r="H99" s="10">
        <v>100000</v>
      </c>
      <c r="I99" s="10">
        <v>120000</v>
      </c>
      <c r="J99" s="3" t="s">
        <v>19</v>
      </c>
      <c r="K99" s="3" t="s">
        <v>16</v>
      </c>
      <c r="L99" s="3"/>
    </row>
    <row r="100" spans="1:12" ht="114.95" customHeight="1">
      <c r="A100" s="32">
        <v>99</v>
      </c>
      <c r="B100" s="2">
        <v>44054.416666666664</v>
      </c>
      <c r="C100" s="3" t="s">
        <v>91</v>
      </c>
      <c r="D100" s="3" t="s">
        <v>151</v>
      </c>
      <c r="E100" s="3" t="s">
        <v>160</v>
      </c>
      <c r="F100" s="2">
        <v>44064</v>
      </c>
      <c r="G100" s="2">
        <v>44162</v>
      </c>
      <c r="H100" s="10">
        <v>50000</v>
      </c>
      <c r="I100" s="10">
        <v>60000</v>
      </c>
      <c r="J100" s="3" t="s">
        <v>19</v>
      </c>
      <c r="K100" s="3" t="s">
        <v>16</v>
      </c>
      <c r="L100" s="3"/>
    </row>
    <row r="101" spans="1:12" ht="114.95" customHeight="1">
      <c r="A101" s="32">
        <v>100</v>
      </c>
      <c r="B101" s="2">
        <v>44054.438888888886</v>
      </c>
      <c r="C101" s="3" t="s">
        <v>91</v>
      </c>
      <c r="D101" s="3" t="s">
        <v>178</v>
      </c>
      <c r="E101" s="3" t="s">
        <v>162</v>
      </c>
      <c r="F101" s="2">
        <v>44064</v>
      </c>
      <c r="G101" s="2">
        <v>44090</v>
      </c>
      <c r="H101" s="10">
        <v>70000</v>
      </c>
      <c r="I101" s="10">
        <v>80000</v>
      </c>
      <c r="J101" s="3" t="s">
        <v>19</v>
      </c>
      <c r="K101" s="3" t="s">
        <v>16</v>
      </c>
      <c r="L101" s="3"/>
    </row>
    <row r="102" spans="1:12" ht="114.95" customHeight="1">
      <c r="A102" s="32">
        <v>101</v>
      </c>
      <c r="B102" s="2">
        <v>44055.378472222219</v>
      </c>
      <c r="C102" s="3" t="s">
        <v>91</v>
      </c>
      <c r="D102" s="3" t="s">
        <v>179</v>
      </c>
      <c r="E102" s="3" t="s">
        <v>180</v>
      </c>
      <c r="F102" s="2">
        <v>44065</v>
      </c>
      <c r="G102" s="2">
        <v>44070</v>
      </c>
      <c r="H102" s="10">
        <v>240000</v>
      </c>
      <c r="I102" s="10">
        <v>260000</v>
      </c>
      <c r="J102" s="3" t="s">
        <v>19</v>
      </c>
      <c r="K102" s="3" t="s">
        <v>16</v>
      </c>
      <c r="L102" s="3"/>
    </row>
    <row r="103" spans="1:12" ht="114.95" customHeight="1">
      <c r="A103" s="32">
        <v>102</v>
      </c>
      <c r="B103" s="2">
        <v>44055.399305555555</v>
      </c>
      <c r="C103" s="3" t="s">
        <v>91</v>
      </c>
      <c r="D103" s="3" t="s">
        <v>121</v>
      </c>
      <c r="E103" s="3" t="s">
        <v>120</v>
      </c>
      <c r="F103" s="2">
        <v>44065</v>
      </c>
      <c r="G103" s="2">
        <v>44070</v>
      </c>
      <c r="H103" s="10">
        <v>35000</v>
      </c>
      <c r="I103" s="10">
        <v>45000</v>
      </c>
      <c r="J103" s="3" t="s">
        <v>19</v>
      </c>
      <c r="K103" s="3" t="s">
        <v>16</v>
      </c>
      <c r="L103" s="3"/>
    </row>
    <row r="104" spans="1:12" ht="114.95" customHeight="1">
      <c r="A104" s="32">
        <v>103</v>
      </c>
      <c r="B104" s="2">
        <v>44055.400694444441</v>
      </c>
      <c r="C104" s="3" t="s">
        <v>91</v>
      </c>
      <c r="D104" s="3" t="s">
        <v>134</v>
      </c>
      <c r="E104" s="3" t="s">
        <v>120</v>
      </c>
      <c r="F104" s="2">
        <v>44065</v>
      </c>
      <c r="G104" s="2">
        <v>44070</v>
      </c>
      <c r="H104" s="10">
        <v>24999</v>
      </c>
      <c r="I104" s="10">
        <v>32000</v>
      </c>
      <c r="J104" s="3" t="s">
        <v>19</v>
      </c>
      <c r="K104" s="3" t="s">
        <v>16</v>
      </c>
      <c r="L104" s="3"/>
    </row>
    <row r="105" spans="1:12" ht="114.95" customHeight="1">
      <c r="A105" s="32">
        <v>104</v>
      </c>
      <c r="B105" s="2">
        <v>44055.40902777778</v>
      </c>
      <c r="C105" s="3" t="s">
        <v>91</v>
      </c>
      <c r="D105" s="3" t="s">
        <v>181</v>
      </c>
      <c r="E105" s="3" t="s">
        <v>120</v>
      </c>
      <c r="F105" s="2">
        <v>44065</v>
      </c>
      <c r="G105" s="2">
        <v>44070</v>
      </c>
      <c r="H105" s="10">
        <v>24999</v>
      </c>
      <c r="I105" s="10">
        <v>30000</v>
      </c>
      <c r="J105" s="3" t="s">
        <v>19</v>
      </c>
      <c r="K105" s="3" t="s">
        <v>16</v>
      </c>
      <c r="L105" s="3"/>
    </row>
    <row r="106" spans="1:12" ht="114.95" customHeight="1">
      <c r="A106" s="32">
        <v>105</v>
      </c>
      <c r="B106" s="21">
        <v>44092.400694444441</v>
      </c>
      <c r="C106" s="13" t="s">
        <v>91</v>
      </c>
      <c r="D106" s="13" t="s">
        <v>182</v>
      </c>
      <c r="E106" s="13" t="s">
        <v>183</v>
      </c>
      <c r="F106" s="22">
        <f t="shared" ref="F106:F112" si="4">SUM(B106+14)</f>
        <v>44106.400694444441</v>
      </c>
      <c r="G106" s="21">
        <v>44067</v>
      </c>
      <c r="H106" s="23">
        <v>35000</v>
      </c>
      <c r="I106" s="23">
        <v>40000</v>
      </c>
      <c r="J106" s="13" t="s">
        <v>51</v>
      </c>
      <c r="K106" s="24" t="s">
        <v>16</v>
      </c>
      <c r="L106" s="3"/>
    </row>
    <row r="107" spans="1:12" ht="114.95" customHeight="1">
      <c r="A107" s="32">
        <v>106</v>
      </c>
      <c r="B107" s="28">
        <v>44134.602083333331</v>
      </c>
      <c r="C107" s="3" t="s">
        <v>91</v>
      </c>
      <c r="D107" s="3" t="s">
        <v>184</v>
      </c>
      <c r="E107" s="3" t="s">
        <v>185</v>
      </c>
      <c r="F107" s="28">
        <f t="shared" si="4"/>
        <v>44148.602083333331</v>
      </c>
      <c r="G107" s="28">
        <v>44131</v>
      </c>
      <c r="H107" s="7">
        <v>50160</v>
      </c>
      <c r="I107" s="7">
        <v>50160</v>
      </c>
      <c r="J107" s="3" t="s">
        <v>61</v>
      </c>
      <c r="K107" s="29" t="s">
        <v>16</v>
      </c>
      <c r="L107" s="3"/>
    </row>
    <row r="108" spans="1:12" ht="114.95" customHeight="1">
      <c r="A108" s="32">
        <v>109</v>
      </c>
      <c r="B108" s="2">
        <v>44232.395138888889</v>
      </c>
      <c r="C108" s="3" t="s">
        <v>91</v>
      </c>
      <c r="D108" s="3" t="s">
        <v>186</v>
      </c>
      <c r="E108" s="4" t="s">
        <v>187</v>
      </c>
      <c r="F108" s="2">
        <f t="shared" si="4"/>
        <v>44246.395138888889</v>
      </c>
      <c r="G108" s="5">
        <v>44044</v>
      </c>
      <c r="H108" s="6">
        <v>79416</v>
      </c>
      <c r="I108" s="7">
        <v>89000</v>
      </c>
      <c r="J108" s="4" t="s">
        <v>73</v>
      </c>
      <c r="K108" s="8" t="s">
        <v>16</v>
      </c>
      <c r="L108" s="3"/>
    </row>
    <row r="109" spans="1:12" ht="114.95" customHeight="1">
      <c r="A109" s="32">
        <v>107</v>
      </c>
      <c r="B109" s="2">
        <v>44246.537499999999</v>
      </c>
      <c r="C109" s="3" t="s">
        <v>91</v>
      </c>
      <c r="D109" s="3" t="s">
        <v>188</v>
      </c>
      <c r="E109" s="4" t="s">
        <v>189</v>
      </c>
      <c r="F109" s="2">
        <f t="shared" si="4"/>
        <v>44260.537499999999</v>
      </c>
      <c r="G109" s="5">
        <v>43704</v>
      </c>
      <c r="H109" s="6">
        <v>33672</v>
      </c>
      <c r="I109" s="7">
        <v>33672</v>
      </c>
      <c r="J109" s="4" t="s">
        <v>73</v>
      </c>
      <c r="K109" s="8" t="s">
        <v>16</v>
      </c>
      <c r="L109" s="3"/>
    </row>
    <row r="110" spans="1:12" ht="114.95" customHeight="1">
      <c r="A110" s="32">
        <v>108</v>
      </c>
      <c r="B110" s="2">
        <v>44246.540972222225</v>
      </c>
      <c r="C110" s="3" t="s">
        <v>91</v>
      </c>
      <c r="D110" s="3" t="s">
        <v>186</v>
      </c>
      <c r="E110" s="4" t="s">
        <v>187</v>
      </c>
      <c r="F110" s="2">
        <f t="shared" si="4"/>
        <v>44260.540972222225</v>
      </c>
      <c r="G110" s="5">
        <v>43684</v>
      </c>
      <c r="H110" s="6">
        <v>65712</v>
      </c>
      <c r="I110" s="7">
        <v>75000</v>
      </c>
      <c r="J110" s="4" t="s">
        <v>73</v>
      </c>
      <c r="K110" s="8" t="s">
        <v>16</v>
      </c>
      <c r="L110" s="3"/>
    </row>
    <row r="111" spans="1:12" ht="114.95" customHeight="1">
      <c r="A111" s="32">
        <v>110</v>
      </c>
      <c r="B111" s="2">
        <v>44407.751388888886</v>
      </c>
      <c r="C111" s="3" t="s">
        <v>91</v>
      </c>
      <c r="D111" s="3" t="s">
        <v>190</v>
      </c>
      <c r="E111" s="4" t="s">
        <v>191</v>
      </c>
      <c r="F111" s="2">
        <f t="shared" si="4"/>
        <v>44421.751388888886</v>
      </c>
      <c r="G111" s="5">
        <v>44421</v>
      </c>
      <c r="H111" s="6">
        <v>89890</v>
      </c>
      <c r="I111" s="7">
        <v>95000</v>
      </c>
      <c r="J111" s="4" t="s">
        <v>15</v>
      </c>
      <c r="K111" s="8" t="s">
        <v>16</v>
      </c>
      <c r="L111" s="3"/>
    </row>
    <row r="112" spans="1:12" ht="114.95" customHeight="1">
      <c r="A112" s="32">
        <v>111</v>
      </c>
      <c r="B112" s="2">
        <v>44412.515277777777</v>
      </c>
      <c r="C112" s="3" t="s">
        <v>91</v>
      </c>
      <c r="D112" s="3" t="s">
        <v>192</v>
      </c>
      <c r="E112" s="4" t="s">
        <v>193</v>
      </c>
      <c r="F112" s="2">
        <f t="shared" si="4"/>
        <v>44426.515277777777</v>
      </c>
      <c r="G112" s="5">
        <v>44426</v>
      </c>
      <c r="H112" s="6">
        <v>305000</v>
      </c>
      <c r="I112" s="7">
        <v>320000</v>
      </c>
      <c r="J112" s="4" t="s">
        <v>15</v>
      </c>
      <c r="K112" s="8" t="s">
        <v>16</v>
      </c>
      <c r="L112" s="3"/>
    </row>
    <row r="113" spans="1:12" ht="114.95" customHeight="1">
      <c r="A113" s="32">
        <v>114</v>
      </c>
      <c r="B113" s="2">
        <v>43139</v>
      </c>
      <c r="C113" s="3" t="s">
        <v>194</v>
      </c>
      <c r="D113" s="3" t="s">
        <v>195</v>
      </c>
      <c r="E113" s="4" t="s">
        <v>78</v>
      </c>
      <c r="F113" s="2">
        <v>43328</v>
      </c>
      <c r="G113" s="5">
        <v>43101</v>
      </c>
      <c r="H113" s="6">
        <v>53016</v>
      </c>
      <c r="I113" s="7">
        <v>53016</v>
      </c>
      <c r="J113" s="4" t="s">
        <v>19</v>
      </c>
      <c r="K113" s="8" t="s">
        <v>16</v>
      </c>
      <c r="L113" s="3" t="s">
        <v>103</v>
      </c>
    </row>
    <row r="114" spans="1:12" ht="114.95" customHeight="1">
      <c r="A114" s="32">
        <v>115</v>
      </c>
      <c r="B114" s="2">
        <v>43139</v>
      </c>
      <c r="C114" s="3" t="s">
        <v>194</v>
      </c>
      <c r="D114" s="3" t="s">
        <v>196</v>
      </c>
      <c r="E114" s="4" t="s">
        <v>93</v>
      </c>
      <c r="F114" s="2">
        <v>43328</v>
      </c>
      <c r="G114" s="5">
        <v>42742</v>
      </c>
      <c r="H114" s="6">
        <v>169322</v>
      </c>
      <c r="I114" s="7">
        <v>169322</v>
      </c>
      <c r="J114" s="4" t="s">
        <v>19</v>
      </c>
      <c r="K114" s="8" t="s">
        <v>16</v>
      </c>
      <c r="L114" s="3" t="s">
        <v>103</v>
      </c>
    </row>
    <row r="115" spans="1:12" ht="114.95" customHeight="1">
      <c r="A115" s="32">
        <v>116</v>
      </c>
      <c r="B115" s="2">
        <v>43139</v>
      </c>
      <c r="C115" s="3" t="s">
        <v>194</v>
      </c>
      <c r="D115" s="3" t="s">
        <v>197</v>
      </c>
      <c r="E115" s="4" t="s">
        <v>198</v>
      </c>
      <c r="F115" s="2">
        <v>43328</v>
      </c>
      <c r="G115" s="5">
        <v>42742</v>
      </c>
      <c r="H115" s="6">
        <v>37704</v>
      </c>
      <c r="I115" s="7">
        <v>37704</v>
      </c>
      <c r="J115" s="4" t="s">
        <v>73</v>
      </c>
      <c r="K115" s="8" t="s">
        <v>16</v>
      </c>
      <c r="L115" s="3" t="s">
        <v>103</v>
      </c>
    </row>
    <row r="116" spans="1:12" ht="114.95" customHeight="1">
      <c r="A116" s="32">
        <v>112</v>
      </c>
      <c r="B116" s="2">
        <v>43259</v>
      </c>
      <c r="C116" s="3" t="s">
        <v>194</v>
      </c>
      <c r="D116" s="3" t="s">
        <v>195</v>
      </c>
      <c r="E116" s="4" t="s">
        <v>78</v>
      </c>
      <c r="F116" s="2">
        <v>43332</v>
      </c>
      <c r="G116" s="5">
        <v>42736</v>
      </c>
      <c r="H116" s="6">
        <v>106032</v>
      </c>
      <c r="I116" s="7">
        <v>106032</v>
      </c>
      <c r="J116" s="4" t="s">
        <v>19</v>
      </c>
      <c r="K116" s="8" t="s">
        <v>16</v>
      </c>
      <c r="L116" s="3" t="s">
        <v>103</v>
      </c>
    </row>
    <row r="117" spans="1:12" ht="114.95" customHeight="1">
      <c r="A117" s="32">
        <v>113</v>
      </c>
      <c r="B117" s="2">
        <v>43259</v>
      </c>
      <c r="C117" s="3" t="s">
        <v>194</v>
      </c>
      <c r="D117" s="3" t="s">
        <v>199</v>
      </c>
      <c r="E117" s="4" t="s">
        <v>200</v>
      </c>
      <c r="F117" s="2">
        <v>43332</v>
      </c>
      <c r="G117" s="5">
        <v>42601</v>
      </c>
      <c r="H117" s="6">
        <v>35000</v>
      </c>
      <c r="I117" s="7">
        <v>35000</v>
      </c>
      <c r="J117" s="4" t="s">
        <v>19</v>
      </c>
      <c r="K117" s="8" t="s">
        <v>16</v>
      </c>
      <c r="L117" s="3" t="s">
        <v>103</v>
      </c>
    </row>
    <row r="118" spans="1:12" ht="114.95" customHeight="1">
      <c r="A118" s="32">
        <v>118</v>
      </c>
      <c r="B118" s="2">
        <v>43287</v>
      </c>
      <c r="C118" s="3" t="s">
        <v>194</v>
      </c>
      <c r="D118" s="3" t="s">
        <v>201</v>
      </c>
      <c r="E118" s="4" t="s">
        <v>29</v>
      </c>
      <c r="F118" s="2">
        <v>43272</v>
      </c>
      <c r="G118" s="5">
        <v>42762</v>
      </c>
      <c r="H118" s="6">
        <v>27506</v>
      </c>
      <c r="I118" s="7">
        <v>27506</v>
      </c>
      <c r="J118" s="4" t="s">
        <v>202</v>
      </c>
      <c r="K118" s="8" t="s">
        <v>16</v>
      </c>
      <c r="L118" s="3"/>
    </row>
    <row r="119" spans="1:12" ht="114.95" customHeight="1">
      <c r="A119" s="32">
        <v>117</v>
      </c>
      <c r="B119" s="2">
        <v>43289</v>
      </c>
      <c r="C119" s="3" t="s">
        <v>194</v>
      </c>
      <c r="D119" s="3" t="s">
        <v>203</v>
      </c>
      <c r="E119" s="4" t="s">
        <v>204</v>
      </c>
      <c r="F119" s="2">
        <v>43333</v>
      </c>
      <c r="G119" s="5">
        <v>43107</v>
      </c>
      <c r="H119" s="6">
        <v>39590</v>
      </c>
      <c r="I119" s="7">
        <v>39590</v>
      </c>
      <c r="J119" s="4" t="s">
        <v>19</v>
      </c>
      <c r="K119" s="8" t="s">
        <v>16</v>
      </c>
      <c r="L119" s="3" t="s">
        <v>103</v>
      </c>
    </row>
    <row r="120" spans="1:12" ht="114.95" customHeight="1">
      <c r="A120" s="32">
        <v>119</v>
      </c>
      <c r="B120" s="2">
        <v>43364</v>
      </c>
      <c r="C120" s="3" t="s">
        <v>194</v>
      </c>
      <c r="D120" s="3" t="s">
        <v>205</v>
      </c>
      <c r="E120" s="4" t="s">
        <v>206</v>
      </c>
      <c r="F120" s="2">
        <f>B120 + 14</f>
        <v>43378</v>
      </c>
      <c r="G120" s="5">
        <v>42915</v>
      </c>
      <c r="H120" s="6">
        <v>30485</v>
      </c>
      <c r="I120" s="9">
        <v>30485</v>
      </c>
      <c r="J120" s="4" t="s">
        <v>37</v>
      </c>
      <c r="K120" s="8" t="s">
        <v>16</v>
      </c>
      <c r="L120" s="3"/>
    </row>
    <row r="121" spans="1:12" ht="114.95" customHeight="1">
      <c r="A121" s="32">
        <v>120</v>
      </c>
      <c r="B121" s="2">
        <v>43364</v>
      </c>
      <c r="C121" s="3" t="s">
        <v>194</v>
      </c>
      <c r="D121" s="3" t="s">
        <v>207</v>
      </c>
      <c r="E121" s="4" t="s">
        <v>78</v>
      </c>
      <c r="F121" s="2">
        <f>B121 + 14</f>
        <v>43378</v>
      </c>
      <c r="G121" s="5">
        <v>43398</v>
      </c>
      <c r="H121" s="6">
        <v>131079</v>
      </c>
      <c r="I121" s="9">
        <v>131079</v>
      </c>
      <c r="J121" s="4" t="s">
        <v>15</v>
      </c>
      <c r="K121" s="8" t="s">
        <v>16</v>
      </c>
      <c r="L121" s="3"/>
    </row>
    <row r="122" spans="1:12" ht="114.95" customHeight="1">
      <c r="A122" s="32">
        <v>121</v>
      </c>
      <c r="B122" s="2">
        <v>43453</v>
      </c>
      <c r="C122" s="3" t="s">
        <v>194</v>
      </c>
      <c r="D122" s="3" t="s">
        <v>208</v>
      </c>
      <c r="E122" s="4" t="s">
        <v>136</v>
      </c>
      <c r="F122" s="2">
        <f>SUM(B122+14)</f>
        <v>43467</v>
      </c>
      <c r="G122" s="5">
        <v>43477</v>
      </c>
      <c r="H122" s="6">
        <v>37000</v>
      </c>
      <c r="I122" s="9">
        <v>37000</v>
      </c>
      <c r="J122" s="4" t="s">
        <v>37</v>
      </c>
      <c r="K122" s="8" t="s">
        <v>16</v>
      </c>
      <c r="L122" s="3"/>
    </row>
    <row r="123" spans="1:12" ht="114.95" customHeight="1">
      <c r="A123" s="32">
        <v>122</v>
      </c>
      <c r="B123" s="2">
        <v>43644</v>
      </c>
      <c r="C123" s="3" t="s">
        <v>194</v>
      </c>
      <c r="D123" s="3" t="s">
        <v>209</v>
      </c>
      <c r="E123" s="4" t="s">
        <v>93</v>
      </c>
      <c r="F123" s="2">
        <f>SUM(B123+14)</f>
        <v>43658</v>
      </c>
      <c r="G123" s="5">
        <v>43708</v>
      </c>
      <c r="H123" s="6">
        <v>827177.5</v>
      </c>
      <c r="I123" s="7">
        <v>827177.5</v>
      </c>
      <c r="J123" s="4" t="s">
        <v>210</v>
      </c>
      <c r="K123" s="8" t="s">
        <v>16</v>
      </c>
      <c r="L123" s="3"/>
    </row>
    <row r="124" spans="1:12" ht="114.95" customHeight="1">
      <c r="A124" s="32">
        <v>123</v>
      </c>
      <c r="B124" s="2">
        <v>43649</v>
      </c>
      <c r="C124" s="3" t="s">
        <v>194</v>
      </c>
      <c r="D124" s="3" t="s">
        <v>211</v>
      </c>
      <c r="E124" s="4" t="s">
        <v>198</v>
      </c>
      <c r="F124" s="2">
        <f>SUM(B124+14)</f>
        <v>43663</v>
      </c>
      <c r="G124" s="5">
        <v>43647</v>
      </c>
      <c r="H124" s="6">
        <v>42324</v>
      </c>
      <c r="I124" s="34">
        <v>42324</v>
      </c>
      <c r="J124" s="4" t="s">
        <v>73</v>
      </c>
      <c r="K124" s="8" t="s">
        <v>16</v>
      </c>
      <c r="L124" s="3" t="s">
        <v>146</v>
      </c>
    </row>
    <row r="125" spans="1:12" ht="114.95" customHeight="1">
      <c r="A125" s="32">
        <v>124</v>
      </c>
      <c r="B125" s="2">
        <v>43682</v>
      </c>
      <c r="C125" s="3" t="s">
        <v>194</v>
      </c>
      <c r="D125" s="3" t="s">
        <v>199</v>
      </c>
      <c r="E125" s="11" t="s">
        <v>120</v>
      </c>
      <c r="F125" s="2">
        <f>SUM(B125+14)</f>
        <v>43696</v>
      </c>
      <c r="G125" s="5">
        <v>43696</v>
      </c>
      <c r="H125" s="6">
        <v>85000</v>
      </c>
      <c r="I125" s="34">
        <v>85000</v>
      </c>
      <c r="J125" s="4" t="s">
        <v>15</v>
      </c>
      <c r="K125" s="8" t="s">
        <v>16</v>
      </c>
      <c r="L125" s="3"/>
    </row>
    <row r="126" spans="1:12" ht="114.95" customHeight="1">
      <c r="A126" s="32">
        <v>125</v>
      </c>
      <c r="B126" s="2">
        <v>43755.761805555558</v>
      </c>
      <c r="C126" s="3" t="s">
        <v>194</v>
      </c>
      <c r="D126" s="3" t="s">
        <v>212</v>
      </c>
      <c r="E126" s="4" t="s">
        <v>78</v>
      </c>
      <c r="F126" s="2">
        <v>43769</v>
      </c>
      <c r="G126" s="5">
        <v>43763</v>
      </c>
      <c r="H126" s="6">
        <v>131079</v>
      </c>
      <c r="I126" s="7">
        <v>146467</v>
      </c>
      <c r="J126" s="4" t="s">
        <v>19</v>
      </c>
      <c r="K126" s="8" t="s">
        <v>16</v>
      </c>
      <c r="L126" s="3" t="s">
        <v>146</v>
      </c>
    </row>
    <row r="127" spans="1:12" ht="114.95" customHeight="1">
      <c r="A127" s="32">
        <v>126</v>
      </c>
      <c r="B127" s="12">
        <v>43888.774305555555</v>
      </c>
      <c r="C127" s="13" t="s">
        <v>194</v>
      </c>
      <c r="D127" s="13" t="s">
        <v>213</v>
      </c>
      <c r="E127" s="13" t="s">
        <v>214</v>
      </c>
      <c r="F127" s="12">
        <v>43902</v>
      </c>
      <c r="G127" s="12">
        <v>43955</v>
      </c>
      <c r="H127" s="14">
        <v>46100</v>
      </c>
      <c r="I127" s="14">
        <v>47050</v>
      </c>
      <c r="J127" s="13" t="s">
        <v>37</v>
      </c>
      <c r="K127" s="13" t="s">
        <v>16</v>
      </c>
      <c r="L127" s="3"/>
    </row>
    <row r="128" spans="1:12" ht="114.95" customHeight="1">
      <c r="A128" s="32">
        <v>127</v>
      </c>
      <c r="B128" s="12">
        <v>43892.45208333333</v>
      </c>
      <c r="C128" s="13" t="s">
        <v>194</v>
      </c>
      <c r="D128" s="13" t="s">
        <v>87</v>
      </c>
      <c r="E128" s="13" t="s">
        <v>215</v>
      </c>
      <c r="F128" s="12">
        <v>43906</v>
      </c>
      <c r="G128" s="12">
        <v>43952</v>
      </c>
      <c r="H128" s="14">
        <v>20664.599999999999</v>
      </c>
      <c r="I128" s="14">
        <v>33145.800000000003</v>
      </c>
      <c r="J128" s="13" t="s">
        <v>216</v>
      </c>
      <c r="K128" s="13" t="s">
        <v>16</v>
      </c>
      <c r="L128" s="3"/>
    </row>
    <row r="129" spans="1:12" ht="114.95" customHeight="1">
      <c r="A129" s="32">
        <v>128</v>
      </c>
      <c r="B129" s="12">
        <v>43893.690972222219</v>
      </c>
      <c r="C129" s="13" t="s">
        <v>194</v>
      </c>
      <c r="D129" s="13" t="s">
        <v>217</v>
      </c>
      <c r="E129" s="13" t="s">
        <v>120</v>
      </c>
      <c r="F129" s="30">
        <f>SUM(B129+14)</f>
        <v>43907.690972222219</v>
      </c>
      <c r="G129" s="12">
        <v>43889</v>
      </c>
      <c r="H129" s="14">
        <v>25000</v>
      </c>
      <c r="I129" s="14">
        <v>40000</v>
      </c>
      <c r="J129" s="13" t="s">
        <v>51</v>
      </c>
      <c r="K129" s="13" t="s">
        <v>16</v>
      </c>
      <c r="L129" s="3"/>
    </row>
    <row r="130" spans="1:12" ht="114.95" customHeight="1">
      <c r="A130" s="32">
        <v>129</v>
      </c>
      <c r="B130" s="2">
        <v>43945.567361111112</v>
      </c>
      <c r="C130" s="3" t="s">
        <v>194</v>
      </c>
      <c r="D130" s="3" t="s">
        <v>208</v>
      </c>
      <c r="E130" s="3" t="s">
        <v>218</v>
      </c>
      <c r="F130" s="2">
        <f>SUM(B130+14)</f>
        <v>43959.567361111112</v>
      </c>
      <c r="G130" s="2">
        <v>43800</v>
      </c>
      <c r="H130" s="10">
        <v>37000</v>
      </c>
      <c r="I130" s="10">
        <v>111000</v>
      </c>
      <c r="J130" s="3" t="s">
        <v>37</v>
      </c>
      <c r="K130" s="3" t="s">
        <v>16</v>
      </c>
      <c r="L130" s="3"/>
    </row>
    <row r="131" spans="1:12" ht="114.95" customHeight="1">
      <c r="A131" s="32">
        <v>130</v>
      </c>
      <c r="B131" s="2">
        <v>43977.523611111108</v>
      </c>
      <c r="C131" s="3" t="s">
        <v>194</v>
      </c>
      <c r="D131" s="3" t="s">
        <v>134</v>
      </c>
      <c r="E131" s="3" t="s">
        <v>219</v>
      </c>
      <c r="F131" s="2">
        <f>SUM(B131+14)</f>
        <v>43991.523611111108</v>
      </c>
      <c r="G131" s="2">
        <v>44013</v>
      </c>
      <c r="H131" s="10">
        <v>25000</v>
      </c>
      <c r="I131" s="10">
        <v>60000</v>
      </c>
      <c r="J131" s="3" t="s">
        <v>15</v>
      </c>
      <c r="K131" s="3" t="s">
        <v>16</v>
      </c>
      <c r="L131" s="3"/>
    </row>
    <row r="132" spans="1:12" ht="114.95" customHeight="1">
      <c r="A132" s="32">
        <v>131</v>
      </c>
      <c r="B132" s="2">
        <v>44047.611111111109</v>
      </c>
      <c r="C132" s="3" t="s">
        <v>194</v>
      </c>
      <c r="D132" s="3" t="s">
        <v>209</v>
      </c>
      <c r="E132" s="3" t="s">
        <v>220</v>
      </c>
      <c r="F132" s="2">
        <v>44057</v>
      </c>
      <c r="G132" s="2">
        <v>44074</v>
      </c>
      <c r="H132" s="10">
        <v>172299</v>
      </c>
      <c r="I132" s="10">
        <v>172299</v>
      </c>
      <c r="J132" s="3" t="s">
        <v>19</v>
      </c>
      <c r="K132" s="3" t="s">
        <v>16</v>
      </c>
      <c r="L132" s="3"/>
    </row>
    <row r="133" spans="1:12" ht="114.95" customHeight="1">
      <c r="A133" s="32">
        <v>132</v>
      </c>
      <c r="B133" s="12">
        <v>44215.493055555555</v>
      </c>
      <c r="C133" s="13" t="s">
        <v>194</v>
      </c>
      <c r="D133" s="13" t="s">
        <v>221</v>
      </c>
      <c r="E133" s="13" t="s">
        <v>78</v>
      </c>
      <c r="F133" s="30">
        <f>SUM(B133 +14)</f>
        <v>44229.493055555555</v>
      </c>
      <c r="G133" s="12">
        <v>44129</v>
      </c>
      <c r="H133" s="14">
        <v>82824</v>
      </c>
      <c r="I133" s="14">
        <v>145776</v>
      </c>
      <c r="J133" s="13" t="s">
        <v>19</v>
      </c>
      <c r="K133" s="13" t="s">
        <v>16</v>
      </c>
      <c r="L133" s="3"/>
    </row>
    <row r="134" spans="1:12" ht="114.95" customHeight="1">
      <c r="A134" s="32">
        <v>133</v>
      </c>
      <c r="B134" s="2">
        <v>44299.797222222223</v>
      </c>
      <c r="C134" s="3" t="s">
        <v>194</v>
      </c>
      <c r="D134" s="3" t="s">
        <v>222</v>
      </c>
      <c r="E134" s="4" t="s">
        <v>223</v>
      </c>
      <c r="F134" s="2">
        <f t="shared" ref="F134:F140" si="5">SUM(B134+14)</f>
        <v>44313.797222222223</v>
      </c>
      <c r="G134" s="5">
        <v>44319</v>
      </c>
      <c r="H134" s="6">
        <v>87345</v>
      </c>
      <c r="I134" s="7">
        <v>87345</v>
      </c>
      <c r="J134" s="4" t="s">
        <v>15</v>
      </c>
      <c r="K134" s="8" t="s">
        <v>16</v>
      </c>
      <c r="L134" s="3"/>
    </row>
    <row r="135" spans="1:12" ht="114.95" customHeight="1">
      <c r="A135" s="32">
        <v>134</v>
      </c>
      <c r="B135" s="2">
        <v>44309.581944444442</v>
      </c>
      <c r="C135" s="3" t="s">
        <v>194</v>
      </c>
      <c r="D135" s="3" t="s">
        <v>213</v>
      </c>
      <c r="E135" s="4" t="s">
        <v>205</v>
      </c>
      <c r="F135" s="2">
        <f t="shared" si="5"/>
        <v>44323.581944444442</v>
      </c>
      <c r="G135" s="5">
        <v>44319</v>
      </c>
      <c r="H135" s="6">
        <v>48492</v>
      </c>
      <c r="I135" s="7">
        <v>50000</v>
      </c>
      <c r="J135" s="4" t="s">
        <v>37</v>
      </c>
      <c r="K135" s="8" t="s">
        <v>16</v>
      </c>
      <c r="L135" s="3"/>
    </row>
    <row r="136" spans="1:12" ht="114.95" customHeight="1">
      <c r="A136" s="32">
        <v>135</v>
      </c>
      <c r="B136" s="2">
        <v>44363.667361111111</v>
      </c>
      <c r="C136" s="3" t="s">
        <v>194</v>
      </c>
      <c r="D136" s="3" t="s">
        <v>203</v>
      </c>
      <c r="E136" s="4" t="s">
        <v>224</v>
      </c>
      <c r="F136" s="2">
        <f t="shared" si="5"/>
        <v>44377.667361111111</v>
      </c>
      <c r="G136" s="5">
        <v>44378</v>
      </c>
      <c r="H136" s="6">
        <v>49062</v>
      </c>
      <c r="I136" s="7">
        <v>49062</v>
      </c>
      <c r="J136" s="4" t="s">
        <v>73</v>
      </c>
      <c r="K136" s="8" t="s">
        <v>16</v>
      </c>
      <c r="L136" s="3"/>
    </row>
    <row r="137" spans="1:12" ht="114.95" customHeight="1">
      <c r="A137" s="32">
        <v>137</v>
      </c>
      <c r="B137" s="2">
        <v>44425.559027777781</v>
      </c>
      <c r="C137" s="3" t="s">
        <v>194</v>
      </c>
      <c r="D137" s="3" t="s">
        <v>209</v>
      </c>
      <c r="E137" s="4" t="s">
        <v>220</v>
      </c>
      <c r="F137" s="2">
        <f t="shared" si="5"/>
        <v>44439.559027777781</v>
      </c>
      <c r="G137" s="5">
        <v>44439</v>
      </c>
      <c r="H137" s="6">
        <v>175794.3</v>
      </c>
      <c r="I137" s="7">
        <v>175794.3</v>
      </c>
      <c r="J137" s="4" t="s">
        <v>19</v>
      </c>
      <c r="K137" s="8" t="s">
        <v>16</v>
      </c>
      <c r="L137" s="3"/>
    </row>
    <row r="138" spans="1:12" ht="114.95" customHeight="1">
      <c r="A138" s="32">
        <v>136</v>
      </c>
      <c r="B138" s="2">
        <v>44425.55972222222</v>
      </c>
      <c r="C138" s="3" t="s">
        <v>194</v>
      </c>
      <c r="D138" s="3" t="s">
        <v>225</v>
      </c>
      <c r="E138" s="4" t="s">
        <v>226</v>
      </c>
      <c r="F138" s="2">
        <f t="shared" si="5"/>
        <v>44439.55972222222</v>
      </c>
      <c r="G138" s="5">
        <v>44427</v>
      </c>
      <c r="H138" s="6">
        <v>85000</v>
      </c>
      <c r="I138" s="7">
        <v>85000</v>
      </c>
      <c r="J138" s="4" t="s">
        <v>19</v>
      </c>
      <c r="K138" s="8" t="s">
        <v>16</v>
      </c>
      <c r="L138" s="3"/>
    </row>
    <row r="139" spans="1:12" ht="114.95" customHeight="1">
      <c r="A139" s="32">
        <v>138</v>
      </c>
      <c r="B139" s="2">
        <v>44439.746527777781</v>
      </c>
      <c r="C139" s="3" t="s">
        <v>194</v>
      </c>
      <c r="D139" s="3" t="s">
        <v>227</v>
      </c>
      <c r="E139" s="4" t="s">
        <v>228</v>
      </c>
      <c r="F139" s="2">
        <f t="shared" si="5"/>
        <v>44453.746527777781</v>
      </c>
      <c r="G139" s="5">
        <v>44418</v>
      </c>
      <c r="H139" s="6">
        <v>43900</v>
      </c>
      <c r="I139" s="7">
        <v>43900</v>
      </c>
      <c r="J139" s="4" t="s">
        <v>64</v>
      </c>
      <c r="K139" s="8" t="s">
        <v>16</v>
      </c>
      <c r="L139" s="3"/>
    </row>
    <row r="140" spans="1:12" ht="114.95" customHeight="1">
      <c r="A140" s="32">
        <v>139</v>
      </c>
      <c r="B140" s="2">
        <v>44474.47152777778</v>
      </c>
      <c r="C140" s="3" t="s">
        <v>194</v>
      </c>
      <c r="D140" s="3" t="s">
        <v>229</v>
      </c>
      <c r="E140" s="4" t="s">
        <v>230</v>
      </c>
      <c r="F140" s="2">
        <f t="shared" si="5"/>
        <v>44488.47152777778</v>
      </c>
      <c r="G140" s="5">
        <v>44474</v>
      </c>
      <c r="H140" s="6">
        <v>43257.599999999999</v>
      </c>
      <c r="I140" s="7">
        <v>43257.599999999999</v>
      </c>
      <c r="J140" s="4" t="s">
        <v>64</v>
      </c>
      <c r="K140" s="8" t="s">
        <v>16</v>
      </c>
      <c r="L140" s="3"/>
    </row>
    <row r="141" spans="1:12" ht="114.95" customHeight="1">
      <c r="A141" s="32">
        <v>140</v>
      </c>
      <c r="B141" s="2">
        <v>43412</v>
      </c>
      <c r="C141" s="3" t="s">
        <v>231</v>
      </c>
      <c r="D141" s="3" t="s">
        <v>232</v>
      </c>
      <c r="E141" s="4" t="s">
        <v>233</v>
      </c>
      <c r="F141" s="2">
        <f>SUM(B141 +14)</f>
        <v>43426</v>
      </c>
      <c r="G141" s="5">
        <v>43347</v>
      </c>
      <c r="H141" s="6">
        <v>27725</v>
      </c>
      <c r="I141" s="7">
        <v>27725</v>
      </c>
      <c r="J141" s="4" t="s">
        <v>30</v>
      </c>
      <c r="K141" s="8" t="s">
        <v>16</v>
      </c>
      <c r="L141" s="3"/>
    </row>
    <row r="142" spans="1:12" ht="114.95" customHeight="1">
      <c r="A142" s="32">
        <v>141</v>
      </c>
      <c r="B142" s="2">
        <v>43432</v>
      </c>
      <c r="C142" s="3" t="s">
        <v>231</v>
      </c>
      <c r="D142" s="3" t="s">
        <v>121</v>
      </c>
      <c r="E142" s="11" t="s">
        <v>120</v>
      </c>
      <c r="F142" s="2">
        <f t="shared" ref="F142:F159" si="6">SUM(B142+14)</f>
        <v>43446</v>
      </c>
      <c r="G142" s="5">
        <v>43371</v>
      </c>
      <c r="H142" s="6">
        <v>100000</v>
      </c>
      <c r="I142" s="7">
        <v>100000</v>
      </c>
      <c r="J142" s="4" t="s">
        <v>19</v>
      </c>
      <c r="K142" s="8" t="s">
        <v>16</v>
      </c>
      <c r="L142" s="3" t="s">
        <v>20</v>
      </c>
    </row>
    <row r="143" spans="1:12" ht="114.95" customHeight="1">
      <c r="A143" s="32">
        <v>142</v>
      </c>
      <c r="B143" s="2">
        <v>43432</v>
      </c>
      <c r="C143" s="3" t="s">
        <v>231</v>
      </c>
      <c r="D143" s="3" t="s">
        <v>76</v>
      </c>
      <c r="E143" s="4" t="s">
        <v>234</v>
      </c>
      <c r="F143" s="2">
        <f t="shared" si="6"/>
        <v>43446</v>
      </c>
      <c r="G143" s="5">
        <v>43282</v>
      </c>
      <c r="H143" s="6">
        <v>59330.04</v>
      </c>
      <c r="I143" s="7">
        <v>59330.04</v>
      </c>
      <c r="J143" s="4" t="s">
        <v>235</v>
      </c>
      <c r="K143" s="8" t="s">
        <v>16</v>
      </c>
      <c r="L143" s="3" t="s">
        <v>20</v>
      </c>
    </row>
    <row r="144" spans="1:12" ht="114.95" customHeight="1">
      <c r="A144" s="32">
        <v>143</v>
      </c>
      <c r="B144" s="2">
        <v>43432</v>
      </c>
      <c r="C144" s="3" t="s">
        <v>231</v>
      </c>
      <c r="D144" s="3" t="s">
        <v>236</v>
      </c>
      <c r="E144" s="4" t="s">
        <v>93</v>
      </c>
      <c r="F144" s="2">
        <f t="shared" si="6"/>
        <v>43446</v>
      </c>
      <c r="G144" s="5">
        <v>43334</v>
      </c>
      <c r="H144" s="6">
        <v>243923</v>
      </c>
      <c r="I144" s="7">
        <v>243923</v>
      </c>
      <c r="J144" s="4" t="s">
        <v>210</v>
      </c>
      <c r="K144" s="8" t="s">
        <v>16</v>
      </c>
      <c r="L144" s="3" t="s">
        <v>20</v>
      </c>
    </row>
    <row r="145" spans="1:12" ht="114.95" customHeight="1">
      <c r="A145" s="32">
        <v>144</v>
      </c>
      <c r="B145" s="2">
        <v>43451</v>
      </c>
      <c r="C145" s="3" t="s">
        <v>231</v>
      </c>
      <c r="D145" s="3" t="s">
        <v>237</v>
      </c>
      <c r="E145" s="4" t="s">
        <v>78</v>
      </c>
      <c r="F145" s="2">
        <f t="shared" si="6"/>
        <v>43465</v>
      </c>
      <c r="G145" s="5">
        <v>43466</v>
      </c>
      <c r="H145" s="6">
        <v>84096</v>
      </c>
      <c r="I145" s="7">
        <v>84096</v>
      </c>
      <c r="J145" s="4" t="s">
        <v>15</v>
      </c>
      <c r="K145" s="8" t="s">
        <v>16</v>
      </c>
      <c r="L145" s="3" t="s">
        <v>238</v>
      </c>
    </row>
    <row r="146" spans="1:12" ht="114.95" customHeight="1">
      <c r="A146" s="32">
        <v>149</v>
      </c>
      <c r="B146" s="2">
        <v>43493</v>
      </c>
      <c r="C146" s="3" t="s">
        <v>231</v>
      </c>
      <c r="D146" s="3" t="s">
        <v>121</v>
      </c>
      <c r="E146" s="11" t="s">
        <v>120</v>
      </c>
      <c r="F146" s="2">
        <f t="shared" si="6"/>
        <v>43507</v>
      </c>
      <c r="G146" s="5">
        <v>42917</v>
      </c>
      <c r="H146" s="6">
        <v>93886.25</v>
      </c>
      <c r="I146" s="7">
        <v>93886.25</v>
      </c>
      <c r="J146" s="4" t="s">
        <v>19</v>
      </c>
      <c r="K146" s="8" t="s">
        <v>16</v>
      </c>
      <c r="L146" s="3" t="s">
        <v>239</v>
      </c>
    </row>
    <row r="147" spans="1:12" ht="114.95" customHeight="1">
      <c r="A147" s="32">
        <v>150</v>
      </c>
      <c r="B147" s="2">
        <v>43493</v>
      </c>
      <c r="C147" s="3" t="s">
        <v>231</v>
      </c>
      <c r="D147" s="3" t="s">
        <v>92</v>
      </c>
      <c r="E147" s="4" t="s">
        <v>93</v>
      </c>
      <c r="F147" s="2">
        <f t="shared" si="6"/>
        <v>43507</v>
      </c>
      <c r="G147" s="5">
        <v>42917</v>
      </c>
      <c r="H147" s="6">
        <v>62917.84</v>
      </c>
      <c r="I147" s="7">
        <v>62917.84</v>
      </c>
      <c r="J147" s="4" t="s">
        <v>210</v>
      </c>
      <c r="K147" s="8" t="s">
        <v>16</v>
      </c>
      <c r="L147" s="3" t="s">
        <v>239</v>
      </c>
    </row>
    <row r="148" spans="1:12" ht="114.95" customHeight="1">
      <c r="A148" s="32">
        <v>151</v>
      </c>
      <c r="B148" s="2">
        <v>43493</v>
      </c>
      <c r="C148" s="3" t="s">
        <v>231</v>
      </c>
      <c r="D148" s="3" t="s">
        <v>237</v>
      </c>
      <c r="E148" s="4" t="s">
        <v>78</v>
      </c>
      <c r="F148" s="2">
        <f t="shared" si="6"/>
        <v>43507</v>
      </c>
      <c r="G148" s="5">
        <v>42967</v>
      </c>
      <c r="H148" s="6">
        <v>28420</v>
      </c>
      <c r="I148" s="7">
        <v>28420</v>
      </c>
      <c r="J148" s="4" t="s">
        <v>30</v>
      </c>
      <c r="K148" s="8" t="s">
        <v>16</v>
      </c>
      <c r="L148" s="3" t="s">
        <v>239</v>
      </c>
    </row>
    <row r="149" spans="1:12" ht="114.95" customHeight="1">
      <c r="A149" s="32">
        <v>152</v>
      </c>
      <c r="B149" s="2">
        <v>43493</v>
      </c>
      <c r="C149" s="3" t="s">
        <v>231</v>
      </c>
      <c r="D149" s="3" t="s">
        <v>76</v>
      </c>
      <c r="E149" s="4" t="s">
        <v>240</v>
      </c>
      <c r="F149" s="2">
        <f t="shared" si="6"/>
        <v>43507</v>
      </c>
      <c r="G149" s="5">
        <v>42917</v>
      </c>
      <c r="H149" s="6">
        <v>56942.5</v>
      </c>
      <c r="I149" s="7">
        <v>56942.5</v>
      </c>
      <c r="J149" s="4" t="s">
        <v>30</v>
      </c>
      <c r="K149" s="8" t="s">
        <v>16</v>
      </c>
      <c r="L149" s="3" t="s">
        <v>239</v>
      </c>
    </row>
    <row r="150" spans="1:12" ht="114.95" customHeight="1">
      <c r="A150" s="32">
        <v>153</v>
      </c>
      <c r="B150" s="2">
        <v>43493</v>
      </c>
      <c r="C150" s="3" t="s">
        <v>231</v>
      </c>
      <c r="D150" s="3" t="s">
        <v>241</v>
      </c>
      <c r="E150" s="4" t="s">
        <v>242</v>
      </c>
      <c r="F150" s="2">
        <f t="shared" si="6"/>
        <v>43507</v>
      </c>
      <c r="G150" s="5">
        <v>43001</v>
      </c>
      <c r="H150" s="6">
        <v>29779.18</v>
      </c>
      <c r="I150" s="7">
        <v>29779.18</v>
      </c>
      <c r="J150" s="4" t="s">
        <v>30</v>
      </c>
      <c r="K150" s="8" t="s">
        <v>16</v>
      </c>
      <c r="L150" s="3" t="s">
        <v>239</v>
      </c>
    </row>
    <row r="151" spans="1:12" ht="114.95" customHeight="1">
      <c r="A151" s="32">
        <v>145</v>
      </c>
      <c r="B151" s="2">
        <v>43497</v>
      </c>
      <c r="C151" s="3" t="s">
        <v>231</v>
      </c>
      <c r="D151" s="3" t="s">
        <v>243</v>
      </c>
      <c r="E151" s="4" t="s">
        <v>244</v>
      </c>
      <c r="F151" s="2">
        <f t="shared" si="6"/>
        <v>43511</v>
      </c>
      <c r="G151" s="5">
        <v>42583</v>
      </c>
      <c r="H151" s="6">
        <v>392967.08</v>
      </c>
      <c r="I151" s="7">
        <v>392967.08</v>
      </c>
      <c r="J151" s="4" t="s">
        <v>245</v>
      </c>
      <c r="K151" s="8" t="s">
        <v>16</v>
      </c>
      <c r="L151" s="3" t="s">
        <v>239</v>
      </c>
    </row>
    <row r="152" spans="1:12" ht="114.95" customHeight="1">
      <c r="A152" s="32">
        <v>146</v>
      </c>
      <c r="B152" s="2">
        <v>43497</v>
      </c>
      <c r="C152" s="3" t="s">
        <v>231</v>
      </c>
      <c r="D152" s="3" t="s">
        <v>21</v>
      </c>
      <c r="E152" s="18" t="s">
        <v>22</v>
      </c>
      <c r="F152" s="2">
        <f t="shared" si="6"/>
        <v>43511</v>
      </c>
      <c r="G152" s="5">
        <v>43191</v>
      </c>
      <c r="H152" s="6">
        <v>99834.72</v>
      </c>
      <c r="I152" s="7">
        <v>99834.72</v>
      </c>
      <c r="J152" s="4" t="s">
        <v>73</v>
      </c>
      <c r="K152" s="8" t="s">
        <v>16</v>
      </c>
      <c r="L152" s="3" t="s">
        <v>239</v>
      </c>
    </row>
    <row r="153" spans="1:12" ht="114.95" customHeight="1">
      <c r="A153" s="32">
        <v>147</v>
      </c>
      <c r="B153" s="2">
        <v>43497</v>
      </c>
      <c r="C153" s="3" t="s">
        <v>231</v>
      </c>
      <c r="D153" s="3" t="s">
        <v>21</v>
      </c>
      <c r="E153" s="18" t="s">
        <v>22</v>
      </c>
      <c r="F153" s="2">
        <f t="shared" si="6"/>
        <v>43511</v>
      </c>
      <c r="G153" s="5">
        <v>42826</v>
      </c>
      <c r="H153" s="6">
        <v>72038.320000000007</v>
      </c>
      <c r="I153" s="7">
        <v>72038.320000000007</v>
      </c>
      <c r="J153" s="4" t="s">
        <v>73</v>
      </c>
      <c r="K153" s="8" t="s">
        <v>16</v>
      </c>
      <c r="L153" s="3" t="s">
        <v>239</v>
      </c>
    </row>
    <row r="154" spans="1:12" ht="114.95" customHeight="1">
      <c r="A154" s="32">
        <v>148</v>
      </c>
      <c r="B154" s="2">
        <v>43497</v>
      </c>
      <c r="C154" s="3" t="s">
        <v>231</v>
      </c>
      <c r="D154" s="3" t="s">
        <v>246</v>
      </c>
      <c r="E154" s="4" t="s">
        <v>175</v>
      </c>
      <c r="F154" s="2">
        <f t="shared" si="6"/>
        <v>43511</v>
      </c>
      <c r="G154" s="5">
        <v>42969</v>
      </c>
      <c r="H154" s="6">
        <v>37367</v>
      </c>
      <c r="I154" s="7">
        <v>37367</v>
      </c>
      <c r="J154" s="4" t="s">
        <v>30</v>
      </c>
      <c r="K154" s="8" t="s">
        <v>16</v>
      </c>
      <c r="L154" s="3" t="s">
        <v>239</v>
      </c>
    </row>
    <row r="155" spans="1:12" ht="114.95" customHeight="1">
      <c r="A155" s="32">
        <v>155</v>
      </c>
      <c r="B155" s="2">
        <v>43644</v>
      </c>
      <c r="C155" s="3" t="s">
        <v>231</v>
      </c>
      <c r="D155" s="3" t="s">
        <v>121</v>
      </c>
      <c r="E155" s="11" t="s">
        <v>120</v>
      </c>
      <c r="F155" s="2">
        <f t="shared" si="6"/>
        <v>43658</v>
      </c>
      <c r="G155" s="5">
        <v>43678</v>
      </c>
      <c r="H155" s="6">
        <v>100000</v>
      </c>
      <c r="I155" s="7">
        <v>100000</v>
      </c>
      <c r="J155" s="4" t="s">
        <v>15</v>
      </c>
      <c r="K155" s="8" t="s">
        <v>16</v>
      </c>
      <c r="L155" s="3"/>
    </row>
    <row r="156" spans="1:12" ht="114.95" customHeight="1">
      <c r="A156" s="32">
        <v>156</v>
      </c>
      <c r="B156" s="2">
        <v>43647</v>
      </c>
      <c r="C156" s="3" t="s">
        <v>231</v>
      </c>
      <c r="D156" s="3" t="s">
        <v>247</v>
      </c>
      <c r="E156" s="11" t="s">
        <v>120</v>
      </c>
      <c r="F156" s="2">
        <f t="shared" si="6"/>
        <v>43661</v>
      </c>
      <c r="G156" s="5">
        <v>43678</v>
      </c>
      <c r="H156" s="6">
        <v>27000</v>
      </c>
      <c r="I156" s="7">
        <v>27000</v>
      </c>
      <c r="J156" s="4" t="s">
        <v>15</v>
      </c>
      <c r="K156" s="8" t="s">
        <v>16</v>
      </c>
      <c r="L156" s="3"/>
    </row>
    <row r="157" spans="1:12" ht="114.95" customHeight="1">
      <c r="A157" s="32">
        <v>157</v>
      </c>
      <c r="B157" s="2">
        <v>43648</v>
      </c>
      <c r="C157" s="3" t="s">
        <v>231</v>
      </c>
      <c r="D157" s="3" t="s">
        <v>248</v>
      </c>
      <c r="E157" s="11" t="s">
        <v>120</v>
      </c>
      <c r="F157" s="2">
        <f t="shared" si="6"/>
        <v>43662</v>
      </c>
      <c r="G157" s="5">
        <v>43678</v>
      </c>
      <c r="H157" s="6">
        <v>40000</v>
      </c>
      <c r="I157" s="7">
        <v>40000</v>
      </c>
      <c r="J157" s="4" t="s">
        <v>15</v>
      </c>
      <c r="K157" s="8" t="s">
        <v>16</v>
      </c>
      <c r="L157" s="3"/>
    </row>
    <row r="158" spans="1:12" ht="114.95" customHeight="1">
      <c r="A158" s="32">
        <v>158</v>
      </c>
      <c r="B158" s="2">
        <v>43649</v>
      </c>
      <c r="C158" s="3" t="s">
        <v>231</v>
      </c>
      <c r="D158" s="3" t="s">
        <v>249</v>
      </c>
      <c r="E158" s="4" t="s">
        <v>78</v>
      </c>
      <c r="F158" s="2">
        <f t="shared" si="6"/>
        <v>43663</v>
      </c>
      <c r="G158" s="5">
        <v>43663</v>
      </c>
      <c r="H158" s="6">
        <v>70039.44</v>
      </c>
      <c r="I158" s="7">
        <v>70039.44</v>
      </c>
      <c r="J158" s="4" t="s">
        <v>202</v>
      </c>
      <c r="K158" s="8" t="s">
        <v>16</v>
      </c>
      <c r="L158" s="3"/>
    </row>
    <row r="159" spans="1:12" ht="114.95" customHeight="1">
      <c r="A159" s="32">
        <v>159</v>
      </c>
      <c r="B159" s="2">
        <v>43696</v>
      </c>
      <c r="C159" s="3" t="s">
        <v>231</v>
      </c>
      <c r="D159" s="3" t="s">
        <v>250</v>
      </c>
      <c r="E159" s="4" t="s">
        <v>251</v>
      </c>
      <c r="F159" s="2">
        <f t="shared" si="6"/>
        <v>43710</v>
      </c>
      <c r="G159" s="5">
        <v>43707</v>
      </c>
      <c r="H159" s="6">
        <v>27125</v>
      </c>
      <c r="I159" s="7">
        <v>27125</v>
      </c>
      <c r="J159" s="4" t="s">
        <v>15</v>
      </c>
      <c r="K159" s="8" t="s">
        <v>16</v>
      </c>
      <c r="L159" s="3"/>
    </row>
    <row r="160" spans="1:12" ht="114.95" customHeight="1">
      <c r="A160" s="32">
        <v>154</v>
      </c>
      <c r="B160" s="2">
        <v>43805</v>
      </c>
      <c r="C160" s="3" t="s">
        <v>231</v>
      </c>
      <c r="D160" s="3" t="s">
        <v>252</v>
      </c>
      <c r="E160" s="4" t="s">
        <v>253</v>
      </c>
      <c r="F160" s="2">
        <v>43642</v>
      </c>
      <c r="G160" s="5">
        <v>43472</v>
      </c>
      <c r="H160" s="6">
        <v>67200</v>
      </c>
      <c r="I160" s="7">
        <v>67200</v>
      </c>
      <c r="J160" s="4" t="s">
        <v>15</v>
      </c>
      <c r="K160" s="8" t="s">
        <v>16</v>
      </c>
      <c r="L160" s="3"/>
    </row>
    <row r="161" spans="1:12" ht="114.95" customHeight="1">
      <c r="A161" s="32">
        <v>163</v>
      </c>
      <c r="B161" s="2">
        <v>43861</v>
      </c>
      <c r="C161" s="3" t="s">
        <v>231</v>
      </c>
      <c r="D161" s="3" t="s">
        <v>254</v>
      </c>
      <c r="E161" s="33" t="s">
        <v>255</v>
      </c>
      <c r="F161" s="2">
        <f>SUM(B161+14)</f>
        <v>43875</v>
      </c>
      <c r="G161" s="15">
        <v>43371</v>
      </c>
      <c r="H161" s="10">
        <v>29440</v>
      </c>
      <c r="I161" s="10">
        <v>29440</v>
      </c>
      <c r="J161" s="2" t="s">
        <v>73</v>
      </c>
      <c r="K161" s="13" t="s">
        <v>16</v>
      </c>
      <c r="L161" s="3" t="s">
        <v>38</v>
      </c>
    </row>
    <row r="162" spans="1:12" ht="114.95" customHeight="1">
      <c r="A162" s="32">
        <v>160</v>
      </c>
      <c r="B162" s="2">
        <v>43861.48541666667</v>
      </c>
      <c r="C162" s="3" t="s">
        <v>231</v>
      </c>
      <c r="D162" s="3" t="s">
        <v>256</v>
      </c>
      <c r="E162" s="4" t="s">
        <v>257</v>
      </c>
      <c r="F162" s="2">
        <f>SUM(B162+14)</f>
        <v>43875.48541666667</v>
      </c>
      <c r="G162" s="5">
        <v>43556</v>
      </c>
      <c r="H162" s="6">
        <v>115000</v>
      </c>
      <c r="I162" s="7">
        <v>115000</v>
      </c>
      <c r="J162" s="4" t="s">
        <v>73</v>
      </c>
      <c r="K162" s="8" t="s">
        <v>16</v>
      </c>
      <c r="L162" s="3" t="s">
        <v>258</v>
      </c>
    </row>
    <row r="163" spans="1:12" ht="114.95" customHeight="1">
      <c r="A163" s="32">
        <v>161</v>
      </c>
      <c r="B163" s="2">
        <v>43861.487500000003</v>
      </c>
      <c r="C163" s="3" t="s">
        <v>231</v>
      </c>
      <c r="D163" s="3" t="s">
        <v>259</v>
      </c>
      <c r="E163" s="4" t="s">
        <v>260</v>
      </c>
      <c r="F163" s="2">
        <f>SUM(B163+14)</f>
        <v>43875.487500000003</v>
      </c>
      <c r="G163" s="5">
        <v>43702</v>
      </c>
      <c r="H163" s="6">
        <v>248912</v>
      </c>
      <c r="I163" s="7">
        <v>248912</v>
      </c>
      <c r="J163" s="4" t="s">
        <v>19</v>
      </c>
      <c r="K163" s="8" t="s">
        <v>16</v>
      </c>
      <c r="L163" s="3" t="s">
        <v>258</v>
      </c>
    </row>
    <row r="164" spans="1:12" ht="114.95" customHeight="1">
      <c r="A164" s="32">
        <v>162</v>
      </c>
      <c r="B164" s="12">
        <v>43882.612500000003</v>
      </c>
      <c r="C164" s="3" t="s">
        <v>231</v>
      </c>
      <c r="D164" s="3" t="s">
        <v>256</v>
      </c>
      <c r="E164" s="4" t="s">
        <v>261</v>
      </c>
      <c r="F164" s="2">
        <f>SUM(B164+14)</f>
        <v>43896.612500000003</v>
      </c>
      <c r="G164" s="5">
        <v>43922</v>
      </c>
      <c r="H164" s="6">
        <v>119000</v>
      </c>
      <c r="I164" s="7">
        <v>119000</v>
      </c>
      <c r="J164" s="4" t="s">
        <v>73</v>
      </c>
      <c r="K164" s="8" t="s">
        <v>16</v>
      </c>
      <c r="L164" s="3"/>
    </row>
    <row r="165" spans="1:12" ht="114.95" customHeight="1">
      <c r="A165" s="32">
        <v>164</v>
      </c>
      <c r="B165" s="2">
        <v>43930.625694444447</v>
      </c>
      <c r="C165" s="3" t="s">
        <v>231</v>
      </c>
      <c r="D165" s="3" t="s">
        <v>84</v>
      </c>
      <c r="E165" s="3" t="s">
        <v>85</v>
      </c>
      <c r="F165" s="2">
        <v>43945</v>
      </c>
      <c r="G165" s="2">
        <v>43647</v>
      </c>
      <c r="H165" s="10">
        <v>23336.2</v>
      </c>
      <c r="I165" s="10">
        <v>26000</v>
      </c>
      <c r="J165" s="3" t="s">
        <v>51</v>
      </c>
      <c r="K165" s="3" t="s">
        <v>16</v>
      </c>
      <c r="L165" s="3"/>
    </row>
    <row r="166" spans="1:12" ht="114.95" customHeight="1">
      <c r="A166" s="32">
        <v>165</v>
      </c>
      <c r="B166" s="2">
        <v>43999.557638888888</v>
      </c>
      <c r="C166" s="3" t="s">
        <v>231</v>
      </c>
      <c r="D166" s="3" t="s">
        <v>262</v>
      </c>
      <c r="E166" s="3" t="s">
        <v>263</v>
      </c>
      <c r="F166" s="2">
        <f>SUM(B166+14)</f>
        <v>44013.557638888888</v>
      </c>
      <c r="G166" s="2">
        <v>44011</v>
      </c>
      <c r="H166" s="10">
        <v>25000</v>
      </c>
      <c r="I166" s="10">
        <v>60000</v>
      </c>
      <c r="J166" s="3" t="s">
        <v>153</v>
      </c>
      <c r="K166" s="3" t="s">
        <v>16</v>
      </c>
      <c r="L166" s="3"/>
    </row>
    <row r="167" spans="1:12" ht="114.95" customHeight="1">
      <c r="A167" s="32">
        <v>167</v>
      </c>
      <c r="B167" s="2">
        <v>44005.595833333333</v>
      </c>
      <c r="C167" s="3" t="s">
        <v>231</v>
      </c>
      <c r="D167" s="3" t="s">
        <v>76</v>
      </c>
      <c r="E167" s="3" t="s">
        <v>264</v>
      </c>
      <c r="F167" s="2">
        <f>SUM(B167+14)</f>
        <v>44019.595833333333</v>
      </c>
      <c r="G167" s="2">
        <v>44013</v>
      </c>
      <c r="H167" s="10">
        <v>73200</v>
      </c>
      <c r="I167" s="10">
        <v>90000</v>
      </c>
      <c r="J167" s="3" t="s">
        <v>15</v>
      </c>
      <c r="K167" s="3" t="s">
        <v>16</v>
      </c>
      <c r="L167" s="3"/>
    </row>
    <row r="168" spans="1:12" ht="114.95" customHeight="1">
      <c r="A168" s="32">
        <v>166</v>
      </c>
      <c r="B168" s="2">
        <v>44005.703472222223</v>
      </c>
      <c r="C168" s="3" t="s">
        <v>231</v>
      </c>
      <c r="D168" s="3" t="s">
        <v>121</v>
      </c>
      <c r="E168" s="3" t="s">
        <v>120</v>
      </c>
      <c r="F168" s="2">
        <f>SUM(B168+14)</f>
        <v>44019.703472222223</v>
      </c>
      <c r="G168" s="2">
        <v>44074</v>
      </c>
      <c r="H168" s="10">
        <v>134000</v>
      </c>
      <c r="I168" s="10">
        <v>150000</v>
      </c>
      <c r="J168" s="3" t="s">
        <v>15</v>
      </c>
      <c r="K168" s="3" t="s">
        <v>16</v>
      </c>
      <c r="L168" s="3"/>
    </row>
    <row r="169" spans="1:12" ht="114.95" customHeight="1">
      <c r="A169" s="32">
        <v>168</v>
      </c>
      <c r="B169" s="2">
        <v>44021.699305555558</v>
      </c>
      <c r="C169" s="3" t="s">
        <v>231</v>
      </c>
      <c r="D169" s="3" t="s">
        <v>248</v>
      </c>
      <c r="E169" s="3" t="s">
        <v>265</v>
      </c>
      <c r="F169" s="2">
        <f>SUM(B169+14)</f>
        <v>44035.699305555558</v>
      </c>
      <c r="G169" s="2">
        <v>44044</v>
      </c>
      <c r="H169" s="10">
        <v>29304</v>
      </c>
      <c r="I169" s="10">
        <v>29304</v>
      </c>
      <c r="J169" s="3" t="s">
        <v>15</v>
      </c>
      <c r="K169" s="3" t="s">
        <v>16</v>
      </c>
      <c r="L169" s="3"/>
    </row>
    <row r="170" spans="1:12" ht="114.95" customHeight="1">
      <c r="A170" s="32">
        <v>169</v>
      </c>
      <c r="B170" s="2">
        <v>44022.589583333334</v>
      </c>
      <c r="C170" s="3" t="s">
        <v>231</v>
      </c>
      <c r="D170" s="3" t="s">
        <v>84</v>
      </c>
      <c r="E170" s="3" t="s">
        <v>266</v>
      </c>
      <c r="F170" s="2">
        <v>44032</v>
      </c>
      <c r="G170" s="2">
        <v>44035</v>
      </c>
      <c r="H170" s="10">
        <v>57000</v>
      </c>
      <c r="I170" s="10">
        <v>60000</v>
      </c>
      <c r="J170" s="3" t="s">
        <v>51</v>
      </c>
      <c r="K170" s="3" t="s">
        <v>16</v>
      </c>
      <c r="L170" s="3"/>
    </row>
    <row r="171" spans="1:12" ht="114.95" customHeight="1">
      <c r="A171" s="32">
        <v>170</v>
      </c>
      <c r="B171" s="2">
        <v>44029.524305555555</v>
      </c>
      <c r="C171" s="3" t="s">
        <v>231</v>
      </c>
      <c r="D171" s="3" t="s">
        <v>267</v>
      </c>
      <c r="E171" s="3" t="s">
        <v>268</v>
      </c>
      <c r="F171" s="2">
        <f>SUM(B171+14)</f>
        <v>44043.524305555555</v>
      </c>
      <c r="G171" s="2">
        <v>44044</v>
      </c>
      <c r="H171" s="10">
        <v>40906</v>
      </c>
      <c r="I171" s="10">
        <v>50000</v>
      </c>
      <c r="J171" s="3" t="s">
        <v>15</v>
      </c>
      <c r="K171" s="3" t="s">
        <v>16</v>
      </c>
      <c r="L171" s="3"/>
    </row>
    <row r="172" spans="1:12" ht="114.95" customHeight="1">
      <c r="A172" s="32">
        <v>171</v>
      </c>
      <c r="B172" s="2">
        <v>44039.547222222223</v>
      </c>
      <c r="C172" s="3" t="s">
        <v>231</v>
      </c>
      <c r="D172" s="3" t="s">
        <v>269</v>
      </c>
      <c r="E172" s="3" t="s">
        <v>270</v>
      </c>
      <c r="F172" s="2">
        <f>SUM(B172+14)</f>
        <v>44053.547222222223</v>
      </c>
      <c r="G172" s="2">
        <v>44053</v>
      </c>
      <c r="H172" s="10">
        <v>25000</v>
      </c>
      <c r="I172" s="10">
        <v>30000</v>
      </c>
      <c r="J172" s="3" t="s">
        <v>15</v>
      </c>
      <c r="K172" s="3" t="s">
        <v>16</v>
      </c>
      <c r="L172" s="3"/>
    </row>
    <row r="173" spans="1:12" ht="114.95" customHeight="1">
      <c r="A173" s="32">
        <v>172</v>
      </c>
      <c r="B173" s="2">
        <v>44054.313888888886</v>
      </c>
      <c r="C173" s="3" t="s">
        <v>231</v>
      </c>
      <c r="D173" s="3" t="s">
        <v>271</v>
      </c>
      <c r="E173" s="3" t="s">
        <v>272</v>
      </c>
      <c r="F173" s="2">
        <v>44064</v>
      </c>
      <c r="G173" s="2">
        <v>44068</v>
      </c>
      <c r="H173" s="10">
        <v>44000</v>
      </c>
      <c r="I173" s="10">
        <v>52000</v>
      </c>
      <c r="J173" s="3" t="s">
        <v>37</v>
      </c>
      <c r="K173" s="3" t="s">
        <v>16</v>
      </c>
      <c r="L173" s="3"/>
    </row>
    <row r="174" spans="1:12" ht="114.95" customHeight="1">
      <c r="A174" s="32">
        <v>173</v>
      </c>
      <c r="B174" s="2">
        <v>44068.429166666669</v>
      </c>
      <c r="C174" s="3" t="s">
        <v>231</v>
      </c>
      <c r="D174" s="3" t="s">
        <v>62</v>
      </c>
      <c r="E174" s="3" t="s">
        <v>175</v>
      </c>
      <c r="F174" s="2">
        <v>44078</v>
      </c>
      <c r="G174" s="2">
        <v>44075</v>
      </c>
      <c r="H174" s="10">
        <v>150000</v>
      </c>
      <c r="I174" s="10">
        <v>250000</v>
      </c>
      <c r="J174" s="3" t="s">
        <v>273</v>
      </c>
      <c r="K174" s="3" t="s">
        <v>16</v>
      </c>
      <c r="L174" s="3"/>
    </row>
    <row r="175" spans="1:12" ht="114.95" customHeight="1">
      <c r="A175" s="32">
        <v>174</v>
      </c>
      <c r="B175" s="21">
        <v>44076.413888888892</v>
      </c>
      <c r="C175" s="13" t="s">
        <v>231</v>
      </c>
      <c r="D175" s="13" t="s">
        <v>259</v>
      </c>
      <c r="E175" s="13" t="s">
        <v>274</v>
      </c>
      <c r="F175" s="22">
        <f>SUM(B175+14)</f>
        <v>44090.413888888892</v>
      </c>
      <c r="G175" s="21">
        <v>44075</v>
      </c>
      <c r="H175" s="23">
        <v>90000</v>
      </c>
      <c r="I175" s="23">
        <v>100000</v>
      </c>
      <c r="J175" s="13" t="s">
        <v>216</v>
      </c>
      <c r="K175" s="24" t="s">
        <v>16</v>
      </c>
      <c r="L175" s="3"/>
    </row>
    <row r="176" spans="1:12" ht="114.95" customHeight="1">
      <c r="A176" s="32">
        <v>175</v>
      </c>
      <c r="B176" s="21">
        <v>44180.602083333331</v>
      </c>
      <c r="C176" s="13" t="s">
        <v>231</v>
      </c>
      <c r="D176" s="13" t="s">
        <v>275</v>
      </c>
      <c r="E176" s="13" t="s">
        <v>276</v>
      </c>
      <c r="F176" s="22">
        <f>SUM(B176 + 14)</f>
        <v>44194.602083333331</v>
      </c>
      <c r="G176" s="21">
        <v>44105</v>
      </c>
      <c r="H176" s="23">
        <v>24999</v>
      </c>
      <c r="I176" s="23">
        <v>45399</v>
      </c>
      <c r="J176" s="13" t="s">
        <v>51</v>
      </c>
      <c r="K176" s="24" t="s">
        <v>16</v>
      </c>
      <c r="L176" s="3"/>
    </row>
    <row r="177" spans="1:12" ht="114.95" customHeight="1">
      <c r="A177" s="32">
        <v>176</v>
      </c>
      <c r="B177" s="21">
        <v>44194.386111111111</v>
      </c>
      <c r="C177" s="13" t="s">
        <v>231</v>
      </c>
      <c r="D177" s="13" t="s">
        <v>277</v>
      </c>
      <c r="E177" s="13" t="s">
        <v>278</v>
      </c>
      <c r="F177" s="21">
        <f>SUM(B177 + 14)</f>
        <v>44208.386111111111</v>
      </c>
      <c r="G177" s="21">
        <v>44211</v>
      </c>
      <c r="H177" s="23">
        <v>56000</v>
      </c>
      <c r="I177" s="23">
        <v>56000</v>
      </c>
      <c r="J177" s="13" t="s">
        <v>15</v>
      </c>
      <c r="K177" s="24" t="s">
        <v>16</v>
      </c>
      <c r="L177" s="3"/>
    </row>
    <row r="178" spans="1:12" ht="114.95" customHeight="1">
      <c r="A178" s="32">
        <v>177</v>
      </c>
      <c r="B178" s="21">
        <v>44194.400694444441</v>
      </c>
      <c r="C178" s="13" t="s">
        <v>231</v>
      </c>
      <c r="D178" s="13" t="s">
        <v>279</v>
      </c>
      <c r="E178" s="13" t="s">
        <v>280</v>
      </c>
      <c r="F178" s="21">
        <f>SUM(B178 + 14)</f>
        <v>44208.400694444441</v>
      </c>
      <c r="G178" s="21">
        <v>44211</v>
      </c>
      <c r="H178" s="23">
        <v>348498</v>
      </c>
      <c r="I178" s="23">
        <v>348498</v>
      </c>
      <c r="J178" s="13" t="s">
        <v>15</v>
      </c>
      <c r="K178" s="24" t="s">
        <v>16</v>
      </c>
      <c r="L178" s="3"/>
    </row>
    <row r="179" spans="1:12" ht="114.95" customHeight="1">
      <c r="A179" s="32">
        <v>178</v>
      </c>
      <c r="B179" s="2">
        <v>44281.561111111114</v>
      </c>
      <c r="C179" s="3" t="s">
        <v>231</v>
      </c>
      <c r="D179" s="3" t="s">
        <v>84</v>
      </c>
      <c r="E179" s="4" t="s">
        <v>281</v>
      </c>
      <c r="F179" s="2">
        <f>SUM(B179+14)</f>
        <v>44295.561111111114</v>
      </c>
      <c r="G179" s="5">
        <v>44287</v>
      </c>
      <c r="H179" s="6">
        <v>38842.79</v>
      </c>
      <c r="I179" s="7">
        <v>38842.79</v>
      </c>
      <c r="J179" s="4" t="s">
        <v>216</v>
      </c>
      <c r="K179" s="8" t="s">
        <v>16</v>
      </c>
      <c r="L179" s="3"/>
    </row>
    <row r="180" spans="1:12" ht="114.95" customHeight="1">
      <c r="A180" s="32">
        <v>179</v>
      </c>
      <c r="B180" s="2">
        <v>44300.337500000001</v>
      </c>
      <c r="C180" s="3" t="s">
        <v>231</v>
      </c>
      <c r="D180" s="3" t="s">
        <v>256</v>
      </c>
      <c r="E180" s="4" t="s">
        <v>261</v>
      </c>
      <c r="F180" s="2">
        <f>SUM(B180+14)</f>
        <v>44314.337500000001</v>
      </c>
      <c r="G180" s="5">
        <v>44287</v>
      </c>
      <c r="H180" s="6">
        <v>120000</v>
      </c>
      <c r="I180" s="7">
        <v>150000</v>
      </c>
      <c r="J180" s="4" t="s">
        <v>73</v>
      </c>
      <c r="K180" s="8" t="s">
        <v>16</v>
      </c>
      <c r="L180" s="3"/>
    </row>
    <row r="181" spans="1:12" ht="114.95" customHeight="1">
      <c r="A181" s="32">
        <v>180</v>
      </c>
      <c r="B181" s="2">
        <v>44300.438194444447</v>
      </c>
      <c r="C181" s="3" t="s">
        <v>231</v>
      </c>
      <c r="D181" s="3" t="s">
        <v>275</v>
      </c>
      <c r="E181" s="4" t="s">
        <v>282</v>
      </c>
      <c r="F181" s="2">
        <f>SUM(B181+14)</f>
        <v>44314.438194444447</v>
      </c>
      <c r="G181" s="5">
        <v>44305</v>
      </c>
      <c r="H181" s="6">
        <v>58800</v>
      </c>
      <c r="I181" s="7">
        <v>58800</v>
      </c>
      <c r="J181" s="4" t="s">
        <v>19</v>
      </c>
      <c r="K181" s="8" t="s">
        <v>16</v>
      </c>
      <c r="L181" s="3"/>
    </row>
    <row r="182" spans="1:12" ht="114.95" customHeight="1">
      <c r="A182" s="32">
        <v>181</v>
      </c>
      <c r="B182" s="2">
        <v>44321.531944444447</v>
      </c>
      <c r="C182" s="3" t="s">
        <v>231</v>
      </c>
      <c r="D182" s="3" t="s">
        <v>283</v>
      </c>
      <c r="E182" s="4" t="s">
        <v>284</v>
      </c>
      <c r="F182" s="2">
        <f t="shared" ref="F182:F191" si="7">SUM(B182 + 14)</f>
        <v>44335.531944444447</v>
      </c>
      <c r="G182" s="5">
        <v>44331</v>
      </c>
      <c r="H182" s="6">
        <v>40300</v>
      </c>
      <c r="I182" s="7">
        <v>40300</v>
      </c>
      <c r="J182" s="4" t="s">
        <v>15</v>
      </c>
      <c r="K182" s="8" t="s">
        <v>16</v>
      </c>
      <c r="L182" s="3" t="s">
        <v>69</v>
      </c>
    </row>
    <row r="183" spans="1:12" ht="114.95" customHeight="1">
      <c r="A183" s="32">
        <v>182</v>
      </c>
      <c r="B183" s="2">
        <v>44356.439583333333</v>
      </c>
      <c r="C183" s="3" t="s">
        <v>231</v>
      </c>
      <c r="D183" s="3" t="s">
        <v>182</v>
      </c>
      <c r="E183" s="4" t="s">
        <v>285</v>
      </c>
      <c r="F183" s="2">
        <f t="shared" si="7"/>
        <v>44370.439583333333</v>
      </c>
      <c r="G183" s="5">
        <v>44363</v>
      </c>
      <c r="H183" s="6">
        <v>4202755</v>
      </c>
      <c r="I183" s="7">
        <v>4202755</v>
      </c>
      <c r="J183" s="4" t="s">
        <v>15</v>
      </c>
      <c r="K183" s="8" t="s">
        <v>16</v>
      </c>
      <c r="L183" s="3"/>
    </row>
    <row r="184" spans="1:12" ht="114.95" customHeight="1">
      <c r="A184" s="32">
        <v>183</v>
      </c>
      <c r="B184" s="2">
        <v>44357.364583333336</v>
      </c>
      <c r="C184" s="3" t="s">
        <v>231</v>
      </c>
      <c r="D184" s="3" t="s">
        <v>84</v>
      </c>
      <c r="E184" s="4" t="s">
        <v>286</v>
      </c>
      <c r="F184" s="2">
        <f t="shared" si="7"/>
        <v>44371.364583333336</v>
      </c>
      <c r="G184" s="5">
        <v>44003</v>
      </c>
      <c r="H184" s="6">
        <v>83686.98</v>
      </c>
      <c r="I184" s="7">
        <v>83686.98</v>
      </c>
      <c r="J184" s="4" t="s">
        <v>15</v>
      </c>
      <c r="K184" s="8" t="s">
        <v>16</v>
      </c>
      <c r="L184" s="3"/>
    </row>
    <row r="185" spans="1:12" ht="114.95" customHeight="1">
      <c r="A185" s="32">
        <v>184</v>
      </c>
      <c r="B185" s="2">
        <v>44358.536111111112</v>
      </c>
      <c r="C185" s="3" t="s">
        <v>231</v>
      </c>
      <c r="D185" s="3" t="s">
        <v>76</v>
      </c>
      <c r="E185" s="4" t="s">
        <v>264</v>
      </c>
      <c r="F185" s="2">
        <f t="shared" si="7"/>
        <v>44372.536111111112</v>
      </c>
      <c r="G185" s="5">
        <v>44378</v>
      </c>
      <c r="H185" s="6">
        <v>77940</v>
      </c>
      <c r="I185" s="7">
        <v>77940</v>
      </c>
      <c r="J185" s="4" t="s">
        <v>19</v>
      </c>
      <c r="K185" s="8" t="s">
        <v>16</v>
      </c>
      <c r="L185" s="3"/>
    </row>
    <row r="186" spans="1:12" ht="114.95" customHeight="1">
      <c r="A186" s="32">
        <v>185</v>
      </c>
      <c r="B186" s="2">
        <v>44365.605555555558</v>
      </c>
      <c r="C186" s="3" t="s">
        <v>231</v>
      </c>
      <c r="D186" s="3" t="s">
        <v>248</v>
      </c>
      <c r="E186" s="4" t="s">
        <v>265</v>
      </c>
      <c r="F186" s="2">
        <f t="shared" si="7"/>
        <v>44379.605555555558</v>
      </c>
      <c r="G186" s="5">
        <v>44409</v>
      </c>
      <c r="H186" s="6">
        <v>28450</v>
      </c>
      <c r="I186" s="7">
        <v>30000</v>
      </c>
      <c r="J186" s="4" t="s">
        <v>19</v>
      </c>
      <c r="K186" s="8" t="s">
        <v>16</v>
      </c>
      <c r="L186" s="3"/>
    </row>
    <row r="187" spans="1:12" ht="114.95" customHeight="1">
      <c r="A187" s="32">
        <v>188</v>
      </c>
      <c r="B187" s="2">
        <v>44385.396527777775</v>
      </c>
      <c r="C187" s="3" t="s">
        <v>231</v>
      </c>
      <c r="D187" s="3" t="s">
        <v>269</v>
      </c>
      <c r="E187" s="4" t="s">
        <v>287</v>
      </c>
      <c r="F187" s="2">
        <f t="shared" si="7"/>
        <v>44399.396527777775</v>
      </c>
      <c r="G187" s="21">
        <v>44418</v>
      </c>
      <c r="H187" s="23">
        <v>30000</v>
      </c>
      <c r="I187" s="23">
        <v>40000</v>
      </c>
      <c r="J187" s="13" t="s">
        <v>19</v>
      </c>
      <c r="K187" s="24" t="s">
        <v>16</v>
      </c>
      <c r="L187" s="3"/>
    </row>
    <row r="188" spans="1:12" ht="114.95" customHeight="1">
      <c r="A188" s="32">
        <v>189</v>
      </c>
      <c r="B188" s="2">
        <v>44385.404861111114</v>
      </c>
      <c r="C188" s="3" t="s">
        <v>231</v>
      </c>
      <c r="D188" s="3" t="s">
        <v>121</v>
      </c>
      <c r="E188" s="4" t="s">
        <v>288</v>
      </c>
      <c r="F188" s="2">
        <f t="shared" si="7"/>
        <v>44399.404861111114</v>
      </c>
      <c r="G188" s="21">
        <v>44423</v>
      </c>
      <c r="H188" s="23">
        <v>130000</v>
      </c>
      <c r="I188" s="23">
        <v>140000</v>
      </c>
      <c r="J188" s="13" t="s">
        <v>19</v>
      </c>
      <c r="K188" s="24" t="s">
        <v>16</v>
      </c>
      <c r="L188" s="3"/>
    </row>
    <row r="189" spans="1:12" ht="114.95" customHeight="1">
      <c r="A189" s="32">
        <v>190</v>
      </c>
      <c r="B189" s="2">
        <v>44390.540972222225</v>
      </c>
      <c r="C189" s="3" t="s">
        <v>231</v>
      </c>
      <c r="D189" s="3" t="s">
        <v>267</v>
      </c>
      <c r="E189" s="4" t="s">
        <v>288</v>
      </c>
      <c r="F189" s="2">
        <f t="shared" si="7"/>
        <v>44404.540972222225</v>
      </c>
      <c r="G189" s="21">
        <v>44409</v>
      </c>
      <c r="H189" s="23">
        <v>40000</v>
      </c>
      <c r="I189" s="23">
        <v>50000</v>
      </c>
      <c r="J189" s="13" t="s">
        <v>19</v>
      </c>
      <c r="K189" s="24" t="s">
        <v>16</v>
      </c>
      <c r="L189" s="3"/>
    </row>
    <row r="190" spans="1:12" ht="114.95" customHeight="1">
      <c r="A190" s="32">
        <v>191</v>
      </c>
      <c r="B190" s="2">
        <v>44397.560416666667</v>
      </c>
      <c r="C190" s="3" t="s">
        <v>231</v>
      </c>
      <c r="D190" s="3" t="s">
        <v>271</v>
      </c>
      <c r="E190" s="4" t="s">
        <v>289</v>
      </c>
      <c r="F190" s="2">
        <f t="shared" si="7"/>
        <v>44411.560416666667</v>
      </c>
      <c r="G190" s="21">
        <v>44421</v>
      </c>
      <c r="H190" s="23">
        <v>30000</v>
      </c>
      <c r="I190" s="23">
        <v>40000</v>
      </c>
      <c r="J190" s="13" t="s">
        <v>19</v>
      </c>
      <c r="K190" s="24" t="s">
        <v>16</v>
      </c>
      <c r="L190" s="3"/>
    </row>
    <row r="191" spans="1:12" ht="114.95" customHeight="1">
      <c r="A191" s="32">
        <v>187</v>
      </c>
      <c r="B191" s="2">
        <v>44398.47152777778</v>
      </c>
      <c r="C191" s="3" t="s">
        <v>231</v>
      </c>
      <c r="D191" s="3" t="s">
        <v>290</v>
      </c>
      <c r="E191" s="4" t="s">
        <v>291</v>
      </c>
      <c r="F191" s="2">
        <f t="shared" si="7"/>
        <v>44412.47152777778</v>
      </c>
      <c r="G191" s="21">
        <v>44417</v>
      </c>
      <c r="H191" s="23">
        <v>59389.17</v>
      </c>
      <c r="I191" s="23">
        <v>59389.17</v>
      </c>
      <c r="J191" s="13" t="s">
        <v>15</v>
      </c>
      <c r="K191" s="24" t="s">
        <v>16</v>
      </c>
      <c r="L191" s="3"/>
    </row>
    <row r="192" spans="1:12" ht="114.95" customHeight="1">
      <c r="A192" s="32">
        <v>186</v>
      </c>
      <c r="B192" s="2">
        <v>44398.660416666666</v>
      </c>
      <c r="C192" s="3" t="s">
        <v>231</v>
      </c>
      <c r="D192" s="3" t="s">
        <v>84</v>
      </c>
      <c r="E192" s="4" t="s">
        <v>292</v>
      </c>
      <c r="F192" s="2">
        <f>SUM(B192+14)</f>
        <v>44412.660416666666</v>
      </c>
      <c r="G192" s="5">
        <v>44412</v>
      </c>
      <c r="H192" s="6">
        <v>42525.599999999999</v>
      </c>
      <c r="I192" s="7">
        <v>42525.599999999999</v>
      </c>
      <c r="J192" s="4" t="s">
        <v>19</v>
      </c>
      <c r="K192" s="8" t="s">
        <v>16</v>
      </c>
      <c r="L192" s="3"/>
    </row>
    <row r="193" spans="1:12" ht="114.95" customHeight="1">
      <c r="A193" s="32">
        <v>192</v>
      </c>
      <c r="B193" s="2">
        <v>44400.370833333334</v>
      </c>
      <c r="C193" s="3" t="s">
        <v>231</v>
      </c>
      <c r="D193" s="3" t="s">
        <v>259</v>
      </c>
      <c r="E193" s="4" t="s">
        <v>260</v>
      </c>
      <c r="F193" s="2">
        <f t="shared" ref="F193:F198" si="8">SUM(B193 + 14)</f>
        <v>44414.370833333334</v>
      </c>
      <c r="G193" s="21">
        <v>44438</v>
      </c>
      <c r="H193" s="23">
        <v>107000</v>
      </c>
      <c r="I193" s="23">
        <v>124000</v>
      </c>
      <c r="J193" s="13" t="s">
        <v>19</v>
      </c>
      <c r="K193" s="24" t="s">
        <v>16</v>
      </c>
      <c r="L193" s="3"/>
    </row>
    <row r="194" spans="1:12" ht="114.95" customHeight="1">
      <c r="A194" s="32">
        <v>193</v>
      </c>
      <c r="B194" s="2">
        <v>44410.368750000001</v>
      </c>
      <c r="C194" s="3" t="s">
        <v>231</v>
      </c>
      <c r="D194" s="3" t="s">
        <v>293</v>
      </c>
      <c r="E194" s="4" t="s">
        <v>294</v>
      </c>
      <c r="F194" s="2">
        <f t="shared" si="8"/>
        <v>44424.368750000001</v>
      </c>
      <c r="G194" s="21">
        <v>44409</v>
      </c>
      <c r="H194" s="23">
        <v>29000</v>
      </c>
      <c r="I194" s="23">
        <v>30000</v>
      </c>
      <c r="J194" s="13" t="s">
        <v>73</v>
      </c>
      <c r="K194" s="24" t="s">
        <v>16</v>
      </c>
      <c r="L194" s="3"/>
    </row>
    <row r="195" spans="1:12" ht="114.95" customHeight="1">
      <c r="A195" s="32">
        <v>194</v>
      </c>
      <c r="B195" s="2">
        <v>44412.894444444442</v>
      </c>
      <c r="C195" s="3" t="s">
        <v>231</v>
      </c>
      <c r="D195" s="3" t="s">
        <v>295</v>
      </c>
      <c r="E195" s="4" t="s">
        <v>296</v>
      </c>
      <c r="F195" s="2">
        <f t="shared" si="8"/>
        <v>44426.894444444442</v>
      </c>
      <c r="G195" s="21">
        <v>44431</v>
      </c>
      <c r="H195" s="23">
        <v>35490</v>
      </c>
      <c r="I195" s="23">
        <v>35490</v>
      </c>
      <c r="J195" s="13" t="s">
        <v>15</v>
      </c>
      <c r="K195" s="24" t="s">
        <v>16</v>
      </c>
      <c r="L195" s="3"/>
    </row>
    <row r="196" spans="1:12" ht="114.95" customHeight="1">
      <c r="A196" s="32">
        <v>195</v>
      </c>
      <c r="B196" s="2">
        <v>44418.593055555553</v>
      </c>
      <c r="C196" s="3" t="s">
        <v>231</v>
      </c>
      <c r="D196" s="3" t="s">
        <v>62</v>
      </c>
      <c r="E196" s="4" t="s">
        <v>297</v>
      </c>
      <c r="F196" s="2">
        <f t="shared" si="8"/>
        <v>44432.593055555553</v>
      </c>
      <c r="G196" s="21">
        <v>44431</v>
      </c>
      <c r="H196" s="23">
        <v>164000</v>
      </c>
      <c r="I196" s="23">
        <v>200000</v>
      </c>
      <c r="J196" s="13" t="s">
        <v>19</v>
      </c>
      <c r="K196" s="24" t="s">
        <v>16</v>
      </c>
      <c r="L196" s="3"/>
    </row>
    <row r="197" spans="1:12" ht="114.95" customHeight="1">
      <c r="A197" s="32">
        <v>196</v>
      </c>
      <c r="B197" s="2">
        <v>44424.429861111108</v>
      </c>
      <c r="C197" s="3" t="s">
        <v>231</v>
      </c>
      <c r="D197" s="3" t="s">
        <v>84</v>
      </c>
      <c r="E197" s="4" t="s">
        <v>298</v>
      </c>
      <c r="F197" s="2">
        <f t="shared" si="8"/>
        <v>44438.429861111108</v>
      </c>
      <c r="G197" s="21">
        <v>44438</v>
      </c>
      <c r="H197" s="23">
        <v>30000</v>
      </c>
      <c r="I197" s="23">
        <v>50000</v>
      </c>
      <c r="J197" s="13" t="s">
        <v>19</v>
      </c>
      <c r="K197" s="24" t="s">
        <v>16</v>
      </c>
      <c r="L197" s="3"/>
    </row>
    <row r="198" spans="1:12" ht="114.95" customHeight="1">
      <c r="A198" s="32">
        <v>197</v>
      </c>
      <c r="B198" s="2">
        <v>44424.847916666666</v>
      </c>
      <c r="C198" s="3" t="s">
        <v>231</v>
      </c>
      <c r="D198" s="3" t="s">
        <v>299</v>
      </c>
      <c r="E198" s="4" t="s">
        <v>300</v>
      </c>
      <c r="F198" s="2">
        <f t="shared" si="8"/>
        <v>44438.847916666666</v>
      </c>
      <c r="G198" s="21">
        <v>44440</v>
      </c>
      <c r="H198" s="23">
        <v>40000</v>
      </c>
      <c r="I198" s="23">
        <v>60000</v>
      </c>
      <c r="J198" s="13" t="s">
        <v>153</v>
      </c>
      <c r="K198" s="24" t="s">
        <v>16</v>
      </c>
      <c r="L198" s="3"/>
    </row>
    <row r="199" spans="1:12" ht="114.95" customHeight="1">
      <c r="A199" s="32">
        <v>198</v>
      </c>
      <c r="B199" s="2">
        <v>44426.397916666669</v>
      </c>
      <c r="C199" s="3" t="s">
        <v>231</v>
      </c>
      <c r="D199" s="3" t="s">
        <v>275</v>
      </c>
      <c r="E199" s="4" t="s">
        <v>301</v>
      </c>
      <c r="F199" s="2">
        <f>SUM(B199+14)</f>
        <v>44440.397916666669</v>
      </c>
      <c r="G199" s="5">
        <v>44441</v>
      </c>
      <c r="H199" s="6">
        <v>200000</v>
      </c>
      <c r="I199" s="7">
        <v>380000</v>
      </c>
      <c r="J199" s="4" t="s">
        <v>15</v>
      </c>
      <c r="K199" s="8" t="s">
        <v>16</v>
      </c>
      <c r="L199" s="3"/>
    </row>
    <row r="200" spans="1:12" ht="114.95" customHeight="1">
      <c r="A200" s="32">
        <v>199</v>
      </c>
      <c r="B200" s="2">
        <v>44466.571527777778</v>
      </c>
      <c r="C200" s="3" t="s">
        <v>231</v>
      </c>
      <c r="D200" s="3" t="s">
        <v>302</v>
      </c>
      <c r="E200" s="4" t="s">
        <v>303</v>
      </c>
      <c r="F200" s="2">
        <f>SUM(B200+14)</f>
        <v>44480.571527777778</v>
      </c>
      <c r="G200" s="5">
        <v>44473</v>
      </c>
      <c r="H200" s="6">
        <v>50000</v>
      </c>
      <c r="I200" s="7">
        <v>70000</v>
      </c>
      <c r="J200" s="4" t="s">
        <v>61</v>
      </c>
      <c r="K200" s="8" t="s">
        <v>16</v>
      </c>
      <c r="L200" s="3"/>
    </row>
    <row r="201" spans="1:12" ht="114.95" customHeight="1">
      <c r="A201" s="32">
        <v>200</v>
      </c>
      <c r="B201" s="2">
        <v>44487.520138888889</v>
      </c>
      <c r="C201" s="3" t="s">
        <v>231</v>
      </c>
      <c r="D201" s="3" t="s">
        <v>304</v>
      </c>
      <c r="E201" s="4" t="s">
        <v>102</v>
      </c>
      <c r="F201" s="2">
        <f>SUM(B201+14)</f>
        <v>44501.520138888889</v>
      </c>
      <c r="G201" s="5">
        <v>44501</v>
      </c>
      <c r="H201" s="6">
        <v>277390</v>
      </c>
      <c r="I201" s="7">
        <v>372000</v>
      </c>
      <c r="J201" s="4" t="s">
        <v>15</v>
      </c>
      <c r="K201" s="8" t="s">
        <v>16</v>
      </c>
      <c r="L201" s="3"/>
    </row>
    <row r="202" spans="1:12" ht="114.95" customHeight="1">
      <c r="A202" s="32">
        <v>215</v>
      </c>
      <c r="B202" s="2">
        <v>43139</v>
      </c>
      <c r="C202" s="3" t="s">
        <v>243</v>
      </c>
      <c r="D202" s="3" t="s">
        <v>305</v>
      </c>
      <c r="E202" s="4" t="s">
        <v>306</v>
      </c>
      <c r="F202" s="2">
        <v>43328</v>
      </c>
      <c r="G202" s="5">
        <v>43108</v>
      </c>
      <c r="H202" s="6">
        <v>35000</v>
      </c>
      <c r="I202" s="7">
        <v>35000</v>
      </c>
      <c r="J202" s="4" t="s">
        <v>37</v>
      </c>
      <c r="K202" s="8" t="s">
        <v>16</v>
      </c>
      <c r="L202" s="3" t="s">
        <v>106</v>
      </c>
    </row>
    <row r="203" spans="1:12" ht="114.95" customHeight="1">
      <c r="A203" s="32">
        <v>204</v>
      </c>
      <c r="B203" s="2">
        <v>43228</v>
      </c>
      <c r="C203" s="3" t="s">
        <v>243</v>
      </c>
      <c r="D203" s="3" t="s">
        <v>76</v>
      </c>
      <c r="E203" s="4" t="s">
        <v>307</v>
      </c>
      <c r="F203" s="2">
        <f t="shared" ref="F203:F213" si="9">B203+10</f>
        <v>43238</v>
      </c>
      <c r="G203" s="5">
        <v>43282</v>
      </c>
      <c r="H203" s="6">
        <v>93936</v>
      </c>
      <c r="I203" s="7">
        <v>93936</v>
      </c>
      <c r="J203" s="4" t="s">
        <v>19</v>
      </c>
      <c r="K203" s="8" t="s">
        <v>16</v>
      </c>
      <c r="L203" s="3"/>
    </row>
    <row r="204" spans="1:12" ht="114.95" customHeight="1">
      <c r="A204" s="32">
        <v>205</v>
      </c>
      <c r="B204" s="2">
        <v>43228</v>
      </c>
      <c r="C204" s="3" t="s">
        <v>243</v>
      </c>
      <c r="D204" s="3" t="s">
        <v>76</v>
      </c>
      <c r="E204" s="4" t="s">
        <v>307</v>
      </c>
      <c r="F204" s="2">
        <f t="shared" si="9"/>
        <v>43238</v>
      </c>
      <c r="G204" s="5">
        <v>43282</v>
      </c>
      <c r="H204" s="6">
        <v>93936</v>
      </c>
      <c r="I204" s="7">
        <v>93936</v>
      </c>
      <c r="J204" s="4" t="s">
        <v>19</v>
      </c>
      <c r="K204" s="8" t="s">
        <v>16</v>
      </c>
      <c r="L204" s="3"/>
    </row>
    <row r="205" spans="1:12" ht="114.95" customHeight="1">
      <c r="A205" s="32">
        <v>203</v>
      </c>
      <c r="B205" s="2">
        <v>43229</v>
      </c>
      <c r="C205" s="3" t="s">
        <v>243</v>
      </c>
      <c r="D205" s="3" t="s">
        <v>308</v>
      </c>
      <c r="E205" s="4" t="s">
        <v>120</v>
      </c>
      <c r="F205" s="2">
        <f t="shared" si="9"/>
        <v>43239</v>
      </c>
      <c r="G205" s="5">
        <v>42977</v>
      </c>
      <c r="H205" s="6" t="s">
        <v>309</v>
      </c>
      <c r="I205" s="7" t="s">
        <v>309</v>
      </c>
      <c r="J205" s="4" t="s">
        <v>19</v>
      </c>
      <c r="K205" s="8" t="s">
        <v>16</v>
      </c>
      <c r="L205" s="3" t="s">
        <v>96</v>
      </c>
    </row>
    <row r="206" spans="1:12" ht="114.95" customHeight="1">
      <c r="A206" s="32">
        <v>201</v>
      </c>
      <c r="B206" s="2">
        <v>43237</v>
      </c>
      <c r="C206" s="3" t="s">
        <v>243</v>
      </c>
      <c r="D206" s="3" t="s">
        <v>310</v>
      </c>
      <c r="E206" s="4" t="s">
        <v>311</v>
      </c>
      <c r="F206" s="2">
        <f t="shared" si="9"/>
        <v>43247</v>
      </c>
      <c r="G206" s="5">
        <v>43282</v>
      </c>
      <c r="H206" s="6">
        <v>33000</v>
      </c>
      <c r="I206" s="7">
        <v>33000</v>
      </c>
      <c r="J206" s="4" t="s">
        <v>15</v>
      </c>
      <c r="K206" s="8" t="s">
        <v>16</v>
      </c>
      <c r="L206" s="3"/>
    </row>
    <row r="207" spans="1:12" ht="114.95" customHeight="1">
      <c r="A207" s="32">
        <v>202</v>
      </c>
      <c r="B207" s="2">
        <v>43237</v>
      </c>
      <c r="C207" s="3" t="s">
        <v>243</v>
      </c>
      <c r="D207" s="3" t="s">
        <v>28</v>
      </c>
      <c r="E207" s="4" t="s">
        <v>29</v>
      </c>
      <c r="F207" s="2">
        <f t="shared" si="9"/>
        <v>43247</v>
      </c>
      <c r="G207" s="5">
        <v>43174</v>
      </c>
      <c r="H207" s="6">
        <v>36737</v>
      </c>
      <c r="I207" s="6">
        <v>36737</v>
      </c>
      <c r="J207" s="4" t="s">
        <v>37</v>
      </c>
      <c r="K207" s="8" t="s">
        <v>16</v>
      </c>
      <c r="L207" s="3" t="s">
        <v>96</v>
      </c>
    </row>
    <row r="208" spans="1:12" ht="114.95" customHeight="1">
      <c r="A208" s="32">
        <v>208</v>
      </c>
      <c r="B208" s="2">
        <v>43264</v>
      </c>
      <c r="C208" s="3" t="s">
        <v>243</v>
      </c>
      <c r="D208" s="3" t="s">
        <v>312</v>
      </c>
      <c r="E208" s="4" t="s">
        <v>298</v>
      </c>
      <c r="F208" s="2">
        <f t="shared" si="9"/>
        <v>43274</v>
      </c>
      <c r="G208" s="5">
        <v>43282</v>
      </c>
      <c r="H208" s="6">
        <f>2135*12</f>
        <v>25620</v>
      </c>
      <c r="I208" s="7">
        <f>2135*12</f>
        <v>25620</v>
      </c>
      <c r="J208" s="4" t="s">
        <v>15</v>
      </c>
      <c r="K208" s="8" t="s">
        <v>16</v>
      </c>
      <c r="L208" s="3"/>
    </row>
    <row r="209" spans="1:12" ht="114.95" customHeight="1">
      <c r="A209" s="32">
        <v>209</v>
      </c>
      <c r="B209" s="2">
        <v>43264</v>
      </c>
      <c r="C209" s="3" t="s">
        <v>243</v>
      </c>
      <c r="D209" s="3" t="s">
        <v>76</v>
      </c>
      <c r="E209" s="4" t="s">
        <v>313</v>
      </c>
      <c r="F209" s="2">
        <f t="shared" si="9"/>
        <v>43274</v>
      </c>
      <c r="G209" s="5">
        <v>43282</v>
      </c>
      <c r="H209" s="6">
        <f>4812.92*12</f>
        <v>57755.040000000001</v>
      </c>
      <c r="I209" s="7">
        <f>4812.92*12</f>
        <v>57755.040000000001</v>
      </c>
      <c r="J209" s="4" t="s">
        <v>314</v>
      </c>
      <c r="K209" s="8" t="s">
        <v>16</v>
      </c>
      <c r="L209" s="3"/>
    </row>
    <row r="210" spans="1:12" ht="114.95" customHeight="1">
      <c r="A210" s="32">
        <v>210</v>
      </c>
      <c r="B210" s="2">
        <v>43264</v>
      </c>
      <c r="C210" s="3" t="s">
        <v>243</v>
      </c>
      <c r="D210" s="3" t="s">
        <v>76</v>
      </c>
      <c r="E210" s="4" t="s">
        <v>315</v>
      </c>
      <c r="F210" s="2">
        <f t="shared" si="9"/>
        <v>43274</v>
      </c>
      <c r="G210" s="5">
        <v>43282</v>
      </c>
      <c r="H210" s="6">
        <f>7313.34*12</f>
        <v>87760.08</v>
      </c>
      <c r="I210" s="7">
        <f>7313.34*12</f>
        <v>87760.08</v>
      </c>
      <c r="J210" s="4" t="s">
        <v>314</v>
      </c>
      <c r="K210" s="8" t="s">
        <v>16</v>
      </c>
      <c r="L210" s="3"/>
    </row>
    <row r="211" spans="1:12" ht="114.95" customHeight="1">
      <c r="A211" s="32">
        <v>207</v>
      </c>
      <c r="B211" s="2">
        <v>43265</v>
      </c>
      <c r="C211" s="3" t="s">
        <v>243</v>
      </c>
      <c r="D211" s="3" t="s">
        <v>316</v>
      </c>
      <c r="E211" s="4" t="s">
        <v>317</v>
      </c>
      <c r="F211" s="2">
        <f t="shared" si="9"/>
        <v>43275</v>
      </c>
      <c r="G211" s="5">
        <v>43313</v>
      </c>
      <c r="H211" s="6">
        <v>30000</v>
      </c>
      <c r="I211" s="7">
        <v>30000</v>
      </c>
      <c r="J211" s="4" t="s">
        <v>314</v>
      </c>
      <c r="K211" s="8" t="s">
        <v>16</v>
      </c>
      <c r="L211" s="3"/>
    </row>
    <row r="212" spans="1:12" ht="114.95" customHeight="1">
      <c r="A212" s="32">
        <v>206</v>
      </c>
      <c r="B212" s="2">
        <v>43280</v>
      </c>
      <c r="C212" s="3" t="s">
        <v>243</v>
      </c>
      <c r="D212" s="3" t="s">
        <v>318</v>
      </c>
      <c r="E212" s="4" t="s">
        <v>319</v>
      </c>
      <c r="F212" s="2">
        <f t="shared" si="9"/>
        <v>43290</v>
      </c>
      <c r="G212" s="5">
        <v>42948</v>
      </c>
      <c r="H212" s="6">
        <v>42000</v>
      </c>
      <c r="I212" s="7">
        <v>42000</v>
      </c>
      <c r="J212" s="4" t="s">
        <v>314</v>
      </c>
      <c r="K212" s="8" t="s">
        <v>16</v>
      </c>
      <c r="L212" s="3" t="s">
        <v>96</v>
      </c>
    </row>
    <row r="213" spans="1:12" ht="114.95" customHeight="1">
      <c r="A213" s="32">
        <v>211</v>
      </c>
      <c r="B213" s="2">
        <v>43280</v>
      </c>
      <c r="C213" s="3" t="s">
        <v>243</v>
      </c>
      <c r="D213" s="3" t="s">
        <v>318</v>
      </c>
      <c r="E213" s="4" t="s">
        <v>319</v>
      </c>
      <c r="F213" s="2">
        <f t="shared" si="9"/>
        <v>43290</v>
      </c>
      <c r="G213" s="5">
        <v>43313</v>
      </c>
      <c r="H213" s="6">
        <v>65000</v>
      </c>
      <c r="I213" s="7">
        <v>65000</v>
      </c>
      <c r="J213" s="4" t="s">
        <v>314</v>
      </c>
      <c r="K213" s="8" t="s">
        <v>16</v>
      </c>
      <c r="L213" s="3"/>
    </row>
    <row r="214" spans="1:12" ht="114.95" customHeight="1">
      <c r="A214" s="32">
        <v>216</v>
      </c>
      <c r="B214" s="2">
        <v>43281</v>
      </c>
      <c r="C214" s="3" t="s">
        <v>243</v>
      </c>
      <c r="D214" s="3" t="s">
        <v>320</v>
      </c>
      <c r="E214" s="4" t="s">
        <v>319</v>
      </c>
      <c r="F214" s="2">
        <v>43295</v>
      </c>
      <c r="G214" s="5">
        <v>43334</v>
      </c>
      <c r="H214" s="6">
        <v>65000</v>
      </c>
      <c r="I214" s="7">
        <v>65000</v>
      </c>
      <c r="J214" s="4" t="s">
        <v>19</v>
      </c>
      <c r="K214" s="8" t="s">
        <v>16</v>
      </c>
      <c r="L214" s="3"/>
    </row>
    <row r="215" spans="1:12" ht="114.95" customHeight="1">
      <c r="A215" s="32">
        <v>212</v>
      </c>
      <c r="B215" s="2">
        <v>43298</v>
      </c>
      <c r="C215" s="3" t="s">
        <v>243</v>
      </c>
      <c r="D215" s="3" t="s">
        <v>92</v>
      </c>
      <c r="E215" s="4" t="s">
        <v>93</v>
      </c>
      <c r="F215" s="2">
        <v>43312</v>
      </c>
      <c r="G215" s="5">
        <v>43310</v>
      </c>
      <c r="H215" s="6">
        <v>318324</v>
      </c>
      <c r="I215" s="7">
        <v>318324</v>
      </c>
      <c r="J215" s="4" t="s">
        <v>19</v>
      </c>
      <c r="K215" s="8" t="s">
        <v>16</v>
      </c>
      <c r="L215" s="3" t="s">
        <v>106</v>
      </c>
    </row>
    <row r="216" spans="1:12" ht="114.95" customHeight="1">
      <c r="A216" s="32">
        <v>213</v>
      </c>
      <c r="B216" s="2">
        <v>43302</v>
      </c>
      <c r="C216" s="3" t="s">
        <v>243</v>
      </c>
      <c r="D216" s="3" t="s">
        <v>321</v>
      </c>
      <c r="E216" s="4" t="s">
        <v>322</v>
      </c>
      <c r="F216" s="2">
        <v>43198</v>
      </c>
      <c r="G216" s="5">
        <v>43167</v>
      </c>
      <c r="H216" s="6">
        <v>30000</v>
      </c>
      <c r="I216" s="7">
        <v>30000</v>
      </c>
      <c r="J216" s="4" t="s">
        <v>19</v>
      </c>
      <c r="K216" s="8" t="s">
        <v>16</v>
      </c>
      <c r="L216" s="3"/>
    </row>
    <row r="217" spans="1:12" ht="114.95" customHeight="1">
      <c r="A217" s="32">
        <v>214</v>
      </c>
      <c r="B217" s="2">
        <v>43308</v>
      </c>
      <c r="C217" s="3" t="s">
        <v>243</v>
      </c>
      <c r="D217" s="3" t="s">
        <v>323</v>
      </c>
      <c r="E217" s="4" t="s">
        <v>324</v>
      </c>
      <c r="F217" s="2">
        <v>43381</v>
      </c>
      <c r="G217" s="5">
        <v>43109</v>
      </c>
      <c r="H217" s="6">
        <v>92400</v>
      </c>
      <c r="I217" s="7">
        <v>92400</v>
      </c>
      <c r="J217" s="4" t="s">
        <v>19</v>
      </c>
      <c r="K217" s="8" t="s">
        <v>16</v>
      </c>
      <c r="L217" s="3"/>
    </row>
    <row r="218" spans="1:12" ht="114.95" customHeight="1">
      <c r="A218" s="32">
        <v>218</v>
      </c>
      <c r="B218" s="2">
        <v>43340</v>
      </c>
      <c r="C218" s="3" t="s">
        <v>243</v>
      </c>
      <c r="D218" s="3" t="s">
        <v>325</v>
      </c>
      <c r="E218" s="11" t="s">
        <v>120</v>
      </c>
      <c r="F218" s="2">
        <f>B218 + 14</f>
        <v>43354</v>
      </c>
      <c r="G218" s="5">
        <v>43355</v>
      </c>
      <c r="H218" s="6">
        <v>76000</v>
      </c>
      <c r="I218" s="7">
        <v>76000</v>
      </c>
      <c r="J218" s="4" t="s">
        <v>19</v>
      </c>
      <c r="K218" s="8" t="s">
        <v>16</v>
      </c>
      <c r="L218" s="3"/>
    </row>
    <row r="219" spans="1:12" ht="114.95" customHeight="1">
      <c r="A219" s="32">
        <v>217</v>
      </c>
      <c r="B219" s="2">
        <v>43341</v>
      </c>
      <c r="C219" s="3" t="s">
        <v>243</v>
      </c>
      <c r="D219" s="3" t="s">
        <v>326</v>
      </c>
      <c r="E219" s="4" t="s">
        <v>327</v>
      </c>
      <c r="F219" s="2">
        <f>B219 + 14</f>
        <v>43355</v>
      </c>
      <c r="G219" s="5">
        <v>43322</v>
      </c>
      <c r="H219" s="6">
        <v>25000</v>
      </c>
      <c r="I219" s="7">
        <v>25000</v>
      </c>
      <c r="J219" s="4" t="s">
        <v>30</v>
      </c>
      <c r="K219" s="8" t="s">
        <v>16</v>
      </c>
      <c r="L219" s="3"/>
    </row>
    <row r="220" spans="1:12" ht="114.95" customHeight="1">
      <c r="A220" s="32">
        <v>219</v>
      </c>
      <c r="B220" s="2">
        <v>43343</v>
      </c>
      <c r="C220" s="3" t="s">
        <v>243</v>
      </c>
      <c r="D220" s="3" t="s">
        <v>308</v>
      </c>
      <c r="E220" s="11" t="s">
        <v>120</v>
      </c>
      <c r="F220" s="2">
        <f>B220 + 14</f>
        <v>43357</v>
      </c>
      <c r="G220" s="5">
        <v>43358</v>
      </c>
      <c r="H220" s="6">
        <v>75000</v>
      </c>
      <c r="I220" s="7">
        <v>75000</v>
      </c>
      <c r="J220" s="4" t="s">
        <v>19</v>
      </c>
      <c r="K220" s="8" t="s">
        <v>16</v>
      </c>
      <c r="L220" s="3"/>
    </row>
    <row r="221" spans="1:12" ht="114.95" customHeight="1">
      <c r="A221" s="32">
        <v>220</v>
      </c>
      <c r="B221" s="2">
        <v>43357</v>
      </c>
      <c r="C221" s="3" t="s">
        <v>243</v>
      </c>
      <c r="D221" s="3" t="s">
        <v>123</v>
      </c>
      <c r="E221" s="4" t="s">
        <v>124</v>
      </c>
      <c r="F221" s="2">
        <f>B221 + 14</f>
        <v>43371</v>
      </c>
      <c r="G221" s="5">
        <v>43374</v>
      </c>
      <c r="H221" s="6">
        <v>525000</v>
      </c>
      <c r="I221" s="7">
        <v>525000</v>
      </c>
      <c r="J221" s="4" t="s">
        <v>19</v>
      </c>
      <c r="K221" s="8" t="s">
        <v>16</v>
      </c>
      <c r="L221" s="3"/>
    </row>
    <row r="222" spans="1:12" ht="114.95" customHeight="1">
      <c r="A222" s="32">
        <v>221</v>
      </c>
      <c r="B222" s="2">
        <v>43362</v>
      </c>
      <c r="C222" s="3" t="s">
        <v>243</v>
      </c>
      <c r="D222" s="3" t="s">
        <v>328</v>
      </c>
      <c r="E222" s="11" t="s">
        <v>120</v>
      </c>
      <c r="F222" s="2">
        <f>B222 + 14</f>
        <v>43376</v>
      </c>
      <c r="G222" s="5">
        <v>43360</v>
      </c>
      <c r="H222" s="6">
        <v>75000</v>
      </c>
      <c r="I222" s="7">
        <v>75000</v>
      </c>
      <c r="J222" s="4" t="s">
        <v>19</v>
      </c>
      <c r="K222" s="8" t="s">
        <v>16</v>
      </c>
      <c r="L222" s="3"/>
    </row>
    <row r="223" spans="1:12" ht="114.95" customHeight="1">
      <c r="A223" s="32">
        <v>222</v>
      </c>
      <c r="B223" s="2">
        <v>43497</v>
      </c>
      <c r="C223" s="3" t="s">
        <v>243</v>
      </c>
      <c r="D223" s="3" t="s">
        <v>329</v>
      </c>
      <c r="E223" s="4" t="s">
        <v>330</v>
      </c>
      <c r="F223" s="2">
        <f>SUM(B223+14)</f>
        <v>43511</v>
      </c>
      <c r="G223" s="5">
        <v>42933</v>
      </c>
      <c r="H223" s="6">
        <v>26070</v>
      </c>
      <c r="I223" s="7">
        <v>26070</v>
      </c>
      <c r="J223" s="4" t="s">
        <v>37</v>
      </c>
      <c r="K223" s="8" t="s">
        <v>16</v>
      </c>
      <c r="L223" s="3" t="s">
        <v>239</v>
      </c>
    </row>
    <row r="224" spans="1:12" ht="114.95" customHeight="1">
      <c r="A224" s="32">
        <v>223</v>
      </c>
      <c r="B224" s="2">
        <v>43497</v>
      </c>
      <c r="C224" s="3" t="s">
        <v>243</v>
      </c>
      <c r="D224" s="3" t="s">
        <v>329</v>
      </c>
      <c r="E224" s="4" t="s">
        <v>330</v>
      </c>
      <c r="F224" s="2">
        <f>SUM(B224+14)</f>
        <v>43511</v>
      </c>
      <c r="G224" s="5">
        <v>42933</v>
      </c>
      <c r="H224" s="6">
        <v>26070</v>
      </c>
      <c r="I224" s="7">
        <v>26070</v>
      </c>
      <c r="J224" s="4" t="s">
        <v>37</v>
      </c>
      <c r="K224" s="8" t="s">
        <v>16</v>
      </c>
      <c r="L224" s="3" t="s">
        <v>239</v>
      </c>
    </row>
    <row r="225" spans="1:12" ht="114.95" customHeight="1">
      <c r="A225" s="32">
        <v>229</v>
      </c>
      <c r="B225" s="2">
        <v>43635</v>
      </c>
      <c r="C225" s="3" t="s">
        <v>243</v>
      </c>
      <c r="D225" s="3" t="s">
        <v>331</v>
      </c>
      <c r="E225" s="4" t="s">
        <v>332</v>
      </c>
      <c r="F225" s="2">
        <v>43531</v>
      </c>
      <c r="G225" s="5">
        <v>43592</v>
      </c>
      <c r="H225" s="6">
        <v>28628</v>
      </c>
      <c r="I225" s="7">
        <v>28628</v>
      </c>
      <c r="J225" s="4" t="s">
        <v>37</v>
      </c>
      <c r="K225" s="8" t="s">
        <v>16</v>
      </c>
      <c r="L225" s="3"/>
    </row>
    <row r="226" spans="1:12" ht="114.95" customHeight="1">
      <c r="A226" s="32">
        <v>227</v>
      </c>
      <c r="B226" s="2">
        <v>43636</v>
      </c>
      <c r="C226" s="3" t="s">
        <v>243</v>
      </c>
      <c r="D226" s="3" t="s">
        <v>333</v>
      </c>
      <c r="E226" s="11" t="s">
        <v>120</v>
      </c>
      <c r="F226" s="2">
        <v>43562</v>
      </c>
      <c r="G226" s="5">
        <v>43368</v>
      </c>
      <c r="H226" s="6">
        <v>50100</v>
      </c>
      <c r="I226" s="7">
        <v>50100</v>
      </c>
      <c r="J226" s="4" t="s">
        <v>30</v>
      </c>
      <c r="K226" s="8" t="s">
        <v>16</v>
      </c>
      <c r="L226" s="3"/>
    </row>
    <row r="227" spans="1:12" ht="114.95" customHeight="1">
      <c r="A227" s="32">
        <v>228</v>
      </c>
      <c r="B227" s="2">
        <v>43636</v>
      </c>
      <c r="C227" s="3" t="s">
        <v>243</v>
      </c>
      <c r="D227" s="3" t="s">
        <v>329</v>
      </c>
      <c r="E227" s="4" t="s">
        <v>334</v>
      </c>
      <c r="F227" s="2">
        <v>43562</v>
      </c>
      <c r="G227" s="5">
        <v>43472</v>
      </c>
      <c r="H227" s="6">
        <v>48610</v>
      </c>
      <c r="I227" s="7">
        <v>48610</v>
      </c>
      <c r="J227" s="4" t="s">
        <v>37</v>
      </c>
      <c r="K227" s="8" t="s">
        <v>16</v>
      </c>
      <c r="L227" s="3"/>
    </row>
    <row r="228" spans="1:12" ht="114.95" customHeight="1">
      <c r="A228" s="32">
        <v>230</v>
      </c>
      <c r="B228" s="2">
        <v>43642</v>
      </c>
      <c r="C228" s="3" t="s">
        <v>243</v>
      </c>
      <c r="D228" s="3" t="s">
        <v>335</v>
      </c>
      <c r="E228" s="4" t="s">
        <v>336</v>
      </c>
      <c r="F228" s="2">
        <f>SUM(B228+14)</f>
        <v>43656</v>
      </c>
      <c r="G228" s="5">
        <v>43661</v>
      </c>
      <c r="H228" s="6">
        <v>33762</v>
      </c>
      <c r="I228" s="7">
        <v>33762</v>
      </c>
      <c r="J228" s="4" t="s">
        <v>37</v>
      </c>
      <c r="K228" s="8" t="s">
        <v>16</v>
      </c>
      <c r="L228" s="3"/>
    </row>
    <row r="229" spans="1:12" ht="114.95" customHeight="1">
      <c r="A229" s="32">
        <v>224</v>
      </c>
      <c r="B229" s="2">
        <v>43652</v>
      </c>
      <c r="C229" s="3" t="s">
        <v>243</v>
      </c>
      <c r="D229" s="3" t="s">
        <v>312</v>
      </c>
      <c r="E229" s="4" t="s">
        <v>298</v>
      </c>
      <c r="F229" s="2">
        <v>43637</v>
      </c>
      <c r="G229" s="5">
        <v>43472</v>
      </c>
      <c r="H229" s="6">
        <v>26148</v>
      </c>
      <c r="I229" s="7">
        <v>26148</v>
      </c>
      <c r="J229" s="4" t="s">
        <v>19</v>
      </c>
      <c r="K229" s="8" t="s">
        <v>16</v>
      </c>
      <c r="L229" s="3"/>
    </row>
    <row r="230" spans="1:12" ht="114.95" customHeight="1">
      <c r="A230" s="32">
        <v>231</v>
      </c>
      <c r="B230" s="2">
        <v>43658</v>
      </c>
      <c r="C230" s="3" t="s">
        <v>243</v>
      </c>
      <c r="D230" s="3" t="s">
        <v>326</v>
      </c>
      <c r="E230" s="4" t="s">
        <v>337</v>
      </c>
      <c r="F230" s="2">
        <f t="shared" ref="F230:F240" si="10">SUM(B230+14)</f>
        <v>43672</v>
      </c>
      <c r="G230" s="5">
        <v>43678</v>
      </c>
      <c r="H230" s="6">
        <v>28500</v>
      </c>
      <c r="I230" s="7">
        <v>28500</v>
      </c>
      <c r="J230" s="4" t="s">
        <v>153</v>
      </c>
      <c r="K230" s="8" t="s">
        <v>16</v>
      </c>
      <c r="L230" s="3"/>
    </row>
    <row r="231" spans="1:12" ht="114.95" customHeight="1">
      <c r="A231" s="32">
        <v>232</v>
      </c>
      <c r="B231" s="2">
        <v>43658</v>
      </c>
      <c r="C231" s="3" t="s">
        <v>243</v>
      </c>
      <c r="D231" s="3" t="s">
        <v>92</v>
      </c>
      <c r="E231" s="4" t="s">
        <v>93</v>
      </c>
      <c r="F231" s="2">
        <f t="shared" si="10"/>
        <v>43672</v>
      </c>
      <c r="G231" s="5">
        <v>43675</v>
      </c>
      <c r="H231" s="6">
        <v>413449</v>
      </c>
      <c r="I231" s="7">
        <v>413449</v>
      </c>
      <c r="J231" s="4" t="s">
        <v>19</v>
      </c>
      <c r="K231" s="8" t="s">
        <v>16</v>
      </c>
      <c r="L231" s="3"/>
    </row>
    <row r="232" spans="1:12" ht="114.95" customHeight="1">
      <c r="A232" s="32">
        <v>234</v>
      </c>
      <c r="B232" s="2">
        <v>43661</v>
      </c>
      <c r="C232" s="3" t="s">
        <v>243</v>
      </c>
      <c r="D232" s="3" t="s">
        <v>338</v>
      </c>
      <c r="E232" s="4" t="s">
        <v>306</v>
      </c>
      <c r="F232" s="2">
        <f t="shared" si="10"/>
        <v>43675</v>
      </c>
      <c r="G232" s="5">
        <v>43678</v>
      </c>
      <c r="H232" s="6">
        <v>40000</v>
      </c>
      <c r="I232" s="7">
        <v>40000</v>
      </c>
      <c r="J232" s="4" t="s">
        <v>19</v>
      </c>
      <c r="K232" s="8" t="s">
        <v>16</v>
      </c>
      <c r="L232" s="3"/>
    </row>
    <row r="233" spans="1:12" ht="114.95" customHeight="1">
      <c r="A233" s="32">
        <v>233</v>
      </c>
      <c r="B233" s="2">
        <v>43665</v>
      </c>
      <c r="C233" s="3" t="s">
        <v>243</v>
      </c>
      <c r="D233" s="3" t="s">
        <v>321</v>
      </c>
      <c r="E233" s="4" t="s">
        <v>322</v>
      </c>
      <c r="F233" s="2">
        <f t="shared" si="10"/>
        <v>43679</v>
      </c>
      <c r="G233" s="5">
        <v>43680</v>
      </c>
      <c r="H233" s="6">
        <v>38900</v>
      </c>
      <c r="I233" s="7">
        <v>38900</v>
      </c>
      <c r="J233" s="4" t="s">
        <v>19</v>
      </c>
      <c r="K233" s="8" t="s">
        <v>16</v>
      </c>
      <c r="L233" s="3"/>
    </row>
    <row r="234" spans="1:12" ht="114.95" customHeight="1">
      <c r="A234" s="32">
        <v>235</v>
      </c>
      <c r="B234" s="15">
        <v>43684.488194444442</v>
      </c>
      <c r="C234" s="2" t="s">
        <v>243</v>
      </c>
      <c r="D234" s="3" t="s">
        <v>323</v>
      </c>
      <c r="E234" s="4" t="s">
        <v>324</v>
      </c>
      <c r="F234" s="2">
        <f t="shared" si="10"/>
        <v>43698.488194444442</v>
      </c>
      <c r="G234" s="5">
        <v>43709</v>
      </c>
      <c r="H234" s="6">
        <v>92400</v>
      </c>
      <c r="I234" s="7">
        <v>92400</v>
      </c>
      <c r="J234" s="4" t="s">
        <v>19</v>
      </c>
      <c r="K234" s="8" t="s">
        <v>16</v>
      </c>
      <c r="L234" s="3"/>
    </row>
    <row r="235" spans="1:12" ht="114.95" customHeight="1">
      <c r="A235" s="32">
        <v>236</v>
      </c>
      <c r="B235" s="15">
        <v>43685.642361111109</v>
      </c>
      <c r="C235" s="2" t="s">
        <v>243</v>
      </c>
      <c r="D235" s="3" t="s">
        <v>318</v>
      </c>
      <c r="E235" s="4" t="s">
        <v>319</v>
      </c>
      <c r="F235" s="2">
        <f t="shared" si="10"/>
        <v>43699.642361111109</v>
      </c>
      <c r="G235" s="5">
        <v>43700</v>
      </c>
      <c r="H235" s="6">
        <v>25000</v>
      </c>
      <c r="I235" s="7">
        <v>25000</v>
      </c>
      <c r="J235" s="4" t="s">
        <v>19</v>
      </c>
      <c r="K235" s="8" t="s">
        <v>16</v>
      </c>
      <c r="L235" s="3"/>
    </row>
    <row r="236" spans="1:12" ht="114.95" customHeight="1">
      <c r="A236" s="32">
        <v>237</v>
      </c>
      <c r="B236" s="15">
        <v>43685.659722222219</v>
      </c>
      <c r="C236" s="2" t="s">
        <v>243</v>
      </c>
      <c r="D236" s="3" t="s">
        <v>320</v>
      </c>
      <c r="E236" s="4" t="s">
        <v>319</v>
      </c>
      <c r="F236" s="2">
        <f t="shared" si="10"/>
        <v>43699.659722222219</v>
      </c>
      <c r="G236" s="5">
        <v>43703</v>
      </c>
      <c r="H236" s="6">
        <v>68000</v>
      </c>
      <c r="I236" s="7">
        <v>68000</v>
      </c>
      <c r="J236" s="4" t="s">
        <v>19</v>
      </c>
      <c r="K236" s="8" t="s">
        <v>16</v>
      </c>
      <c r="L236" s="3"/>
    </row>
    <row r="237" spans="1:12" ht="114.95" customHeight="1">
      <c r="A237" s="32">
        <v>240</v>
      </c>
      <c r="B237" s="15">
        <v>43693.438888888886</v>
      </c>
      <c r="C237" s="2" t="s">
        <v>243</v>
      </c>
      <c r="D237" s="3" t="s">
        <v>339</v>
      </c>
      <c r="E237" s="11" t="s">
        <v>120</v>
      </c>
      <c r="F237" s="2">
        <f t="shared" si="10"/>
        <v>43707.438888888886</v>
      </c>
      <c r="G237" s="5">
        <v>43707</v>
      </c>
      <c r="H237" s="6">
        <v>40000</v>
      </c>
      <c r="I237" s="7">
        <v>40000</v>
      </c>
      <c r="J237" s="4" t="s">
        <v>19</v>
      </c>
      <c r="K237" s="8" t="s">
        <v>16</v>
      </c>
      <c r="L237" s="3"/>
    </row>
    <row r="238" spans="1:12" ht="114.95" customHeight="1">
      <c r="A238" s="32">
        <v>238</v>
      </c>
      <c r="B238" s="15">
        <v>43696.380555555559</v>
      </c>
      <c r="C238" s="2" t="s">
        <v>243</v>
      </c>
      <c r="D238" s="3" t="s">
        <v>117</v>
      </c>
      <c r="E238" s="11" t="s">
        <v>120</v>
      </c>
      <c r="F238" s="2">
        <f t="shared" si="10"/>
        <v>43710.380555555559</v>
      </c>
      <c r="G238" s="5">
        <v>43711</v>
      </c>
      <c r="H238" s="6">
        <v>33000</v>
      </c>
      <c r="I238" s="7">
        <v>35000</v>
      </c>
      <c r="J238" s="4" t="s">
        <v>15</v>
      </c>
      <c r="K238" s="8" t="s">
        <v>16</v>
      </c>
      <c r="L238" s="3"/>
    </row>
    <row r="239" spans="1:12" ht="114.95" customHeight="1">
      <c r="A239" s="32">
        <v>239</v>
      </c>
      <c r="B239" s="15">
        <v>43696.383333333331</v>
      </c>
      <c r="C239" s="2" t="s">
        <v>243</v>
      </c>
      <c r="D239" s="3" t="s">
        <v>340</v>
      </c>
      <c r="E239" s="11" t="s">
        <v>120</v>
      </c>
      <c r="F239" s="2">
        <f t="shared" si="10"/>
        <v>43710.383333333331</v>
      </c>
      <c r="G239" s="5">
        <v>43711</v>
      </c>
      <c r="H239" s="6">
        <v>45000</v>
      </c>
      <c r="I239" s="7">
        <v>45000</v>
      </c>
      <c r="J239" s="4" t="s">
        <v>15</v>
      </c>
      <c r="K239" s="8" t="s">
        <v>16</v>
      </c>
      <c r="L239" s="3"/>
    </row>
    <row r="240" spans="1:12" ht="114.95" customHeight="1">
      <c r="A240" s="32">
        <v>241</v>
      </c>
      <c r="B240" s="15">
        <v>43699.451388888891</v>
      </c>
      <c r="C240" s="2" t="s">
        <v>243</v>
      </c>
      <c r="D240" s="3" t="s">
        <v>308</v>
      </c>
      <c r="E240" s="11" t="s">
        <v>120</v>
      </c>
      <c r="F240" s="2">
        <f t="shared" si="10"/>
        <v>43713.451388888891</v>
      </c>
      <c r="G240" s="5">
        <v>43721</v>
      </c>
      <c r="H240" s="6">
        <v>70000</v>
      </c>
      <c r="I240" s="7">
        <v>77000</v>
      </c>
      <c r="J240" s="4" t="s">
        <v>19</v>
      </c>
      <c r="K240" s="8" t="s">
        <v>16</v>
      </c>
      <c r="L240" s="3"/>
    </row>
    <row r="241" spans="1:12" ht="114.95" customHeight="1">
      <c r="A241" s="32">
        <v>243</v>
      </c>
      <c r="B241" s="2">
        <v>43703.602777777778</v>
      </c>
      <c r="C241" s="3" t="s">
        <v>243</v>
      </c>
      <c r="D241" s="3" t="s">
        <v>341</v>
      </c>
      <c r="E241" s="4" t="s">
        <v>120</v>
      </c>
      <c r="F241" s="2">
        <v>43718</v>
      </c>
      <c r="G241" s="5">
        <v>43721</v>
      </c>
      <c r="H241" s="6">
        <v>25000</v>
      </c>
      <c r="I241" s="7">
        <v>48000</v>
      </c>
      <c r="J241" s="4" t="s">
        <v>19</v>
      </c>
      <c r="K241" s="8" t="s">
        <v>16</v>
      </c>
      <c r="L241" s="3"/>
    </row>
    <row r="242" spans="1:12" ht="114.95" customHeight="1">
      <c r="A242" s="32">
        <v>242</v>
      </c>
      <c r="B242" s="2">
        <v>43718.451388888891</v>
      </c>
      <c r="C242" s="3" t="s">
        <v>243</v>
      </c>
      <c r="D242" s="3" t="s">
        <v>123</v>
      </c>
      <c r="E242" s="4" t="s">
        <v>342</v>
      </c>
      <c r="F242" s="2">
        <v>43732</v>
      </c>
      <c r="G242" s="5">
        <v>43739</v>
      </c>
      <c r="H242" s="6">
        <v>707516</v>
      </c>
      <c r="I242" s="7">
        <v>707516</v>
      </c>
      <c r="J242" s="4" t="s">
        <v>73</v>
      </c>
      <c r="K242" s="8" t="s">
        <v>16</v>
      </c>
      <c r="L242" s="3"/>
    </row>
    <row r="243" spans="1:12" ht="114.95" customHeight="1">
      <c r="A243" s="32">
        <v>225</v>
      </c>
      <c r="B243" s="2">
        <v>43775</v>
      </c>
      <c r="C243" s="3" t="s">
        <v>243</v>
      </c>
      <c r="D243" s="3" t="s">
        <v>252</v>
      </c>
      <c r="E243" s="4" t="s">
        <v>253</v>
      </c>
      <c r="F243" s="2">
        <v>43641</v>
      </c>
      <c r="G243" s="5">
        <v>43472</v>
      </c>
      <c r="H243" s="6">
        <v>99540</v>
      </c>
      <c r="I243" s="7">
        <v>99540</v>
      </c>
      <c r="J243" s="4" t="s">
        <v>19</v>
      </c>
      <c r="K243" s="8" t="s">
        <v>16</v>
      </c>
      <c r="L243" s="3"/>
    </row>
    <row r="244" spans="1:12" ht="114.95" customHeight="1">
      <c r="A244" s="32">
        <v>226</v>
      </c>
      <c r="B244" s="2">
        <v>43775</v>
      </c>
      <c r="C244" s="3" t="s">
        <v>243</v>
      </c>
      <c r="D244" s="3" t="s">
        <v>252</v>
      </c>
      <c r="E244" s="4" t="s">
        <v>343</v>
      </c>
      <c r="F244" s="2">
        <v>43641</v>
      </c>
      <c r="G244" s="5">
        <v>43472</v>
      </c>
      <c r="H244" s="6">
        <v>39885</v>
      </c>
      <c r="I244" s="7">
        <v>39885</v>
      </c>
      <c r="J244" s="4" t="s">
        <v>19</v>
      </c>
      <c r="K244" s="8" t="s">
        <v>16</v>
      </c>
      <c r="L244" s="3"/>
    </row>
    <row r="245" spans="1:12" ht="114.95" customHeight="1">
      <c r="A245" s="32">
        <v>244</v>
      </c>
      <c r="B245" s="2">
        <v>43971.433333333334</v>
      </c>
      <c r="C245" s="3" t="s">
        <v>243</v>
      </c>
      <c r="D245" s="3" t="s">
        <v>76</v>
      </c>
      <c r="E245" s="3" t="s">
        <v>344</v>
      </c>
      <c r="F245" s="2">
        <f t="shared" ref="F245:F252" si="11">SUM(B245+14)</f>
        <v>43985.433333333334</v>
      </c>
      <c r="G245" s="2">
        <v>44013</v>
      </c>
      <c r="H245" s="10">
        <v>103500</v>
      </c>
      <c r="I245" s="10">
        <v>110500</v>
      </c>
      <c r="J245" s="3" t="s">
        <v>19</v>
      </c>
      <c r="K245" s="3" t="s">
        <v>16</v>
      </c>
      <c r="L245" s="3"/>
    </row>
    <row r="246" spans="1:12" ht="114.95" customHeight="1">
      <c r="A246" s="32">
        <v>245</v>
      </c>
      <c r="B246" s="2">
        <v>43991.415972222225</v>
      </c>
      <c r="C246" s="3" t="s">
        <v>243</v>
      </c>
      <c r="D246" s="3" t="s">
        <v>316</v>
      </c>
      <c r="E246" s="3" t="s">
        <v>345</v>
      </c>
      <c r="F246" s="2">
        <f t="shared" si="11"/>
        <v>44005.415972222225</v>
      </c>
      <c r="G246" s="2">
        <v>44013</v>
      </c>
      <c r="H246" s="10">
        <v>27470</v>
      </c>
      <c r="I246" s="10">
        <v>37500</v>
      </c>
      <c r="J246" s="3" t="s">
        <v>15</v>
      </c>
      <c r="K246" s="3" t="s">
        <v>16</v>
      </c>
      <c r="L246" s="3"/>
    </row>
    <row r="247" spans="1:12" ht="114.95" customHeight="1">
      <c r="A247" s="32">
        <v>246</v>
      </c>
      <c r="B247" s="2">
        <v>43991.470138888886</v>
      </c>
      <c r="C247" s="3" t="s">
        <v>243</v>
      </c>
      <c r="D247" s="3" t="s">
        <v>76</v>
      </c>
      <c r="E247" s="3" t="s">
        <v>346</v>
      </c>
      <c r="F247" s="2">
        <f t="shared" si="11"/>
        <v>44005.470138888886</v>
      </c>
      <c r="G247" s="2">
        <v>44013</v>
      </c>
      <c r="H247" s="10">
        <v>96420</v>
      </c>
      <c r="I247" s="10">
        <v>101420</v>
      </c>
      <c r="J247" s="3" t="s">
        <v>19</v>
      </c>
      <c r="K247" s="3" t="s">
        <v>16</v>
      </c>
      <c r="L247" s="3"/>
    </row>
    <row r="248" spans="1:12" ht="114.95" customHeight="1">
      <c r="A248" s="32">
        <v>247</v>
      </c>
      <c r="B248" s="2">
        <v>43997.674305555556</v>
      </c>
      <c r="C248" s="3" t="s">
        <v>243</v>
      </c>
      <c r="D248" s="3" t="s">
        <v>84</v>
      </c>
      <c r="E248" s="3" t="s">
        <v>347</v>
      </c>
      <c r="F248" s="2">
        <f t="shared" si="11"/>
        <v>44011.674305555556</v>
      </c>
      <c r="G248" s="2">
        <v>44013</v>
      </c>
      <c r="H248" s="10">
        <v>32705</v>
      </c>
      <c r="I248" s="10">
        <v>56705</v>
      </c>
      <c r="J248" s="3" t="s">
        <v>19</v>
      </c>
      <c r="K248" s="3" t="s">
        <v>16</v>
      </c>
      <c r="L248" s="31"/>
    </row>
    <row r="249" spans="1:12" ht="114.95" customHeight="1">
      <c r="A249" s="32">
        <v>248</v>
      </c>
      <c r="B249" s="2">
        <v>44001.784722222219</v>
      </c>
      <c r="C249" s="3" t="s">
        <v>243</v>
      </c>
      <c r="D249" s="3" t="s">
        <v>179</v>
      </c>
      <c r="E249" s="3" t="s">
        <v>180</v>
      </c>
      <c r="F249" s="2">
        <f t="shared" si="11"/>
        <v>44015.784722222219</v>
      </c>
      <c r="G249" s="2">
        <v>44041</v>
      </c>
      <c r="H249" s="10">
        <v>564320</v>
      </c>
      <c r="I249" s="10">
        <v>575200</v>
      </c>
      <c r="J249" s="3" t="s">
        <v>19</v>
      </c>
      <c r="K249" s="3" t="s">
        <v>16</v>
      </c>
      <c r="L249" s="3"/>
    </row>
    <row r="250" spans="1:12" ht="114.95" customHeight="1">
      <c r="A250" s="32">
        <v>249</v>
      </c>
      <c r="B250" s="2">
        <v>44019.527083333334</v>
      </c>
      <c r="C250" s="3" t="s">
        <v>243</v>
      </c>
      <c r="D250" s="3" t="s">
        <v>84</v>
      </c>
      <c r="E250" s="3" t="s">
        <v>348</v>
      </c>
      <c r="F250" s="2">
        <f t="shared" si="11"/>
        <v>44033.527083333334</v>
      </c>
      <c r="G250" s="2">
        <v>44019</v>
      </c>
      <c r="H250" s="10">
        <v>38070</v>
      </c>
      <c r="I250" s="10">
        <v>45090</v>
      </c>
      <c r="J250" s="3" t="s">
        <v>61</v>
      </c>
      <c r="K250" s="3" t="s">
        <v>16</v>
      </c>
      <c r="L250" s="3"/>
    </row>
    <row r="251" spans="1:12" ht="114.95" customHeight="1">
      <c r="A251" s="32">
        <v>250</v>
      </c>
      <c r="B251" s="2">
        <v>44020.606944444444</v>
      </c>
      <c r="C251" s="3" t="s">
        <v>243</v>
      </c>
      <c r="D251" s="3" t="s">
        <v>349</v>
      </c>
      <c r="E251" s="3" t="s">
        <v>306</v>
      </c>
      <c r="F251" s="2">
        <f t="shared" si="11"/>
        <v>44034.606944444444</v>
      </c>
      <c r="G251" s="2">
        <v>44044</v>
      </c>
      <c r="H251" s="10">
        <v>40000</v>
      </c>
      <c r="I251" s="10">
        <v>60000</v>
      </c>
      <c r="J251" s="3" t="s">
        <v>19</v>
      </c>
      <c r="K251" s="3" t="s">
        <v>16</v>
      </c>
      <c r="L251" s="3"/>
    </row>
    <row r="252" spans="1:12" ht="114.95" customHeight="1">
      <c r="A252" s="32">
        <v>251</v>
      </c>
      <c r="B252" s="2">
        <v>44021.445138888892</v>
      </c>
      <c r="C252" s="3" t="s">
        <v>243</v>
      </c>
      <c r="D252" s="3" t="s">
        <v>217</v>
      </c>
      <c r="E252" s="3" t="s">
        <v>120</v>
      </c>
      <c r="F252" s="2">
        <f t="shared" si="11"/>
        <v>44035.445138888892</v>
      </c>
      <c r="G252" s="2">
        <v>43733</v>
      </c>
      <c r="H252" s="10">
        <v>56500</v>
      </c>
      <c r="I252" s="10">
        <v>95500</v>
      </c>
      <c r="J252" s="3" t="s">
        <v>19</v>
      </c>
      <c r="K252" s="3" t="s">
        <v>16</v>
      </c>
      <c r="L252" s="3"/>
    </row>
    <row r="253" spans="1:12" ht="114.95" customHeight="1">
      <c r="A253" s="32">
        <v>252</v>
      </c>
      <c r="B253" s="2">
        <v>44036.699305555558</v>
      </c>
      <c r="C253" s="3" t="s">
        <v>243</v>
      </c>
      <c r="D253" s="3" t="s">
        <v>326</v>
      </c>
      <c r="E253" s="3" t="s">
        <v>350</v>
      </c>
      <c r="F253" s="2">
        <v>44046</v>
      </c>
      <c r="G253" s="2">
        <v>44060</v>
      </c>
      <c r="H253" s="10">
        <v>25000</v>
      </c>
      <c r="I253" s="10">
        <v>35000</v>
      </c>
      <c r="J253" s="3" t="s">
        <v>153</v>
      </c>
      <c r="K253" s="3" t="s">
        <v>16</v>
      </c>
      <c r="L253" s="3"/>
    </row>
    <row r="254" spans="1:12" ht="114.95" customHeight="1">
      <c r="A254" s="32">
        <v>253</v>
      </c>
      <c r="B254" s="2">
        <v>44037.309027777781</v>
      </c>
      <c r="C254" s="3" t="s">
        <v>243</v>
      </c>
      <c r="D254" s="3" t="s">
        <v>248</v>
      </c>
      <c r="E254" s="3" t="s">
        <v>120</v>
      </c>
      <c r="F254" s="2">
        <f>SUM(B254+14)</f>
        <v>44051.309027777781</v>
      </c>
      <c r="G254" s="2">
        <v>44060</v>
      </c>
      <c r="H254" s="10">
        <v>46035</v>
      </c>
      <c r="I254" s="10">
        <v>76205</v>
      </c>
      <c r="J254" s="3" t="s">
        <v>15</v>
      </c>
      <c r="K254" s="3" t="s">
        <v>16</v>
      </c>
      <c r="L254" s="3"/>
    </row>
    <row r="255" spans="1:12" ht="114.95" customHeight="1">
      <c r="A255" s="32">
        <v>254</v>
      </c>
      <c r="B255" s="2">
        <v>44047.856249999997</v>
      </c>
      <c r="C255" s="3" t="s">
        <v>243</v>
      </c>
      <c r="D255" s="3" t="s">
        <v>351</v>
      </c>
      <c r="E255" s="3" t="s">
        <v>352</v>
      </c>
      <c r="F255" s="2">
        <v>44058</v>
      </c>
      <c r="G255" s="2">
        <v>44046</v>
      </c>
      <c r="H255" s="10">
        <v>36800</v>
      </c>
      <c r="I255" s="10">
        <v>45600</v>
      </c>
      <c r="J255" s="3" t="s">
        <v>73</v>
      </c>
      <c r="K255" s="3" t="s">
        <v>16</v>
      </c>
      <c r="L255" s="3"/>
    </row>
    <row r="256" spans="1:12" ht="114.95" customHeight="1">
      <c r="A256" s="32">
        <v>255</v>
      </c>
      <c r="B256" s="2">
        <v>44050.548611111109</v>
      </c>
      <c r="C256" s="3" t="s">
        <v>243</v>
      </c>
      <c r="D256" s="3" t="s">
        <v>339</v>
      </c>
      <c r="E256" s="3" t="s">
        <v>120</v>
      </c>
      <c r="F256" s="2">
        <v>44060</v>
      </c>
      <c r="G256" s="2">
        <v>44073</v>
      </c>
      <c r="H256" s="10">
        <v>40000</v>
      </c>
      <c r="I256" s="10">
        <v>50000</v>
      </c>
      <c r="J256" s="3" t="s">
        <v>19</v>
      </c>
      <c r="K256" s="3" t="s">
        <v>16</v>
      </c>
      <c r="L256" s="3"/>
    </row>
    <row r="257" spans="1:12" ht="114.95" customHeight="1">
      <c r="A257" s="32">
        <v>256</v>
      </c>
      <c r="B257" s="2">
        <v>44050.555555555555</v>
      </c>
      <c r="C257" s="3" t="s">
        <v>243</v>
      </c>
      <c r="D257" s="3" t="s">
        <v>217</v>
      </c>
      <c r="E257" s="3" t="s">
        <v>120</v>
      </c>
      <c r="F257" s="2">
        <v>44060</v>
      </c>
      <c r="G257" s="2">
        <v>44099</v>
      </c>
      <c r="H257" s="10">
        <v>57500</v>
      </c>
      <c r="I257" s="10">
        <v>65500</v>
      </c>
      <c r="J257" s="3" t="s">
        <v>19</v>
      </c>
      <c r="K257" s="3" t="s">
        <v>16</v>
      </c>
      <c r="L257" s="3"/>
    </row>
    <row r="258" spans="1:12" ht="114.95" customHeight="1">
      <c r="A258" s="32">
        <v>257</v>
      </c>
      <c r="B258" s="2">
        <v>44053.45416666667</v>
      </c>
      <c r="C258" s="3" t="s">
        <v>243</v>
      </c>
      <c r="D258" s="3" t="s">
        <v>353</v>
      </c>
      <c r="E258" s="3" t="s">
        <v>354</v>
      </c>
      <c r="F258" s="2">
        <v>44063</v>
      </c>
      <c r="G258" s="2">
        <v>44069</v>
      </c>
      <c r="H258" s="10">
        <v>46800</v>
      </c>
      <c r="I258" s="10">
        <v>56800</v>
      </c>
      <c r="J258" s="3" t="s">
        <v>19</v>
      </c>
      <c r="K258" s="3" t="s">
        <v>16</v>
      </c>
      <c r="L258" s="3"/>
    </row>
    <row r="259" spans="1:12" ht="114.95" customHeight="1">
      <c r="A259" s="32">
        <v>258</v>
      </c>
      <c r="B259" s="2">
        <v>44054.609722222223</v>
      </c>
      <c r="C259" s="3" t="s">
        <v>243</v>
      </c>
      <c r="D259" s="3" t="s">
        <v>355</v>
      </c>
      <c r="E259" s="3" t="s">
        <v>356</v>
      </c>
      <c r="F259" s="2">
        <v>44064</v>
      </c>
      <c r="G259" s="2">
        <v>44075</v>
      </c>
      <c r="H259" s="10">
        <v>92400</v>
      </c>
      <c r="I259" s="10">
        <v>92400</v>
      </c>
      <c r="J259" s="3" t="s">
        <v>19</v>
      </c>
      <c r="K259" s="3" t="s">
        <v>16</v>
      </c>
      <c r="L259" s="3"/>
    </row>
    <row r="260" spans="1:12" ht="114.95" customHeight="1">
      <c r="A260" s="32">
        <v>259</v>
      </c>
      <c r="B260" s="2">
        <v>44055.678472222222</v>
      </c>
      <c r="C260" s="3" t="s">
        <v>243</v>
      </c>
      <c r="D260" s="3" t="s">
        <v>357</v>
      </c>
      <c r="E260" s="3" t="s">
        <v>120</v>
      </c>
      <c r="F260" s="2">
        <v>44065</v>
      </c>
      <c r="G260" s="2">
        <v>44075</v>
      </c>
      <c r="H260" s="10">
        <v>92000</v>
      </c>
      <c r="I260" s="10">
        <v>98500</v>
      </c>
      <c r="J260" s="3" t="s">
        <v>19</v>
      </c>
      <c r="K260" s="3" t="s">
        <v>16</v>
      </c>
      <c r="L260" s="3"/>
    </row>
    <row r="261" spans="1:12" ht="114.95" customHeight="1">
      <c r="A261" s="32">
        <v>260</v>
      </c>
      <c r="B261" s="2">
        <v>44055.908333333333</v>
      </c>
      <c r="C261" s="3" t="s">
        <v>243</v>
      </c>
      <c r="D261" s="3" t="s">
        <v>358</v>
      </c>
      <c r="E261" s="3" t="s">
        <v>120</v>
      </c>
      <c r="F261" s="2">
        <f>SUM(B261+14)</f>
        <v>44069.908333333333</v>
      </c>
      <c r="G261" s="2">
        <v>44071</v>
      </c>
      <c r="H261" s="10">
        <v>25000</v>
      </c>
      <c r="I261" s="10">
        <v>95000</v>
      </c>
      <c r="J261" s="3" t="s">
        <v>15</v>
      </c>
      <c r="K261" s="3" t="s">
        <v>16</v>
      </c>
      <c r="L261" s="3"/>
    </row>
    <row r="262" spans="1:12" ht="114.95" customHeight="1">
      <c r="A262" s="32">
        <v>261</v>
      </c>
      <c r="B262" s="2">
        <v>44056.92291666667</v>
      </c>
      <c r="C262" s="3" t="s">
        <v>243</v>
      </c>
      <c r="D262" s="3" t="s">
        <v>359</v>
      </c>
      <c r="E262" s="3" t="s">
        <v>120</v>
      </c>
      <c r="F262" s="2">
        <f>SUM(B262+14)</f>
        <v>44070.92291666667</v>
      </c>
      <c r="G262" s="2">
        <v>44074</v>
      </c>
      <c r="H262" s="10">
        <v>35000</v>
      </c>
      <c r="I262" s="10">
        <v>85000</v>
      </c>
      <c r="J262" s="3" t="s">
        <v>15</v>
      </c>
      <c r="K262" s="3" t="s">
        <v>16</v>
      </c>
      <c r="L262" s="3"/>
    </row>
    <row r="263" spans="1:12" ht="114.95" customHeight="1">
      <c r="A263" s="32">
        <v>262</v>
      </c>
      <c r="B263" s="2">
        <v>44057.402083333334</v>
      </c>
      <c r="C263" s="3" t="s">
        <v>243</v>
      </c>
      <c r="D263" s="3" t="s">
        <v>341</v>
      </c>
      <c r="E263" s="3" t="s">
        <v>120</v>
      </c>
      <c r="F263" s="2">
        <v>44067</v>
      </c>
      <c r="G263" s="2">
        <v>44087</v>
      </c>
      <c r="H263" s="10">
        <v>25000</v>
      </c>
      <c r="I263" s="10">
        <v>85000</v>
      </c>
      <c r="J263" s="3" t="s">
        <v>19</v>
      </c>
      <c r="K263" s="3" t="s">
        <v>16</v>
      </c>
      <c r="L263" s="3"/>
    </row>
    <row r="264" spans="1:12" ht="114.95" customHeight="1">
      <c r="A264" s="32">
        <v>263</v>
      </c>
      <c r="B264" s="2">
        <v>44065.912499999999</v>
      </c>
      <c r="C264" s="3" t="s">
        <v>243</v>
      </c>
      <c r="D264" s="3" t="s">
        <v>360</v>
      </c>
      <c r="E264" s="3" t="s">
        <v>120</v>
      </c>
      <c r="F264" s="2">
        <v>44076</v>
      </c>
      <c r="G264" s="2">
        <v>44087</v>
      </c>
      <c r="H264" s="10">
        <v>45000</v>
      </c>
      <c r="I264" s="10">
        <v>95000</v>
      </c>
      <c r="J264" s="3" t="s">
        <v>19</v>
      </c>
      <c r="K264" s="3" t="s">
        <v>16</v>
      </c>
      <c r="L264" s="3"/>
    </row>
    <row r="265" spans="1:12" ht="114.95" customHeight="1">
      <c r="A265" s="32">
        <v>264</v>
      </c>
      <c r="B265" s="21">
        <v>44090.426388888889</v>
      </c>
      <c r="C265" s="13" t="s">
        <v>243</v>
      </c>
      <c r="D265" s="13" t="s">
        <v>361</v>
      </c>
      <c r="E265" s="13" t="s">
        <v>362</v>
      </c>
      <c r="F265" s="22">
        <f>SUM(B265+14)</f>
        <v>44104.426388888889</v>
      </c>
      <c r="G265" s="21">
        <v>44105</v>
      </c>
      <c r="H265" s="23">
        <v>550900</v>
      </c>
      <c r="I265" s="23">
        <v>690900</v>
      </c>
      <c r="J265" s="13" t="s">
        <v>73</v>
      </c>
      <c r="K265" s="24" t="s">
        <v>16</v>
      </c>
      <c r="L265" s="3"/>
    </row>
    <row r="266" spans="1:12" ht="114.95" customHeight="1">
      <c r="A266" s="32">
        <v>265</v>
      </c>
      <c r="B266" s="21">
        <v>44090.601388888892</v>
      </c>
      <c r="C266" s="13" t="s">
        <v>243</v>
      </c>
      <c r="D266" s="13" t="s">
        <v>129</v>
      </c>
      <c r="E266" s="13" t="s">
        <v>363</v>
      </c>
      <c r="F266" s="22">
        <f>SUM(B266+14)</f>
        <v>44104.601388888892</v>
      </c>
      <c r="G266" s="21">
        <v>44105</v>
      </c>
      <c r="H266" s="23">
        <v>25000</v>
      </c>
      <c r="I266" s="23">
        <v>45000</v>
      </c>
      <c r="J266" s="13" t="s">
        <v>73</v>
      </c>
      <c r="K266" s="24" t="s">
        <v>16</v>
      </c>
      <c r="L266" s="3"/>
    </row>
    <row r="267" spans="1:12" ht="114.95" customHeight="1">
      <c r="A267" s="32">
        <v>266</v>
      </c>
      <c r="B267" s="2">
        <v>44326.506944444445</v>
      </c>
      <c r="C267" s="3" t="s">
        <v>243</v>
      </c>
      <c r="D267" s="3" t="s">
        <v>76</v>
      </c>
      <c r="E267" s="4" t="s">
        <v>364</v>
      </c>
      <c r="F267" s="2">
        <f>SUM(B267 + 14)</f>
        <v>44340.506944444445</v>
      </c>
      <c r="G267" s="5">
        <v>44378</v>
      </c>
      <c r="H267" s="6">
        <v>107940</v>
      </c>
      <c r="I267" s="7">
        <v>115840</v>
      </c>
      <c r="J267" s="4" t="s">
        <v>19</v>
      </c>
      <c r="K267" s="8" t="s">
        <v>16</v>
      </c>
      <c r="L267" s="3"/>
    </row>
    <row r="268" spans="1:12" ht="114.95" customHeight="1">
      <c r="A268" s="32">
        <v>267</v>
      </c>
      <c r="B268" s="2">
        <v>44341.484722222223</v>
      </c>
      <c r="C268" s="3" t="s">
        <v>243</v>
      </c>
      <c r="D268" s="3" t="s">
        <v>76</v>
      </c>
      <c r="E268" s="4" t="s">
        <v>365</v>
      </c>
      <c r="F268" s="2">
        <f>SUM(B268 + 14)</f>
        <v>44355.484722222223</v>
      </c>
      <c r="G268" s="5">
        <v>44378</v>
      </c>
      <c r="H268" s="6">
        <v>90000</v>
      </c>
      <c r="I268" s="7">
        <v>99300</v>
      </c>
      <c r="J268" s="4" t="s">
        <v>19</v>
      </c>
      <c r="K268" s="8" t="s">
        <v>16</v>
      </c>
      <c r="L268" s="3"/>
    </row>
    <row r="269" spans="1:12" ht="114.95" customHeight="1">
      <c r="A269" s="32">
        <v>269</v>
      </c>
      <c r="B269" s="2">
        <v>44350.55972222222</v>
      </c>
      <c r="C269" s="3" t="s">
        <v>243</v>
      </c>
      <c r="D269" s="3" t="s">
        <v>366</v>
      </c>
      <c r="E269" s="4" t="s">
        <v>367</v>
      </c>
      <c r="F269" s="2">
        <f>SUM(B269+14)</f>
        <v>44364.55972222222</v>
      </c>
      <c r="G269" s="5">
        <v>44378</v>
      </c>
      <c r="H269" s="6">
        <v>25000</v>
      </c>
      <c r="I269" s="7">
        <v>35000</v>
      </c>
      <c r="J269" s="4" t="s">
        <v>15</v>
      </c>
      <c r="K269" s="8" t="s">
        <v>16</v>
      </c>
      <c r="L269" s="3"/>
    </row>
    <row r="270" spans="1:12" ht="114.95" customHeight="1">
      <c r="A270" s="32">
        <v>270</v>
      </c>
      <c r="B270" s="2">
        <v>44354.456250000003</v>
      </c>
      <c r="C270" s="3" t="s">
        <v>243</v>
      </c>
      <c r="D270" s="3" t="s">
        <v>248</v>
      </c>
      <c r="E270" s="4" t="s">
        <v>120</v>
      </c>
      <c r="F270" s="2">
        <f>SUM(B270+14)</f>
        <v>44368.456250000003</v>
      </c>
      <c r="G270" s="5">
        <v>44378</v>
      </c>
      <c r="H270" s="6">
        <v>109000</v>
      </c>
      <c r="I270" s="7">
        <v>125000</v>
      </c>
      <c r="J270" s="4" t="s">
        <v>15</v>
      </c>
      <c r="K270" s="8" t="s">
        <v>16</v>
      </c>
      <c r="L270" s="3"/>
    </row>
    <row r="271" spans="1:12" ht="114.95" customHeight="1">
      <c r="A271" s="32">
        <v>273</v>
      </c>
      <c r="B271" s="2">
        <v>44354.496527777781</v>
      </c>
      <c r="C271" s="3" t="s">
        <v>243</v>
      </c>
      <c r="D271" s="3" t="s">
        <v>339</v>
      </c>
      <c r="E271" s="4" t="s">
        <v>120</v>
      </c>
      <c r="F271" s="2">
        <f t="shared" ref="F271:F284" si="12">SUM(B271 + 14)</f>
        <v>44368.496527777781</v>
      </c>
      <c r="G271" s="21">
        <v>44409</v>
      </c>
      <c r="H271" s="23">
        <v>40000</v>
      </c>
      <c r="I271" s="23">
        <v>70000</v>
      </c>
      <c r="J271" s="13" t="s">
        <v>19</v>
      </c>
      <c r="K271" s="24" t="s">
        <v>16</v>
      </c>
      <c r="L271" s="3"/>
    </row>
    <row r="272" spans="1:12" ht="114.95" customHeight="1">
      <c r="A272" s="32">
        <v>274</v>
      </c>
      <c r="B272" s="2">
        <v>44356.633333333331</v>
      </c>
      <c r="C272" s="3" t="s">
        <v>243</v>
      </c>
      <c r="D272" s="3" t="s">
        <v>84</v>
      </c>
      <c r="E272" s="4" t="s">
        <v>298</v>
      </c>
      <c r="F272" s="2">
        <f t="shared" si="12"/>
        <v>44370.633333333331</v>
      </c>
      <c r="G272" s="21">
        <v>44378</v>
      </c>
      <c r="H272" s="23">
        <v>38700</v>
      </c>
      <c r="I272" s="23">
        <v>98600</v>
      </c>
      <c r="J272" s="13" t="s">
        <v>19</v>
      </c>
      <c r="K272" s="24" t="s">
        <v>16</v>
      </c>
      <c r="L272" s="3"/>
    </row>
    <row r="273" spans="1:12" ht="114.95" customHeight="1">
      <c r="A273" s="32">
        <v>275</v>
      </c>
      <c r="B273" s="2">
        <v>44362.541666666664</v>
      </c>
      <c r="C273" s="3" t="s">
        <v>243</v>
      </c>
      <c r="D273" s="3" t="s">
        <v>316</v>
      </c>
      <c r="E273" s="4" t="s">
        <v>345</v>
      </c>
      <c r="F273" s="2">
        <f t="shared" si="12"/>
        <v>44376.541666666664</v>
      </c>
      <c r="G273" s="21">
        <v>44378</v>
      </c>
      <c r="H273" s="23">
        <v>65800</v>
      </c>
      <c r="I273" s="23">
        <v>95.6</v>
      </c>
      <c r="J273" s="13" t="s">
        <v>19</v>
      </c>
      <c r="K273" s="24" t="s">
        <v>16</v>
      </c>
      <c r="L273" s="3"/>
    </row>
    <row r="274" spans="1:12" ht="114.95" customHeight="1">
      <c r="A274" s="32">
        <v>268</v>
      </c>
      <c r="B274" s="2">
        <v>44369.696527777778</v>
      </c>
      <c r="C274" s="3" t="s">
        <v>243</v>
      </c>
      <c r="D274" s="3" t="s">
        <v>368</v>
      </c>
      <c r="E274" s="4" t="s">
        <v>369</v>
      </c>
      <c r="F274" s="2">
        <f t="shared" si="12"/>
        <v>44383.696527777778</v>
      </c>
      <c r="G274" s="5">
        <v>44385</v>
      </c>
      <c r="H274" s="6">
        <v>35800</v>
      </c>
      <c r="I274" s="7">
        <v>55900</v>
      </c>
      <c r="J274" s="4" t="s">
        <v>153</v>
      </c>
      <c r="K274" s="8" t="s">
        <v>16</v>
      </c>
      <c r="L274" s="3"/>
    </row>
    <row r="275" spans="1:12" ht="114.95" customHeight="1">
      <c r="A275" s="32">
        <v>276</v>
      </c>
      <c r="B275" s="2">
        <v>44380.938194444447</v>
      </c>
      <c r="C275" s="3" t="s">
        <v>243</v>
      </c>
      <c r="D275" s="3" t="s">
        <v>179</v>
      </c>
      <c r="E275" s="4" t="s">
        <v>370</v>
      </c>
      <c r="F275" s="2">
        <f t="shared" si="12"/>
        <v>44394.938194444447</v>
      </c>
      <c r="G275" s="21">
        <v>44406</v>
      </c>
      <c r="H275" s="23">
        <v>576000</v>
      </c>
      <c r="I275" s="23">
        <v>598000</v>
      </c>
      <c r="J275" s="13" t="s">
        <v>19</v>
      </c>
      <c r="K275" s="24" t="s">
        <v>16</v>
      </c>
      <c r="L275" s="3"/>
    </row>
    <row r="276" spans="1:12" ht="114.95" customHeight="1">
      <c r="A276" s="32">
        <v>277</v>
      </c>
      <c r="B276" s="2">
        <v>44389.552777777775</v>
      </c>
      <c r="C276" s="3" t="s">
        <v>243</v>
      </c>
      <c r="D276" s="3" t="s">
        <v>349</v>
      </c>
      <c r="E276" s="4" t="s">
        <v>371</v>
      </c>
      <c r="F276" s="2">
        <f t="shared" si="12"/>
        <v>44403.552777777775</v>
      </c>
      <c r="G276" s="21">
        <v>44409</v>
      </c>
      <c r="H276" s="23">
        <v>45000</v>
      </c>
      <c r="I276" s="23">
        <v>75000</v>
      </c>
      <c r="J276" s="13" t="s">
        <v>19</v>
      </c>
      <c r="K276" s="24" t="s">
        <v>16</v>
      </c>
      <c r="L276" s="3"/>
    </row>
    <row r="277" spans="1:12" ht="114.95" customHeight="1">
      <c r="A277" s="32">
        <v>278</v>
      </c>
      <c r="B277" s="2">
        <v>44392.564583333333</v>
      </c>
      <c r="C277" s="3" t="s">
        <v>243</v>
      </c>
      <c r="D277" s="3" t="s">
        <v>358</v>
      </c>
      <c r="E277" s="4" t="s">
        <v>120</v>
      </c>
      <c r="F277" s="2">
        <f t="shared" si="12"/>
        <v>44406.564583333333</v>
      </c>
      <c r="G277" s="21">
        <v>44409</v>
      </c>
      <c r="H277" s="23">
        <v>45000</v>
      </c>
      <c r="I277" s="23">
        <v>98000</v>
      </c>
      <c r="J277" s="13" t="s">
        <v>19</v>
      </c>
      <c r="K277" s="24" t="s">
        <v>16</v>
      </c>
      <c r="L277" s="3"/>
    </row>
    <row r="278" spans="1:12" ht="114.95" customHeight="1">
      <c r="A278" s="32">
        <v>279</v>
      </c>
      <c r="B278" s="2">
        <v>44392.761805555558</v>
      </c>
      <c r="C278" s="3" t="s">
        <v>243</v>
      </c>
      <c r="D278" s="3" t="s">
        <v>217</v>
      </c>
      <c r="E278" s="4" t="s">
        <v>120</v>
      </c>
      <c r="F278" s="2">
        <f t="shared" si="12"/>
        <v>44406.761805555558</v>
      </c>
      <c r="G278" s="21">
        <v>44464</v>
      </c>
      <c r="H278" s="23">
        <v>65600</v>
      </c>
      <c r="I278" s="23">
        <v>165000</v>
      </c>
      <c r="J278" s="13" t="s">
        <v>19</v>
      </c>
      <c r="K278" s="24" t="s">
        <v>16</v>
      </c>
      <c r="L278" s="3"/>
    </row>
    <row r="279" spans="1:12" ht="114.95" customHeight="1">
      <c r="A279" s="32">
        <v>280</v>
      </c>
      <c r="B279" s="2">
        <v>44393.493055555555</v>
      </c>
      <c r="C279" s="3" t="s">
        <v>243</v>
      </c>
      <c r="D279" s="3" t="s">
        <v>326</v>
      </c>
      <c r="E279" s="4" t="s">
        <v>372</v>
      </c>
      <c r="F279" s="2">
        <f t="shared" si="12"/>
        <v>44407.493055555555</v>
      </c>
      <c r="G279" s="21">
        <v>44409</v>
      </c>
      <c r="H279" s="23">
        <v>25000</v>
      </c>
      <c r="I279" s="23">
        <v>55000</v>
      </c>
      <c r="J279" s="13" t="s">
        <v>153</v>
      </c>
      <c r="K279" s="24" t="s">
        <v>16</v>
      </c>
      <c r="L279" s="3"/>
    </row>
    <row r="280" spans="1:12" ht="114.95" customHeight="1">
      <c r="A280" s="32">
        <v>281</v>
      </c>
      <c r="B280" s="2">
        <v>44393.706944444442</v>
      </c>
      <c r="C280" s="3" t="s">
        <v>243</v>
      </c>
      <c r="D280" s="3" t="s">
        <v>357</v>
      </c>
      <c r="E280" s="4" t="s">
        <v>120</v>
      </c>
      <c r="F280" s="2">
        <f t="shared" si="12"/>
        <v>44407.706944444442</v>
      </c>
      <c r="G280" s="21">
        <v>44409</v>
      </c>
      <c r="H280" s="23">
        <v>92000</v>
      </c>
      <c r="I280" s="23">
        <v>105000</v>
      </c>
      <c r="J280" s="13" t="s">
        <v>19</v>
      </c>
      <c r="K280" s="24" t="s">
        <v>16</v>
      </c>
      <c r="L280" s="3"/>
    </row>
    <row r="281" spans="1:12" ht="114.95" customHeight="1">
      <c r="A281" s="32">
        <v>282</v>
      </c>
      <c r="B281" s="2">
        <v>44395.90625</v>
      </c>
      <c r="C281" s="3" t="s">
        <v>243</v>
      </c>
      <c r="D281" s="3" t="s">
        <v>355</v>
      </c>
      <c r="E281" s="4" t="s">
        <v>120</v>
      </c>
      <c r="F281" s="2">
        <f t="shared" si="12"/>
        <v>44409.90625</v>
      </c>
      <c r="G281" s="21">
        <v>44440</v>
      </c>
      <c r="H281" s="23">
        <v>92500</v>
      </c>
      <c r="I281" s="23">
        <v>96700</v>
      </c>
      <c r="J281" s="13" t="s">
        <v>19</v>
      </c>
      <c r="K281" s="24" t="s">
        <v>16</v>
      </c>
      <c r="L281" s="3"/>
    </row>
    <row r="282" spans="1:12" ht="114.95" customHeight="1">
      <c r="A282" s="32">
        <v>283</v>
      </c>
      <c r="B282" s="2">
        <v>44397.372916666667</v>
      </c>
      <c r="C282" s="3" t="s">
        <v>243</v>
      </c>
      <c r="D282" s="3" t="s">
        <v>321</v>
      </c>
      <c r="E282" s="4" t="s">
        <v>373</v>
      </c>
      <c r="F282" s="2">
        <f t="shared" si="12"/>
        <v>44411.372916666667</v>
      </c>
      <c r="G282" s="21">
        <v>44411</v>
      </c>
      <c r="H282" s="23">
        <v>25000</v>
      </c>
      <c r="I282" s="23">
        <v>38000</v>
      </c>
      <c r="J282" s="13" t="s">
        <v>73</v>
      </c>
      <c r="K282" s="24" t="s">
        <v>16</v>
      </c>
      <c r="L282" s="3"/>
    </row>
    <row r="283" spans="1:12" ht="114.95" customHeight="1">
      <c r="A283" s="32">
        <v>284</v>
      </c>
      <c r="B283" s="2">
        <v>44398.789583333331</v>
      </c>
      <c r="C283" s="3" t="s">
        <v>243</v>
      </c>
      <c r="D283" s="3" t="s">
        <v>374</v>
      </c>
      <c r="E283" s="4" t="s">
        <v>120</v>
      </c>
      <c r="F283" s="2">
        <f t="shared" si="12"/>
        <v>44412.789583333331</v>
      </c>
      <c r="G283" s="21">
        <v>44270</v>
      </c>
      <c r="H283" s="23">
        <v>25000</v>
      </c>
      <c r="I283" s="23">
        <v>39000</v>
      </c>
      <c r="J283" s="13" t="s">
        <v>51</v>
      </c>
      <c r="K283" s="24" t="s">
        <v>16</v>
      </c>
      <c r="L283" s="3"/>
    </row>
    <row r="284" spans="1:12" ht="114.95" customHeight="1">
      <c r="A284" s="32">
        <v>285</v>
      </c>
      <c r="B284" s="2">
        <v>44407.480555555558</v>
      </c>
      <c r="C284" s="3" t="s">
        <v>243</v>
      </c>
      <c r="D284" s="3" t="s">
        <v>341</v>
      </c>
      <c r="E284" s="4" t="s">
        <v>120</v>
      </c>
      <c r="F284" s="2">
        <f t="shared" si="12"/>
        <v>44421.480555555558</v>
      </c>
      <c r="G284" s="21">
        <v>44452</v>
      </c>
      <c r="H284" s="23">
        <v>85000</v>
      </c>
      <c r="I284" s="23">
        <v>95000</v>
      </c>
      <c r="J284" s="13" t="s">
        <v>19</v>
      </c>
      <c r="K284" s="24" t="s">
        <v>16</v>
      </c>
      <c r="L284" s="3"/>
    </row>
    <row r="285" spans="1:12" ht="114.95" customHeight="1">
      <c r="A285" s="32">
        <v>271</v>
      </c>
      <c r="B285" s="2">
        <v>44411.429861111108</v>
      </c>
      <c r="C285" s="3" t="s">
        <v>243</v>
      </c>
      <c r="D285" s="3" t="s">
        <v>353</v>
      </c>
      <c r="E285" s="4" t="s">
        <v>354</v>
      </c>
      <c r="F285" s="2">
        <f>SUM(B285+14)</f>
        <v>44425.429861111108</v>
      </c>
      <c r="G285" s="5">
        <v>44438</v>
      </c>
      <c r="H285" s="6">
        <v>56800</v>
      </c>
      <c r="I285" s="7">
        <v>68600</v>
      </c>
      <c r="J285" s="4" t="s">
        <v>19</v>
      </c>
      <c r="K285" s="8" t="s">
        <v>16</v>
      </c>
      <c r="L285" s="3"/>
    </row>
    <row r="286" spans="1:12" ht="114.95" customHeight="1">
      <c r="A286" s="32">
        <v>286</v>
      </c>
      <c r="B286" s="2">
        <v>44426.665972222225</v>
      </c>
      <c r="C286" s="3" t="s">
        <v>243</v>
      </c>
      <c r="D286" s="64" t="s">
        <v>375</v>
      </c>
      <c r="E286" s="4" t="s">
        <v>376</v>
      </c>
      <c r="F286" s="2">
        <f>SUM(B286 + 14)</f>
        <v>44440.665972222225</v>
      </c>
      <c r="G286" s="21">
        <v>44378</v>
      </c>
      <c r="H286" s="23">
        <v>25000</v>
      </c>
      <c r="I286" s="23">
        <v>38000</v>
      </c>
      <c r="J286" s="13" t="s">
        <v>51</v>
      </c>
      <c r="K286" s="24" t="s">
        <v>16</v>
      </c>
      <c r="L286" s="3"/>
    </row>
    <row r="287" spans="1:12" ht="114.95" customHeight="1">
      <c r="A287" s="32">
        <v>272</v>
      </c>
      <c r="B287" s="2">
        <v>44437.814583333333</v>
      </c>
      <c r="C287" s="3" t="s">
        <v>243</v>
      </c>
      <c r="D287" s="3" t="s">
        <v>377</v>
      </c>
      <c r="E287" s="4" t="s">
        <v>378</v>
      </c>
      <c r="F287" s="2">
        <f>SUM(B287+14)</f>
        <v>44451.814583333333</v>
      </c>
      <c r="G287" s="5">
        <v>44453</v>
      </c>
      <c r="H287" s="6">
        <v>75000</v>
      </c>
      <c r="I287" s="7">
        <v>85000</v>
      </c>
      <c r="J287" s="4" t="s">
        <v>37</v>
      </c>
      <c r="K287" s="8" t="s">
        <v>16</v>
      </c>
      <c r="L287" s="3"/>
    </row>
    <row r="288" spans="1:12" ht="114.95" customHeight="1">
      <c r="A288" s="32">
        <v>287</v>
      </c>
      <c r="B288" s="2">
        <v>44448.614583333336</v>
      </c>
      <c r="C288" s="3" t="s">
        <v>243</v>
      </c>
      <c r="D288" s="3" t="s">
        <v>361</v>
      </c>
      <c r="E288" s="4" t="s">
        <v>379</v>
      </c>
      <c r="F288" s="2">
        <f>SUM(B288+14)</f>
        <v>44462.614583333336</v>
      </c>
      <c r="G288" s="5">
        <v>44470</v>
      </c>
      <c r="H288" s="6">
        <v>591000</v>
      </c>
      <c r="I288" s="7">
        <v>670000</v>
      </c>
      <c r="J288" s="4" t="s">
        <v>73</v>
      </c>
      <c r="K288" s="8" t="s">
        <v>16</v>
      </c>
      <c r="L288" s="3"/>
    </row>
    <row r="289" spans="1:12" ht="114.95" customHeight="1">
      <c r="A289" s="32">
        <v>288</v>
      </c>
      <c r="B289" s="2">
        <v>44452.532638888886</v>
      </c>
      <c r="C289" s="3" t="s">
        <v>243</v>
      </c>
      <c r="D289" s="3" t="s">
        <v>129</v>
      </c>
      <c r="E289" s="4" t="s">
        <v>363</v>
      </c>
      <c r="F289" s="2">
        <f>SUM(B289+14)</f>
        <v>44466.532638888886</v>
      </c>
      <c r="G289" s="5">
        <v>44470</v>
      </c>
      <c r="H289" s="6">
        <v>35000</v>
      </c>
      <c r="I289" s="7">
        <v>55000</v>
      </c>
      <c r="J289" s="4" t="s">
        <v>73</v>
      </c>
      <c r="K289" s="8" t="s">
        <v>16</v>
      </c>
      <c r="L289" s="3"/>
    </row>
    <row r="290" spans="1:12" ht="114.95" customHeight="1">
      <c r="A290" s="32">
        <v>289</v>
      </c>
      <c r="B290" s="2">
        <v>44481.581944444442</v>
      </c>
      <c r="C290" s="3" t="s">
        <v>243</v>
      </c>
      <c r="D290" s="3" t="s">
        <v>380</v>
      </c>
      <c r="E290" s="4" t="s">
        <v>381</v>
      </c>
      <c r="F290" s="2">
        <f>SUM(B290+14)</f>
        <v>44495.581944444442</v>
      </c>
      <c r="G290" s="5">
        <v>44497</v>
      </c>
      <c r="H290" s="6">
        <v>25000</v>
      </c>
      <c r="I290" s="7">
        <v>85000</v>
      </c>
      <c r="J290" s="4" t="s">
        <v>153</v>
      </c>
      <c r="K290" s="8" t="s">
        <v>16</v>
      </c>
      <c r="L290" s="3"/>
    </row>
    <row r="291" spans="1:12" ht="114.95" customHeight="1">
      <c r="A291" s="32">
        <v>290</v>
      </c>
      <c r="B291" s="2">
        <v>44491.684027777781</v>
      </c>
      <c r="C291" s="3" t="s">
        <v>243</v>
      </c>
      <c r="D291" s="3" t="s">
        <v>382</v>
      </c>
      <c r="E291" s="4" t="s">
        <v>383</v>
      </c>
      <c r="F291" s="2">
        <f>SUM(B291+14)</f>
        <v>44505.684027777781</v>
      </c>
      <c r="G291" s="5">
        <v>44508</v>
      </c>
      <c r="H291" s="6">
        <v>25000</v>
      </c>
      <c r="I291" s="7">
        <v>85000</v>
      </c>
      <c r="J291" s="4" t="s">
        <v>37</v>
      </c>
      <c r="K291" s="8" t="s">
        <v>16</v>
      </c>
      <c r="L291" s="3"/>
    </row>
    <row r="292" spans="1:12" ht="114.95" customHeight="1">
      <c r="A292" s="32">
        <v>4942</v>
      </c>
      <c r="B292" s="2">
        <v>44537</v>
      </c>
      <c r="C292" s="3" t="s">
        <v>243</v>
      </c>
      <c r="D292" s="3" t="s">
        <v>384</v>
      </c>
      <c r="E292" s="4" t="s">
        <v>385</v>
      </c>
      <c r="F292" s="2">
        <v>44551</v>
      </c>
      <c r="G292" s="5">
        <v>44378</v>
      </c>
      <c r="H292" s="6">
        <v>25000</v>
      </c>
      <c r="I292" s="7">
        <v>50000</v>
      </c>
      <c r="J292" s="4" t="s">
        <v>37</v>
      </c>
      <c r="K292" s="8" t="s">
        <v>16</v>
      </c>
      <c r="L292" s="3" t="s">
        <v>386</v>
      </c>
    </row>
    <row r="293" spans="1:12" ht="114.95" customHeight="1">
      <c r="A293" s="32">
        <v>291</v>
      </c>
      <c r="B293" s="2">
        <v>43249</v>
      </c>
      <c r="C293" s="3" t="s">
        <v>387</v>
      </c>
      <c r="D293" s="3" t="s">
        <v>312</v>
      </c>
      <c r="E293" s="4" t="s">
        <v>298</v>
      </c>
      <c r="F293" s="2">
        <f t="shared" ref="F293:F302" si="13">B293+10</f>
        <v>43259</v>
      </c>
      <c r="G293" s="5">
        <v>43249</v>
      </c>
      <c r="H293" s="6">
        <v>40765</v>
      </c>
      <c r="I293" s="7">
        <v>40765</v>
      </c>
      <c r="J293" s="4" t="s">
        <v>210</v>
      </c>
      <c r="K293" s="8" t="s">
        <v>16</v>
      </c>
      <c r="L293" s="3" t="s">
        <v>96</v>
      </c>
    </row>
    <row r="294" spans="1:12" ht="114.95" customHeight="1">
      <c r="A294" s="32">
        <v>292</v>
      </c>
      <c r="B294" s="2">
        <v>43268</v>
      </c>
      <c r="C294" s="3" t="s">
        <v>387</v>
      </c>
      <c r="D294" s="3" t="s">
        <v>39</v>
      </c>
      <c r="E294" s="4" t="s">
        <v>388</v>
      </c>
      <c r="F294" s="2">
        <f t="shared" si="13"/>
        <v>43278</v>
      </c>
      <c r="G294" s="5">
        <v>42552</v>
      </c>
      <c r="H294" s="6">
        <v>119500</v>
      </c>
      <c r="I294" s="7">
        <v>119500</v>
      </c>
      <c r="J294" s="4" t="s">
        <v>37</v>
      </c>
      <c r="K294" s="8" t="s">
        <v>16</v>
      </c>
      <c r="L294" s="3" t="s">
        <v>96</v>
      </c>
    </row>
    <row r="295" spans="1:12" ht="114.95" customHeight="1">
      <c r="A295" s="32">
        <v>294</v>
      </c>
      <c r="B295" s="2">
        <v>43268</v>
      </c>
      <c r="C295" s="3" t="s">
        <v>387</v>
      </c>
      <c r="D295" s="3" t="s">
        <v>39</v>
      </c>
      <c r="E295" s="4" t="s">
        <v>388</v>
      </c>
      <c r="F295" s="2">
        <f t="shared" si="13"/>
        <v>43278</v>
      </c>
      <c r="G295" s="5">
        <v>42917</v>
      </c>
      <c r="H295" s="6">
        <v>170000</v>
      </c>
      <c r="I295" s="7">
        <v>170000</v>
      </c>
      <c r="J295" s="4" t="s">
        <v>37</v>
      </c>
      <c r="K295" s="8" t="s">
        <v>16</v>
      </c>
      <c r="L295" s="3" t="s">
        <v>96</v>
      </c>
    </row>
    <row r="296" spans="1:12" ht="114.95" customHeight="1">
      <c r="A296" s="32">
        <v>308</v>
      </c>
      <c r="B296" s="2">
        <v>43268</v>
      </c>
      <c r="C296" s="3" t="s">
        <v>387</v>
      </c>
      <c r="D296" s="3" t="s">
        <v>92</v>
      </c>
      <c r="E296" s="4" t="s">
        <v>93</v>
      </c>
      <c r="F296" s="2">
        <f t="shared" si="13"/>
        <v>43278</v>
      </c>
      <c r="G296" s="5">
        <v>43282</v>
      </c>
      <c r="H296" s="6">
        <v>51000</v>
      </c>
      <c r="I296" s="7">
        <v>51000</v>
      </c>
      <c r="J296" s="4" t="s">
        <v>210</v>
      </c>
      <c r="K296" s="8" t="s">
        <v>16</v>
      </c>
      <c r="L296" s="3"/>
    </row>
    <row r="297" spans="1:12" ht="114.95" customHeight="1">
      <c r="A297" s="32">
        <v>309</v>
      </c>
      <c r="B297" s="2">
        <v>43268</v>
      </c>
      <c r="C297" s="3" t="s">
        <v>387</v>
      </c>
      <c r="D297" s="3" t="s">
        <v>389</v>
      </c>
      <c r="E297" s="4" t="s">
        <v>390</v>
      </c>
      <c r="F297" s="2">
        <f t="shared" si="13"/>
        <v>43278</v>
      </c>
      <c r="G297" s="5">
        <v>43282</v>
      </c>
      <c r="H297" s="6">
        <v>7579422</v>
      </c>
      <c r="I297" s="7">
        <v>7579422</v>
      </c>
      <c r="J297" s="4" t="s">
        <v>314</v>
      </c>
      <c r="K297" s="8" t="s">
        <v>16</v>
      </c>
      <c r="L297" s="3"/>
    </row>
    <row r="298" spans="1:12" ht="114.95" customHeight="1">
      <c r="A298" s="32">
        <v>310</v>
      </c>
      <c r="B298" s="2">
        <v>43268</v>
      </c>
      <c r="C298" s="3" t="s">
        <v>387</v>
      </c>
      <c r="D298" s="3" t="s">
        <v>391</v>
      </c>
      <c r="E298" s="4" t="s">
        <v>392</v>
      </c>
      <c r="F298" s="2">
        <f t="shared" si="13"/>
        <v>43278</v>
      </c>
      <c r="G298" s="5">
        <v>43282</v>
      </c>
      <c r="H298" s="6">
        <v>70000</v>
      </c>
      <c r="I298" s="7">
        <v>70000</v>
      </c>
      <c r="J298" s="4" t="s">
        <v>15</v>
      </c>
      <c r="K298" s="8" t="s">
        <v>15</v>
      </c>
      <c r="L298" s="3" t="s">
        <v>393</v>
      </c>
    </row>
    <row r="299" spans="1:12" ht="114.95" customHeight="1">
      <c r="A299" s="32">
        <v>311</v>
      </c>
      <c r="B299" s="2">
        <v>43268</v>
      </c>
      <c r="C299" s="3" t="s">
        <v>387</v>
      </c>
      <c r="D299" s="3" t="s">
        <v>39</v>
      </c>
      <c r="E299" s="4" t="s">
        <v>388</v>
      </c>
      <c r="F299" s="2">
        <f t="shared" si="13"/>
        <v>43278</v>
      </c>
      <c r="G299" s="5">
        <v>43282</v>
      </c>
      <c r="H299" s="6">
        <v>120000</v>
      </c>
      <c r="I299" s="7">
        <v>120000</v>
      </c>
      <c r="J299" s="4" t="s">
        <v>37</v>
      </c>
      <c r="K299" s="8" t="s">
        <v>16</v>
      </c>
      <c r="L299" s="3"/>
    </row>
    <row r="300" spans="1:12" ht="114.95" customHeight="1">
      <c r="A300" s="32">
        <v>312</v>
      </c>
      <c r="B300" s="2">
        <v>43268</v>
      </c>
      <c r="C300" s="3" t="s">
        <v>387</v>
      </c>
      <c r="D300" s="3" t="s">
        <v>76</v>
      </c>
      <c r="E300" s="4" t="s">
        <v>364</v>
      </c>
      <c r="F300" s="2">
        <f t="shared" si="13"/>
        <v>43278</v>
      </c>
      <c r="G300" s="5">
        <v>43282</v>
      </c>
      <c r="H300" s="6">
        <v>108000</v>
      </c>
      <c r="I300" s="7">
        <v>108000</v>
      </c>
      <c r="J300" s="4" t="s">
        <v>314</v>
      </c>
      <c r="K300" s="8" t="s">
        <v>16</v>
      </c>
      <c r="L300" s="3"/>
    </row>
    <row r="301" spans="1:12" ht="114.95" customHeight="1">
      <c r="A301" s="32">
        <v>313</v>
      </c>
      <c r="B301" s="2">
        <v>43268</v>
      </c>
      <c r="C301" s="3" t="s">
        <v>387</v>
      </c>
      <c r="D301" s="3" t="s">
        <v>87</v>
      </c>
      <c r="E301" s="4" t="s">
        <v>135</v>
      </c>
      <c r="F301" s="2">
        <f t="shared" si="13"/>
        <v>43278</v>
      </c>
      <c r="G301" s="5">
        <v>43282</v>
      </c>
      <c r="H301" s="6">
        <v>40620</v>
      </c>
      <c r="I301" s="7">
        <v>40620</v>
      </c>
      <c r="J301" s="4" t="s">
        <v>314</v>
      </c>
      <c r="K301" s="8" t="s">
        <v>16</v>
      </c>
      <c r="L301" s="3"/>
    </row>
    <row r="302" spans="1:12" ht="114.95" customHeight="1">
      <c r="A302" s="32">
        <v>314</v>
      </c>
      <c r="B302" s="2">
        <v>43268</v>
      </c>
      <c r="C302" s="3" t="s">
        <v>387</v>
      </c>
      <c r="D302" s="3" t="s">
        <v>394</v>
      </c>
      <c r="E302" s="4" t="s">
        <v>395</v>
      </c>
      <c r="F302" s="2">
        <f t="shared" si="13"/>
        <v>43278</v>
      </c>
      <c r="G302" s="5">
        <v>43282</v>
      </c>
      <c r="H302" s="6">
        <v>66000</v>
      </c>
      <c r="I302" s="7">
        <v>66000</v>
      </c>
      <c r="J302" s="4" t="s">
        <v>314</v>
      </c>
      <c r="K302" s="8" t="s">
        <v>16</v>
      </c>
      <c r="L302" s="3"/>
    </row>
    <row r="303" spans="1:12" ht="114.95" customHeight="1">
      <c r="A303" s="32">
        <v>320</v>
      </c>
      <c r="B303" s="2">
        <v>43268</v>
      </c>
      <c r="C303" s="3" t="s">
        <v>387</v>
      </c>
      <c r="D303" s="3" t="s">
        <v>396</v>
      </c>
      <c r="E303" s="4" t="s">
        <v>50</v>
      </c>
      <c r="F303" s="2">
        <v>43107</v>
      </c>
      <c r="G303" s="5">
        <v>43101</v>
      </c>
      <c r="H303" s="6">
        <v>140000</v>
      </c>
      <c r="I303" s="7">
        <v>140000</v>
      </c>
      <c r="J303" s="4" t="s">
        <v>202</v>
      </c>
      <c r="K303" s="8" t="s">
        <v>16</v>
      </c>
      <c r="L303" s="3"/>
    </row>
    <row r="304" spans="1:12" ht="114.95" customHeight="1">
      <c r="A304" s="32">
        <v>321</v>
      </c>
      <c r="B304" s="2">
        <v>43268</v>
      </c>
      <c r="C304" s="3" t="s">
        <v>387</v>
      </c>
      <c r="D304" s="3" t="s">
        <v>397</v>
      </c>
      <c r="E304" s="4" t="s">
        <v>398</v>
      </c>
      <c r="F304" s="2">
        <v>43107</v>
      </c>
      <c r="G304" s="5">
        <v>43107</v>
      </c>
      <c r="H304" s="6">
        <v>35000</v>
      </c>
      <c r="I304" s="7">
        <v>35000</v>
      </c>
      <c r="J304" s="4" t="s">
        <v>15</v>
      </c>
      <c r="K304" s="8" t="s">
        <v>15</v>
      </c>
      <c r="L304" s="3" t="s">
        <v>399</v>
      </c>
    </row>
    <row r="305" spans="1:12" ht="114.95" customHeight="1">
      <c r="A305" s="32">
        <v>293</v>
      </c>
      <c r="B305" s="2">
        <v>43280</v>
      </c>
      <c r="C305" s="3" t="s">
        <v>387</v>
      </c>
      <c r="D305" s="3" t="s">
        <v>92</v>
      </c>
      <c r="E305" s="4" t="s">
        <v>93</v>
      </c>
      <c r="F305" s="2">
        <f t="shared" ref="F305:F319" si="14">B305+10</f>
        <v>43290</v>
      </c>
      <c r="G305" s="5">
        <v>42917</v>
      </c>
      <c r="H305" s="6">
        <v>47000</v>
      </c>
      <c r="I305" s="7">
        <v>47000</v>
      </c>
      <c r="J305" s="4" t="s">
        <v>314</v>
      </c>
      <c r="K305" s="8" t="s">
        <v>16</v>
      </c>
      <c r="L305" s="3" t="s">
        <v>96</v>
      </c>
    </row>
    <row r="306" spans="1:12" ht="114.95" customHeight="1">
      <c r="A306" s="32">
        <v>295</v>
      </c>
      <c r="B306" s="2">
        <v>43280</v>
      </c>
      <c r="C306" s="3" t="s">
        <v>387</v>
      </c>
      <c r="D306" s="3" t="s">
        <v>400</v>
      </c>
      <c r="E306" s="4" t="s">
        <v>120</v>
      </c>
      <c r="F306" s="2">
        <f t="shared" si="14"/>
        <v>43290</v>
      </c>
      <c r="G306" s="5">
        <v>42552</v>
      </c>
      <c r="H306" s="6">
        <v>25750</v>
      </c>
      <c r="I306" s="7">
        <v>25750</v>
      </c>
      <c r="J306" s="4" t="s">
        <v>314</v>
      </c>
      <c r="K306" s="8" t="s">
        <v>16</v>
      </c>
      <c r="L306" s="3" t="s">
        <v>96</v>
      </c>
    </row>
    <row r="307" spans="1:12" ht="114.95" customHeight="1">
      <c r="A307" s="32">
        <v>296</v>
      </c>
      <c r="B307" s="2">
        <v>43280</v>
      </c>
      <c r="C307" s="3" t="s">
        <v>387</v>
      </c>
      <c r="D307" s="3" t="s">
        <v>394</v>
      </c>
      <c r="E307" s="4" t="s">
        <v>347</v>
      </c>
      <c r="F307" s="2">
        <f t="shared" si="14"/>
        <v>43290</v>
      </c>
      <c r="G307" s="5">
        <v>42552</v>
      </c>
      <c r="H307" s="6">
        <v>87834.25</v>
      </c>
      <c r="I307" s="7">
        <v>87834.25</v>
      </c>
      <c r="J307" s="4" t="s">
        <v>314</v>
      </c>
      <c r="K307" s="8" t="s">
        <v>16</v>
      </c>
      <c r="L307" s="3" t="s">
        <v>96</v>
      </c>
    </row>
    <row r="308" spans="1:12" ht="114.95" customHeight="1">
      <c r="A308" s="32">
        <v>297</v>
      </c>
      <c r="B308" s="2">
        <v>43280</v>
      </c>
      <c r="C308" s="3" t="s">
        <v>387</v>
      </c>
      <c r="D308" s="3" t="s">
        <v>401</v>
      </c>
      <c r="E308" s="4" t="s">
        <v>402</v>
      </c>
      <c r="F308" s="2">
        <f t="shared" si="14"/>
        <v>43290</v>
      </c>
      <c r="G308" s="5">
        <v>42604</v>
      </c>
      <c r="H308" s="6">
        <v>70500</v>
      </c>
      <c r="I308" s="7">
        <v>70500</v>
      </c>
      <c r="J308" s="4" t="s">
        <v>15</v>
      </c>
      <c r="K308" s="8" t="s">
        <v>16</v>
      </c>
      <c r="L308" s="3" t="s">
        <v>96</v>
      </c>
    </row>
    <row r="309" spans="1:12" ht="114.95" customHeight="1">
      <c r="A309" s="32">
        <v>298</v>
      </c>
      <c r="B309" s="2">
        <v>43280</v>
      </c>
      <c r="C309" s="3" t="s">
        <v>387</v>
      </c>
      <c r="D309" s="3" t="s">
        <v>403</v>
      </c>
      <c r="E309" s="4" t="s">
        <v>24</v>
      </c>
      <c r="F309" s="2">
        <f t="shared" si="14"/>
        <v>43290</v>
      </c>
      <c r="G309" s="5">
        <v>42614</v>
      </c>
      <c r="H309" s="6">
        <v>38284</v>
      </c>
      <c r="I309" s="7">
        <v>38284</v>
      </c>
      <c r="J309" s="4" t="s">
        <v>314</v>
      </c>
      <c r="K309" s="8" t="s">
        <v>16</v>
      </c>
      <c r="L309" s="3" t="s">
        <v>96</v>
      </c>
    </row>
    <row r="310" spans="1:12" ht="114.95" customHeight="1">
      <c r="A310" s="32">
        <v>299</v>
      </c>
      <c r="B310" s="2">
        <v>43280</v>
      </c>
      <c r="C310" s="3" t="s">
        <v>387</v>
      </c>
      <c r="D310" s="3" t="s">
        <v>76</v>
      </c>
      <c r="E310" s="4" t="s">
        <v>364</v>
      </c>
      <c r="F310" s="2">
        <f t="shared" si="14"/>
        <v>43290</v>
      </c>
      <c r="G310" s="5">
        <v>42552</v>
      </c>
      <c r="H310" s="6">
        <v>84944.960000000006</v>
      </c>
      <c r="I310" s="7">
        <v>84944.960000000006</v>
      </c>
      <c r="J310" s="4" t="s">
        <v>314</v>
      </c>
      <c r="K310" s="8" t="s">
        <v>16</v>
      </c>
      <c r="L310" s="3" t="s">
        <v>96</v>
      </c>
    </row>
    <row r="311" spans="1:12" ht="114.95" customHeight="1">
      <c r="A311" s="32">
        <v>300</v>
      </c>
      <c r="B311" s="2">
        <v>43280</v>
      </c>
      <c r="C311" s="3" t="s">
        <v>387</v>
      </c>
      <c r="D311" s="3" t="s">
        <v>389</v>
      </c>
      <c r="E311" s="4" t="s">
        <v>390</v>
      </c>
      <c r="F311" s="2">
        <f t="shared" si="14"/>
        <v>43290</v>
      </c>
      <c r="G311" s="5">
        <v>42552</v>
      </c>
      <c r="H311" s="6">
        <v>4488757.9400000004</v>
      </c>
      <c r="I311" s="7">
        <v>4488757.9400000004</v>
      </c>
      <c r="J311" s="4" t="s">
        <v>314</v>
      </c>
      <c r="K311" s="8" t="s">
        <v>16</v>
      </c>
      <c r="L311" s="3" t="s">
        <v>96</v>
      </c>
    </row>
    <row r="312" spans="1:12" ht="114.95" customHeight="1">
      <c r="A312" s="32">
        <v>301</v>
      </c>
      <c r="B312" s="2">
        <v>43280</v>
      </c>
      <c r="C312" s="3" t="s">
        <v>387</v>
      </c>
      <c r="D312" s="3" t="s">
        <v>404</v>
      </c>
      <c r="E312" s="4" t="s">
        <v>120</v>
      </c>
      <c r="F312" s="2">
        <f t="shared" si="14"/>
        <v>43290</v>
      </c>
      <c r="G312" s="5">
        <v>42552</v>
      </c>
      <c r="H312" s="6">
        <v>28650</v>
      </c>
      <c r="I312" s="7">
        <v>28650</v>
      </c>
      <c r="J312" s="4" t="s">
        <v>30</v>
      </c>
      <c r="K312" s="8" t="s">
        <v>16</v>
      </c>
      <c r="L312" s="3" t="s">
        <v>96</v>
      </c>
    </row>
    <row r="313" spans="1:12" ht="114.95" customHeight="1">
      <c r="A313" s="32">
        <v>302</v>
      </c>
      <c r="B313" s="2">
        <v>43280</v>
      </c>
      <c r="C313" s="3" t="s">
        <v>387</v>
      </c>
      <c r="D313" s="3" t="s">
        <v>121</v>
      </c>
      <c r="E313" s="4" t="s">
        <v>120</v>
      </c>
      <c r="F313" s="2">
        <f t="shared" si="14"/>
        <v>43290</v>
      </c>
      <c r="G313" s="5">
        <v>42614</v>
      </c>
      <c r="H313" s="6">
        <v>25980</v>
      </c>
      <c r="I313" s="7">
        <v>25980</v>
      </c>
      <c r="J313" s="4" t="s">
        <v>30</v>
      </c>
      <c r="K313" s="8" t="s">
        <v>16</v>
      </c>
      <c r="L313" s="3" t="s">
        <v>96</v>
      </c>
    </row>
    <row r="314" spans="1:12" ht="114.95" customHeight="1">
      <c r="A314" s="32">
        <v>303</v>
      </c>
      <c r="B314" s="2">
        <v>43280</v>
      </c>
      <c r="C314" s="3" t="s">
        <v>387</v>
      </c>
      <c r="D314" s="3" t="s">
        <v>92</v>
      </c>
      <c r="E314" s="4" t="s">
        <v>93</v>
      </c>
      <c r="F314" s="2">
        <f t="shared" si="14"/>
        <v>43290</v>
      </c>
      <c r="G314" s="5">
        <v>42552</v>
      </c>
      <c r="H314" s="6">
        <v>45000</v>
      </c>
      <c r="I314" s="7">
        <v>45000</v>
      </c>
      <c r="J314" s="4" t="s">
        <v>210</v>
      </c>
      <c r="K314" s="8" t="s">
        <v>16</v>
      </c>
      <c r="L314" s="3" t="s">
        <v>96</v>
      </c>
    </row>
    <row r="315" spans="1:12" ht="114.95" customHeight="1">
      <c r="A315" s="32">
        <v>304</v>
      </c>
      <c r="B315" s="2">
        <v>43280</v>
      </c>
      <c r="C315" s="3" t="s">
        <v>387</v>
      </c>
      <c r="D315" s="3" t="s">
        <v>76</v>
      </c>
      <c r="E315" s="4" t="s">
        <v>405</v>
      </c>
      <c r="F315" s="2">
        <f t="shared" si="14"/>
        <v>43290</v>
      </c>
      <c r="G315" s="5">
        <v>43132</v>
      </c>
      <c r="H315" s="6">
        <v>27000</v>
      </c>
      <c r="I315" s="7">
        <v>27000</v>
      </c>
      <c r="J315" s="4" t="s">
        <v>314</v>
      </c>
      <c r="K315" s="8" t="s">
        <v>16</v>
      </c>
      <c r="L315" s="3" t="s">
        <v>96</v>
      </c>
    </row>
    <row r="316" spans="1:12" ht="114.95" customHeight="1">
      <c r="A316" s="32">
        <v>305</v>
      </c>
      <c r="B316" s="2">
        <v>43280</v>
      </c>
      <c r="C316" s="3" t="s">
        <v>387</v>
      </c>
      <c r="D316" s="3" t="s">
        <v>406</v>
      </c>
      <c r="E316" s="4" t="s">
        <v>407</v>
      </c>
      <c r="F316" s="2">
        <f t="shared" si="14"/>
        <v>43290</v>
      </c>
      <c r="G316" s="5">
        <v>42917</v>
      </c>
      <c r="H316" s="6">
        <v>27100</v>
      </c>
      <c r="I316" s="7">
        <v>27100</v>
      </c>
      <c r="J316" s="4" t="s">
        <v>30</v>
      </c>
      <c r="K316" s="8" t="s">
        <v>16</v>
      </c>
      <c r="L316" s="3" t="s">
        <v>96</v>
      </c>
    </row>
    <row r="317" spans="1:12" ht="114.95" customHeight="1">
      <c r="A317" s="32">
        <v>306</v>
      </c>
      <c r="B317" s="2">
        <v>43280</v>
      </c>
      <c r="C317" s="3" t="s">
        <v>387</v>
      </c>
      <c r="D317" s="3" t="s">
        <v>389</v>
      </c>
      <c r="E317" s="4" t="s">
        <v>390</v>
      </c>
      <c r="F317" s="2">
        <f t="shared" si="14"/>
        <v>43290</v>
      </c>
      <c r="G317" s="5">
        <v>42917</v>
      </c>
      <c r="H317" s="6">
        <v>4488757.9400000004</v>
      </c>
      <c r="I317" s="7">
        <v>4488757.9400000004</v>
      </c>
      <c r="J317" s="4" t="s">
        <v>314</v>
      </c>
      <c r="K317" s="8" t="s">
        <v>16</v>
      </c>
      <c r="L317" s="3" t="s">
        <v>96</v>
      </c>
    </row>
    <row r="318" spans="1:12" ht="114.95" customHeight="1">
      <c r="A318" s="32">
        <v>307</v>
      </c>
      <c r="B318" s="2">
        <v>43280</v>
      </c>
      <c r="C318" s="3" t="s">
        <v>387</v>
      </c>
      <c r="D318" s="3" t="s">
        <v>391</v>
      </c>
      <c r="E318" s="4" t="s">
        <v>392</v>
      </c>
      <c r="F318" s="2">
        <f t="shared" si="14"/>
        <v>43290</v>
      </c>
      <c r="G318" s="5">
        <v>42917</v>
      </c>
      <c r="H318" s="6">
        <v>85000</v>
      </c>
      <c r="I318" s="7">
        <v>85000</v>
      </c>
      <c r="J318" s="4" t="s">
        <v>37</v>
      </c>
      <c r="K318" s="8" t="s">
        <v>15</v>
      </c>
      <c r="L318" s="3" t="s">
        <v>408</v>
      </c>
    </row>
    <row r="319" spans="1:12" ht="114.95" customHeight="1">
      <c r="A319" s="32">
        <v>315</v>
      </c>
      <c r="B319" s="2">
        <v>43280</v>
      </c>
      <c r="C319" s="2" t="s">
        <v>387</v>
      </c>
      <c r="D319" s="3" t="s">
        <v>400</v>
      </c>
      <c r="E319" s="4" t="s">
        <v>120</v>
      </c>
      <c r="F319" s="2">
        <f t="shared" si="14"/>
        <v>43290</v>
      </c>
      <c r="G319" s="5">
        <v>42917</v>
      </c>
      <c r="H319" s="6">
        <v>25750</v>
      </c>
      <c r="I319" s="7">
        <v>25750</v>
      </c>
      <c r="J319" s="4" t="s">
        <v>314</v>
      </c>
      <c r="K319" s="8" t="s">
        <v>16</v>
      </c>
      <c r="L319" s="3" t="s">
        <v>96</v>
      </c>
    </row>
    <row r="320" spans="1:12" ht="114.95" customHeight="1">
      <c r="A320" s="32">
        <v>319</v>
      </c>
      <c r="B320" s="2">
        <v>43280</v>
      </c>
      <c r="C320" s="3" t="s">
        <v>387</v>
      </c>
      <c r="D320" s="3" t="s">
        <v>409</v>
      </c>
      <c r="E320" s="4" t="s">
        <v>410</v>
      </c>
      <c r="F320" s="2">
        <v>43294</v>
      </c>
      <c r="G320" s="5">
        <v>42604</v>
      </c>
      <c r="H320" s="6">
        <v>27000</v>
      </c>
      <c r="I320" s="7">
        <v>27000</v>
      </c>
      <c r="J320" s="4" t="s">
        <v>19</v>
      </c>
      <c r="K320" s="8" t="s">
        <v>16</v>
      </c>
      <c r="L320" s="3"/>
    </row>
    <row r="321" spans="1:12" ht="114.95" customHeight="1">
      <c r="A321" s="32">
        <v>317</v>
      </c>
      <c r="B321" s="2">
        <v>43326</v>
      </c>
      <c r="C321" s="3" t="s">
        <v>387</v>
      </c>
      <c r="D321" s="3" t="s">
        <v>121</v>
      </c>
      <c r="E321" s="11" t="s">
        <v>120</v>
      </c>
      <c r="F321" s="2">
        <v>43340</v>
      </c>
      <c r="G321" s="5">
        <v>43339</v>
      </c>
      <c r="H321" s="6">
        <v>35000</v>
      </c>
      <c r="I321" s="7">
        <v>35000</v>
      </c>
      <c r="J321" s="4" t="s">
        <v>15</v>
      </c>
      <c r="K321" s="8" t="s">
        <v>16</v>
      </c>
      <c r="L321" s="3"/>
    </row>
    <row r="322" spans="1:12" ht="114.95" customHeight="1">
      <c r="A322" s="32">
        <v>322</v>
      </c>
      <c r="B322" s="2">
        <v>43359</v>
      </c>
      <c r="C322" s="3" t="s">
        <v>387</v>
      </c>
      <c r="D322" s="3" t="s">
        <v>411</v>
      </c>
      <c r="E322" s="4" t="s">
        <v>412</v>
      </c>
      <c r="F322" s="2">
        <f>B322 + 14</f>
        <v>43373</v>
      </c>
      <c r="G322" s="5">
        <v>43374</v>
      </c>
      <c r="H322" s="6">
        <v>85000</v>
      </c>
      <c r="I322" s="7">
        <v>85000</v>
      </c>
      <c r="J322" s="4" t="s">
        <v>19</v>
      </c>
      <c r="K322" s="8" t="s">
        <v>15</v>
      </c>
      <c r="L322" s="3" t="s">
        <v>413</v>
      </c>
    </row>
    <row r="323" spans="1:12" ht="114.95" customHeight="1">
      <c r="A323" s="32">
        <v>323</v>
      </c>
      <c r="B323" s="2">
        <v>43359</v>
      </c>
      <c r="C323" s="3" t="s">
        <v>387</v>
      </c>
      <c r="D323" s="3" t="s">
        <v>414</v>
      </c>
      <c r="E323" s="4" t="s">
        <v>415</v>
      </c>
      <c r="F323" s="2">
        <f>B323 + 14</f>
        <v>43373</v>
      </c>
      <c r="G323" s="5">
        <v>43374</v>
      </c>
      <c r="H323" s="6">
        <v>40000</v>
      </c>
      <c r="I323" s="7">
        <v>40000</v>
      </c>
      <c r="J323" s="4" t="s">
        <v>15</v>
      </c>
      <c r="K323" s="8" t="s">
        <v>16</v>
      </c>
      <c r="L323" s="3"/>
    </row>
    <row r="324" spans="1:12" ht="114.95" customHeight="1">
      <c r="A324" s="32">
        <v>316</v>
      </c>
      <c r="B324" s="2">
        <v>43412</v>
      </c>
      <c r="C324" s="3" t="s">
        <v>387</v>
      </c>
      <c r="D324" s="3" t="s">
        <v>406</v>
      </c>
      <c r="E324" s="4" t="s">
        <v>416</v>
      </c>
      <c r="F324" s="2">
        <v>43337</v>
      </c>
      <c r="G324" s="5">
        <v>43336</v>
      </c>
      <c r="H324" s="6">
        <v>30000</v>
      </c>
      <c r="I324" s="7">
        <v>30000</v>
      </c>
      <c r="J324" s="4" t="s">
        <v>15</v>
      </c>
      <c r="K324" s="8" t="s">
        <v>16</v>
      </c>
      <c r="L324" s="3"/>
    </row>
    <row r="325" spans="1:12" ht="114.95" customHeight="1">
      <c r="A325" s="32">
        <v>324</v>
      </c>
      <c r="B325" s="2">
        <v>43438</v>
      </c>
      <c r="C325" s="3" t="s">
        <v>387</v>
      </c>
      <c r="D325" s="3" t="s">
        <v>417</v>
      </c>
      <c r="E325" s="4" t="s">
        <v>418</v>
      </c>
      <c r="F325" s="2">
        <f>SUM(B325+14)</f>
        <v>43452</v>
      </c>
      <c r="G325" s="5">
        <v>43466</v>
      </c>
      <c r="H325" s="6">
        <v>105000</v>
      </c>
      <c r="I325" s="7">
        <v>105000</v>
      </c>
      <c r="J325" s="4" t="s">
        <v>19</v>
      </c>
      <c r="K325" s="8" t="s">
        <v>16</v>
      </c>
      <c r="L325" s="3"/>
    </row>
    <row r="326" spans="1:12" ht="114.95" customHeight="1">
      <c r="A326" s="32">
        <v>318</v>
      </c>
      <c r="B326" s="2">
        <v>43441</v>
      </c>
      <c r="C326" s="3" t="s">
        <v>387</v>
      </c>
      <c r="D326" s="3" t="s">
        <v>419</v>
      </c>
      <c r="E326" s="4" t="s">
        <v>420</v>
      </c>
      <c r="F326" s="2">
        <v>43307</v>
      </c>
      <c r="G326" s="5">
        <v>43311</v>
      </c>
      <c r="H326" s="6">
        <v>58843</v>
      </c>
      <c r="I326" s="7">
        <v>58843</v>
      </c>
      <c r="J326" s="4" t="s">
        <v>15</v>
      </c>
      <c r="K326" s="8" t="s">
        <v>16</v>
      </c>
      <c r="L326" s="3"/>
    </row>
    <row r="327" spans="1:12" ht="114.95" customHeight="1">
      <c r="A327" s="32">
        <v>325</v>
      </c>
      <c r="B327" s="2">
        <v>43560</v>
      </c>
      <c r="C327" s="3" t="s">
        <v>387</v>
      </c>
      <c r="D327" s="3" t="s">
        <v>421</v>
      </c>
      <c r="E327" s="4" t="s">
        <v>422</v>
      </c>
      <c r="F327" s="2">
        <f>SUM(B327+14)</f>
        <v>43574</v>
      </c>
      <c r="G327" s="5">
        <v>43578</v>
      </c>
      <c r="H327" s="6">
        <v>31500</v>
      </c>
      <c r="I327" s="7">
        <v>31500</v>
      </c>
      <c r="J327" s="4" t="s">
        <v>15</v>
      </c>
      <c r="K327" s="8" t="s">
        <v>16</v>
      </c>
      <c r="L327" s="3"/>
    </row>
    <row r="328" spans="1:12" ht="114.95" customHeight="1">
      <c r="A328" s="32">
        <v>326</v>
      </c>
      <c r="B328" s="2">
        <v>43584</v>
      </c>
      <c r="C328" s="3" t="s">
        <v>387</v>
      </c>
      <c r="D328" s="3" t="s">
        <v>423</v>
      </c>
      <c r="E328" s="4" t="s">
        <v>198</v>
      </c>
      <c r="F328" s="2">
        <f>SUM(B328+14)</f>
        <v>43598</v>
      </c>
      <c r="G328" s="5">
        <v>43282</v>
      </c>
      <c r="H328" s="6">
        <v>28000</v>
      </c>
      <c r="I328" s="7">
        <v>28000</v>
      </c>
      <c r="J328" s="4" t="s">
        <v>30</v>
      </c>
      <c r="K328" s="8" t="s">
        <v>16</v>
      </c>
      <c r="L328" s="3"/>
    </row>
    <row r="329" spans="1:12" ht="114.95" customHeight="1">
      <c r="A329" s="32">
        <v>327</v>
      </c>
      <c r="B329" s="2">
        <v>43584</v>
      </c>
      <c r="C329" s="3" t="s">
        <v>387</v>
      </c>
      <c r="D329" s="3" t="s">
        <v>424</v>
      </c>
      <c r="E329" s="4" t="s">
        <v>425</v>
      </c>
      <c r="F329" s="2">
        <f>SUM(B329+14)</f>
        <v>43598</v>
      </c>
      <c r="G329" s="5">
        <v>43282</v>
      </c>
      <c r="H329" s="6">
        <v>31500</v>
      </c>
      <c r="I329" s="7">
        <v>31500</v>
      </c>
      <c r="J329" s="4" t="s">
        <v>30</v>
      </c>
      <c r="K329" s="8" t="s">
        <v>16</v>
      </c>
      <c r="L329" s="3"/>
    </row>
    <row r="330" spans="1:12" ht="114.95" customHeight="1">
      <c r="A330" s="32">
        <v>328</v>
      </c>
      <c r="B330" s="2">
        <v>43585</v>
      </c>
      <c r="C330" s="3" t="s">
        <v>387</v>
      </c>
      <c r="D330" s="3" t="s">
        <v>92</v>
      </c>
      <c r="E330" s="4" t="s">
        <v>93</v>
      </c>
      <c r="F330" s="2">
        <f>SUM(B330 +14)</f>
        <v>43599</v>
      </c>
      <c r="G330" s="5">
        <v>43647</v>
      </c>
      <c r="H330" s="6">
        <v>53000</v>
      </c>
      <c r="I330" s="7">
        <v>53000</v>
      </c>
      <c r="J330" s="4" t="s">
        <v>210</v>
      </c>
      <c r="K330" s="8" t="s">
        <v>16</v>
      </c>
      <c r="L330" s="3"/>
    </row>
    <row r="331" spans="1:12" ht="114.95" customHeight="1">
      <c r="A331" s="32">
        <v>329</v>
      </c>
      <c r="B331" s="2">
        <v>43632</v>
      </c>
      <c r="C331" s="3" t="s">
        <v>387</v>
      </c>
      <c r="D331" s="3" t="s">
        <v>426</v>
      </c>
      <c r="E331" s="4" t="s">
        <v>306</v>
      </c>
      <c r="F331" s="2">
        <v>43646</v>
      </c>
      <c r="G331" s="5">
        <v>43472</v>
      </c>
      <c r="H331" s="6">
        <v>25000</v>
      </c>
      <c r="I331" s="7">
        <v>25000</v>
      </c>
      <c r="J331" s="4" t="s">
        <v>37</v>
      </c>
      <c r="K331" s="8" t="s">
        <v>16</v>
      </c>
      <c r="L331" s="3"/>
    </row>
    <row r="332" spans="1:12" ht="114.95" customHeight="1">
      <c r="A332" s="32">
        <v>330</v>
      </c>
      <c r="B332" s="2">
        <v>43632</v>
      </c>
      <c r="C332" s="3" t="s">
        <v>387</v>
      </c>
      <c r="D332" s="3" t="s">
        <v>121</v>
      </c>
      <c r="E332" s="11" t="s">
        <v>120</v>
      </c>
      <c r="F332" s="2">
        <v>43646</v>
      </c>
      <c r="G332" s="5">
        <v>43472</v>
      </c>
      <c r="H332" s="6">
        <v>26000</v>
      </c>
      <c r="I332" s="7">
        <v>26000</v>
      </c>
      <c r="J332" s="4" t="s">
        <v>19</v>
      </c>
      <c r="K332" s="8" t="s">
        <v>16</v>
      </c>
      <c r="L332" s="3"/>
    </row>
    <row r="333" spans="1:12" ht="114.95" customHeight="1">
      <c r="A333" s="32">
        <v>331</v>
      </c>
      <c r="B333" s="2">
        <v>43632</v>
      </c>
      <c r="C333" s="3" t="s">
        <v>387</v>
      </c>
      <c r="D333" s="3" t="s">
        <v>427</v>
      </c>
      <c r="E333" s="4" t="s">
        <v>289</v>
      </c>
      <c r="F333" s="2">
        <v>43646</v>
      </c>
      <c r="G333" s="5">
        <v>43472</v>
      </c>
      <c r="H333" s="6">
        <v>25000</v>
      </c>
      <c r="I333" s="7">
        <v>25000</v>
      </c>
      <c r="J333" s="4" t="s">
        <v>37</v>
      </c>
      <c r="K333" s="8" t="s">
        <v>16</v>
      </c>
      <c r="L333" s="3"/>
    </row>
    <row r="334" spans="1:12" ht="114.95" customHeight="1">
      <c r="A334" s="32">
        <v>332</v>
      </c>
      <c r="B334" s="2">
        <v>43632</v>
      </c>
      <c r="C334" s="3" t="s">
        <v>387</v>
      </c>
      <c r="D334" s="3" t="s">
        <v>424</v>
      </c>
      <c r="E334" s="4" t="s">
        <v>428</v>
      </c>
      <c r="F334" s="2">
        <v>43646</v>
      </c>
      <c r="G334" s="5">
        <v>43472</v>
      </c>
      <c r="H334" s="6">
        <v>30000</v>
      </c>
      <c r="I334" s="7">
        <v>30000</v>
      </c>
      <c r="J334" s="4" t="s">
        <v>37</v>
      </c>
      <c r="K334" s="8" t="s">
        <v>16</v>
      </c>
      <c r="L334" s="3"/>
    </row>
    <row r="335" spans="1:12" ht="114.95" customHeight="1">
      <c r="A335" s="32">
        <v>333</v>
      </c>
      <c r="B335" s="2">
        <v>43632</v>
      </c>
      <c r="C335" s="3" t="s">
        <v>387</v>
      </c>
      <c r="D335" s="3" t="s">
        <v>211</v>
      </c>
      <c r="E335" s="4" t="s">
        <v>429</v>
      </c>
      <c r="F335" s="2">
        <v>43646</v>
      </c>
      <c r="G335" s="5">
        <v>43472</v>
      </c>
      <c r="H335" s="6">
        <v>31000</v>
      </c>
      <c r="I335" s="7">
        <v>31000</v>
      </c>
      <c r="J335" s="4" t="s">
        <v>19</v>
      </c>
      <c r="K335" s="8" t="s">
        <v>16</v>
      </c>
      <c r="L335" s="3"/>
    </row>
    <row r="336" spans="1:12" ht="114.95" customHeight="1">
      <c r="A336" s="32">
        <v>334</v>
      </c>
      <c r="B336" s="2">
        <v>43632</v>
      </c>
      <c r="C336" s="3" t="s">
        <v>387</v>
      </c>
      <c r="D336" s="3" t="s">
        <v>39</v>
      </c>
      <c r="E336" s="4" t="s">
        <v>428</v>
      </c>
      <c r="F336" s="2">
        <v>43646</v>
      </c>
      <c r="G336" s="5">
        <v>43472</v>
      </c>
      <c r="H336" s="6">
        <v>156000</v>
      </c>
      <c r="I336" s="7">
        <v>156000</v>
      </c>
      <c r="J336" s="4" t="s">
        <v>37</v>
      </c>
      <c r="K336" s="8" t="s">
        <v>16</v>
      </c>
      <c r="L336" s="3"/>
    </row>
    <row r="337" spans="1:12" ht="114.95" customHeight="1">
      <c r="A337" s="32">
        <v>335</v>
      </c>
      <c r="B337" s="2">
        <v>43632</v>
      </c>
      <c r="C337" s="3" t="s">
        <v>387</v>
      </c>
      <c r="D337" s="3" t="s">
        <v>430</v>
      </c>
      <c r="E337" s="4" t="s">
        <v>431</v>
      </c>
      <c r="F337" s="2">
        <v>43646</v>
      </c>
      <c r="G337" s="5">
        <v>43472</v>
      </c>
      <c r="H337" s="6">
        <v>25000</v>
      </c>
      <c r="I337" s="7">
        <v>25000</v>
      </c>
      <c r="J337" s="4" t="s">
        <v>166</v>
      </c>
      <c r="K337" s="8" t="s">
        <v>16</v>
      </c>
      <c r="L337" s="3"/>
    </row>
    <row r="338" spans="1:12" ht="114.95" customHeight="1">
      <c r="A338" s="32">
        <v>336</v>
      </c>
      <c r="B338" s="2">
        <v>43632</v>
      </c>
      <c r="C338" s="3" t="s">
        <v>387</v>
      </c>
      <c r="D338" s="3" t="s">
        <v>411</v>
      </c>
      <c r="E338" s="4" t="s">
        <v>306</v>
      </c>
      <c r="F338" s="2">
        <v>43646</v>
      </c>
      <c r="G338" s="5">
        <v>43472</v>
      </c>
      <c r="H338" s="6">
        <v>90000</v>
      </c>
      <c r="I338" s="7">
        <v>90000</v>
      </c>
      <c r="J338" s="4" t="s">
        <v>19</v>
      </c>
      <c r="K338" s="8" t="s">
        <v>16</v>
      </c>
      <c r="L338" s="3"/>
    </row>
    <row r="339" spans="1:12" ht="114.95" customHeight="1">
      <c r="A339" s="32">
        <v>337</v>
      </c>
      <c r="B339" s="2">
        <v>43632</v>
      </c>
      <c r="C339" s="3" t="s">
        <v>387</v>
      </c>
      <c r="D339" s="3" t="s">
        <v>432</v>
      </c>
      <c r="E339" s="4" t="s">
        <v>433</v>
      </c>
      <c r="F339" s="2">
        <v>43646</v>
      </c>
      <c r="G339" s="5">
        <v>43472</v>
      </c>
      <c r="H339" s="6">
        <v>38000</v>
      </c>
      <c r="I339" s="7">
        <v>38000</v>
      </c>
      <c r="J339" s="4" t="s">
        <v>19</v>
      </c>
      <c r="K339" s="8" t="s">
        <v>16</v>
      </c>
      <c r="L339" s="3"/>
    </row>
    <row r="340" spans="1:12" ht="114.95" customHeight="1">
      <c r="A340" s="32">
        <v>338</v>
      </c>
      <c r="B340" s="2">
        <v>43632</v>
      </c>
      <c r="C340" s="3" t="s">
        <v>387</v>
      </c>
      <c r="D340" s="3" t="s">
        <v>252</v>
      </c>
      <c r="E340" s="4" t="s">
        <v>253</v>
      </c>
      <c r="F340" s="2">
        <v>43646</v>
      </c>
      <c r="G340" s="5">
        <v>43472</v>
      </c>
      <c r="H340" s="6">
        <v>118000</v>
      </c>
      <c r="I340" s="7">
        <v>118000</v>
      </c>
      <c r="J340" s="4" t="s">
        <v>19</v>
      </c>
      <c r="K340" s="8" t="s">
        <v>16</v>
      </c>
      <c r="L340" s="3"/>
    </row>
    <row r="341" spans="1:12" ht="114.95" customHeight="1">
      <c r="A341" s="32">
        <v>339</v>
      </c>
      <c r="B341" s="2">
        <v>43632</v>
      </c>
      <c r="C341" s="3" t="s">
        <v>387</v>
      </c>
      <c r="D341" s="3" t="s">
        <v>434</v>
      </c>
      <c r="E341" s="4" t="s">
        <v>435</v>
      </c>
      <c r="F341" s="2">
        <v>43646</v>
      </c>
      <c r="G341" s="5">
        <v>43472</v>
      </c>
      <c r="H341" s="6">
        <v>25000</v>
      </c>
      <c r="I341" s="7">
        <v>25000</v>
      </c>
      <c r="J341" s="4" t="s">
        <v>210</v>
      </c>
      <c r="K341" s="8" t="s">
        <v>16</v>
      </c>
      <c r="L341" s="3"/>
    </row>
    <row r="342" spans="1:12" ht="114.95" customHeight="1">
      <c r="A342" s="32">
        <v>340</v>
      </c>
      <c r="B342" s="2">
        <v>43632</v>
      </c>
      <c r="C342" s="3" t="s">
        <v>387</v>
      </c>
      <c r="D342" s="3" t="s">
        <v>436</v>
      </c>
      <c r="E342" s="4" t="s">
        <v>437</v>
      </c>
      <c r="F342" s="2">
        <v>43646</v>
      </c>
      <c r="G342" s="5">
        <v>43472</v>
      </c>
      <c r="H342" s="6">
        <v>30000</v>
      </c>
      <c r="I342" s="7">
        <v>30000</v>
      </c>
      <c r="J342" s="4" t="s">
        <v>37</v>
      </c>
      <c r="K342" s="8" t="s">
        <v>16</v>
      </c>
      <c r="L342" s="3"/>
    </row>
    <row r="343" spans="1:12" ht="114.95" customHeight="1">
      <c r="A343" s="32">
        <v>341</v>
      </c>
      <c r="B343" s="2">
        <v>43632</v>
      </c>
      <c r="C343" s="3" t="s">
        <v>387</v>
      </c>
      <c r="D343" s="3" t="s">
        <v>87</v>
      </c>
      <c r="E343" s="4" t="s">
        <v>135</v>
      </c>
      <c r="F343" s="2">
        <v>43646</v>
      </c>
      <c r="G343" s="5">
        <v>43472</v>
      </c>
      <c r="H343" s="6">
        <v>39000</v>
      </c>
      <c r="I343" s="7">
        <v>39000</v>
      </c>
      <c r="J343" s="4" t="s">
        <v>37</v>
      </c>
      <c r="K343" s="8" t="s">
        <v>16</v>
      </c>
      <c r="L343" s="3"/>
    </row>
    <row r="344" spans="1:12" ht="114.95" customHeight="1">
      <c r="A344" s="32">
        <v>342</v>
      </c>
      <c r="B344" s="2">
        <v>43632</v>
      </c>
      <c r="C344" s="3" t="s">
        <v>387</v>
      </c>
      <c r="D344" s="3" t="s">
        <v>394</v>
      </c>
      <c r="E344" s="4" t="s">
        <v>347</v>
      </c>
      <c r="F344" s="2">
        <v>43646</v>
      </c>
      <c r="G344" s="5">
        <v>43472</v>
      </c>
      <c r="H344" s="6">
        <v>72000</v>
      </c>
      <c r="I344" s="7">
        <v>72000</v>
      </c>
      <c r="J344" s="4" t="s">
        <v>19</v>
      </c>
      <c r="K344" s="8" t="s">
        <v>16</v>
      </c>
      <c r="L344" s="3"/>
    </row>
    <row r="345" spans="1:12" ht="114.95" customHeight="1">
      <c r="A345" s="32">
        <v>343</v>
      </c>
      <c r="B345" s="2">
        <v>43632</v>
      </c>
      <c r="C345" s="3" t="s">
        <v>387</v>
      </c>
      <c r="D345" s="3" t="s">
        <v>438</v>
      </c>
      <c r="E345" s="4" t="s">
        <v>439</v>
      </c>
      <c r="F345" s="2">
        <v>43646</v>
      </c>
      <c r="G345" s="5">
        <v>43472</v>
      </c>
      <c r="H345" s="6">
        <v>108000</v>
      </c>
      <c r="I345" s="7">
        <v>108000</v>
      </c>
      <c r="J345" s="4" t="s">
        <v>19</v>
      </c>
      <c r="K345" s="8" t="s">
        <v>16</v>
      </c>
      <c r="L345" s="3"/>
    </row>
    <row r="346" spans="1:12" ht="114.95" customHeight="1">
      <c r="A346" s="32">
        <v>344</v>
      </c>
      <c r="B346" s="2">
        <v>43632</v>
      </c>
      <c r="C346" s="3" t="s">
        <v>387</v>
      </c>
      <c r="D346" s="3" t="s">
        <v>406</v>
      </c>
      <c r="E346" s="4" t="s">
        <v>439</v>
      </c>
      <c r="F346" s="2">
        <v>43646</v>
      </c>
      <c r="G346" s="5">
        <v>43472</v>
      </c>
      <c r="H346" s="6">
        <v>25000</v>
      </c>
      <c r="I346" s="7">
        <v>25000</v>
      </c>
      <c r="J346" s="4" t="s">
        <v>19</v>
      </c>
      <c r="K346" s="8" t="s">
        <v>16</v>
      </c>
      <c r="L346" s="3"/>
    </row>
    <row r="347" spans="1:12" ht="114.95" customHeight="1">
      <c r="A347" s="32">
        <v>345</v>
      </c>
      <c r="B347" s="2">
        <v>43632</v>
      </c>
      <c r="C347" s="3" t="s">
        <v>387</v>
      </c>
      <c r="D347" s="3" t="s">
        <v>440</v>
      </c>
      <c r="E347" s="4" t="s">
        <v>289</v>
      </c>
      <c r="F347" s="2">
        <v>43646</v>
      </c>
      <c r="G347" s="5">
        <v>43472</v>
      </c>
      <c r="H347" s="6">
        <v>40000</v>
      </c>
      <c r="I347" s="7">
        <v>40000</v>
      </c>
      <c r="J347" s="4" t="s">
        <v>37</v>
      </c>
      <c r="K347" s="8" t="s">
        <v>16</v>
      </c>
      <c r="L347" s="3"/>
    </row>
    <row r="348" spans="1:12" ht="114.95" customHeight="1">
      <c r="A348" s="32">
        <v>346</v>
      </c>
      <c r="B348" s="2">
        <v>43632</v>
      </c>
      <c r="C348" s="3" t="s">
        <v>387</v>
      </c>
      <c r="D348" s="3" t="s">
        <v>397</v>
      </c>
      <c r="E348" s="4" t="s">
        <v>441</v>
      </c>
      <c r="F348" s="2">
        <v>43646</v>
      </c>
      <c r="G348" s="5">
        <v>43472</v>
      </c>
      <c r="H348" s="6">
        <v>67000</v>
      </c>
      <c r="I348" s="7">
        <v>67000</v>
      </c>
      <c r="J348" s="4" t="s">
        <v>19</v>
      </c>
      <c r="K348" s="8" t="s">
        <v>15</v>
      </c>
      <c r="L348" s="3" t="s">
        <v>442</v>
      </c>
    </row>
    <row r="349" spans="1:12" ht="114.95" customHeight="1">
      <c r="A349" s="32">
        <v>348</v>
      </c>
      <c r="B349" s="2">
        <v>43632</v>
      </c>
      <c r="C349" s="3" t="s">
        <v>387</v>
      </c>
      <c r="D349" s="3" t="s">
        <v>389</v>
      </c>
      <c r="E349" s="4" t="s">
        <v>443</v>
      </c>
      <c r="F349" s="2">
        <f>SUM(B349+14)</f>
        <v>43646</v>
      </c>
      <c r="G349" s="5">
        <v>43647</v>
      </c>
      <c r="H349" s="6">
        <v>7099000</v>
      </c>
      <c r="I349" s="7">
        <v>7099000</v>
      </c>
      <c r="J349" s="4" t="s">
        <v>19</v>
      </c>
      <c r="K349" s="8" t="s">
        <v>16</v>
      </c>
      <c r="L349" s="3"/>
    </row>
    <row r="350" spans="1:12" ht="114.95" customHeight="1">
      <c r="A350" s="32">
        <v>350</v>
      </c>
      <c r="B350" s="2">
        <v>43712.679861111108</v>
      </c>
      <c r="C350" s="3" t="s">
        <v>387</v>
      </c>
      <c r="D350" s="3" t="s">
        <v>28</v>
      </c>
      <c r="E350" s="4" t="s">
        <v>444</v>
      </c>
      <c r="F350" s="2">
        <v>43726</v>
      </c>
      <c r="G350" s="5">
        <v>43727</v>
      </c>
      <c r="H350" s="6">
        <v>85983.6</v>
      </c>
      <c r="I350" s="7">
        <v>85983.6</v>
      </c>
      <c r="J350" s="4" t="s">
        <v>15</v>
      </c>
      <c r="K350" s="8" t="s">
        <v>16</v>
      </c>
      <c r="L350" s="3"/>
    </row>
    <row r="351" spans="1:12" ht="114.95" customHeight="1">
      <c r="A351" s="32">
        <v>349</v>
      </c>
      <c r="B351" s="2">
        <v>43732.558333333334</v>
      </c>
      <c r="C351" s="3" t="s">
        <v>387</v>
      </c>
      <c r="D351" s="3" t="s">
        <v>445</v>
      </c>
      <c r="E351" s="4" t="s">
        <v>446</v>
      </c>
      <c r="F351" s="2">
        <v>43746</v>
      </c>
      <c r="G351" s="5">
        <v>44013</v>
      </c>
      <c r="H351" s="6">
        <v>90495</v>
      </c>
      <c r="I351" s="7">
        <v>90495</v>
      </c>
      <c r="J351" s="4" t="s">
        <v>19</v>
      </c>
      <c r="K351" s="8" t="s">
        <v>15</v>
      </c>
      <c r="L351" s="3" t="s">
        <v>447</v>
      </c>
    </row>
    <row r="352" spans="1:12" ht="114.95" customHeight="1">
      <c r="A352" s="32">
        <v>347</v>
      </c>
      <c r="B352" s="2">
        <v>43775</v>
      </c>
      <c r="C352" s="3" t="s">
        <v>387</v>
      </c>
      <c r="D352" s="3" t="s">
        <v>448</v>
      </c>
      <c r="E352" s="4" t="s">
        <v>449</v>
      </c>
      <c r="F352" s="2">
        <v>43641</v>
      </c>
      <c r="G352" s="5">
        <v>43472</v>
      </c>
      <c r="H352" s="6">
        <v>30000</v>
      </c>
      <c r="I352" s="7">
        <v>30000</v>
      </c>
      <c r="J352" s="4" t="s">
        <v>15</v>
      </c>
      <c r="K352" s="8" t="s">
        <v>16</v>
      </c>
      <c r="L352" s="3"/>
    </row>
    <row r="353" spans="1:12" ht="114.95" customHeight="1">
      <c r="A353" s="32">
        <v>351</v>
      </c>
      <c r="B353" s="12">
        <v>43880.910416666666</v>
      </c>
      <c r="C353" s="3" t="s">
        <v>387</v>
      </c>
      <c r="D353" s="3" t="s">
        <v>450</v>
      </c>
      <c r="E353" s="4" t="s">
        <v>451</v>
      </c>
      <c r="F353" s="2">
        <f t="shared" ref="F353:F371" si="15">SUM(B353+14)</f>
        <v>43894.910416666666</v>
      </c>
      <c r="G353" s="5">
        <v>43282</v>
      </c>
      <c r="H353" s="6">
        <v>150000</v>
      </c>
      <c r="I353" s="7">
        <v>150000</v>
      </c>
      <c r="J353" s="4" t="s">
        <v>452</v>
      </c>
      <c r="K353" s="8" t="s">
        <v>16</v>
      </c>
      <c r="L353" s="3" t="s">
        <v>453</v>
      </c>
    </row>
    <row r="354" spans="1:12" ht="114.95" customHeight="1">
      <c r="A354" s="32">
        <v>352</v>
      </c>
      <c r="B354" s="12">
        <v>43901.998611111114</v>
      </c>
      <c r="C354" s="13" t="s">
        <v>387</v>
      </c>
      <c r="D354" s="13" t="s">
        <v>454</v>
      </c>
      <c r="E354" s="13" t="s">
        <v>455</v>
      </c>
      <c r="F354" s="12">
        <f t="shared" si="15"/>
        <v>43915.998611111114</v>
      </c>
      <c r="G354" s="12">
        <v>43922</v>
      </c>
      <c r="H354" s="14">
        <v>25000</v>
      </c>
      <c r="I354" s="14">
        <v>35000</v>
      </c>
      <c r="J354" s="13" t="s">
        <v>15</v>
      </c>
      <c r="K354" s="13" t="s">
        <v>16</v>
      </c>
      <c r="L354" s="3"/>
    </row>
    <row r="355" spans="1:12" ht="114.95" customHeight="1">
      <c r="A355" s="32">
        <v>353</v>
      </c>
      <c r="B355" s="2">
        <v>43942.982638888891</v>
      </c>
      <c r="C355" s="3" t="s">
        <v>387</v>
      </c>
      <c r="D355" s="3" t="s">
        <v>84</v>
      </c>
      <c r="E355" s="3" t="s">
        <v>456</v>
      </c>
      <c r="F355" s="2">
        <f t="shared" si="15"/>
        <v>43956.982638888891</v>
      </c>
      <c r="G355" s="2">
        <v>43983</v>
      </c>
      <c r="H355" s="10">
        <v>25000</v>
      </c>
      <c r="I355" s="10">
        <v>39000</v>
      </c>
      <c r="J355" s="3" t="s">
        <v>15</v>
      </c>
      <c r="K355" s="3" t="s">
        <v>16</v>
      </c>
      <c r="L355" s="3"/>
    </row>
    <row r="356" spans="1:12" ht="114.95" customHeight="1">
      <c r="A356" s="32">
        <v>354</v>
      </c>
      <c r="B356" s="2">
        <v>43993.713888888888</v>
      </c>
      <c r="C356" s="3" t="s">
        <v>387</v>
      </c>
      <c r="D356" s="3" t="s">
        <v>457</v>
      </c>
      <c r="E356" s="3" t="s">
        <v>458</v>
      </c>
      <c r="F356" s="2">
        <f t="shared" si="15"/>
        <v>44007.713888888888</v>
      </c>
      <c r="G356" s="2">
        <v>43993</v>
      </c>
      <c r="H356" s="10">
        <v>135747</v>
      </c>
      <c r="I356" s="10">
        <v>139500</v>
      </c>
      <c r="J356" s="3" t="s">
        <v>61</v>
      </c>
      <c r="K356" s="3" t="s">
        <v>16</v>
      </c>
      <c r="L356" s="3"/>
    </row>
    <row r="357" spans="1:12" ht="114.95" customHeight="1">
      <c r="A357" s="32">
        <v>355</v>
      </c>
      <c r="B357" s="2">
        <v>43998.631249999999</v>
      </c>
      <c r="C357" s="3" t="s">
        <v>387</v>
      </c>
      <c r="D357" s="3" t="s">
        <v>121</v>
      </c>
      <c r="E357" s="3" t="s">
        <v>120</v>
      </c>
      <c r="F357" s="2">
        <f t="shared" si="15"/>
        <v>44012.631249999999</v>
      </c>
      <c r="G357" s="2">
        <v>44013</v>
      </c>
      <c r="H357" s="10">
        <v>25000</v>
      </c>
      <c r="I357" s="10">
        <v>30000</v>
      </c>
      <c r="J357" s="3" t="s">
        <v>19</v>
      </c>
      <c r="K357" s="3" t="s">
        <v>16</v>
      </c>
      <c r="L357" s="3"/>
    </row>
    <row r="358" spans="1:12" ht="114.95" customHeight="1">
      <c r="A358" s="32">
        <v>356</v>
      </c>
      <c r="B358" s="2">
        <v>43998.632638888892</v>
      </c>
      <c r="C358" s="3" t="s">
        <v>387</v>
      </c>
      <c r="D358" s="3" t="s">
        <v>179</v>
      </c>
      <c r="E358" s="3" t="s">
        <v>180</v>
      </c>
      <c r="F358" s="2">
        <f t="shared" si="15"/>
        <v>44012.632638888892</v>
      </c>
      <c r="G358" s="2">
        <v>44013</v>
      </c>
      <c r="H358" s="10">
        <v>60000</v>
      </c>
      <c r="I358" s="10">
        <v>70000</v>
      </c>
      <c r="J358" s="3" t="s">
        <v>216</v>
      </c>
      <c r="K358" s="3" t="s">
        <v>16</v>
      </c>
      <c r="L358" s="31"/>
    </row>
    <row r="359" spans="1:12" ht="114.95" customHeight="1">
      <c r="A359" s="32">
        <v>357</v>
      </c>
      <c r="B359" s="2">
        <v>43998.634722222225</v>
      </c>
      <c r="C359" s="3" t="s">
        <v>387</v>
      </c>
      <c r="D359" s="3" t="s">
        <v>459</v>
      </c>
      <c r="E359" s="3" t="s">
        <v>460</v>
      </c>
      <c r="F359" s="2">
        <f t="shared" si="15"/>
        <v>44012.634722222225</v>
      </c>
      <c r="G359" s="2">
        <v>44013</v>
      </c>
      <c r="H359" s="10">
        <v>40000</v>
      </c>
      <c r="I359" s="10">
        <v>50000</v>
      </c>
      <c r="J359" s="3" t="s">
        <v>19</v>
      </c>
      <c r="K359" s="3" t="s">
        <v>16</v>
      </c>
      <c r="L359" s="31"/>
    </row>
    <row r="360" spans="1:12" ht="114.95" customHeight="1">
      <c r="A360" s="32">
        <v>358</v>
      </c>
      <c r="B360" s="2">
        <v>43998.640277777777</v>
      </c>
      <c r="C360" s="3" t="s">
        <v>387</v>
      </c>
      <c r="D360" s="3" t="s">
        <v>87</v>
      </c>
      <c r="E360" s="3" t="s">
        <v>461</v>
      </c>
      <c r="F360" s="2">
        <f t="shared" si="15"/>
        <v>44012.640277777777</v>
      </c>
      <c r="G360" s="2">
        <v>44013</v>
      </c>
      <c r="H360" s="10">
        <v>25000</v>
      </c>
      <c r="I360" s="10">
        <v>30000</v>
      </c>
      <c r="J360" s="3" t="s">
        <v>37</v>
      </c>
      <c r="K360" s="3" t="s">
        <v>16</v>
      </c>
      <c r="L360" s="3"/>
    </row>
    <row r="361" spans="1:12" ht="114.95" customHeight="1">
      <c r="A361" s="32">
        <v>359</v>
      </c>
      <c r="B361" s="2">
        <v>43998.643055555556</v>
      </c>
      <c r="C361" s="3" t="s">
        <v>387</v>
      </c>
      <c r="D361" s="3" t="s">
        <v>434</v>
      </c>
      <c r="E361" s="3" t="s">
        <v>461</v>
      </c>
      <c r="F361" s="2">
        <f t="shared" si="15"/>
        <v>44012.643055555556</v>
      </c>
      <c r="G361" s="2">
        <v>44013</v>
      </c>
      <c r="H361" s="10">
        <v>25000</v>
      </c>
      <c r="I361" s="10">
        <v>30000</v>
      </c>
      <c r="J361" s="3" t="s">
        <v>216</v>
      </c>
      <c r="K361" s="3" t="s">
        <v>16</v>
      </c>
      <c r="L361" s="3"/>
    </row>
    <row r="362" spans="1:12" ht="114.95" customHeight="1">
      <c r="A362" s="32">
        <v>360</v>
      </c>
      <c r="B362" s="2">
        <v>43998.644444444442</v>
      </c>
      <c r="C362" s="3" t="s">
        <v>387</v>
      </c>
      <c r="D362" s="3" t="s">
        <v>462</v>
      </c>
      <c r="E362" s="3" t="s">
        <v>198</v>
      </c>
      <c r="F362" s="2">
        <f t="shared" si="15"/>
        <v>44012.644444444442</v>
      </c>
      <c r="G362" s="2">
        <v>44013</v>
      </c>
      <c r="H362" s="10">
        <v>30000</v>
      </c>
      <c r="I362" s="10">
        <v>35000</v>
      </c>
      <c r="J362" s="3" t="s">
        <v>19</v>
      </c>
      <c r="K362" s="3" t="s">
        <v>16</v>
      </c>
      <c r="L362" s="3"/>
    </row>
    <row r="363" spans="1:12" ht="114.95" customHeight="1">
      <c r="A363" s="32">
        <v>361</v>
      </c>
      <c r="B363" s="2">
        <v>43998.645833333336</v>
      </c>
      <c r="C363" s="3" t="s">
        <v>387</v>
      </c>
      <c r="D363" s="3" t="s">
        <v>76</v>
      </c>
      <c r="E363" s="3" t="s">
        <v>143</v>
      </c>
      <c r="F363" s="2">
        <f t="shared" si="15"/>
        <v>44012.645833333336</v>
      </c>
      <c r="G363" s="2">
        <v>44013</v>
      </c>
      <c r="H363" s="10">
        <v>100000</v>
      </c>
      <c r="I363" s="10">
        <v>110000</v>
      </c>
      <c r="J363" s="3" t="s">
        <v>19</v>
      </c>
      <c r="K363" s="3" t="s">
        <v>16</v>
      </c>
      <c r="L363" s="3"/>
    </row>
    <row r="364" spans="1:12" ht="114.95" customHeight="1">
      <c r="A364" s="32">
        <v>362</v>
      </c>
      <c r="B364" s="2">
        <v>43998.648611111108</v>
      </c>
      <c r="C364" s="3" t="s">
        <v>387</v>
      </c>
      <c r="D364" s="3" t="s">
        <v>164</v>
      </c>
      <c r="E364" s="3" t="s">
        <v>463</v>
      </c>
      <c r="F364" s="2">
        <f t="shared" si="15"/>
        <v>44012.648611111108</v>
      </c>
      <c r="G364" s="2">
        <v>44013</v>
      </c>
      <c r="H364" s="10">
        <v>25000</v>
      </c>
      <c r="I364" s="10">
        <v>30000</v>
      </c>
      <c r="J364" s="3" t="s">
        <v>166</v>
      </c>
      <c r="K364" s="3" t="s">
        <v>16</v>
      </c>
      <c r="L364" s="3"/>
    </row>
    <row r="365" spans="1:12" ht="114.95" customHeight="1">
      <c r="A365" s="32">
        <v>363</v>
      </c>
      <c r="B365" s="2">
        <v>43998.65</v>
      </c>
      <c r="C365" s="3" t="s">
        <v>387</v>
      </c>
      <c r="D365" s="3" t="s">
        <v>394</v>
      </c>
      <c r="E365" s="3" t="s">
        <v>347</v>
      </c>
      <c r="F365" s="2">
        <f t="shared" si="15"/>
        <v>44012.65</v>
      </c>
      <c r="G365" s="2">
        <v>44013</v>
      </c>
      <c r="H365" s="10">
        <v>80000</v>
      </c>
      <c r="I365" s="10">
        <v>85000</v>
      </c>
      <c r="J365" s="3" t="s">
        <v>19</v>
      </c>
      <c r="K365" s="3" t="s">
        <v>16</v>
      </c>
      <c r="L365" s="3"/>
    </row>
    <row r="366" spans="1:12" ht="114.95" customHeight="1">
      <c r="A366" s="32">
        <v>364</v>
      </c>
      <c r="B366" s="2">
        <v>43998.651388888888</v>
      </c>
      <c r="C366" s="3" t="s">
        <v>387</v>
      </c>
      <c r="D366" s="3" t="s">
        <v>424</v>
      </c>
      <c r="E366" s="3" t="s">
        <v>464</v>
      </c>
      <c r="F366" s="2">
        <f t="shared" si="15"/>
        <v>44012.651388888888</v>
      </c>
      <c r="G366" s="2">
        <v>44013</v>
      </c>
      <c r="H366" s="10">
        <v>30000</v>
      </c>
      <c r="I366" s="10">
        <v>35000</v>
      </c>
      <c r="J366" s="3" t="s">
        <v>37</v>
      </c>
      <c r="K366" s="3" t="s">
        <v>16</v>
      </c>
      <c r="L366" s="3"/>
    </row>
    <row r="367" spans="1:12" ht="114.95" customHeight="1">
      <c r="A367" s="32">
        <v>365</v>
      </c>
      <c r="B367" s="2">
        <v>43998.652777777781</v>
      </c>
      <c r="C367" s="3" t="s">
        <v>387</v>
      </c>
      <c r="D367" s="3" t="s">
        <v>39</v>
      </c>
      <c r="E367" s="3" t="s">
        <v>464</v>
      </c>
      <c r="F367" s="2">
        <f t="shared" si="15"/>
        <v>44012.652777777781</v>
      </c>
      <c r="G367" s="2">
        <v>44013</v>
      </c>
      <c r="H367" s="10">
        <v>150000</v>
      </c>
      <c r="I367" s="10">
        <v>160000</v>
      </c>
      <c r="J367" s="3" t="s">
        <v>37</v>
      </c>
      <c r="K367" s="3" t="s">
        <v>16</v>
      </c>
      <c r="L367" s="3"/>
    </row>
    <row r="368" spans="1:12" ht="114.95" customHeight="1">
      <c r="A368" s="32">
        <v>366</v>
      </c>
      <c r="B368" s="2">
        <v>43998.65625</v>
      </c>
      <c r="C368" s="3" t="s">
        <v>387</v>
      </c>
      <c r="D368" s="3" t="s">
        <v>465</v>
      </c>
      <c r="E368" s="3" t="s">
        <v>466</v>
      </c>
      <c r="F368" s="2">
        <f t="shared" si="15"/>
        <v>44012.65625</v>
      </c>
      <c r="G368" s="2">
        <v>44013</v>
      </c>
      <c r="H368" s="10">
        <v>70000</v>
      </c>
      <c r="I368" s="10">
        <v>75000</v>
      </c>
      <c r="J368" s="3" t="s">
        <v>19</v>
      </c>
      <c r="K368" s="3" t="s">
        <v>16</v>
      </c>
      <c r="L368" s="3"/>
    </row>
    <row r="369" spans="1:12" ht="114.95" customHeight="1">
      <c r="A369" s="32">
        <v>367</v>
      </c>
      <c r="B369" s="2">
        <v>43998.659722222219</v>
      </c>
      <c r="C369" s="3" t="s">
        <v>387</v>
      </c>
      <c r="D369" s="3" t="s">
        <v>467</v>
      </c>
      <c r="E369" s="3" t="s">
        <v>468</v>
      </c>
      <c r="F369" s="2">
        <f t="shared" si="15"/>
        <v>44012.659722222219</v>
      </c>
      <c r="G369" s="2">
        <v>44013</v>
      </c>
      <c r="H369" s="10">
        <v>30000</v>
      </c>
      <c r="I369" s="10">
        <v>35000</v>
      </c>
      <c r="J369" s="3" t="s">
        <v>19</v>
      </c>
      <c r="K369" s="3" t="s">
        <v>16</v>
      </c>
      <c r="L369" s="3"/>
    </row>
    <row r="370" spans="1:12" ht="114.95" customHeight="1">
      <c r="A370" s="32">
        <v>368</v>
      </c>
      <c r="B370" s="2">
        <v>43998.661111111112</v>
      </c>
      <c r="C370" s="3" t="s">
        <v>387</v>
      </c>
      <c r="D370" s="3" t="s">
        <v>406</v>
      </c>
      <c r="E370" s="3" t="s">
        <v>466</v>
      </c>
      <c r="F370" s="2">
        <f t="shared" si="15"/>
        <v>44012.661111111112</v>
      </c>
      <c r="G370" s="2">
        <v>44013</v>
      </c>
      <c r="H370" s="10">
        <v>25000</v>
      </c>
      <c r="I370" s="10">
        <v>30000</v>
      </c>
      <c r="J370" s="3" t="s">
        <v>19</v>
      </c>
      <c r="K370" s="3" t="s">
        <v>16</v>
      </c>
      <c r="L370" s="3"/>
    </row>
    <row r="371" spans="1:12" ht="114.95" customHeight="1">
      <c r="A371" s="32">
        <v>369</v>
      </c>
      <c r="B371" s="2">
        <v>43998.662499999999</v>
      </c>
      <c r="C371" s="3" t="s">
        <v>387</v>
      </c>
      <c r="D371" s="3" t="s">
        <v>454</v>
      </c>
      <c r="E371" s="3" t="s">
        <v>466</v>
      </c>
      <c r="F371" s="2">
        <f t="shared" si="15"/>
        <v>44012.662499999999</v>
      </c>
      <c r="G371" s="2">
        <v>44013</v>
      </c>
      <c r="H371" s="10">
        <v>35000</v>
      </c>
      <c r="I371" s="10">
        <v>40000</v>
      </c>
      <c r="J371" s="3" t="s">
        <v>19</v>
      </c>
      <c r="K371" s="3" t="s">
        <v>16</v>
      </c>
      <c r="L371" s="3"/>
    </row>
    <row r="372" spans="1:12" ht="114.95" customHeight="1">
      <c r="A372" s="32">
        <v>370</v>
      </c>
      <c r="B372" s="28">
        <v>44028.57916666667</v>
      </c>
      <c r="C372" s="3" t="s">
        <v>387</v>
      </c>
      <c r="D372" s="3" t="s">
        <v>469</v>
      </c>
      <c r="E372" s="3" t="s">
        <v>470</v>
      </c>
      <c r="F372" s="28">
        <v>44038</v>
      </c>
      <c r="G372" s="28">
        <v>44044</v>
      </c>
      <c r="H372" s="7">
        <v>85500</v>
      </c>
      <c r="I372" s="7">
        <v>125500</v>
      </c>
      <c r="J372" s="3" t="s">
        <v>15</v>
      </c>
      <c r="K372" s="29" t="s">
        <v>16</v>
      </c>
      <c r="L372" s="3"/>
    </row>
    <row r="373" spans="1:12" ht="114.95" customHeight="1">
      <c r="A373" s="32">
        <v>371</v>
      </c>
      <c r="B373" s="28">
        <v>44132.64166666667</v>
      </c>
      <c r="C373" s="3" t="s">
        <v>387</v>
      </c>
      <c r="D373" s="3" t="s">
        <v>471</v>
      </c>
      <c r="E373" s="3" t="s">
        <v>472</v>
      </c>
      <c r="F373" s="28">
        <f>SUM(B373+14)</f>
        <v>44146.64166666667</v>
      </c>
      <c r="G373" s="28">
        <v>44132</v>
      </c>
      <c r="H373" s="7">
        <v>37000</v>
      </c>
      <c r="I373" s="7">
        <v>47000</v>
      </c>
      <c r="J373" s="3" t="s">
        <v>61</v>
      </c>
      <c r="K373" s="29" t="s">
        <v>16</v>
      </c>
      <c r="L373" s="3"/>
    </row>
    <row r="374" spans="1:12" ht="114.95" customHeight="1">
      <c r="A374" s="32">
        <v>373</v>
      </c>
      <c r="B374" s="21">
        <v>44132.64166666667</v>
      </c>
      <c r="C374" s="13" t="s">
        <v>387</v>
      </c>
      <c r="D374" s="13" t="s">
        <v>471</v>
      </c>
      <c r="E374" s="13" t="s">
        <v>472</v>
      </c>
      <c r="F374" s="21">
        <f>SUM(B374 + 14)</f>
        <v>44146.64166666667</v>
      </c>
      <c r="G374" s="21">
        <v>44132</v>
      </c>
      <c r="H374" s="23">
        <v>79000</v>
      </c>
      <c r="I374" s="23">
        <v>79000</v>
      </c>
      <c r="J374" s="13" t="s">
        <v>61</v>
      </c>
      <c r="K374" s="24" t="s">
        <v>16</v>
      </c>
      <c r="L374" s="3"/>
    </row>
    <row r="375" spans="1:12" ht="114.95" customHeight="1">
      <c r="A375" s="32">
        <v>372</v>
      </c>
      <c r="B375" s="28">
        <v>44132.644444444442</v>
      </c>
      <c r="C375" s="3" t="s">
        <v>387</v>
      </c>
      <c r="D375" s="3" t="s">
        <v>473</v>
      </c>
      <c r="E375" s="3" t="s">
        <v>474</v>
      </c>
      <c r="F375" s="28">
        <f>SUM(B375+14)</f>
        <v>44146.644444444442</v>
      </c>
      <c r="G375" s="28">
        <v>44132</v>
      </c>
      <c r="H375" s="7">
        <v>25000</v>
      </c>
      <c r="I375" s="7">
        <v>35000</v>
      </c>
      <c r="J375" s="3" t="s">
        <v>61</v>
      </c>
      <c r="K375" s="29" t="s">
        <v>16</v>
      </c>
      <c r="L375" s="3"/>
    </row>
    <row r="376" spans="1:12" ht="114.95" customHeight="1">
      <c r="A376" s="32">
        <v>375</v>
      </c>
      <c r="B376" s="12">
        <v>44224.401388888888</v>
      </c>
      <c r="C376" s="13" t="s">
        <v>387</v>
      </c>
      <c r="D376" s="13" t="s">
        <v>445</v>
      </c>
      <c r="E376" s="13" t="s">
        <v>306</v>
      </c>
      <c r="F376" s="12">
        <f>SUM(B376 +14)</f>
        <v>44238.401388888888</v>
      </c>
      <c r="G376" s="12">
        <v>44013</v>
      </c>
      <c r="H376" s="14">
        <v>90000</v>
      </c>
      <c r="I376" s="14">
        <v>95000</v>
      </c>
      <c r="J376" s="13" t="s">
        <v>19</v>
      </c>
      <c r="K376" s="13" t="s">
        <v>15</v>
      </c>
      <c r="L376" s="13" t="s">
        <v>475</v>
      </c>
    </row>
    <row r="377" spans="1:12" ht="114.95" customHeight="1">
      <c r="A377" s="32">
        <v>374</v>
      </c>
      <c r="B377" s="12">
        <v>44224.402083333334</v>
      </c>
      <c r="C377" s="13" t="s">
        <v>387</v>
      </c>
      <c r="D377" s="13" t="s">
        <v>397</v>
      </c>
      <c r="E377" s="13" t="s">
        <v>476</v>
      </c>
      <c r="F377" s="12">
        <f>SUM(B377 +14)</f>
        <v>44238.402083333334</v>
      </c>
      <c r="G377" s="12">
        <v>44013</v>
      </c>
      <c r="H377" s="14">
        <v>30000</v>
      </c>
      <c r="I377" s="14">
        <v>35000</v>
      </c>
      <c r="J377" s="13" t="s">
        <v>19</v>
      </c>
      <c r="K377" s="13" t="s">
        <v>15</v>
      </c>
      <c r="L377" s="13" t="s">
        <v>477</v>
      </c>
    </row>
    <row r="378" spans="1:12" ht="114.95" customHeight="1">
      <c r="A378" s="32">
        <v>376</v>
      </c>
      <c r="B378" s="2">
        <v>44251.404861111114</v>
      </c>
      <c r="C378" s="3" t="s">
        <v>387</v>
      </c>
      <c r="D378" s="3" t="s">
        <v>478</v>
      </c>
      <c r="E378" s="4" t="s">
        <v>479</v>
      </c>
      <c r="F378" s="2">
        <f t="shared" ref="F378:F388" si="16">SUM(B378+14)</f>
        <v>44265.404861111114</v>
      </c>
      <c r="G378" s="5">
        <v>44013</v>
      </c>
      <c r="H378" s="6">
        <v>25000</v>
      </c>
      <c r="I378" s="7">
        <v>45000</v>
      </c>
      <c r="J378" s="4" t="s">
        <v>51</v>
      </c>
      <c r="K378" s="8" t="s">
        <v>16</v>
      </c>
      <c r="L378" s="3"/>
    </row>
    <row r="379" spans="1:12" ht="114.95" customHeight="1">
      <c r="A379" s="32">
        <v>377</v>
      </c>
      <c r="B379" s="2">
        <v>44251.423611111109</v>
      </c>
      <c r="C379" s="3" t="s">
        <v>387</v>
      </c>
      <c r="D379" s="3" t="s">
        <v>480</v>
      </c>
      <c r="E379" s="4" t="s">
        <v>479</v>
      </c>
      <c r="F379" s="2">
        <f t="shared" si="16"/>
        <v>44265.423611111109</v>
      </c>
      <c r="G379" s="5">
        <v>44013</v>
      </c>
      <c r="H379" s="6">
        <v>25000</v>
      </c>
      <c r="I379" s="7">
        <v>45000</v>
      </c>
      <c r="J379" s="4" t="s">
        <v>51</v>
      </c>
      <c r="K379" s="8" t="s">
        <v>16</v>
      </c>
      <c r="L379" s="3"/>
    </row>
    <row r="380" spans="1:12" ht="114.95" customHeight="1">
      <c r="A380" s="32">
        <v>378</v>
      </c>
      <c r="B380" s="2">
        <v>44251.429166666669</v>
      </c>
      <c r="C380" s="3" t="s">
        <v>387</v>
      </c>
      <c r="D380" s="3" t="s">
        <v>481</v>
      </c>
      <c r="E380" s="4" t="s">
        <v>479</v>
      </c>
      <c r="F380" s="2">
        <f t="shared" si="16"/>
        <v>44265.429166666669</v>
      </c>
      <c r="G380" s="5">
        <v>44013</v>
      </c>
      <c r="H380" s="6">
        <v>25000</v>
      </c>
      <c r="I380" s="7">
        <v>45000</v>
      </c>
      <c r="J380" s="4" t="s">
        <v>51</v>
      </c>
      <c r="K380" s="8" t="s">
        <v>16</v>
      </c>
      <c r="L380" s="3"/>
    </row>
    <row r="381" spans="1:12" ht="114.95" customHeight="1">
      <c r="A381" s="32">
        <v>379</v>
      </c>
      <c r="B381" s="2">
        <v>44251.442361111112</v>
      </c>
      <c r="C381" s="3" t="s">
        <v>387</v>
      </c>
      <c r="D381" s="3" t="s">
        <v>482</v>
      </c>
      <c r="E381" s="4" t="s">
        <v>479</v>
      </c>
      <c r="F381" s="2">
        <f t="shared" si="16"/>
        <v>44265.442361111112</v>
      </c>
      <c r="G381" s="5">
        <v>44013</v>
      </c>
      <c r="H381" s="6">
        <v>25000</v>
      </c>
      <c r="I381" s="7">
        <v>45000</v>
      </c>
      <c r="J381" s="4" t="s">
        <v>51</v>
      </c>
      <c r="K381" s="8" t="s">
        <v>16</v>
      </c>
      <c r="L381" s="3"/>
    </row>
    <row r="382" spans="1:12" ht="114.95" customHeight="1">
      <c r="A382" s="32">
        <v>380</v>
      </c>
      <c r="B382" s="2">
        <v>44251.446527777778</v>
      </c>
      <c r="C382" s="3" t="s">
        <v>387</v>
      </c>
      <c r="D382" s="3" t="s">
        <v>483</v>
      </c>
      <c r="E382" s="4" t="s">
        <v>479</v>
      </c>
      <c r="F382" s="2">
        <f t="shared" si="16"/>
        <v>44265.446527777778</v>
      </c>
      <c r="G382" s="5">
        <v>44013</v>
      </c>
      <c r="H382" s="6">
        <v>25000</v>
      </c>
      <c r="I382" s="7">
        <v>45000</v>
      </c>
      <c r="J382" s="4" t="s">
        <v>51</v>
      </c>
      <c r="K382" s="8" t="s">
        <v>16</v>
      </c>
      <c r="L382" s="3"/>
    </row>
    <row r="383" spans="1:12" ht="114.95" customHeight="1">
      <c r="A383" s="32">
        <v>381</v>
      </c>
      <c r="B383" s="2">
        <v>44251.45416666667</v>
      </c>
      <c r="C383" s="3" t="s">
        <v>387</v>
      </c>
      <c r="D383" s="3" t="s">
        <v>484</v>
      </c>
      <c r="E383" s="4" t="s">
        <v>479</v>
      </c>
      <c r="F383" s="2">
        <f t="shared" si="16"/>
        <v>44265.45416666667</v>
      </c>
      <c r="G383" s="5">
        <v>44013</v>
      </c>
      <c r="H383" s="6">
        <v>25000</v>
      </c>
      <c r="I383" s="7">
        <v>45000</v>
      </c>
      <c r="J383" s="4" t="s">
        <v>51</v>
      </c>
      <c r="K383" s="8" t="s">
        <v>16</v>
      </c>
      <c r="L383" s="3"/>
    </row>
    <row r="384" spans="1:12" ht="114.95" customHeight="1">
      <c r="A384" s="32">
        <v>382</v>
      </c>
      <c r="B384" s="2">
        <v>44251.466666666667</v>
      </c>
      <c r="C384" s="3" t="s">
        <v>387</v>
      </c>
      <c r="D384" s="3" t="s">
        <v>485</v>
      </c>
      <c r="E384" s="4" t="s">
        <v>479</v>
      </c>
      <c r="F384" s="2">
        <f t="shared" si="16"/>
        <v>44265.466666666667</v>
      </c>
      <c r="G384" s="5">
        <v>44013</v>
      </c>
      <c r="H384" s="6">
        <v>25000</v>
      </c>
      <c r="I384" s="7">
        <v>45000</v>
      </c>
      <c r="J384" s="4" t="s">
        <v>51</v>
      </c>
      <c r="K384" s="8" t="s">
        <v>16</v>
      </c>
      <c r="L384" s="3"/>
    </row>
    <row r="385" spans="1:12" ht="114.95" customHeight="1">
      <c r="A385" s="32">
        <v>383</v>
      </c>
      <c r="B385" s="2">
        <v>44251.47152777778</v>
      </c>
      <c r="C385" s="3" t="s">
        <v>387</v>
      </c>
      <c r="D385" s="3" t="s">
        <v>486</v>
      </c>
      <c r="E385" s="4" t="s">
        <v>479</v>
      </c>
      <c r="F385" s="2">
        <f t="shared" si="16"/>
        <v>44265.47152777778</v>
      </c>
      <c r="G385" s="5">
        <v>44013</v>
      </c>
      <c r="H385" s="6">
        <v>25000</v>
      </c>
      <c r="I385" s="7">
        <v>45000</v>
      </c>
      <c r="J385" s="4" t="s">
        <v>51</v>
      </c>
      <c r="K385" s="8" t="s">
        <v>16</v>
      </c>
      <c r="L385" s="3"/>
    </row>
    <row r="386" spans="1:12" ht="114.95" customHeight="1">
      <c r="A386" s="32">
        <v>384</v>
      </c>
      <c r="B386" s="2">
        <v>44251.475694444445</v>
      </c>
      <c r="C386" s="3" t="s">
        <v>387</v>
      </c>
      <c r="D386" s="3" t="s">
        <v>487</v>
      </c>
      <c r="E386" s="4" t="s">
        <v>479</v>
      </c>
      <c r="F386" s="2">
        <f t="shared" si="16"/>
        <v>44265.475694444445</v>
      </c>
      <c r="G386" s="5">
        <v>44013</v>
      </c>
      <c r="H386" s="6">
        <v>25000</v>
      </c>
      <c r="I386" s="7">
        <v>45000</v>
      </c>
      <c r="J386" s="4" t="s">
        <v>51</v>
      </c>
      <c r="K386" s="8" t="s">
        <v>16</v>
      </c>
      <c r="L386" s="3"/>
    </row>
    <row r="387" spans="1:12" ht="114.95" customHeight="1">
      <c r="A387" s="32">
        <v>385</v>
      </c>
      <c r="B387" s="2">
        <v>44251.478472222225</v>
      </c>
      <c r="C387" s="3" t="s">
        <v>387</v>
      </c>
      <c r="D387" s="3" t="s">
        <v>488</v>
      </c>
      <c r="E387" s="4" t="s">
        <v>479</v>
      </c>
      <c r="F387" s="2">
        <f t="shared" si="16"/>
        <v>44265.478472222225</v>
      </c>
      <c r="G387" s="5">
        <v>44013</v>
      </c>
      <c r="H387" s="6">
        <v>25000</v>
      </c>
      <c r="I387" s="7">
        <v>45000</v>
      </c>
      <c r="J387" s="4" t="s">
        <v>51</v>
      </c>
      <c r="K387" s="8" t="s">
        <v>16</v>
      </c>
      <c r="L387" s="3"/>
    </row>
    <row r="388" spans="1:12" ht="114.95" customHeight="1">
      <c r="A388" s="32">
        <v>386</v>
      </c>
      <c r="B388" s="2">
        <v>44294.848611111112</v>
      </c>
      <c r="C388" s="3" t="s">
        <v>387</v>
      </c>
      <c r="D388" s="3" t="s">
        <v>389</v>
      </c>
      <c r="E388" s="4" t="s">
        <v>489</v>
      </c>
      <c r="F388" s="2">
        <f t="shared" si="16"/>
        <v>44308.848611111112</v>
      </c>
      <c r="G388" s="5">
        <v>44378</v>
      </c>
      <c r="H388" s="6">
        <v>7700000</v>
      </c>
      <c r="I388" s="7">
        <v>9100245</v>
      </c>
      <c r="J388" s="4" t="s">
        <v>19</v>
      </c>
      <c r="K388" s="8" t="s">
        <v>16</v>
      </c>
      <c r="L388" s="3"/>
    </row>
    <row r="389" spans="1:12" ht="114.95" customHeight="1">
      <c r="A389" s="32">
        <v>387</v>
      </c>
      <c r="B389" s="2">
        <v>44335.632638888892</v>
      </c>
      <c r="C389" s="3" t="s">
        <v>387</v>
      </c>
      <c r="D389" s="3" t="s">
        <v>490</v>
      </c>
      <c r="E389" s="4" t="s">
        <v>491</v>
      </c>
      <c r="F389" s="2">
        <f t="shared" ref="F389:F398" si="17">SUM(B389 + 14)</f>
        <v>44349.632638888892</v>
      </c>
      <c r="G389" s="5">
        <v>44336</v>
      </c>
      <c r="H389" s="6">
        <v>25000</v>
      </c>
      <c r="I389" s="7">
        <v>45000</v>
      </c>
      <c r="J389" s="4" t="s">
        <v>15</v>
      </c>
      <c r="K389" s="8" t="s">
        <v>16</v>
      </c>
      <c r="L389" s="3"/>
    </row>
    <row r="390" spans="1:12" ht="114.95" customHeight="1">
      <c r="A390" s="32">
        <v>388</v>
      </c>
      <c r="B390" s="2">
        <v>44341.40902777778</v>
      </c>
      <c r="C390" s="3" t="s">
        <v>387</v>
      </c>
      <c r="D390" s="3" t="s">
        <v>492</v>
      </c>
      <c r="E390" s="4" t="s">
        <v>493</v>
      </c>
      <c r="F390" s="2">
        <f t="shared" si="17"/>
        <v>44355.40902777778</v>
      </c>
      <c r="G390" s="5">
        <v>44356</v>
      </c>
      <c r="H390" s="6">
        <v>25000</v>
      </c>
      <c r="I390" s="7">
        <v>39500</v>
      </c>
      <c r="J390" s="4" t="s">
        <v>37</v>
      </c>
      <c r="K390" s="8" t="s">
        <v>16</v>
      </c>
      <c r="L390" s="3"/>
    </row>
    <row r="391" spans="1:12" ht="114.95" customHeight="1">
      <c r="A391" s="32">
        <v>389</v>
      </c>
      <c r="B391" s="2">
        <v>44363.457638888889</v>
      </c>
      <c r="C391" s="3" t="s">
        <v>387</v>
      </c>
      <c r="D391" s="3" t="s">
        <v>454</v>
      </c>
      <c r="E391" s="4" t="s">
        <v>466</v>
      </c>
      <c r="F391" s="2">
        <f t="shared" si="17"/>
        <v>44377.457638888889</v>
      </c>
      <c r="G391" s="5">
        <v>44378</v>
      </c>
      <c r="H391" s="6">
        <v>40000</v>
      </c>
      <c r="I391" s="7">
        <v>65000</v>
      </c>
      <c r="J391" s="4" t="s">
        <v>19</v>
      </c>
      <c r="K391" s="8" t="s">
        <v>16</v>
      </c>
      <c r="L391" s="3"/>
    </row>
    <row r="392" spans="1:12" ht="114.95" customHeight="1">
      <c r="A392" s="32">
        <v>390</v>
      </c>
      <c r="B392" s="2">
        <v>44363.488888888889</v>
      </c>
      <c r="C392" s="3" t="s">
        <v>387</v>
      </c>
      <c r="D392" s="3" t="s">
        <v>434</v>
      </c>
      <c r="E392" s="4" t="s">
        <v>461</v>
      </c>
      <c r="F392" s="2">
        <f t="shared" si="17"/>
        <v>44377.488888888889</v>
      </c>
      <c r="G392" s="5">
        <v>44378</v>
      </c>
      <c r="H392" s="6">
        <v>30000</v>
      </c>
      <c r="I392" s="7">
        <v>45000</v>
      </c>
      <c r="J392" s="4" t="s">
        <v>216</v>
      </c>
      <c r="K392" s="8" t="s">
        <v>16</v>
      </c>
      <c r="L392" s="3"/>
    </row>
    <row r="393" spans="1:12" ht="114.95" customHeight="1">
      <c r="A393" s="32">
        <v>392</v>
      </c>
      <c r="B393" s="2">
        <v>44363.495138888888</v>
      </c>
      <c r="C393" s="3" t="s">
        <v>387</v>
      </c>
      <c r="D393" s="3" t="s">
        <v>467</v>
      </c>
      <c r="E393" s="4" t="s">
        <v>468</v>
      </c>
      <c r="F393" s="2">
        <f t="shared" si="17"/>
        <v>44377.495138888888</v>
      </c>
      <c r="G393" s="5">
        <v>44378</v>
      </c>
      <c r="H393" s="6">
        <v>35000</v>
      </c>
      <c r="I393" s="7">
        <v>55000</v>
      </c>
      <c r="J393" s="4" t="s">
        <v>19</v>
      </c>
      <c r="K393" s="8" t="s">
        <v>16</v>
      </c>
      <c r="L393" s="3"/>
    </row>
    <row r="394" spans="1:12" ht="114.95" customHeight="1">
      <c r="A394" s="32">
        <v>393</v>
      </c>
      <c r="B394" s="2">
        <v>44363.51666666667</v>
      </c>
      <c r="C394" s="3" t="s">
        <v>387</v>
      </c>
      <c r="D394" s="3" t="s">
        <v>39</v>
      </c>
      <c r="E394" s="4" t="s">
        <v>494</v>
      </c>
      <c r="F394" s="2">
        <f t="shared" si="17"/>
        <v>44377.51666666667</v>
      </c>
      <c r="G394" s="5">
        <v>44378</v>
      </c>
      <c r="H394" s="6">
        <v>160000</v>
      </c>
      <c r="I394" s="7">
        <v>190000</v>
      </c>
      <c r="J394" s="4" t="s">
        <v>37</v>
      </c>
      <c r="K394" s="8" t="s">
        <v>16</v>
      </c>
      <c r="L394" s="3"/>
    </row>
    <row r="395" spans="1:12" ht="114.95" customHeight="1">
      <c r="A395" s="32">
        <v>394</v>
      </c>
      <c r="B395" s="2">
        <v>44363.520833333336</v>
      </c>
      <c r="C395" s="3" t="s">
        <v>387</v>
      </c>
      <c r="D395" s="3" t="s">
        <v>465</v>
      </c>
      <c r="E395" s="4" t="s">
        <v>466</v>
      </c>
      <c r="F395" s="2">
        <f t="shared" si="17"/>
        <v>44377.520833333336</v>
      </c>
      <c r="G395" s="5">
        <v>44378</v>
      </c>
      <c r="H395" s="6">
        <v>75000</v>
      </c>
      <c r="I395" s="7">
        <v>95000</v>
      </c>
      <c r="J395" s="4" t="s">
        <v>19</v>
      </c>
      <c r="K395" s="8" t="s">
        <v>16</v>
      </c>
      <c r="L395" s="3"/>
    </row>
    <row r="396" spans="1:12" ht="114.95" customHeight="1">
      <c r="A396" s="32">
        <v>395</v>
      </c>
      <c r="B396" s="2">
        <v>44363.526388888888</v>
      </c>
      <c r="C396" s="3" t="s">
        <v>387</v>
      </c>
      <c r="D396" s="3" t="s">
        <v>462</v>
      </c>
      <c r="E396" s="4" t="s">
        <v>198</v>
      </c>
      <c r="F396" s="2">
        <f t="shared" si="17"/>
        <v>44377.526388888888</v>
      </c>
      <c r="G396" s="5">
        <v>44378</v>
      </c>
      <c r="H396" s="6">
        <v>35000</v>
      </c>
      <c r="I396" s="7">
        <v>45000</v>
      </c>
      <c r="J396" s="4" t="s">
        <v>19</v>
      </c>
      <c r="K396" s="8" t="s">
        <v>16</v>
      </c>
      <c r="L396" s="3"/>
    </row>
    <row r="397" spans="1:12" ht="114.95" customHeight="1">
      <c r="A397" s="32">
        <v>396</v>
      </c>
      <c r="B397" s="2">
        <v>44363.527777777781</v>
      </c>
      <c r="C397" s="3" t="s">
        <v>387</v>
      </c>
      <c r="D397" s="3" t="s">
        <v>424</v>
      </c>
      <c r="E397" s="4" t="s">
        <v>494</v>
      </c>
      <c r="F397" s="2">
        <f t="shared" si="17"/>
        <v>44377.527777777781</v>
      </c>
      <c r="G397" s="5">
        <v>44378</v>
      </c>
      <c r="H397" s="6">
        <v>35000</v>
      </c>
      <c r="I397" s="7">
        <v>45000</v>
      </c>
      <c r="J397" s="4" t="s">
        <v>37</v>
      </c>
      <c r="K397" s="8" t="s">
        <v>16</v>
      </c>
      <c r="L397" s="3"/>
    </row>
    <row r="398" spans="1:12" ht="114.95" customHeight="1">
      <c r="A398" s="32">
        <v>397</v>
      </c>
      <c r="B398" s="2">
        <v>44363.530555555553</v>
      </c>
      <c r="C398" s="3" t="s">
        <v>387</v>
      </c>
      <c r="D398" s="3" t="s">
        <v>121</v>
      </c>
      <c r="E398" s="4" t="s">
        <v>495</v>
      </c>
      <c r="F398" s="2">
        <f t="shared" si="17"/>
        <v>44377.530555555553</v>
      </c>
      <c r="G398" s="5">
        <v>44378</v>
      </c>
      <c r="H398" s="6">
        <v>30900</v>
      </c>
      <c r="I398" s="7">
        <v>49900</v>
      </c>
      <c r="J398" s="4" t="s">
        <v>19</v>
      </c>
      <c r="K398" s="8" t="s">
        <v>16</v>
      </c>
      <c r="L398" s="3"/>
    </row>
    <row r="399" spans="1:12" ht="114.95" customHeight="1">
      <c r="A399" s="32">
        <v>405</v>
      </c>
      <c r="B399" s="2">
        <v>44363.546527777777</v>
      </c>
      <c r="C399" s="3" t="s">
        <v>387</v>
      </c>
      <c r="D399" s="3" t="s">
        <v>397</v>
      </c>
      <c r="E399" s="4" t="s">
        <v>476</v>
      </c>
      <c r="F399" s="2">
        <f>SUM(B399+14)</f>
        <v>44377.546527777777</v>
      </c>
      <c r="G399" s="5">
        <v>44378</v>
      </c>
      <c r="H399" s="6">
        <v>30000</v>
      </c>
      <c r="I399" s="7">
        <v>45000</v>
      </c>
      <c r="J399" s="4" t="s">
        <v>19</v>
      </c>
      <c r="K399" s="8" t="s">
        <v>15</v>
      </c>
      <c r="L399" s="3" t="s">
        <v>496</v>
      </c>
    </row>
    <row r="400" spans="1:12" ht="114.95" customHeight="1">
      <c r="A400" s="32">
        <v>406</v>
      </c>
      <c r="B400" s="2">
        <v>44363.551388888889</v>
      </c>
      <c r="C400" s="3" t="s">
        <v>387</v>
      </c>
      <c r="D400" s="3" t="s">
        <v>445</v>
      </c>
      <c r="E400" s="4" t="s">
        <v>446</v>
      </c>
      <c r="F400" s="2">
        <f>SUM(B400+14)</f>
        <v>44377.551388888889</v>
      </c>
      <c r="G400" s="5">
        <v>44378</v>
      </c>
      <c r="H400" s="6">
        <v>90000</v>
      </c>
      <c r="I400" s="7">
        <v>105000</v>
      </c>
      <c r="J400" s="4" t="s">
        <v>19</v>
      </c>
      <c r="K400" s="8" t="s">
        <v>15</v>
      </c>
      <c r="L400" s="3" t="s">
        <v>497</v>
      </c>
    </row>
    <row r="401" spans="1:12" ht="114.95" customHeight="1">
      <c r="A401" s="32">
        <v>391</v>
      </c>
      <c r="B401" s="2">
        <v>44370.677083333336</v>
      </c>
      <c r="C401" s="3" t="s">
        <v>387</v>
      </c>
      <c r="D401" s="3" t="s">
        <v>76</v>
      </c>
      <c r="E401" s="4" t="s">
        <v>143</v>
      </c>
      <c r="F401" s="2">
        <f>SUM(B401 + 14)</f>
        <v>44384.677083333336</v>
      </c>
      <c r="G401" s="5">
        <v>44378</v>
      </c>
      <c r="H401" s="6">
        <v>110000</v>
      </c>
      <c r="I401" s="7">
        <v>135000</v>
      </c>
      <c r="J401" s="4" t="s">
        <v>19</v>
      </c>
      <c r="K401" s="8" t="s">
        <v>16</v>
      </c>
      <c r="L401" s="3" t="s">
        <v>69</v>
      </c>
    </row>
    <row r="402" spans="1:12" ht="114.95" customHeight="1">
      <c r="A402" s="32">
        <v>398</v>
      </c>
      <c r="B402" s="2">
        <v>44424.463888888888</v>
      </c>
      <c r="C402" s="3" t="s">
        <v>387</v>
      </c>
      <c r="D402" s="3" t="s">
        <v>406</v>
      </c>
      <c r="E402" s="4" t="s">
        <v>466</v>
      </c>
      <c r="F402" s="2">
        <f t="shared" ref="F402:F411" si="18">SUM(B402+14)</f>
        <v>44438.463888888888</v>
      </c>
      <c r="G402" s="5">
        <v>44378</v>
      </c>
      <c r="H402" s="6">
        <v>35000</v>
      </c>
      <c r="I402" s="7">
        <v>58000</v>
      </c>
      <c r="J402" s="4" t="s">
        <v>19</v>
      </c>
      <c r="K402" s="8" t="s">
        <v>16</v>
      </c>
      <c r="L402" s="3"/>
    </row>
    <row r="403" spans="1:12" ht="114.95" customHeight="1">
      <c r="A403" s="32">
        <v>399</v>
      </c>
      <c r="B403" s="2">
        <v>44424.46597222222</v>
      </c>
      <c r="C403" s="3" t="s">
        <v>387</v>
      </c>
      <c r="D403" s="3" t="s">
        <v>394</v>
      </c>
      <c r="E403" s="4" t="s">
        <v>347</v>
      </c>
      <c r="F403" s="2">
        <f t="shared" si="18"/>
        <v>44438.46597222222</v>
      </c>
      <c r="G403" s="5">
        <v>44378</v>
      </c>
      <c r="H403" s="6">
        <v>85000</v>
      </c>
      <c r="I403" s="7">
        <v>125000</v>
      </c>
      <c r="J403" s="4" t="s">
        <v>19</v>
      </c>
      <c r="K403" s="8" t="s">
        <v>16</v>
      </c>
      <c r="L403" s="3"/>
    </row>
    <row r="404" spans="1:12" ht="114.95" customHeight="1">
      <c r="A404" s="32">
        <v>400</v>
      </c>
      <c r="B404" s="2">
        <v>44424.469444444447</v>
      </c>
      <c r="C404" s="3" t="s">
        <v>387</v>
      </c>
      <c r="D404" s="3" t="s">
        <v>87</v>
      </c>
      <c r="E404" s="4" t="s">
        <v>461</v>
      </c>
      <c r="F404" s="2">
        <f t="shared" si="18"/>
        <v>44438.469444444447</v>
      </c>
      <c r="G404" s="5">
        <v>44378</v>
      </c>
      <c r="H404" s="6">
        <v>35000</v>
      </c>
      <c r="I404" s="7">
        <v>45000</v>
      </c>
      <c r="J404" s="4" t="s">
        <v>37</v>
      </c>
      <c r="K404" s="8" t="s">
        <v>16</v>
      </c>
      <c r="L404" s="3"/>
    </row>
    <row r="405" spans="1:12" ht="114.95" customHeight="1">
      <c r="A405" s="32">
        <v>401</v>
      </c>
      <c r="B405" s="2">
        <v>44424.477777777778</v>
      </c>
      <c r="C405" s="3" t="s">
        <v>387</v>
      </c>
      <c r="D405" s="3" t="s">
        <v>436</v>
      </c>
      <c r="E405" s="4" t="s">
        <v>437</v>
      </c>
      <c r="F405" s="2">
        <f t="shared" si="18"/>
        <v>44438.477777777778</v>
      </c>
      <c r="G405" s="5">
        <v>44378</v>
      </c>
      <c r="H405" s="6">
        <v>40000</v>
      </c>
      <c r="I405" s="7">
        <v>55000</v>
      </c>
      <c r="J405" s="4" t="s">
        <v>37</v>
      </c>
      <c r="K405" s="8" t="s">
        <v>16</v>
      </c>
      <c r="L405" s="3"/>
    </row>
    <row r="406" spans="1:12" ht="114.95" customHeight="1">
      <c r="A406" s="32">
        <v>402</v>
      </c>
      <c r="B406" s="2">
        <v>44424.510416666664</v>
      </c>
      <c r="C406" s="3" t="s">
        <v>387</v>
      </c>
      <c r="D406" s="3" t="s">
        <v>459</v>
      </c>
      <c r="E406" s="4" t="s">
        <v>460</v>
      </c>
      <c r="F406" s="2">
        <f t="shared" si="18"/>
        <v>44438.510416666664</v>
      </c>
      <c r="G406" s="5">
        <v>44378</v>
      </c>
      <c r="H406" s="6">
        <v>45000</v>
      </c>
      <c r="I406" s="7">
        <v>75000</v>
      </c>
      <c r="J406" s="4" t="s">
        <v>19</v>
      </c>
      <c r="K406" s="8" t="s">
        <v>16</v>
      </c>
      <c r="L406" s="3"/>
    </row>
    <row r="407" spans="1:12" ht="114.95" customHeight="1">
      <c r="A407" s="32">
        <v>403</v>
      </c>
      <c r="B407" s="2">
        <v>44424.510416666664</v>
      </c>
      <c r="C407" s="3" t="s">
        <v>387</v>
      </c>
      <c r="D407" s="3" t="s">
        <v>164</v>
      </c>
      <c r="E407" s="4" t="s">
        <v>463</v>
      </c>
      <c r="F407" s="2">
        <f t="shared" si="18"/>
        <v>44438.510416666664</v>
      </c>
      <c r="G407" s="5">
        <v>44378</v>
      </c>
      <c r="H407" s="6">
        <v>30000</v>
      </c>
      <c r="I407" s="7">
        <v>49000</v>
      </c>
      <c r="J407" s="4" t="s">
        <v>166</v>
      </c>
      <c r="K407" s="8" t="s">
        <v>16</v>
      </c>
      <c r="L407" s="3"/>
    </row>
    <row r="408" spans="1:12" ht="114.95" customHeight="1">
      <c r="A408" s="32">
        <v>404</v>
      </c>
      <c r="B408" s="2">
        <v>44424.510416666664</v>
      </c>
      <c r="C408" s="3" t="s">
        <v>387</v>
      </c>
      <c r="D408" s="3" t="s">
        <v>469</v>
      </c>
      <c r="E408" s="4" t="s">
        <v>470</v>
      </c>
      <c r="F408" s="2">
        <f t="shared" si="18"/>
        <v>44438.510416666664</v>
      </c>
      <c r="G408" s="5">
        <v>44378</v>
      </c>
      <c r="H408" s="6">
        <v>95500</v>
      </c>
      <c r="I408" s="7">
        <v>185500</v>
      </c>
      <c r="J408" s="4" t="s">
        <v>19</v>
      </c>
      <c r="K408" s="8" t="s">
        <v>16</v>
      </c>
      <c r="L408" s="3"/>
    </row>
    <row r="409" spans="1:12" ht="114.95" customHeight="1">
      <c r="A409" s="32">
        <v>407</v>
      </c>
      <c r="B409" s="2">
        <v>44470.595833333333</v>
      </c>
      <c r="C409" s="3" t="s">
        <v>387</v>
      </c>
      <c r="D409" s="3" t="s">
        <v>498</v>
      </c>
      <c r="E409" s="4" t="s">
        <v>499</v>
      </c>
      <c r="F409" s="2">
        <f t="shared" si="18"/>
        <v>44484.595833333333</v>
      </c>
      <c r="G409" s="5">
        <v>44469</v>
      </c>
      <c r="H409" s="6">
        <v>90000</v>
      </c>
      <c r="I409" s="7">
        <v>95660</v>
      </c>
      <c r="J409" s="4" t="s">
        <v>61</v>
      </c>
      <c r="K409" s="8" t="s">
        <v>16</v>
      </c>
      <c r="L409" s="3"/>
    </row>
    <row r="410" spans="1:12" ht="114.95" customHeight="1">
      <c r="A410" s="32">
        <v>408</v>
      </c>
      <c r="B410" s="2">
        <v>44470.604861111111</v>
      </c>
      <c r="C410" s="3" t="s">
        <v>387</v>
      </c>
      <c r="D410" s="3" t="s">
        <v>67</v>
      </c>
      <c r="E410" s="4" t="s">
        <v>499</v>
      </c>
      <c r="F410" s="2">
        <f t="shared" si="18"/>
        <v>44484.604861111111</v>
      </c>
      <c r="G410" s="5">
        <v>44469</v>
      </c>
      <c r="H410" s="6">
        <v>52400</v>
      </c>
      <c r="I410" s="7">
        <v>56400</v>
      </c>
      <c r="J410" s="4" t="s">
        <v>61</v>
      </c>
      <c r="K410" s="8" t="s">
        <v>16</v>
      </c>
      <c r="L410" s="3"/>
    </row>
    <row r="411" spans="1:12" ht="114.95" customHeight="1">
      <c r="A411" s="32">
        <v>409</v>
      </c>
      <c r="B411" s="2">
        <v>44470.606944444444</v>
      </c>
      <c r="C411" s="3" t="s">
        <v>387</v>
      </c>
      <c r="D411" s="3" t="s">
        <v>28</v>
      </c>
      <c r="E411" s="4" t="s">
        <v>499</v>
      </c>
      <c r="F411" s="2">
        <f t="shared" si="18"/>
        <v>44484.606944444444</v>
      </c>
      <c r="G411" s="5">
        <v>44469</v>
      </c>
      <c r="H411" s="6">
        <v>80000</v>
      </c>
      <c r="I411" s="7">
        <v>80000</v>
      </c>
      <c r="J411" s="4" t="s">
        <v>61</v>
      </c>
      <c r="K411" s="8" t="s">
        <v>16</v>
      </c>
      <c r="L411" s="3"/>
    </row>
    <row r="412" spans="1:12" ht="114.95" customHeight="1">
      <c r="A412" s="32">
        <v>410</v>
      </c>
      <c r="B412" s="2">
        <v>43139</v>
      </c>
      <c r="C412" s="3" t="s">
        <v>500</v>
      </c>
      <c r="D412" s="3" t="s">
        <v>501</v>
      </c>
      <c r="E412" s="4" t="s">
        <v>431</v>
      </c>
      <c r="F412" s="2">
        <v>43328</v>
      </c>
      <c r="G412" s="5">
        <v>43109</v>
      </c>
      <c r="H412" s="6">
        <v>39000</v>
      </c>
      <c r="I412" s="7">
        <v>39000</v>
      </c>
      <c r="J412" s="4" t="s">
        <v>166</v>
      </c>
      <c r="K412" s="8" t="s">
        <v>16</v>
      </c>
      <c r="L412" s="3" t="s">
        <v>502</v>
      </c>
    </row>
    <row r="413" spans="1:12" ht="114.95" customHeight="1">
      <c r="A413" s="32">
        <v>411</v>
      </c>
      <c r="B413" s="2">
        <v>43139</v>
      </c>
      <c r="C413" s="3" t="s">
        <v>500</v>
      </c>
      <c r="D413" s="3" t="s">
        <v>503</v>
      </c>
      <c r="E413" s="4" t="s">
        <v>504</v>
      </c>
      <c r="F413" s="2">
        <v>43328</v>
      </c>
      <c r="G413" s="5">
        <v>43109</v>
      </c>
      <c r="H413" s="6">
        <v>52000</v>
      </c>
      <c r="I413" s="7">
        <v>52000</v>
      </c>
      <c r="J413" s="4" t="s">
        <v>37</v>
      </c>
      <c r="K413" s="8" t="s">
        <v>16</v>
      </c>
      <c r="L413" s="3"/>
    </row>
    <row r="414" spans="1:12" ht="114.95" customHeight="1">
      <c r="A414" s="32">
        <v>412</v>
      </c>
      <c r="B414" s="2">
        <v>43325</v>
      </c>
      <c r="C414" s="3" t="s">
        <v>500</v>
      </c>
      <c r="D414" s="3" t="s">
        <v>92</v>
      </c>
      <c r="E414" s="4" t="s">
        <v>93</v>
      </c>
      <c r="F414" s="2">
        <v>43339</v>
      </c>
      <c r="G414" s="5">
        <v>43342</v>
      </c>
      <c r="H414" s="6">
        <v>518205</v>
      </c>
      <c r="I414" s="7">
        <v>518205</v>
      </c>
      <c r="J414" s="4" t="s">
        <v>210</v>
      </c>
      <c r="K414" s="8" t="s">
        <v>16</v>
      </c>
      <c r="L414" s="3"/>
    </row>
    <row r="415" spans="1:12" ht="114.95" customHeight="1">
      <c r="A415" s="32">
        <v>413</v>
      </c>
      <c r="B415" s="2">
        <v>43325</v>
      </c>
      <c r="C415" s="3" t="s">
        <v>500</v>
      </c>
      <c r="D415" s="3" t="s">
        <v>505</v>
      </c>
      <c r="E415" s="4" t="s">
        <v>433</v>
      </c>
      <c r="F415" s="2">
        <v>43339</v>
      </c>
      <c r="G415" s="5">
        <v>42378</v>
      </c>
      <c r="H415" s="6">
        <v>33000</v>
      </c>
      <c r="I415" s="7">
        <v>33000</v>
      </c>
      <c r="J415" s="4" t="s">
        <v>15</v>
      </c>
      <c r="K415" s="8" t="s">
        <v>16</v>
      </c>
      <c r="L415" s="3"/>
    </row>
    <row r="416" spans="1:12" ht="114.95" customHeight="1">
      <c r="A416" s="32">
        <v>414</v>
      </c>
      <c r="B416" s="2">
        <v>43325</v>
      </c>
      <c r="C416" s="3" t="s">
        <v>500</v>
      </c>
      <c r="D416" s="3" t="s">
        <v>506</v>
      </c>
      <c r="E416" s="4" t="s">
        <v>507</v>
      </c>
      <c r="F416" s="2">
        <v>43339</v>
      </c>
      <c r="G416" s="5">
        <v>42378</v>
      </c>
      <c r="H416" s="6">
        <v>50000</v>
      </c>
      <c r="I416" s="7">
        <v>50000</v>
      </c>
      <c r="J416" s="4" t="s">
        <v>15</v>
      </c>
      <c r="K416" s="8" t="s">
        <v>16</v>
      </c>
      <c r="L416" s="3"/>
    </row>
    <row r="417" spans="1:12" ht="114.95" customHeight="1">
      <c r="A417" s="32">
        <v>415</v>
      </c>
      <c r="B417" s="2">
        <v>43325</v>
      </c>
      <c r="C417" s="3" t="s">
        <v>500</v>
      </c>
      <c r="D417" s="3" t="s">
        <v>508</v>
      </c>
      <c r="E417" s="4" t="s">
        <v>255</v>
      </c>
      <c r="F417" s="2">
        <v>43339</v>
      </c>
      <c r="G417" s="5">
        <v>42376</v>
      </c>
      <c r="H417" s="6">
        <v>27000</v>
      </c>
      <c r="I417" s="7">
        <v>27000</v>
      </c>
      <c r="J417" s="4" t="s">
        <v>73</v>
      </c>
      <c r="K417" s="8" t="s">
        <v>16</v>
      </c>
      <c r="L417" s="3"/>
    </row>
    <row r="418" spans="1:12" ht="114.95" customHeight="1">
      <c r="A418" s="32">
        <v>416</v>
      </c>
      <c r="B418" s="2">
        <v>43325</v>
      </c>
      <c r="C418" s="3" t="s">
        <v>500</v>
      </c>
      <c r="D418" s="3" t="s">
        <v>509</v>
      </c>
      <c r="E418" s="4" t="s">
        <v>507</v>
      </c>
      <c r="F418" s="2">
        <v>43339</v>
      </c>
      <c r="G418" s="5">
        <v>42378</v>
      </c>
      <c r="H418" s="6">
        <v>70000</v>
      </c>
      <c r="I418" s="7">
        <v>70000</v>
      </c>
      <c r="J418" s="4" t="s">
        <v>15</v>
      </c>
      <c r="K418" s="8" t="s">
        <v>16</v>
      </c>
      <c r="L418" s="3"/>
    </row>
    <row r="419" spans="1:12" ht="114.95" customHeight="1">
      <c r="A419" s="32">
        <v>417</v>
      </c>
      <c r="B419" s="2">
        <v>43325</v>
      </c>
      <c r="C419" s="3" t="s">
        <v>500</v>
      </c>
      <c r="D419" s="3" t="s">
        <v>510</v>
      </c>
      <c r="E419" s="4" t="s">
        <v>511</v>
      </c>
      <c r="F419" s="2">
        <v>43339</v>
      </c>
      <c r="G419" s="5">
        <v>42378</v>
      </c>
      <c r="H419" s="6">
        <v>150000</v>
      </c>
      <c r="I419" s="7">
        <v>150000</v>
      </c>
      <c r="J419" s="4" t="s">
        <v>15</v>
      </c>
      <c r="K419" s="8" t="s">
        <v>16</v>
      </c>
      <c r="L419" s="3"/>
    </row>
    <row r="420" spans="1:12" ht="114.95" customHeight="1">
      <c r="A420" s="32">
        <v>418</v>
      </c>
      <c r="B420" s="2">
        <v>43325</v>
      </c>
      <c r="C420" s="3" t="s">
        <v>500</v>
      </c>
      <c r="D420" s="3" t="s">
        <v>510</v>
      </c>
      <c r="E420" s="4" t="s">
        <v>512</v>
      </c>
      <c r="F420" s="2">
        <v>43339</v>
      </c>
      <c r="G420" s="5">
        <v>42378</v>
      </c>
      <c r="H420" s="6">
        <v>60000</v>
      </c>
      <c r="I420" s="7">
        <v>60000</v>
      </c>
      <c r="J420" s="4" t="s">
        <v>15</v>
      </c>
      <c r="K420" s="8" t="s">
        <v>16</v>
      </c>
      <c r="L420" s="3"/>
    </row>
    <row r="421" spans="1:12" ht="114.95" customHeight="1">
      <c r="A421" s="32">
        <v>419</v>
      </c>
      <c r="B421" s="2">
        <v>43325</v>
      </c>
      <c r="C421" s="3" t="s">
        <v>500</v>
      </c>
      <c r="D421" s="3" t="s">
        <v>510</v>
      </c>
      <c r="E421" s="4" t="s">
        <v>78</v>
      </c>
      <c r="F421" s="2">
        <v>43339</v>
      </c>
      <c r="G421" s="5">
        <v>42378</v>
      </c>
      <c r="H421" s="6">
        <v>300000</v>
      </c>
      <c r="I421" s="7">
        <v>300000</v>
      </c>
      <c r="J421" s="4" t="s">
        <v>15</v>
      </c>
      <c r="K421" s="8" t="s">
        <v>16</v>
      </c>
      <c r="L421" s="3"/>
    </row>
    <row r="422" spans="1:12" ht="114.95" customHeight="1">
      <c r="A422" s="32">
        <v>420</v>
      </c>
      <c r="B422" s="2">
        <v>43325</v>
      </c>
      <c r="C422" s="3" t="s">
        <v>500</v>
      </c>
      <c r="D422" s="3" t="s">
        <v>123</v>
      </c>
      <c r="E422" s="4" t="s">
        <v>124</v>
      </c>
      <c r="F422" s="2">
        <v>43339</v>
      </c>
      <c r="G422" s="5">
        <v>42378</v>
      </c>
      <c r="H422" s="6">
        <v>1250000</v>
      </c>
      <c r="I422" s="7">
        <v>1250000</v>
      </c>
      <c r="J422" s="4" t="s">
        <v>73</v>
      </c>
      <c r="K422" s="8" t="s">
        <v>16</v>
      </c>
      <c r="L422" s="3"/>
    </row>
    <row r="423" spans="1:12" ht="114.95" customHeight="1">
      <c r="A423" s="32">
        <v>421</v>
      </c>
      <c r="B423" s="2">
        <v>43325</v>
      </c>
      <c r="C423" s="3" t="s">
        <v>500</v>
      </c>
      <c r="D423" s="3" t="s">
        <v>117</v>
      </c>
      <c r="E423" s="4" t="s">
        <v>513</v>
      </c>
      <c r="F423" s="2">
        <v>43339</v>
      </c>
      <c r="G423" s="5">
        <v>42377</v>
      </c>
      <c r="H423" s="6">
        <v>140000</v>
      </c>
      <c r="I423" s="7">
        <v>140000</v>
      </c>
      <c r="J423" s="4" t="s">
        <v>15</v>
      </c>
      <c r="K423" s="8" t="s">
        <v>16</v>
      </c>
      <c r="L423" s="3"/>
    </row>
    <row r="424" spans="1:12" ht="114.95" customHeight="1">
      <c r="A424" s="32">
        <v>422</v>
      </c>
      <c r="B424" s="2">
        <v>43325</v>
      </c>
      <c r="C424" s="3" t="s">
        <v>500</v>
      </c>
      <c r="D424" s="3" t="s">
        <v>501</v>
      </c>
      <c r="E424" s="4" t="s">
        <v>431</v>
      </c>
      <c r="F424" s="2">
        <v>43339</v>
      </c>
      <c r="G424" s="5">
        <v>42597</v>
      </c>
      <c r="H424" s="6">
        <v>45000</v>
      </c>
      <c r="I424" s="7">
        <v>45000</v>
      </c>
      <c r="J424" s="4" t="s">
        <v>15</v>
      </c>
      <c r="K424" s="8" t="s">
        <v>16</v>
      </c>
      <c r="L424" s="3"/>
    </row>
    <row r="425" spans="1:12" ht="114.95" customHeight="1">
      <c r="A425" s="32">
        <v>423</v>
      </c>
      <c r="B425" s="2">
        <v>43325</v>
      </c>
      <c r="C425" s="3" t="s">
        <v>500</v>
      </c>
      <c r="D425" s="3" t="s">
        <v>312</v>
      </c>
      <c r="E425" s="4" t="s">
        <v>298</v>
      </c>
      <c r="F425" s="2">
        <v>43339</v>
      </c>
      <c r="G425" s="5">
        <v>42375</v>
      </c>
      <c r="H425" s="6">
        <v>90000</v>
      </c>
      <c r="I425" s="7">
        <v>90000</v>
      </c>
      <c r="J425" s="4" t="s">
        <v>15</v>
      </c>
      <c r="K425" s="8" t="s">
        <v>16</v>
      </c>
      <c r="L425" s="3"/>
    </row>
    <row r="426" spans="1:12" ht="114.95" customHeight="1">
      <c r="A426" s="32">
        <v>424</v>
      </c>
      <c r="B426" s="2">
        <v>43325</v>
      </c>
      <c r="C426" s="3" t="s">
        <v>500</v>
      </c>
      <c r="D426" s="3" t="s">
        <v>514</v>
      </c>
      <c r="E426" s="4" t="s">
        <v>515</v>
      </c>
      <c r="F426" s="2">
        <v>43339</v>
      </c>
      <c r="G426" s="5" t="s">
        <v>516</v>
      </c>
      <c r="H426" s="6">
        <v>70000</v>
      </c>
      <c r="I426" s="7">
        <v>70000</v>
      </c>
      <c r="J426" s="4" t="s">
        <v>15</v>
      </c>
      <c r="K426" s="8" t="s">
        <v>16</v>
      </c>
      <c r="L426" s="3"/>
    </row>
    <row r="427" spans="1:12" ht="114.95" customHeight="1">
      <c r="A427" s="32">
        <v>425</v>
      </c>
      <c r="B427" s="2">
        <v>43325</v>
      </c>
      <c r="C427" s="3" t="s">
        <v>500</v>
      </c>
      <c r="D427" s="3" t="s">
        <v>517</v>
      </c>
      <c r="E427" s="4" t="s">
        <v>518</v>
      </c>
      <c r="F427" s="2">
        <v>43339</v>
      </c>
      <c r="G427" s="5">
        <v>40924</v>
      </c>
      <c r="H427" s="6">
        <v>85000</v>
      </c>
      <c r="I427" s="7">
        <v>160000</v>
      </c>
      <c r="J427" s="4" t="s">
        <v>15</v>
      </c>
      <c r="K427" s="8" t="s">
        <v>16</v>
      </c>
      <c r="L427" s="3"/>
    </row>
    <row r="428" spans="1:12" ht="114.95" customHeight="1">
      <c r="A428" s="32">
        <v>426</v>
      </c>
      <c r="B428" s="2">
        <v>43325</v>
      </c>
      <c r="C428" s="3" t="s">
        <v>500</v>
      </c>
      <c r="D428" s="3" t="s">
        <v>519</v>
      </c>
      <c r="E428" s="4" t="s">
        <v>520</v>
      </c>
      <c r="F428" s="2">
        <v>43339</v>
      </c>
      <c r="G428" s="5">
        <v>42376</v>
      </c>
      <c r="H428" s="6">
        <v>85000</v>
      </c>
      <c r="I428" s="7">
        <v>85000</v>
      </c>
      <c r="J428" s="4" t="s">
        <v>19</v>
      </c>
      <c r="K428" s="8" t="s">
        <v>16</v>
      </c>
      <c r="L428" s="3"/>
    </row>
    <row r="429" spans="1:12" ht="114.95" customHeight="1">
      <c r="A429" s="32">
        <v>427</v>
      </c>
      <c r="B429" s="2">
        <v>43325</v>
      </c>
      <c r="C429" s="3" t="s">
        <v>500</v>
      </c>
      <c r="D429" s="3" t="s">
        <v>521</v>
      </c>
      <c r="E429" s="4" t="s">
        <v>126</v>
      </c>
      <c r="F429" s="2">
        <v>43339</v>
      </c>
      <c r="G429" s="5">
        <v>42378</v>
      </c>
      <c r="H429" s="6">
        <v>55000</v>
      </c>
      <c r="I429" s="7">
        <v>55000</v>
      </c>
      <c r="J429" s="4" t="s">
        <v>73</v>
      </c>
      <c r="K429" s="8" t="s">
        <v>16</v>
      </c>
      <c r="L429" s="3"/>
    </row>
    <row r="430" spans="1:12" ht="114.95" customHeight="1">
      <c r="A430" s="32">
        <v>428</v>
      </c>
      <c r="B430" s="2">
        <v>43325</v>
      </c>
      <c r="C430" s="3" t="s">
        <v>500</v>
      </c>
      <c r="D430" s="3" t="s">
        <v>522</v>
      </c>
      <c r="E430" s="4" t="s">
        <v>523</v>
      </c>
      <c r="F430" s="2">
        <v>43339</v>
      </c>
      <c r="G430" s="5">
        <v>42378</v>
      </c>
      <c r="H430" s="6">
        <v>35000</v>
      </c>
      <c r="I430" s="7">
        <v>35000</v>
      </c>
      <c r="J430" s="4" t="s">
        <v>15</v>
      </c>
      <c r="K430" s="8" t="s">
        <v>16</v>
      </c>
      <c r="L430" s="3"/>
    </row>
    <row r="431" spans="1:12" ht="114.95" customHeight="1">
      <c r="A431" s="32">
        <v>429</v>
      </c>
      <c r="B431" s="2">
        <v>43325</v>
      </c>
      <c r="C431" s="3" t="s">
        <v>500</v>
      </c>
      <c r="D431" s="3" t="s">
        <v>35</v>
      </c>
      <c r="E431" s="4" t="s">
        <v>136</v>
      </c>
      <c r="F431" s="2">
        <v>43339</v>
      </c>
      <c r="G431" s="5">
        <v>42378</v>
      </c>
      <c r="H431" s="6">
        <v>250000</v>
      </c>
      <c r="I431" s="7">
        <v>250000</v>
      </c>
      <c r="J431" s="4" t="s">
        <v>15</v>
      </c>
      <c r="K431" s="8" t="s">
        <v>16</v>
      </c>
      <c r="L431" s="3"/>
    </row>
    <row r="432" spans="1:12" ht="114.95" customHeight="1">
      <c r="A432" s="32">
        <v>430</v>
      </c>
      <c r="B432" s="2">
        <v>43325</v>
      </c>
      <c r="C432" s="3" t="s">
        <v>500</v>
      </c>
      <c r="D432" s="3" t="s">
        <v>524</v>
      </c>
      <c r="E432" s="4" t="s">
        <v>525</v>
      </c>
      <c r="F432" s="2">
        <v>43339</v>
      </c>
      <c r="G432" s="5">
        <v>42369</v>
      </c>
      <c r="H432" s="6">
        <v>115500</v>
      </c>
      <c r="I432" s="7">
        <v>115500</v>
      </c>
      <c r="J432" s="4" t="s">
        <v>15</v>
      </c>
      <c r="K432" s="8" t="s">
        <v>16</v>
      </c>
      <c r="L432" s="3"/>
    </row>
    <row r="433" spans="1:12" ht="114.95" customHeight="1">
      <c r="A433" s="32">
        <v>431</v>
      </c>
      <c r="B433" s="2">
        <v>43325</v>
      </c>
      <c r="C433" s="3" t="s">
        <v>500</v>
      </c>
      <c r="D433" s="3" t="s">
        <v>92</v>
      </c>
      <c r="E433" s="4" t="s">
        <v>93</v>
      </c>
      <c r="F433" s="2">
        <v>43339</v>
      </c>
      <c r="G433" s="5">
        <v>42377</v>
      </c>
      <c r="H433" s="6">
        <v>480000</v>
      </c>
      <c r="I433" s="7">
        <v>480000</v>
      </c>
      <c r="J433" s="4" t="s">
        <v>15</v>
      </c>
      <c r="K433" s="8" t="s">
        <v>16</v>
      </c>
      <c r="L433" s="3"/>
    </row>
    <row r="434" spans="1:12" ht="114.95" customHeight="1">
      <c r="A434" s="32">
        <v>432</v>
      </c>
      <c r="B434" s="2">
        <v>43325</v>
      </c>
      <c r="C434" s="3" t="s">
        <v>500</v>
      </c>
      <c r="D434" s="3" t="s">
        <v>526</v>
      </c>
      <c r="E434" s="4" t="s">
        <v>433</v>
      </c>
      <c r="F434" s="2">
        <v>43339</v>
      </c>
      <c r="G434" s="5">
        <v>42378</v>
      </c>
      <c r="H434" s="6">
        <v>50000</v>
      </c>
      <c r="I434" s="7">
        <v>50000</v>
      </c>
      <c r="J434" s="4" t="s">
        <v>15</v>
      </c>
      <c r="K434" s="8" t="s">
        <v>16</v>
      </c>
      <c r="L434" s="3"/>
    </row>
    <row r="435" spans="1:12" ht="114.95" customHeight="1">
      <c r="A435" s="32">
        <v>433</v>
      </c>
      <c r="B435" s="2">
        <v>43325</v>
      </c>
      <c r="C435" s="3" t="s">
        <v>500</v>
      </c>
      <c r="D435" s="3" t="s">
        <v>55</v>
      </c>
      <c r="E435" s="4" t="s">
        <v>159</v>
      </c>
      <c r="F435" s="2">
        <v>43339</v>
      </c>
      <c r="G435" s="5">
        <v>42378</v>
      </c>
      <c r="H435" s="6">
        <v>30000</v>
      </c>
      <c r="I435" s="7">
        <v>30000</v>
      </c>
      <c r="J435" s="4" t="s">
        <v>15</v>
      </c>
      <c r="K435" s="8" t="s">
        <v>16</v>
      </c>
      <c r="L435" s="3"/>
    </row>
    <row r="436" spans="1:12" ht="114.95" customHeight="1">
      <c r="A436" s="32">
        <v>434</v>
      </c>
      <c r="B436" s="2">
        <v>43382</v>
      </c>
      <c r="C436" s="3" t="s">
        <v>500</v>
      </c>
      <c r="D436" s="3" t="s">
        <v>510</v>
      </c>
      <c r="E436" s="4" t="s">
        <v>527</v>
      </c>
      <c r="F436" s="2">
        <f>SUM(B436 +14)</f>
        <v>43396</v>
      </c>
      <c r="G436" s="5">
        <v>43374</v>
      </c>
      <c r="H436" s="6">
        <v>310000</v>
      </c>
      <c r="I436" s="7">
        <v>310000</v>
      </c>
      <c r="J436" s="4" t="s">
        <v>314</v>
      </c>
      <c r="K436" s="8" t="s">
        <v>16</v>
      </c>
      <c r="L436" s="3"/>
    </row>
    <row r="437" spans="1:12" ht="114.95" customHeight="1">
      <c r="A437" s="32">
        <v>435</v>
      </c>
      <c r="B437" s="2">
        <v>43382</v>
      </c>
      <c r="C437" s="3" t="s">
        <v>500</v>
      </c>
      <c r="D437" s="3" t="s">
        <v>510</v>
      </c>
      <c r="E437" s="4" t="s">
        <v>528</v>
      </c>
      <c r="F437" s="2">
        <f>SUM(B437 +14)</f>
        <v>43396</v>
      </c>
      <c r="G437" s="5">
        <v>43374</v>
      </c>
      <c r="H437" s="6">
        <v>51000</v>
      </c>
      <c r="I437" s="9">
        <v>51000</v>
      </c>
      <c r="J437" s="4" t="s">
        <v>314</v>
      </c>
      <c r="K437" s="8" t="s">
        <v>16</v>
      </c>
      <c r="L437" s="3"/>
    </row>
    <row r="438" spans="1:12" ht="114.95" customHeight="1">
      <c r="A438" s="32">
        <v>436</v>
      </c>
      <c r="B438" s="2">
        <v>43382</v>
      </c>
      <c r="C438" s="3" t="s">
        <v>500</v>
      </c>
      <c r="D438" s="3" t="s">
        <v>510</v>
      </c>
      <c r="E438" s="4" t="s">
        <v>529</v>
      </c>
      <c r="F438" s="2">
        <f>SUM(B438 +14)</f>
        <v>43396</v>
      </c>
      <c r="G438" s="5">
        <v>43374</v>
      </c>
      <c r="H438" s="6">
        <v>150000</v>
      </c>
      <c r="I438" s="7">
        <v>150000</v>
      </c>
      <c r="J438" s="4" t="s">
        <v>314</v>
      </c>
      <c r="K438" s="8" t="s">
        <v>16</v>
      </c>
      <c r="L438" s="3"/>
    </row>
    <row r="439" spans="1:12" ht="114.95" customHeight="1">
      <c r="A439" s="32">
        <v>438</v>
      </c>
      <c r="B439" s="2">
        <v>43543</v>
      </c>
      <c r="C439" s="3" t="s">
        <v>500</v>
      </c>
      <c r="D439" s="3" t="s">
        <v>530</v>
      </c>
      <c r="E439" s="4" t="s">
        <v>531</v>
      </c>
      <c r="F439" s="2">
        <f>SUM(B439+14)</f>
        <v>43557</v>
      </c>
      <c r="G439" s="5">
        <v>43282</v>
      </c>
      <c r="H439" s="6">
        <v>32248</v>
      </c>
      <c r="I439" s="7">
        <v>32248</v>
      </c>
      <c r="J439" s="4" t="s">
        <v>19</v>
      </c>
      <c r="K439" s="8" t="s">
        <v>16</v>
      </c>
      <c r="L439" s="3"/>
    </row>
    <row r="440" spans="1:12" ht="114.95" customHeight="1">
      <c r="A440" s="32">
        <v>437</v>
      </c>
      <c r="B440" s="2">
        <v>43550</v>
      </c>
      <c r="C440" s="3" t="s">
        <v>500</v>
      </c>
      <c r="D440" s="3" t="s">
        <v>434</v>
      </c>
      <c r="E440" s="4" t="s">
        <v>435</v>
      </c>
      <c r="F440" s="2">
        <f>SUM(B440+14)</f>
        <v>43564</v>
      </c>
      <c r="G440" s="5">
        <v>43647</v>
      </c>
      <c r="H440" s="6">
        <v>37000</v>
      </c>
      <c r="I440" s="7">
        <v>37000</v>
      </c>
      <c r="J440" s="4" t="s">
        <v>210</v>
      </c>
      <c r="K440" s="8" t="s">
        <v>16</v>
      </c>
      <c r="L440" s="3"/>
    </row>
    <row r="441" spans="1:12" ht="114.95" customHeight="1">
      <c r="A441" s="32">
        <v>442</v>
      </c>
      <c r="B441" s="2">
        <v>43607</v>
      </c>
      <c r="C441" s="3" t="s">
        <v>500</v>
      </c>
      <c r="D441" s="3" t="s">
        <v>532</v>
      </c>
      <c r="E441" s="4" t="s">
        <v>533</v>
      </c>
      <c r="F441" s="2">
        <f>SUM(B441 +14)</f>
        <v>43621</v>
      </c>
      <c r="G441" s="5">
        <v>43556</v>
      </c>
      <c r="H441" s="6">
        <f>3*23000</f>
        <v>69000</v>
      </c>
      <c r="I441" s="7">
        <f>3*23000</f>
        <v>69000</v>
      </c>
      <c r="J441" s="4" t="s">
        <v>19</v>
      </c>
      <c r="K441" s="8" t="s">
        <v>16</v>
      </c>
      <c r="L441" s="3" t="s">
        <v>20</v>
      </c>
    </row>
    <row r="442" spans="1:12" ht="114.95" customHeight="1">
      <c r="A442" s="32">
        <v>441</v>
      </c>
      <c r="B442" s="2">
        <v>43609</v>
      </c>
      <c r="C442" s="3" t="s">
        <v>500</v>
      </c>
      <c r="D442" s="3" t="s">
        <v>534</v>
      </c>
      <c r="E442" s="4" t="s">
        <v>535</v>
      </c>
      <c r="F442" s="2">
        <f>SUM(B442 +14)</f>
        <v>43623</v>
      </c>
      <c r="G442" s="5">
        <v>43678</v>
      </c>
      <c r="H442" s="6">
        <v>55800</v>
      </c>
      <c r="I442" s="7">
        <v>55800</v>
      </c>
      <c r="J442" s="4" t="s">
        <v>15</v>
      </c>
      <c r="K442" s="8" t="s">
        <v>16</v>
      </c>
      <c r="L442" s="3"/>
    </row>
    <row r="443" spans="1:12" ht="114.95" customHeight="1">
      <c r="A443" s="32">
        <v>439</v>
      </c>
      <c r="B443" s="2">
        <v>43613</v>
      </c>
      <c r="C443" s="3" t="s">
        <v>500</v>
      </c>
      <c r="D443" s="3" t="s">
        <v>361</v>
      </c>
      <c r="E443" s="4" t="s">
        <v>536</v>
      </c>
      <c r="F443" s="2">
        <f>SUM(B443 +14)</f>
        <v>43627</v>
      </c>
      <c r="G443" s="5">
        <v>43647</v>
      </c>
      <c r="H443" s="6">
        <v>1350000</v>
      </c>
      <c r="I443" s="7">
        <v>1350000</v>
      </c>
      <c r="J443" s="4" t="s">
        <v>73</v>
      </c>
      <c r="K443" s="8" t="s">
        <v>16</v>
      </c>
      <c r="L443" s="3"/>
    </row>
    <row r="444" spans="1:12" ht="114.95" customHeight="1">
      <c r="A444" s="32">
        <v>440</v>
      </c>
      <c r="B444" s="2">
        <v>43613</v>
      </c>
      <c r="C444" s="3" t="s">
        <v>500</v>
      </c>
      <c r="D444" s="3" t="s">
        <v>117</v>
      </c>
      <c r="E444" s="4" t="s">
        <v>513</v>
      </c>
      <c r="F444" s="2">
        <f>SUM(B444 +14)</f>
        <v>43627</v>
      </c>
      <c r="G444" s="5">
        <v>43678</v>
      </c>
      <c r="H444" s="6">
        <v>290000</v>
      </c>
      <c r="I444" s="9">
        <v>290000</v>
      </c>
      <c r="J444" s="4" t="s">
        <v>19</v>
      </c>
      <c r="K444" s="8" t="s">
        <v>16</v>
      </c>
      <c r="L444" s="3"/>
    </row>
    <row r="445" spans="1:12" ht="114.95" customHeight="1">
      <c r="A445" s="32">
        <v>445</v>
      </c>
      <c r="B445" s="2">
        <v>43634</v>
      </c>
      <c r="C445" s="3" t="s">
        <v>500</v>
      </c>
      <c r="D445" s="3" t="s">
        <v>139</v>
      </c>
      <c r="E445" s="4" t="s">
        <v>537</v>
      </c>
      <c r="F445" s="2">
        <v>43503</v>
      </c>
      <c r="G445" s="5">
        <v>43472</v>
      </c>
      <c r="H445" s="6">
        <v>60000</v>
      </c>
      <c r="I445" s="7">
        <v>60000</v>
      </c>
      <c r="J445" s="4" t="s">
        <v>15</v>
      </c>
      <c r="K445" s="8" t="s">
        <v>16</v>
      </c>
      <c r="L445" s="3"/>
    </row>
    <row r="446" spans="1:12" ht="114.95" customHeight="1">
      <c r="A446" s="32">
        <v>446</v>
      </c>
      <c r="B446" s="2">
        <v>43634</v>
      </c>
      <c r="C446" s="3" t="s">
        <v>500</v>
      </c>
      <c r="D446" s="3" t="s">
        <v>201</v>
      </c>
      <c r="E446" s="4" t="s">
        <v>298</v>
      </c>
      <c r="F446" s="2">
        <v>43503</v>
      </c>
      <c r="G446" s="5">
        <v>43472</v>
      </c>
      <c r="H446" s="6">
        <v>400000</v>
      </c>
      <c r="I446" s="7">
        <v>400000</v>
      </c>
      <c r="J446" s="4" t="s">
        <v>15</v>
      </c>
      <c r="K446" s="8" t="s">
        <v>16</v>
      </c>
      <c r="L446" s="3"/>
    </row>
    <row r="447" spans="1:12" ht="114.95" customHeight="1">
      <c r="A447" s="32">
        <v>447</v>
      </c>
      <c r="B447" s="2">
        <v>43634</v>
      </c>
      <c r="C447" s="3" t="s">
        <v>500</v>
      </c>
      <c r="D447" s="3" t="s">
        <v>538</v>
      </c>
      <c r="E447" s="4" t="s">
        <v>158</v>
      </c>
      <c r="F447" s="2">
        <v>43503</v>
      </c>
      <c r="G447" s="5">
        <v>43472</v>
      </c>
      <c r="H447" s="6">
        <v>100000</v>
      </c>
      <c r="I447" s="7">
        <v>100000</v>
      </c>
      <c r="J447" s="4" t="s">
        <v>37</v>
      </c>
      <c r="K447" s="8" t="s">
        <v>16</v>
      </c>
      <c r="L447" s="3"/>
    </row>
    <row r="448" spans="1:12" ht="114.95" customHeight="1">
      <c r="A448" s="32">
        <v>448</v>
      </c>
      <c r="B448" s="2">
        <v>43634</v>
      </c>
      <c r="C448" s="3" t="s">
        <v>500</v>
      </c>
      <c r="D448" s="3" t="s">
        <v>252</v>
      </c>
      <c r="E448" s="4" t="s">
        <v>539</v>
      </c>
      <c r="F448" s="2">
        <v>43503</v>
      </c>
      <c r="G448" s="5">
        <v>43472</v>
      </c>
      <c r="H448" s="6">
        <v>130000</v>
      </c>
      <c r="I448" s="7">
        <v>130000</v>
      </c>
      <c r="J448" s="4" t="s">
        <v>19</v>
      </c>
      <c r="K448" s="8" t="s">
        <v>16</v>
      </c>
      <c r="L448" s="3"/>
    </row>
    <row r="449" spans="1:12" ht="114.95" customHeight="1">
      <c r="A449" s="32">
        <v>449</v>
      </c>
      <c r="B449" s="2">
        <v>43634</v>
      </c>
      <c r="C449" s="3" t="s">
        <v>500</v>
      </c>
      <c r="D449" s="3" t="s">
        <v>517</v>
      </c>
      <c r="E449" s="4" t="s">
        <v>518</v>
      </c>
      <c r="F449" s="2">
        <v>43503</v>
      </c>
      <c r="G449" s="5">
        <v>43472</v>
      </c>
      <c r="H449" s="6">
        <v>100000</v>
      </c>
      <c r="I449" s="7">
        <v>100000</v>
      </c>
      <c r="J449" s="4" t="s">
        <v>19</v>
      </c>
      <c r="K449" s="8" t="s">
        <v>16</v>
      </c>
      <c r="L449" s="3"/>
    </row>
    <row r="450" spans="1:12" ht="114.95" customHeight="1">
      <c r="A450" s="32">
        <v>450</v>
      </c>
      <c r="B450" s="2">
        <v>43634</v>
      </c>
      <c r="C450" s="3" t="s">
        <v>500</v>
      </c>
      <c r="D450" s="3" t="s">
        <v>540</v>
      </c>
      <c r="E450" s="4" t="s">
        <v>520</v>
      </c>
      <c r="F450" s="2">
        <v>43503</v>
      </c>
      <c r="G450" s="5">
        <v>43472</v>
      </c>
      <c r="H450" s="6">
        <v>50000</v>
      </c>
      <c r="I450" s="7">
        <v>50000</v>
      </c>
      <c r="J450" s="4" t="s">
        <v>19</v>
      </c>
      <c r="K450" s="8" t="s">
        <v>16</v>
      </c>
      <c r="L450" s="3"/>
    </row>
    <row r="451" spans="1:12" ht="114.95" customHeight="1">
      <c r="A451" s="32">
        <v>451</v>
      </c>
      <c r="B451" s="2">
        <v>43634</v>
      </c>
      <c r="C451" s="3" t="s">
        <v>500</v>
      </c>
      <c r="D451" s="3" t="s">
        <v>35</v>
      </c>
      <c r="E451" s="4" t="s">
        <v>136</v>
      </c>
      <c r="F451" s="2">
        <v>43503</v>
      </c>
      <c r="G451" s="5">
        <v>43107</v>
      </c>
      <c r="H451" s="6">
        <v>500000</v>
      </c>
      <c r="I451" s="7">
        <v>500000</v>
      </c>
      <c r="J451" s="4" t="s">
        <v>73</v>
      </c>
      <c r="K451" s="8" t="s">
        <v>16</v>
      </c>
      <c r="L451" s="3"/>
    </row>
    <row r="452" spans="1:12" ht="114.95" customHeight="1">
      <c r="A452" s="32">
        <v>452</v>
      </c>
      <c r="B452" s="2">
        <v>43634</v>
      </c>
      <c r="C452" s="3" t="s">
        <v>500</v>
      </c>
      <c r="D452" s="3" t="s">
        <v>541</v>
      </c>
      <c r="E452" s="4" t="s">
        <v>542</v>
      </c>
      <c r="F452" s="2">
        <v>43503</v>
      </c>
      <c r="G452" s="5">
        <v>43472</v>
      </c>
      <c r="H452" s="6">
        <v>25000</v>
      </c>
      <c r="I452" s="7">
        <v>25000</v>
      </c>
      <c r="J452" s="4" t="s">
        <v>15</v>
      </c>
      <c r="K452" s="8" t="s">
        <v>16</v>
      </c>
      <c r="L452" s="3"/>
    </row>
    <row r="453" spans="1:12" ht="114.95" customHeight="1">
      <c r="A453" s="32">
        <v>453</v>
      </c>
      <c r="B453" s="2">
        <v>43634</v>
      </c>
      <c r="C453" s="3" t="s">
        <v>500</v>
      </c>
      <c r="D453" s="3" t="s">
        <v>543</v>
      </c>
      <c r="E453" s="4" t="s">
        <v>322</v>
      </c>
      <c r="F453" s="2">
        <v>43503</v>
      </c>
      <c r="G453" s="5">
        <v>43472</v>
      </c>
      <c r="H453" s="6">
        <v>40000</v>
      </c>
      <c r="I453" s="7">
        <v>40000</v>
      </c>
      <c r="J453" s="4" t="s">
        <v>19</v>
      </c>
      <c r="K453" s="8" t="s">
        <v>16</v>
      </c>
      <c r="L453" s="3"/>
    </row>
    <row r="454" spans="1:12" ht="114.95" customHeight="1">
      <c r="A454" s="32">
        <v>454</v>
      </c>
      <c r="B454" s="2">
        <v>43634</v>
      </c>
      <c r="C454" s="3" t="s">
        <v>500</v>
      </c>
      <c r="D454" s="3" t="s">
        <v>544</v>
      </c>
      <c r="E454" s="4" t="s">
        <v>537</v>
      </c>
      <c r="F454" s="2">
        <v>43503</v>
      </c>
      <c r="G454" s="5">
        <v>43472</v>
      </c>
      <c r="H454" s="6">
        <v>150000</v>
      </c>
      <c r="I454" s="7">
        <v>150000</v>
      </c>
      <c r="J454" s="4" t="s">
        <v>15</v>
      </c>
      <c r="K454" s="8" t="s">
        <v>16</v>
      </c>
      <c r="L454" s="3"/>
    </row>
    <row r="455" spans="1:12" ht="114.95" customHeight="1">
      <c r="A455" s="32">
        <v>455</v>
      </c>
      <c r="B455" s="2">
        <v>43634</v>
      </c>
      <c r="C455" s="3" t="s">
        <v>500</v>
      </c>
      <c r="D455" s="3" t="s">
        <v>526</v>
      </c>
      <c r="E455" s="4" t="s">
        <v>433</v>
      </c>
      <c r="F455" s="2">
        <v>43503</v>
      </c>
      <c r="G455" s="5">
        <v>43472</v>
      </c>
      <c r="H455" s="6">
        <v>130000</v>
      </c>
      <c r="I455" s="7">
        <v>130000</v>
      </c>
      <c r="J455" s="4" t="s">
        <v>19</v>
      </c>
      <c r="K455" s="8" t="s">
        <v>16</v>
      </c>
      <c r="L455" s="3"/>
    </row>
    <row r="456" spans="1:12" ht="114.95" customHeight="1">
      <c r="A456" s="32">
        <v>456</v>
      </c>
      <c r="B456" s="2">
        <v>43634</v>
      </c>
      <c r="C456" s="3" t="s">
        <v>500</v>
      </c>
      <c r="D456" s="3" t="s">
        <v>545</v>
      </c>
      <c r="E456" s="4" t="s">
        <v>537</v>
      </c>
      <c r="F456" s="2">
        <v>43503</v>
      </c>
      <c r="G456" s="5">
        <v>43472</v>
      </c>
      <c r="H456" s="6">
        <v>25000</v>
      </c>
      <c r="I456" s="7">
        <v>25000</v>
      </c>
      <c r="J456" s="4" t="s">
        <v>15</v>
      </c>
      <c r="K456" s="8" t="s">
        <v>16</v>
      </c>
      <c r="L456" s="3"/>
    </row>
    <row r="457" spans="1:12" ht="114.95" customHeight="1">
      <c r="A457" s="32">
        <v>444</v>
      </c>
      <c r="B457" s="2">
        <v>43637</v>
      </c>
      <c r="C457" s="3" t="s">
        <v>500</v>
      </c>
      <c r="D457" s="3" t="s">
        <v>35</v>
      </c>
      <c r="E457" s="4" t="s">
        <v>136</v>
      </c>
      <c r="F457" s="2">
        <v>43592</v>
      </c>
      <c r="G457" s="5">
        <v>40927</v>
      </c>
      <c r="H457" s="6">
        <v>500000</v>
      </c>
      <c r="I457" s="7">
        <v>500000</v>
      </c>
      <c r="J457" s="4" t="s">
        <v>73</v>
      </c>
      <c r="K457" s="8" t="s">
        <v>16</v>
      </c>
      <c r="L457" s="3"/>
    </row>
    <row r="458" spans="1:12" ht="114.95" customHeight="1">
      <c r="A458" s="32">
        <v>443</v>
      </c>
      <c r="B458" s="2">
        <v>43640</v>
      </c>
      <c r="C458" s="3" t="s">
        <v>500</v>
      </c>
      <c r="D458" s="3" t="s">
        <v>92</v>
      </c>
      <c r="E458" s="4" t="s">
        <v>93</v>
      </c>
      <c r="F458" s="2">
        <v>43684</v>
      </c>
      <c r="G458" s="5">
        <v>43707</v>
      </c>
      <c r="H458" s="6">
        <v>568000</v>
      </c>
      <c r="I458" s="7">
        <v>568000</v>
      </c>
      <c r="J458" s="4" t="s">
        <v>19</v>
      </c>
      <c r="K458" s="8" t="s">
        <v>16</v>
      </c>
      <c r="L458" s="3"/>
    </row>
    <row r="459" spans="1:12" ht="114.95" customHeight="1">
      <c r="A459" s="32">
        <v>457</v>
      </c>
      <c r="B459" s="2">
        <v>43641</v>
      </c>
      <c r="C459" s="3" t="s">
        <v>500</v>
      </c>
      <c r="D459" s="3" t="s">
        <v>506</v>
      </c>
      <c r="E459" s="4" t="s">
        <v>507</v>
      </c>
      <c r="F459" s="2">
        <f t="shared" ref="F459:F484" si="19">SUM(B459+14)</f>
        <v>43655</v>
      </c>
      <c r="G459" s="5">
        <v>43282</v>
      </c>
      <c r="H459" s="6">
        <v>50000</v>
      </c>
      <c r="I459" s="9">
        <v>50000</v>
      </c>
      <c r="J459" s="4" t="s">
        <v>30</v>
      </c>
      <c r="K459" s="8" t="s">
        <v>16</v>
      </c>
      <c r="L459" s="3"/>
    </row>
    <row r="460" spans="1:12" ht="114.95" customHeight="1">
      <c r="A460" s="32">
        <v>458</v>
      </c>
      <c r="B460" s="2">
        <f t="shared" ref="B460:B475" si="20">B459</f>
        <v>43641</v>
      </c>
      <c r="C460" s="3" t="s">
        <v>500</v>
      </c>
      <c r="D460" s="3" t="s">
        <v>139</v>
      </c>
      <c r="E460" s="4" t="s">
        <v>537</v>
      </c>
      <c r="F460" s="2">
        <f t="shared" si="19"/>
        <v>43655</v>
      </c>
      <c r="G460" s="5">
        <v>43282</v>
      </c>
      <c r="H460" s="6">
        <v>60000</v>
      </c>
      <c r="I460" s="9">
        <v>60000</v>
      </c>
      <c r="J460" s="4" t="s">
        <v>15</v>
      </c>
      <c r="K460" s="8" t="s">
        <v>16</v>
      </c>
      <c r="L460" s="3"/>
    </row>
    <row r="461" spans="1:12" ht="114.95" customHeight="1">
      <c r="A461" s="32">
        <v>459</v>
      </c>
      <c r="B461" s="2">
        <f t="shared" si="20"/>
        <v>43641</v>
      </c>
      <c r="C461" s="3" t="s">
        <v>500</v>
      </c>
      <c r="D461" s="3" t="s">
        <v>509</v>
      </c>
      <c r="E461" s="4" t="s">
        <v>507</v>
      </c>
      <c r="F461" s="2">
        <f t="shared" si="19"/>
        <v>43655</v>
      </c>
      <c r="G461" s="5">
        <v>43282</v>
      </c>
      <c r="H461" s="6">
        <v>30000</v>
      </c>
      <c r="I461" s="9">
        <v>30000</v>
      </c>
      <c r="J461" s="4" t="s">
        <v>30</v>
      </c>
      <c r="K461" s="8" t="s">
        <v>16</v>
      </c>
      <c r="L461" s="3"/>
    </row>
    <row r="462" spans="1:12" ht="114.95" customHeight="1">
      <c r="A462" s="32">
        <v>460</v>
      </c>
      <c r="B462" s="2">
        <f t="shared" si="20"/>
        <v>43641</v>
      </c>
      <c r="C462" s="3" t="s">
        <v>500</v>
      </c>
      <c r="D462" s="3" t="s">
        <v>123</v>
      </c>
      <c r="E462" s="4" t="s">
        <v>546</v>
      </c>
      <c r="F462" s="2">
        <f t="shared" si="19"/>
        <v>43655</v>
      </c>
      <c r="G462" s="5">
        <v>43282</v>
      </c>
      <c r="H462" s="6">
        <v>1250000</v>
      </c>
      <c r="I462" s="9">
        <v>1250000</v>
      </c>
      <c r="J462" s="4" t="s">
        <v>73</v>
      </c>
      <c r="K462" s="8" t="s">
        <v>16</v>
      </c>
      <c r="L462" s="3"/>
    </row>
    <row r="463" spans="1:12" ht="114.95" customHeight="1">
      <c r="A463" s="32">
        <v>461</v>
      </c>
      <c r="B463" s="2">
        <f t="shared" si="20"/>
        <v>43641</v>
      </c>
      <c r="C463" s="3" t="s">
        <v>500</v>
      </c>
      <c r="D463" s="3" t="s">
        <v>201</v>
      </c>
      <c r="E463" s="4" t="s">
        <v>298</v>
      </c>
      <c r="F463" s="2">
        <f t="shared" si="19"/>
        <v>43655</v>
      </c>
      <c r="G463" s="5">
        <v>43282</v>
      </c>
      <c r="H463" s="6">
        <v>400000</v>
      </c>
      <c r="I463" s="9">
        <v>400000</v>
      </c>
      <c r="J463" s="4" t="s">
        <v>15</v>
      </c>
      <c r="K463" s="8" t="s">
        <v>16</v>
      </c>
      <c r="L463" s="3"/>
    </row>
    <row r="464" spans="1:12" ht="114.95" customHeight="1">
      <c r="A464" s="32">
        <v>462</v>
      </c>
      <c r="B464" s="2">
        <f t="shared" si="20"/>
        <v>43641</v>
      </c>
      <c r="C464" s="3" t="s">
        <v>500</v>
      </c>
      <c r="D464" s="3" t="s">
        <v>538</v>
      </c>
      <c r="E464" s="4" t="s">
        <v>158</v>
      </c>
      <c r="F464" s="2">
        <f t="shared" si="19"/>
        <v>43655</v>
      </c>
      <c r="G464" s="5">
        <v>43282</v>
      </c>
      <c r="H464" s="6">
        <v>100000</v>
      </c>
      <c r="I464" s="9">
        <v>100000</v>
      </c>
      <c r="J464" s="4" t="s">
        <v>37</v>
      </c>
      <c r="K464" s="8" t="s">
        <v>16</v>
      </c>
      <c r="L464" s="3"/>
    </row>
    <row r="465" spans="1:12" ht="114.95" customHeight="1">
      <c r="A465" s="32">
        <v>463</v>
      </c>
      <c r="B465" s="2">
        <f t="shared" si="20"/>
        <v>43641</v>
      </c>
      <c r="C465" s="3" t="s">
        <v>500</v>
      </c>
      <c r="D465" s="3" t="s">
        <v>76</v>
      </c>
      <c r="E465" s="4" t="s">
        <v>547</v>
      </c>
      <c r="F465" s="2">
        <f t="shared" si="19"/>
        <v>43655</v>
      </c>
      <c r="G465" s="5">
        <v>43282</v>
      </c>
      <c r="H465" s="6">
        <v>130000</v>
      </c>
      <c r="I465" s="9">
        <v>130000</v>
      </c>
      <c r="J465" s="4" t="s">
        <v>19</v>
      </c>
      <c r="K465" s="8" t="s">
        <v>16</v>
      </c>
      <c r="L465" s="3"/>
    </row>
    <row r="466" spans="1:12" ht="114.95" customHeight="1">
      <c r="A466" s="32">
        <v>464</v>
      </c>
      <c r="B466" s="2">
        <f t="shared" si="20"/>
        <v>43641</v>
      </c>
      <c r="C466" s="3" t="s">
        <v>500</v>
      </c>
      <c r="D466" s="3" t="s">
        <v>548</v>
      </c>
      <c r="E466" s="4" t="s">
        <v>126</v>
      </c>
      <c r="F466" s="2">
        <f t="shared" si="19"/>
        <v>43655</v>
      </c>
      <c r="G466" s="5">
        <v>43282</v>
      </c>
      <c r="H466" s="6">
        <v>100000</v>
      </c>
      <c r="I466" s="9">
        <v>100000</v>
      </c>
      <c r="J466" s="4" t="s">
        <v>73</v>
      </c>
      <c r="K466" s="8" t="s">
        <v>16</v>
      </c>
      <c r="L466" s="3"/>
    </row>
    <row r="467" spans="1:12" ht="114.95" customHeight="1">
      <c r="A467" s="32">
        <v>465</v>
      </c>
      <c r="B467" s="2">
        <f t="shared" si="20"/>
        <v>43641</v>
      </c>
      <c r="C467" s="3" t="s">
        <v>500</v>
      </c>
      <c r="D467" s="3" t="s">
        <v>517</v>
      </c>
      <c r="E467" s="4" t="s">
        <v>518</v>
      </c>
      <c r="F467" s="2">
        <f t="shared" si="19"/>
        <v>43655</v>
      </c>
      <c r="G467" s="5">
        <v>43282</v>
      </c>
      <c r="H467" s="6">
        <v>100000</v>
      </c>
      <c r="I467" s="9">
        <v>100000</v>
      </c>
      <c r="J467" s="4" t="s">
        <v>19</v>
      </c>
      <c r="K467" s="8" t="s">
        <v>16</v>
      </c>
      <c r="L467" s="3"/>
    </row>
    <row r="468" spans="1:12" ht="114.95" customHeight="1">
      <c r="A468" s="32">
        <v>466</v>
      </c>
      <c r="B468" s="2">
        <f t="shared" si="20"/>
        <v>43641</v>
      </c>
      <c r="C468" s="3" t="s">
        <v>500</v>
      </c>
      <c r="D468" s="3" t="s">
        <v>549</v>
      </c>
      <c r="E468" s="4" t="s">
        <v>198</v>
      </c>
      <c r="F468" s="2">
        <f t="shared" si="19"/>
        <v>43655</v>
      </c>
      <c r="G468" s="5">
        <v>43282</v>
      </c>
      <c r="H468" s="6">
        <v>100000</v>
      </c>
      <c r="I468" s="9">
        <v>100000</v>
      </c>
      <c r="J468" s="4" t="s">
        <v>73</v>
      </c>
      <c r="K468" s="8" t="s">
        <v>16</v>
      </c>
      <c r="L468" s="3"/>
    </row>
    <row r="469" spans="1:12" ht="114.95" customHeight="1">
      <c r="A469" s="32">
        <v>467</v>
      </c>
      <c r="B469" s="2">
        <f t="shared" si="20"/>
        <v>43641</v>
      </c>
      <c r="C469" s="3" t="s">
        <v>500</v>
      </c>
      <c r="D469" s="3" t="s">
        <v>35</v>
      </c>
      <c r="E469" s="4" t="s">
        <v>550</v>
      </c>
      <c r="F469" s="2">
        <f t="shared" si="19"/>
        <v>43655</v>
      </c>
      <c r="G469" s="5">
        <v>43282</v>
      </c>
      <c r="H469" s="6">
        <v>500000</v>
      </c>
      <c r="I469" s="9">
        <v>500000</v>
      </c>
      <c r="J469" s="4" t="s">
        <v>73</v>
      </c>
      <c r="K469" s="8" t="s">
        <v>16</v>
      </c>
      <c r="L469" s="3"/>
    </row>
    <row r="470" spans="1:12" ht="114.95" customHeight="1">
      <c r="A470" s="32">
        <v>468</v>
      </c>
      <c r="B470" s="2">
        <f t="shared" si="20"/>
        <v>43641</v>
      </c>
      <c r="C470" s="3" t="s">
        <v>500</v>
      </c>
      <c r="D470" s="3" t="s">
        <v>541</v>
      </c>
      <c r="E470" s="4" t="s">
        <v>542</v>
      </c>
      <c r="F470" s="2">
        <f t="shared" si="19"/>
        <v>43655</v>
      </c>
      <c r="G470" s="5">
        <v>43282</v>
      </c>
      <c r="H470" s="6">
        <v>25000</v>
      </c>
      <c r="I470" s="9">
        <v>25000</v>
      </c>
      <c r="J470" s="4" t="s">
        <v>15</v>
      </c>
      <c r="K470" s="8" t="s">
        <v>16</v>
      </c>
      <c r="L470" s="3"/>
    </row>
    <row r="471" spans="1:12" ht="114.95" customHeight="1">
      <c r="A471" s="32">
        <v>469</v>
      </c>
      <c r="B471" s="2">
        <f t="shared" si="20"/>
        <v>43641</v>
      </c>
      <c r="C471" s="3" t="s">
        <v>500</v>
      </c>
      <c r="D471" s="3" t="s">
        <v>543</v>
      </c>
      <c r="E471" s="4" t="s">
        <v>322</v>
      </c>
      <c r="F471" s="2">
        <f t="shared" si="19"/>
        <v>43655</v>
      </c>
      <c r="G471" s="5">
        <v>43282</v>
      </c>
      <c r="H471" s="6">
        <v>100000</v>
      </c>
      <c r="I471" s="9">
        <v>100000</v>
      </c>
      <c r="J471" s="4" t="s">
        <v>73</v>
      </c>
      <c r="K471" s="8" t="s">
        <v>16</v>
      </c>
      <c r="L471" s="3"/>
    </row>
    <row r="472" spans="1:12" ht="114.95" customHeight="1">
      <c r="A472" s="32">
        <v>470</v>
      </c>
      <c r="B472" s="2">
        <f t="shared" si="20"/>
        <v>43641</v>
      </c>
      <c r="C472" s="3" t="s">
        <v>500</v>
      </c>
      <c r="D472" s="3" t="s">
        <v>544</v>
      </c>
      <c r="E472" s="4" t="s">
        <v>537</v>
      </c>
      <c r="F472" s="2">
        <f t="shared" si="19"/>
        <v>43655</v>
      </c>
      <c r="G472" s="5">
        <v>43282</v>
      </c>
      <c r="H472" s="6">
        <v>150000</v>
      </c>
      <c r="I472" s="9">
        <v>150000</v>
      </c>
      <c r="J472" s="4" t="s">
        <v>15</v>
      </c>
      <c r="K472" s="8" t="s">
        <v>16</v>
      </c>
      <c r="L472" s="3"/>
    </row>
    <row r="473" spans="1:12" ht="114.95" customHeight="1">
      <c r="A473" s="32">
        <v>471</v>
      </c>
      <c r="B473" s="2">
        <f t="shared" si="20"/>
        <v>43641</v>
      </c>
      <c r="C473" s="3" t="s">
        <v>500</v>
      </c>
      <c r="D473" s="3" t="s">
        <v>526</v>
      </c>
      <c r="E473" s="4" t="s">
        <v>433</v>
      </c>
      <c r="F473" s="2">
        <f t="shared" si="19"/>
        <v>43655</v>
      </c>
      <c r="G473" s="5">
        <v>43282</v>
      </c>
      <c r="H473" s="6">
        <v>130000</v>
      </c>
      <c r="I473" s="9">
        <v>130000</v>
      </c>
      <c r="J473" s="4" t="s">
        <v>19</v>
      </c>
      <c r="K473" s="8" t="s">
        <v>16</v>
      </c>
      <c r="L473" s="3"/>
    </row>
    <row r="474" spans="1:12" ht="114.95" customHeight="1">
      <c r="A474" s="32">
        <v>472</v>
      </c>
      <c r="B474" s="2">
        <f t="shared" si="20"/>
        <v>43641</v>
      </c>
      <c r="C474" s="3" t="s">
        <v>500</v>
      </c>
      <c r="D474" s="3" t="s">
        <v>545</v>
      </c>
      <c r="E474" s="4" t="s">
        <v>537</v>
      </c>
      <c r="F474" s="2">
        <f t="shared" si="19"/>
        <v>43655</v>
      </c>
      <c r="G474" s="5">
        <v>43282</v>
      </c>
      <c r="H474" s="6">
        <v>25000</v>
      </c>
      <c r="I474" s="9">
        <v>25000</v>
      </c>
      <c r="J474" s="4" t="s">
        <v>15</v>
      </c>
      <c r="K474" s="8" t="s">
        <v>16</v>
      </c>
      <c r="L474" s="3"/>
    </row>
    <row r="475" spans="1:12" ht="114.95" customHeight="1">
      <c r="A475" s="32">
        <v>473</v>
      </c>
      <c r="B475" s="2">
        <f t="shared" si="20"/>
        <v>43641</v>
      </c>
      <c r="C475" s="3" t="s">
        <v>500</v>
      </c>
      <c r="D475" s="3" t="s">
        <v>551</v>
      </c>
      <c r="E475" s="4" t="s">
        <v>507</v>
      </c>
      <c r="F475" s="2">
        <f t="shared" si="19"/>
        <v>43655</v>
      </c>
      <c r="G475" s="5">
        <v>43282</v>
      </c>
      <c r="H475" s="6">
        <v>40000</v>
      </c>
      <c r="I475" s="9">
        <v>40000</v>
      </c>
      <c r="J475" s="4" t="s">
        <v>30</v>
      </c>
      <c r="K475" s="8" t="s">
        <v>16</v>
      </c>
      <c r="L475" s="3"/>
    </row>
    <row r="476" spans="1:12" ht="114.95" customHeight="1">
      <c r="A476" s="32">
        <v>474</v>
      </c>
      <c r="B476" s="2">
        <v>43654</v>
      </c>
      <c r="C476" s="3" t="s">
        <v>500</v>
      </c>
      <c r="D476" s="3" t="s">
        <v>501</v>
      </c>
      <c r="E476" s="4" t="s">
        <v>431</v>
      </c>
      <c r="F476" s="2">
        <f t="shared" si="19"/>
        <v>43668</v>
      </c>
      <c r="G476" s="5">
        <v>43709</v>
      </c>
      <c r="H476" s="6">
        <v>39500</v>
      </c>
      <c r="I476" s="7">
        <v>39500</v>
      </c>
      <c r="J476" s="4" t="s">
        <v>166</v>
      </c>
      <c r="K476" s="8" t="s">
        <v>16</v>
      </c>
      <c r="L476" s="3"/>
    </row>
    <row r="477" spans="1:12" ht="114.95" customHeight="1">
      <c r="A477" s="32">
        <v>475</v>
      </c>
      <c r="B477" s="2">
        <v>43843.740277777775</v>
      </c>
      <c r="C477" s="3" t="s">
        <v>500</v>
      </c>
      <c r="D477" s="3" t="s">
        <v>62</v>
      </c>
      <c r="E477" s="4" t="s">
        <v>78</v>
      </c>
      <c r="F477" s="2">
        <f t="shared" si="19"/>
        <v>43857.740277777775</v>
      </c>
      <c r="G477" s="5">
        <v>43739</v>
      </c>
      <c r="H477" s="6">
        <v>288000</v>
      </c>
      <c r="I477" s="7">
        <v>288000</v>
      </c>
      <c r="J477" s="4" t="s">
        <v>19</v>
      </c>
      <c r="K477" s="8" t="s">
        <v>16</v>
      </c>
      <c r="L477" s="3" t="s">
        <v>20</v>
      </c>
    </row>
    <row r="478" spans="1:12" ht="114.95" customHeight="1">
      <c r="A478" s="32">
        <v>476</v>
      </c>
      <c r="B478" s="2">
        <v>43843.741666666669</v>
      </c>
      <c r="C478" s="3" t="s">
        <v>500</v>
      </c>
      <c r="D478" s="3" t="s">
        <v>62</v>
      </c>
      <c r="E478" s="4" t="s">
        <v>552</v>
      </c>
      <c r="F478" s="2">
        <f t="shared" si="19"/>
        <v>43857.741666666669</v>
      </c>
      <c r="G478" s="5">
        <v>43739</v>
      </c>
      <c r="H478" s="6">
        <v>51000</v>
      </c>
      <c r="I478" s="7">
        <v>51000</v>
      </c>
      <c r="J478" s="4" t="s">
        <v>19</v>
      </c>
      <c r="K478" s="8" t="s">
        <v>16</v>
      </c>
      <c r="L478" s="3" t="s">
        <v>20</v>
      </c>
    </row>
    <row r="479" spans="1:12" ht="114.95" customHeight="1">
      <c r="A479" s="32">
        <v>477</v>
      </c>
      <c r="B479" s="2">
        <v>43843.742361111108</v>
      </c>
      <c r="C479" s="3" t="s">
        <v>500</v>
      </c>
      <c r="D479" s="3" t="s">
        <v>62</v>
      </c>
      <c r="E479" s="4" t="s">
        <v>553</v>
      </c>
      <c r="F479" s="2">
        <f t="shared" si="19"/>
        <v>43857.742361111108</v>
      </c>
      <c r="G479" s="5">
        <v>43739</v>
      </c>
      <c r="H479" s="6">
        <v>150000</v>
      </c>
      <c r="I479" s="7">
        <v>150000</v>
      </c>
      <c r="J479" s="4" t="s">
        <v>19</v>
      </c>
      <c r="K479" s="8" t="s">
        <v>16</v>
      </c>
      <c r="L479" s="3" t="s">
        <v>20</v>
      </c>
    </row>
    <row r="480" spans="1:12" ht="114.95" customHeight="1">
      <c r="A480" s="32">
        <v>478</v>
      </c>
      <c r="B480" s="12">
        <v>43873.477083333331</v>
      </c>
      <c r="C480" s="3" t="s">
        <v>500</v>
      </c>
      <c r="D480" s="3" t="s">
        <v>554</v>
      </c>
      <c r="E480" s="4" t="s">
        <v>555</v>
      </c>
      <c r="F480" s="2">
        <f t="shared" si="19"/>
        <v>43887.477083333331</v>
      </c>
      <c r="G480" s="5">
        <v>43891</v>
      </c>
      <c r="H480" s="6">
        <v>33600</v>
      </c>
      <c r="I480" s="7">
        <v>40000</v>
      </c>
      <c r="J480" s="4" t="s">
        <v>19</v>
      </c>
      <c r="K480" s="8" t="s">
        <v>16</v>
      </c>
      <c r="L480" s="3"/>
    </row>
    <row r="481" spans="1:12" ht="114.95" customHeight="1">
      <c r="A481" s="32">
        <v>479</v>
      </c>
      <c r="B481" s="12">
        <v>43893.847916666666</v>
      </c>
      <c r="C481" s="13" t="s">
        <v>500</v>
      </c>
      <c r="D481" s="13" t="s">
        <v>532</v>
      </c>
      <c r="E481" s="13" t="s">
        <v>556</v>
      </c>
      <c r="F481" s="30">
        <f t="shared" si="19"/>
        <v>43907.847916666666</v>
      </c>
      <c r="G481" s="12">
        <v>43891</v>
      </c>
      <c r="H481" s="14">
        <v>25000</v>
      </c>
      <c r="I481" s="14">
        <v>25100</v>
      </c>
      <c r="J481" s="13" t="s">
        <v>19</v>
      </c>
      <c r="K481" s="13" t="s">
        <v>16</v>
      </c>
      <c r="L481" s="3"/>
    </row>
    <row r="482" spans="1:12" ht="114.95" customHeight="1">
      <c r="A482" s="32">
        <v>480</v>
      </c>
      <c r="B482" s="12">
        <v>43896.44027777778</v>
      </c>
      <c r="C482" s="13" t="s">
        <v>500</v>
      </c>
      <c r="D482" s="13" t="s">
        <v>434</v>
      </c>
      <c r="E482" s="13" t="s">
        <v>557</v>
      </c>
      <c r="F482" s="30">
        <f t="shared" si="19"/>
        <v>43910.44027777778</v>
      </c>
      <c r="G482" s="12">
        <v>44013</v>
      </c>
      <c r="H482" s="14">
        <v>35000</v>
      </c>
      <c r="I482" s="14">
        <v>40000</v>
      </c>
      <c r="J482" s="13" t="s">
        <v>216</v>
      </c>
      <c r="K482" s="13" t="s">
        <v>16</v>
      </c>
      <c r="L482" s="3"/>
    </row>
    <row r="483" spans="1:12" ht="114.95" customHeight="1">
      <c r="A483" s="32">
        <v>481</v>
      </c>
      <c r="B483" s="12">
        <v>43911.646527777775</v>
      </c>
      <c r="C483" s="13" t="s">
        <v>500</v>
      </c>
      <c r="D483" s="13" t="s">
        <v>558</v>
      </c>
      <c r="E483" s="13" t="s">
        <v>559</v>
      </c>
      <c r="F483" s="12">
        <f t="shared" si="19"/>
        <v>43925.646527777775</v>
      </c>
      <c r="G483" s="12">
        <v>43922</v>
      </c>
      <c r="H483" s="14">
        <v>10000</v>
      </c>
      <c r="I483" s="14">
        <v>30000</v>
      </c>
      <c r="J483" s="13" t="s">
        <v>37</v>
      </c>
      <c r="K483" s="13" t="s">
        <v>16</v>
      </c>
      <c r="L483" s="3"/>
    </row>
    <row r="484" spans="1:12" ht="114.95" customHeight="1">
      <c r="A484" s="32">
        <v>482</v>
      </c>
      <c r="B484" s="2">
        <v>44009.613194444442</v>
      </c>
      <c r="C484" s="3" t="s">
        <v>500</v>
      </c>
      <c r="D484" s="3" t="s">
        <v>560</v>
      </c>
      <c r="E484" s="3" t="s">
        <v>520</v>
      </c>
      <c r="F484" s="2">
        <f t="shared" si="19"/>
        <v>44023.613194444442</v>
      </c>
      <c r="G484" s="2">
        <v>44013</v>
      </c>
      <c r="H484" s="10">
        <v>108000</v>
      </c>
      <c r="I484" s="10">
        <v>115000</v>
      </c>
      <c r="J484" s="3" t="s">
        <v>73</v>
      </c>
      <c r="K484" s="3" t="s">
        <v>16</v>
      </c>
      <c r="L484" s="3"/>
    </row>
    <row r="485" spans="1:12" ht="114.95" customHeight="1">
      <c r="A485" s="32">
        <v>483</v>
      </c>
      <c r="B485" s="2">
        <v>44033.71597222222</v>
      </c>
      <c r="C485" s="3" t="s">
        <v>500</v>
      </c>
      <c r="D485" s="3" t="s">
        <v>179</v>
      </c>
      <c r="E485" s="3" t="s">
        <v>180</v>
      </c>
      <c r="F485" s="2">
        <v>44043</v>
      </c>
      <c r="G485" s="2">
        <v>44073</v>
      </c>
      <c r="H485" s="10">
        <v>400000</v>
      </c>
      <c r="I485" s="10">
        <v>600000</v>
      </c>
      <c r="J485" s="3" t="s">
        <v>19</v>
      </c>
      <c r="K485" s="3" t="s">
        <v>16</v>
      </c>
      <c r="L485" s="3"/>
    </row>
    <row r="486" spans="1:12" ht="114.95" customHeight="1">
      <c r="A486" s="32">
        <v>484</v>
      </c>
      <c r="B486" s="21">
        <v>44089</v>
      </c>
      <c r="C486" s="13" t="s">
        <v>500</v>
      </c>
      <c r="D486" s="13" t="s">
        <v>503</v>
      </c>
      <c r="E486" s="13" t="s">
        <v>561</v>
      </c>
      <c r="F486" s="22">
        <f>SUM(B486+14)</f>
        <v>44103</v>
      </c>
      <c r="G486" s="21">
        <v>44088</v>
      </c>
      <c r="H486" s="23">
        <v>65000</v>
      </c>
      <c r="I486" s="23">
        <v>70000</v>
      </c>
      <c r="J486" s="13" t="s">
        <v>37</v>
      </c>
      <c r="K486" s="24" t="s">
        <v>16</v>
      </c>
      <c r="L486" s="3"/>
    </row>
    <row r="487" spans="1:12" ht="114.95" customHeight="1">
      <c r="A487" s="32">
        <v>485</v>
      </c>
      <c r="B487" s="2">
        <v>44314.508333333331</v>
      </c>
      <c r="C487" s="3" t="s">
        <v>500</v>
      </c>
      <c r="D487" s="3" t="s">
        <v>562</v>
      </c>
      <c r="E487" s="4" t="s">
        <v>563</v>
      </c>
      <c r="F487" s="2">
        <f>SUM(B487 + 14)</f>
        <v>44328.508333333331</v>
      </c>
      <c r="G487" s="5">
        <v>44292</v>
      </c>
      <c r="H487" s="6">
        <v>65000</v>
      </c>
      <c r="I487" s="7">
        <v>70000</v>
      </c>
      <c r="J487" s="4" t="s">
        <v>15</v>
      </c>
      <c r="K487" s="8" t="s">
        <v>16</v>
      </c>
      <c r="L487" s="3"/>
    </row>
    <row r="488" spans="1:12" ht="114.95" customHeight="1">
      <c r="A488" s="32">
        <v>486</v>
      </c>
      <c r="B488" s="2">
        <v>44370.699305555558</v>
      </c>
      <c r="C488" s="3" t="s">
        <v>500</v>
      </c>
      <c r="D488" s="3" t="s">
        <v>564</v>
      </c>
      <c r="E488" s="4" t="s">
        <v>136</v>
      </c>
      <c r="F488" s="2">
        <f>SUM(B488 + 14)</f>
        <v>44384.699305555558</v>
      </c>
      <c r="G488" s="5">
        <v>44533</v>
      </c>
      <c r="H488" s="6">
        <v>360000</v>
      </c>
      <c r="I488" s="7">
        <v>420000</v>
      </c>
      <c r="J488" s="4" t="s">
        <v>37</v>
      </c>
      <c r="K488" s="8" t="s">
        <v>16</v>
      </c>
      <c r="L488" s="3"/>
    </row>
    <row r="489" spans="1:12" ht="114.95" customHeight="1">
      <c r="A489" s="32">
        <v>487</v>
      </c>
      <c r="B489" s="2">
        <v>44412.727083333331</v>
      </c>
      <c r="C489" s="3" t="s">
        <v>500</v>
      </c>
      <c r="D489" s="64" t="s">
        <v>565</v>
      </c>
      <c r="E489" s="4" t="s">
        <v>566</v>
      </c>
      <c r="F489" s="2">
        <f t="shared" ref="F489:F505" si="21">SUM(B489+14)</f>
        <v>44426.727083333331</v>
      </c>
      <c r="G489" s="5">
        <v>44423</v>
      </c>
      <c r="H489" s="6">
        <v>145000</v>
      </c>
      <c r="I489" s="7">
        <v>200000</v>
      </c>
      <c r="J489" s="4" t="s">
        <v>61</v>
      </c>
      <c r="K489" s="8" t="s">
        <v>16</v>
      </c>
      <c r="L489" s="3"/>
    </row>
    <row r="490" spans="1:12" ht="114.95" customHeight="1">
      <c r="A490" s="32">
        <v>488</v>
      </c>
      <c r="B490" s="2">
        <v>44417.676388888889</v>
      </c>
      <c r="C490" s="3" t="s">
        <v>500</v>
      </c>
      <c r="D490" s="3" t="s">
        <v>567</v>
      </c>
      <c r="E490" s="4" t="s">
        <v>431</v>
      </c>
      <c r="F490" s="2">
        <f t="shared" si="21"/>
        <v>44431.676388888889</v>
      </c>
      <c r="G490" s="5">
        <v>44075</v>
      </c>
      <c r="H490" s="6">
        <v>40000</v>
      </c>
      <c r="I490" s="7">
        <v>60000</v>
      </c>
      <c r="J490" s="4" t="s">
        <v>166</v>
      </c>
      <c r="K490" s="8" t="s">
        <v>16</v>
      </c>
      <c r="L490" s="3" t="s">
        <v>568</v>
      </c>
    </row>
    <row r="491" spans="1:12" ht="114.95" customHeight="1">
      <c r="A491" s="32">
        <v>489</v>
      </c>
      <c r="B491" s="2">
        <v>44417.678472222222</v>
      </c>
      <c r="C491" s="3" t="s">
        <v>500</v>
      </c>
      <c r="D491" s="3" t="s">
        <v>569</v>
      </c>
      <c r="E491" s="4" t="s">
        <v>431</v>
      </c>
      <c r="F491" s="2">
        <f t="shared" si="21"/>
        <v>44431.678472222222</v>
      </c>
      <c r="G491" s="5">
        <v>44409</v>
      </c>
      <c r="H491" s="6">
        <v>35000</v>
      </c>
      <c r="I491" s="7">
        <v>50000</v>
      </c>
      <c r="J491" s="4" t="s">
        <v>166</v>
      </c>
      <c r="K491" s="8" t="s">
        <v>16</v>
      </c>
      <c r="L491" s="3"/>
    </row>
    <row r="492" spans="1:12" ht="114.95" customHeight="1">
      <c r="A492" s="32">
        <v>490</v>
      </c>
      <c r="B492" s="2">
        <v>44417.725694444445</v>
      </c>
      <c r="C492" s="3" t="s">
        <v>500</v>
      </c>
      <c r="D492" s="3" t="s">
        <v>534</v>
      </c>
      <c r="E492" s="4" t="s">
        <v>570</v>
      </c>
      <c r="F492" s="2">
        <f t="shared" si="21"/>
        <v>44431.725694444445</v>
      </c>
      <c r="G492" s="5">
        <v>44409</v>
      </c>
      <c r="H492" s="6">
        <v>50000</v>
      </c>
      <c r="I492" s="7">
        <v>65000</v>
      </c>
      <c r="J492" s="4" t="s">
        <v>19</v>
      </c>
      <c r="K492" s="8" t="s">
        <v>16</v>
      </c>
      <c r="L492" s="3"/>
    </row>
    <row r="493" spans="1:12" ht="114.95" customHeight="1">
      <c r="A493" s="32">
        <v>491</v>
      </c>
      <c r="B493" s="2">
        <v>44426.936805555553</v>
      </c>
      <c r="C493" s="3" t="s">
        <v>500</v>
      </c>
      <c r="D493" s="3" t="s">
        <v>62</v>
      </c>
      <c r="E493" s="4" t="s">
        <v>511</v>
      </c>
      <c r="F493" s="2">
        <f t="shared" si="21"/>
        <v>44440.936805555553</v>
      </c>
      <c r="G493" s="5">
        <v>44075</v>
      </c>
      <c r="H493" s="6">
        <v>100000</v>
      </c>
      <c r="I493" s="7">
        <v>250000</v>
      </c>
      <c r="J493" s="4" t="s">
        <v>19</v>
      </c>
      <c r="K493" s="8" t="s">
        <v>16</v>
      </c>
      <c r="L493" s="3" t="s">
        <v>568</v>
      </c>
    </row>
    <row r="494" spans="1:12" ht="114.95" customHeight="1">
      <c r="A494" s="32">
        <v>492</v>
      </c>
      <c r="B494" s="2">
        <v>44426.94027777778</v>
      </c>
      <c r="C494" s="3" t="s">
        <v>500</v>
      </c>
      <c r="D494" s="3" t="s">
        <v>560</v>
      </c>
      <c r="E494" s="4" t="s">
        <v>198</v>
      </c>
      <c r="F494" s="2">
        <f t="shared" si="21"/>
        <v>44440.94027777778</v>
      </c>
      <c r="G494" s="5">
        <v>44013</v>
      </c>
      <c r="H494" s="6">
        <v>108000</v>
      </c>
      <c r="I494" s="7">
        <v>115000</v>
      </c>
      <c r="J494" s="4" t="s">
        <v>73</v>
      </c>
      <c r="K494" s="8" t="s">
        <v>16</v>
      </c>
      <c r="L494" s="3" t="s">
        <v>568</v>
      </c>
    </row>
    <row r="495" spans="1:12" ht="114.95" customHeight="1">
      <c r="A495" s="32">
        <v>493</v>
      </c>
      <c r="B495" s="2">
        <v>44426.963194444441</v>
      </c>
      <c r="C495" s="3" t="s">
        <v>500</v>
      </c>
      <c r="D495" s="3" t="s">
        <v>229</v>
      </c>
      <c r="E495" s="4" t="s">
        <v>29</v>
      </c>
      <c r="F495" s="2">
        <f t="shared" si="21"/>
        <v>44440.963194444441</v>
      </c>
      <c r="G495" s="5">
        <v>44292</v>
      </c>
      <c r="H495" s="6">
        <v>195000</v>
      </c>
      <c r="I495" s="7">
        <v>250000</v>
      </c>
      <c r="J495" s="4" t="s">
        <v>61</v>
      </c>
      <c r="K495" s="8" t="s">
        <v>16</v>
      </c>
      <c r="L495" s="3"/>
    </row>
    <row r="496" spans="1:12" ht="114.95" customHeight="1">
      <c r="A496" s="32">
        <v>494</v>
      </c>
      <c r="B496" s="2">
        <v>44426.970833333333</v>
      </c>
      <c r="C496" s="3" t="s">
        <v>500</v>
      </c>
      <c r="D496" s="3" t="s">
        <v>544</v>
      </c>
      <c r="E496" s="4" t="s">
        <v>29</v>
      </c>
      <c r="F496" s="2">
        <f t="shared" si="21"/>
        <v>44440.970833333333</v>
      </c>
      <c r="G496" s="5">
        <v>44208</v>
      </c>
      <c r="H496" s="6">
        <v>95000</v>
      </c>
      <c r="I496" s="7">
        <v>125000</v>
      </c>
      <c r="J496" s="4" t="s">
        <v>61</v>
      </c>
      <c r="K496" s="8" t="s">
        <v>16</v>
      </c>
      <c r="L496" s="3"/>
    </row>
    <row r="497" spans="1:12" ht="114.95" customHeight="1">
      <c r="A497" s="32">
        <v>495</v>
      </c>
      <c r="B497" s="2">
        <v>44426.974999999999</v>
      </c>
      <c r="C497" s="3" t="s">
        <v>500</v>
      </c>
      <c r="D497" s="3" t="s">
        <v>571</v>
      </c>
      <c r="E497" s="4" t="s">
        <v>572</v>
      </c>
      <c r="F497" s="2">
        <f t="shared" si="21"/>
        <v>44440.974999999999</v>
      </c>
      <c r="G497" s="5">
        <v>44298</v>
      </c>
      <c r="H497" s="6">
        <v>24000</v>
      </c>
      <c r="I497" s="7">
        <v>45000</v>
      </c>
      <c r="J497" s="4" t="s">
        <v>51</v>
      </c>
      <c r="K497" s="8" t="s">
        <v>16</v>
      </c>
      <c r="L497" s="3"/>
    </row>
    <row r="498" spans="1:12" ht="114.95" customHeight="1">
      <c r="A498" s="32">
        <v>496</v>
      </c>
      <c r="B498" s="2">
        <v>44456.694444444445</v>
      </c>
      <c r="C498" s="3" t="s">
        <v>500</v>
      </c>
      <c r="D498" s="3" t="s">
        <v>361</v>
      </c>
      <c r="E498" s="4" t="s">
        <v>573</v>
      </c>
      <c r="F498" s="2">
        <f t="shared" si="21"/>
        <v>44470.694444444445</v>
      </c>
      <c r="G498" s="5">
        <v>44013</v>
      </c>
      <c r="H498" s="6">
        <v>1300000</v>
      </c>
      <c r="I498" s="7">
        <v>2000000</v>
      </c>
      <c r="J498" s="4" t="s">
        <v>19</v>
      </c>
      <c r="K498" s="8" t="s">
        <v>16</v>
      </c>
      <c r="L498" s="3"/>
    </row>
    <row r="499" spans="1:12" ht="114.95" customHeight="1">
      <c r="A499" s="32">
        <v>498</v>
      </c>
      <c r="B499" s="2">
        <v>44456.7</v>
      </c>
      <c r="C499" s="3" t="s">
        <v>500</v>
      </c>
      <c r="D499" s="3" t="s">
        <v>534</v>
      </c>
      <c r="E499" s="4" t="s">
        <v>570</v>
      </c>
      <c r="F499" s="2">
        <f t="shared" si="21"/>
        <v>44470.7</v>
      </c>
      <c r="G499" s="5">
        <v>44044</v>
      </c>
      <c r="H499" s="6">
        <v>45000</v>
      </c>
      <c r="I499" s="7">
        <v>55000</v>
      </c>
      <c r="J499" s="4" t="s">
        <v>19</v>
      </c>
      <c r="K499" s="8" t="s">
        <v>16</v>
      </c>
      <c r="L499" s="3"/>
    </row>
    <row r="500" spans="1:12" ht="114.95" customHeight="1">
      <c r="A500" s="32">
        <v>499</v>
      </c>
      <c r="B500" s="2">
        <v>44456.70416666667</v>
      </c>
      <c r="C500" s="3" t="s">
        <v>500</v>
      </c>
      <c r="D500" s="3" t="s">
        <v>574</v>
      </c>
      <c r="E500" s="4" t="s">
        <v>575</v>
      </c>
      <c r="F500" s="2">
        <f t="shared" si="21"/>
        <v>44470.70416666667</v>
      </c>
      <c r="G500" s="5">
        <v>44322</v>
      </c>
      <c r="H500" s="6">
        <v>45000</v>
      </c>
      <c r="I500" s="7">
        <v>55000</v>
      </c>
      <c r="J500" s="4" t="s">
        <v>61</v>
      </c>
      <c r="K500" s="8" t="s">
        <v>16</v>
      </c>
      <c r="L500" s="3"/>
    </row>
    <row r="501" spans="1:12" ht="114.95" customHeight="1">
      <c r="A501" s="32">
        <v>497</v>
      </c>
      <c r="B501" s="2">
        <v>44456.707638888889</v>
      </c>
      <c r="C501" s="3" t="s">
        <v>500</v>
      </c>
      <c r="D501" s="3" t="s">
        <v>361</v>
      </c>
      <c r="E501" s="4" t="s">
        <v>573</v>
      </c>
      <c r="F501" s="2">
        <f t="shared" si="21"/>
        <v>44470.707638888889</v>
      </c>
      <c r="G501" s="5">
        <v>44378</v>
      </c>
      <c r="H501" s="6">
        <v>1500000</v>
      </c>
      <c r="I501" s="7">
        <v>2500000</v>
      </c>
      <c r="J501" s="4" t="s">
        <v>19</v>
      </c>
      <c r="K501" s="8" t="s">
        <v>16</v>
      </c>
      <c r="L501" s="3"/>
    </row>
    <row r="502" spans="1:12" ht="114.95" customHeight="1">
      <c r="A502" s="32">
        <v>500</v>
      </c>
      <c r="B502" s="2">
        <v>44459.421527777777</v>
      </c>
      <c r="C502" s="3" t="s">
        <v>500</v>
      </c>
      <c r="D502" s="3" t="s">
        <v>154</v>
      </c>
      <c r="E502" s="4" t="s">
        <v>29</v>
      </c>
      <c r="F502" s="2">
        <f t="shared" si="21"/>
        <v>44473.421527777777</v>
      </c>
      <c r="G502" s="5">
        <v>44285</v>
      </c>
      <c r="H502" s="6">
        <v>195000</v>
      </c>
      <c r="I502" s="7">
        <v>280000</v>
      </c>
      <c r="J502" s="4" t="s">
        <v>61</v>
      </c>
      <c r="K502" s="8" t="s">
        <v>16</v>
      </c>
      <c r="L502" s="3"/>
    </row>
    <row r="503" spans="1:12" ht="114.95" customHeight="1">
      <c r="A503" s="32">
        <v>501</v>
      </c>
      <c r="B503" s="2">
        <v>43942.872916666667</v>
      </c>
      <c r="C503" s="3" t="s">
        <v>576</v>
      </c>
      <c r="D503" s="3" t="s">
        <v>577</v>
      </c>
      <c r="E503" s="3" t="s">
        <v>578</v>
      </c>
      <c r="F503" s="2">
        <f t="shared" si="21"/>
        <v>43956.872916666667</v>
      </c>
      <c r="G503" s="2">
        <v>43956</v>
      </c>
      <c r="H503" s="10">
        <v>130000</v>
      </c>
      <c r="I503" s="10">
        <v>175000</v>
      </c>
      <c r="J503" s="3" t="s">
        <v>15</v>
      </c>
      <c r="K503" s="3" t="s">
        <v>16</v>
      </c>
      <c r="L503" s="3"/>
    </row>
    <row r="504" spans="1:12" ht="114.95" customHeight="1">
      <c r="A504" s="32">
        <v>503</v>
      </c>
      <c r="B504" s="2">
        <v>43963.429166666669</v>
      </c>
      <c r="C504" s="3" t="s">
        <v>576</v>
      </c>
      <c r="D504" s="3" t="s">
        <v>544</v>
      </c>
      <c r="E504" s="3" t="s">
        <v>292</v>
      </c>
      <c r="F504" s="2">
        <f t="shared" si="21"/>
        <v>43977.429166666669</v>
      </c>
      <c r="G504" s="2">
        <v>44013</v>
      </c>
      <c r="H504" s="10">
        <v>20000</v>
      </c>
      <c r="I504" s="10">
        <v>60000</v>
      </c>
      <c r="J504" s="3" t="s">
        <v>64</v>
      </c>
      <c r="K504" s="3" t="s">
        <v>16</v>
      </c>
      <c r="L504" s="3"/>
    </row>
    <row r="505" spans="1:12" ht="114.95" customHeight="1">
      <c r="A505" s="32">
        <v>502</v>
      </c>
      <c r="B505" s="2">
        <v>43966.787499999999</v>
      </c>
      <c r="C505" s="3" t="s">
        <v>576</v>
      </c>
      <c r="D505" s="3" t="s">
        <v>84</v>
      </c>
      <c r="E505" s="3" t="s">
        <v>579</v>
      </c>
      <c r="F505" s="2">
        <f t="shared" si="21"/>
        <v>43980.787499999999</v>
      </c>
      <c r="G505" s="2">
        <v>44013</v>
      </c>
      <c r="H505" s="10">
        <v>8000</v>
      </c>
      <c r="I505" s="10">
        <v>45000</v>
      </c>
      <c r="J505" s="3" t="s">
        <v>216</v>
      </c>
      <c r="K505" s="3" t="s">
        <v>16</v>
      </c>
      <c r="L505" s="3"/>
    </row>
    <row r="506" spans="1:12" ht="114.95" customHeight="1">
      <c r="A506" s="32">
        <v>505</v>
      </c>
      <c r="B506" s="2">
        <v>44025.381944444445</v>
      </c>
      <c r="C506" s="3" t="s">
        <v>576</v>
      </c>
      <c r="D506" s="3" t="s">
        <v>580</v>
      </c>
      <c r="E506" s="3" t="s">
        <v>180</v>
      </c>
      <c r="F506" s="2">
        <v>44035</v>
      </c>
      <c r="G506" s="2">
        <v>44046</v>
      </c>
      <c r="H506" s="10">
        <v>80000</v>
      </c>
      <c r="I506" s="10">
        <v>120000</v>
      </c>
      <c r="J506" s="3" t="s">
        <v>216</v>
      </c>
      <c r="K506" s="3" t="s">
        <v>16</v>
      </c>
      <c r="L506" s="3"/>
    </row>
    <row r="507" spans="1:12" ht="114.95" customHeight="1">
      <c r="A507" s="32">
        <v>506</v>
      </c>
      <c r="B507" s="2">
        <v>44025.492361111108</v>
      </c>
      <c r="C507" s="3" t="s">
        <v>576</v>
      </c>
      <c r="D507" s="3" t="s">
        <v>76</v>
      </c>
      <c r="E507" s="3" t="s">
        <v>581</v>
      </c>
      <c r="F507" s="2">
        <v>44035</v>
      </c>
      <c r="G507" s="2">
        <v>44039</v>
      </c>
      <c r="H507" s="10">
        <v>48000</v>
      </c>
      <c r="I507" s="10">
        <v>60000</v>
      </c>
      <c r="J507" s="3" t="s">
        <v>15</v>
      </c>
      <c r="K507" s="3" t="s">
        <v>16</v>
      </c>
      <c r="L507" s="3"/>
    </row>
    <row r="508" spans="1:12" ht="114.95" customHeight="1">
      <c r="A508" s="32">
        <v>504</v>
      </c>
      <c r="B508" s="2">
        <v>44026.724305555559</v>
      </c>
      <c r="C508" s="3" t="s">
        <v>576</v>
      </c>
      <c r="D508" s="3" t="s">
        <v>582</v>
      </c>
      <c r="E508" s="3" t="s">
        <v>175</v>
      </c>
      <c r="F508" s="2">
        <v>44036</v>
      </c>
      <c r="G508" s="2">
        <v>44039</v>
      </c>
      <c r="H508" s="10">
        <v>70000</v>
      </c>
      <c r="I508" s="10">
        <v>90000</v>
      </c>
      <c r="J508" s="3" t="s">
        <v>273</v>
      </c>
      <c r="K508" s="3" t="s">
        <v>16</v>
      </c>
      <c r="L508" s="3"/>
    </row>
    <row r="509" spans="1:12" ht="114.95" customHeight="1">
      <c r="A509" s="32">
        <v>4942</v>
      </c>
      <c r="B509" s="2">
        <v>44531</v>
      </c>
      <c r="C509" s="3" t="s">
        <v>576</v>
      </c>
      <c r="D509" s="3" t="s">
        <v>76</v>
      </c>
      <c r="E509" s="4" t="s">
        <v>344</v>
      </c>
      <c r="F509" s="2">
        <v>44545</v>
      </c>
      <c r="G509" s="5">
        <v>44378</v>
      </c>
      <c r="H509" s="6">
        <v>56000</v>
      </c>
      <c r="I509" s="7">
        <v>70000</v>
      </c>
      <c r="J509" s="4" t="s">
        <v>19</v>
      </c>
      <c r="K509" s="8" t="s">
        <v>16</v>
      </c>
      <c r="L509" s="3" t="s">
        <v>386</v>
      </c>
    </row>
    <row r="510" spans="1:12" ht="114.95" customHeight="1">
      <c r="A510" s="32">
        <v>4942</v>
      </c>
      <c r="B510" s="2">
        <v>44539</v>
      </c>
      <c r="C510" s="3" t="s">
        <v>576</v>
      </c>
      <c r="D510" s="3" t="s">
        <v>582</v>
      </c>
      <c r="E510" s="4" t="s">
        <v>175</v>
      </c>
      <c r="F510" s="2">
        <v>44553</v>
      </c>
      <c r="G510" s="5">
        <v>44404</v>
      </c>
      <c r="H510" s="6">
        <v>70000</v>
      </c>
      <c r="I510" s="7">
        <v>95000</v>
      </c>
      <c r="J510" s="4" t="s">
        <v>19</v>
      </c>
      <c r="K510" s="8" t="s">
        <v>16</v>
      </c>
      <c r="L510" s="3" t="s">
        <v>386</v>
      </c>
    </row>
    <row r="511" spans="1:12" ht="114.95" customHeight="1">
      <c r="A511" s="32">
        <v>4942</v>
      </c>
      <c r="B511" s="2">
        <v>44539</v>
      </c>
      <c r="C511" s="3" t="s">
        <v>576</v>
      </c>
      <c r="D511" s="3" t="s">
        <v>580</v>
      </c>
      <c r="E511" s="4" t="s">
        <v>180</v>
      </c>
      <c r="F511" s="2">
        <v>44553</v>
      </c>
      <c r="G511" s="5">
        <v>44431</v>
      </c>
      <c r="H511" s="6">
        <v>40000</v>
      </c>
      <c r="I511" s="7">
        <v>120000</v>
      </c>
      <c r="J511" s="4" t="s">
        <v>19</v>
      </c>
      <c r="K511" s="8" t="s">
        <v>16</v>
      </c>
      <c r="L511" s="3" t="s">
        <v>386</v>
      </c>
    </row>
    <row r="512" spans="1:12" ht="114.95" customHeight="1">
      <c r="A512" s="32">
        <v>528</v>
      </c>
      <c r="B512" s="2">
        <v>43102</v>
      </c>
      <c r="C512" s="3" t="s">
        <v>583</v>
      </c>
      <c r="D512" s="3" t="s">
        <v>584</v>
      </c>
      <c r="E512" s="4" t="s">
        <v>585</v>
      </c>
      <c r="F512" s="2">
        <f>SUM(B512+14)</f>
        <v>43116</v>
      </c>
      <c r="G512" s="5">
        <v>43486</v>
      </c>
      <c r="H512" s="6">
        <v>45000</v>
      </c>
      <c r="I512" s="7">
        <v>45000</v>
      </c>
      <c r="J512" s="4" t="s">
        <v>19</v>
      </c>
      <c r="K512" s="8" t="s">
        <v>16</v>
      </c>
      <c r="L512" s="3"/>
    </row>
    <row r="513" spans="1:12" ht="114.95" customHeight="1">
      <c r="A513" s="32">
        <v>514</v>
      </c>
      <c r="B513" s="2">
        <v>43108</v>
      </c>
      <c r="C513" s="3" t="s">
        <v>583</v>
      </c>
      <c r="D513" s="3" t="s">
        <v>545</v>
      </c>
      <c r="E513" s="4" t="s">
        <v>586</v>
      </c>
      <c r="F513" s="2">
        <v>43327</v>
      </c>
      <c r="G513" s="5">
        <v>43327</v>
      </c>
      <c r="H513" s="6">
        <v>191163</v>
      </c>
      <c r="I513" s="7">
        <v>191163</v>
      </c>
      <c r="J513" s="4" t="s">
        <v>15</v>
      </c>
      <c r="K513" s="8" t="s">
        <v>16</v>
      </c>
      <c r="L513" s="3"/>
    </row>
    <row r="514" spans="1:12" ht="114.95" customHeight="1">
      <c r="A514" s="32">
        <v>515</v>
      </c>
      <c r="B514" s="2">
        <v>43108</v>
      </c>
      <c r="C514" s="3" t="s">
        <v>583</v>
      </c>
      <c r="D514" s="3" t="s">
        <v>587</v>
      </c>
      <c r="E514" s="4" t="s">
        <v>588</v>
      </c>
      <c r="F514" s="2">
        <v>43327</v>
      </c>
      <c r="G514" s="5">
        <v>43327</v>
      </c>
      <c r="H514" s="6">
        <v>33310</v>
      </c>
      <c r="I514" s="7">
        <v>33310</v>
      </c>
      <c r="J514" s="4" t="s">
        <v>15</v>
      </c>
      <c r="K514" s="8" t="s">
        <v>16</v>
      </c>
      <c r="L514" s="3"/>
    </row>
    <row r="515" spans="1:12" ht="114.95" customHeight="1">
      <c r="A515" s="32">
        <v>516</v>
      </c>
      <c r="B515" s="2">
        <v>43138</v>
      </c>
      <c r="C515" s="3" t="s">
        <v>583</v>
      </c>
      <c r="D515" s="3" t="s">
        <v>589</v>
      </c>
      <c r="E515" s="4" t="s">
        <v>590</v>
      </c>
      <c r="F515" s="2">
        <v>43297</v>
      </c>
      <c r="G515" s="5">
        <v>43108</v>
      </c>
      <c r="H515" s="6">
        <v>28728</v>
      </c>
      <c r="I515" s="7">
        <v>28728</v>
      </c>
      <c r="J515" s="4" t="s">
        <v>37</v>
      </c>
      <c r="K515" s="8" t="s">
        <v>16</v>
      </c>
      <c r="L515" s="3"/>
    </row>
    <row r="516" spans="1:12" ht="114.95" customHeight="1">
      <c r="A516" s="32">
        <v>518</v>
      </c>
      <c r="B516" s="2">
        <v>43138</v>
      </c>
      <c r="C516" s="3" t="s">
        <v>583</v>
      </c>
      <c r="D516" s="3" t="s">
        <v>591</v>
      </c>
      <c r="E516" s="4" t="s">
        <v>592</v>
      </c>
      <c r="F516" s="2">
        <v>43297</v>
      </c>
      <c r="G516" s="5">
        <v>43328</v>
      </c>
      <c r="H516" s="6">
        <v>182448</v>
      </c>
      <c r="I516" s="7">
        <v>182448</v>
      </c>
      <c r="J516" s="4" t="s">
        <v>37</v>
      </c>
      <c r="K516" s="8" t="s">
        <v>16</v>
      </c>
      <c r="L516" s="3"/>
    </row>
    <row r="517" spans="1:12" ht="114.95" customHeight="1">
      <c r="A517" s="32">
        <v>507</v>
      </c>
      <c r="B517" s="2">
        <v>43257</v>
      </c>
      <c r="C517" s="3" t="s">
        <v>583</v>
      </c>
      <c r="D517" s="3" t="s">
        <v>591</v>
      </c>
      <c r="E517" s="4" t="s">
        <v>592</v>
      </c>
      <c r="F517" s="2">
        <f>B517+10</f>
        <v>43267</v>
      </c>
      <c r="G517" s="5">
        <v>41880</v>
      </c>
      <c r="H517" s="6">
        <f>4443*36</f>
        <v>159948</v>
      </c>
      <c r="I517" s="7">
        <f>4443*36</f>
        <v>159948</v>
      </c>
      <c r="J517" s="4" t="s">
        <v>314</v>
      </c>
      <c r="K517" s="8" t="s">
        <v>16</v>
      </c>
      <c r="L517" s="3" t="s">
        <v>96</v>
      </c>
    </row>
    <row r="518" spans="1:12" ht="114.95" customHeight="1">
      <c r="A518" s="32">
        <v>508</v>
      </c>
      <c r="B518" s="2">
        <v>43257</v>
      </c>
      <c r="C518" s="3" t="s">
        <v>583</v>
      </c>
      <c r="D518" s="3" t="s">
        <v>593</v>
      </c>
      <c r="E518" s="4" t="s">
        <v>594</v>
      </c>
      <c r="F518" s="2">
        <f>B518+10</f>
        <v>43267</v>
      </c>
      <c r="G518" s="5">
        <v>43242</v>
      </c>
      <c r="H518" s="6">
        <f>88080+46000</f>
        <v>134080</v>
      </c>
      <c r="I518" s="7">
        <f>88080+46000</f>
        <v>134080</v>
      </c>
      <c r="J518" s="4" t="s">
        <v>15</v>
      </c>
      <c r="K518" s="8" t="s">
        <v>16</v>
      </c>
      <c r="L518" s="3" t="s">
        <v>96</v>
      </c>
    </row>
    <row r="519" spans="1:12" ht="114.95" customHeight="1">
      <c r="A519" s="32">
        <v>509</v>
      </c>
      <c r="B519" s="2">
        <v>43272</v>
      </c>
      <c r="C519" s="3" t="s">
        <v>583</v>
      </c>
      <c r="D519" s="3" t="s">
        <v>595</v>
      </c>
      <c r="E519" s="4" t="s">
        <v>494</v>
      </c>
      <c r="F519" s="2">
        <f>B519+10</f>
        <v>43282</v>
      </c>
      <c r="G519" s="5">
        <v>42552</v>
      </c>
      <c r="H519" s="6">
        <v>125000</v>
      </c>
      <c r="I519" s="7">
        <v>125000</v>
      </c>
      <c r="J519" s="4" t="s">
        <v>314</v>
      </c>
      <c r="K519" s="8" t="s">
        <v>16</v>
      </c>
      <c r="L519" s="3" t="s">
        <v>96</v>
      </c>
    </row>
    <row r="520" spans="1:12" ht="114.95" customHeight="1">
      <c r="A520" s="32">
        <v>510</v>
      </c>
      <c r="B520" s="2">
        <v>43297</v>
      </c>
      <c r="C520" s="3" t="s">
        <v>583</v>
      </c>
      <c r="D520" s="3" t="s">
        <v>596</v>
      </c>
      <c r="E520" s="4" t="s">
        <v>597</v>
      </c>
      <c r="F520" s="2">
        <v>43311</v>
      </c>
      <c r="G520" s="5">
        <v>43108</v>
      </c>
      <c r="H520" s="6">
        <v>52600</v>
      </c>
      <c r="I520" s="7">
        <v>52600</v>
      </c>
      <c r="J520" s="4" t="s">
        <v>15</v>
      </c>
      <c r="K520" s="8" t="s">
        <v>16</v>
      </c>
      <c r="L520" s="3"/>
    </row>
    <row r="521" spans="1:12" ht="114.95" customHeight="1">
      <c r="A521" s="32">
        <v>511</v>
      </c>
      <c r="B521" s="2">
        <v>43299</v>
      </c>
      <c r="C521" s="3" t="s">
        <v>583</v>
      </c>
      <c r="D521" s="3" t="s">
        <v>598</v>
      </c>
      <c r="E521" s="4" t="s">
        <v>599</v>
      </c>
      <c r="F521" s="2">
        <v>43108</v>
      </c>
      <c r="G521" s="5">
        <v>43327</v>
      </c>
      <c r="H521" s="6">
        <v>93785</v>
      </c>
      <c r="I521" s="7">
        <v>93785</v>
      </c>
      <c r="J521" s="4" t="s">
        <v>15</v>
      </c>
      <c r="K521" s="8" t="s">
        <v>16</v>
      </c>
      <c r="L521" s="3"/>
    </row>
    <row r="522" spans="1:12" ht="114.95" customHeight="1">
      <c r="A522" s="32">
        <v>512</v>
      </c>
      <c r="B522" s="2">
        <v>43304</v>
      </c>
      <c r="C522" s="3" t="s">
        <v>583</v>
      </c>
      <c r="D522" s="3" t="s">
        <v>600</v>
      </c>
      <c r="E522" s="4" t="s">
        <v>601</v>
      </c>
      <c r="F522" s="2">
        <v>43259</v>
      </c>
      <c r="G522" s="5">
        <v>43327</v>
      </c>
      <c r="H522" s="6">
        <v>41380</v>
      </c>
      <c r="I522" s="7">
        <v>41380</v>
      </c>
      <c r="J522" s="4" t="s">
        <v>37</v>
      </c>
      <c r="K522" s="8" t="s">
        <v>16</v>
      </c>
      <c r="L522" s="3"/>
    </row>
    <row r="523" spans="1:12" ht="114.95" customHeight="1">
      <c r="A523" s="32">
        <v>513</v>
      </c>
      <c r="B523" s="2">
        <v>43306</v>
      </c>
      <c r="C523" s="3" t="s">
        <v>583</v>
      </c>
      <c r="D523" s="3" t="s">
        <v>587</v>
      </c>
      <c r="E523" s="4" t="s">
        <v>588</v>
      </c>
      <c r="F523" s="2">
        <v>43320</v>
      </c>
      <c r="G523" s="5">
        <v>43327</v>
      </c>
      <c r="H523" s="6">
        <v>33310</v>
      </c>
      <c r="I523" s="7">
        <v>33310</v>
      </c>
      <c r="J523" s="4" t="s">
        <v>15</v>
      </c>
      <c r="K523" s="8" t="s">
        <v>16</v>
      </c>
      <c r="L523" s="3"/>
    </row>
    <row r="524" spans="1:12" ht="114.95" customHeight="1">
      <c r="A524" s="32">
        <v>517</v>
      </c>
      <c r="B524" s="2">
        <v>43351</v>
      </c>
      <c r="C524" s="3" t="s">
        <v>583</v>
      </c>
      <c r="D524" s="3" t="s">
        <v>602</v>
      </c>
      <c r="E524" s="4" t="s">
        <v>431</v>
      </c>
      <c r="F524" s="2">
        <v>43335</v>
      </c>
      <c r="G524" s="5">
        <v>43342</v>
      </c>
      <c r="H524" s="6">
        <v>59000</v>
      </c>
      <c r="I524" s="7">
        <v>59000</v>
      </c>
      <c r="J524" s="4" t="s">
        <v>166</v>
      </c>
      <c r="K524" s="8" t="s">
        <v>16</v>
      </c>
      <c r="L524" s="3"/>
    </row>
    <row r="525" spans="1:12" ht="114.95" customHeight="1">
      <c r="A525" s="32">
        <v>519</v>
      </c>
      <c r="B525" s="2">
        <v>43382</v>
      </c>
      <c r="C525" s="3" t="s">
        <v>583</v>
      </c>
      <c r="D525" s="25" t="s">
        <v>603</v>
      </c>
      <c r="E525" s="4" t="s">
        <v>114</v>
      </c>
      <c r="F525" s="2">
        <f t="shared" ref="F525:F530" si="22">SUM(B525 +14)</f>
        <v>43396</v>
      </c>
      <c r="G525" s="5">
        <v>43374</v>
      </c>
      <c r="H525" s="6">
        <v>76500</v>
      </c>
      <c r="I525" s="7">
        <v>76500</v>
      </c>
      <c r="J525" s="4" t="s">
        <v>19</v>
      </c>
      <c r="K525" s="3" t="s">
        <v>16</v>
      </c>
      <c r="L525" s="3" t="s">
        <v>20</v>
      </c>
    </row>
    <row r="526" spans="1:12" ht="114.95" customHeight="1">
      <c r="A526" s="32">
        <v>520</v>
      </c>
      <c r="B526" s="2">
        <v>43385</v>
      </c>
      <c r="C526" s="3" t="s">
        <v>583</v>
      </c>
      <c r="D526" s="3" t="s">
        <v>584</v>
      </c>
      <c r="E526" s="4" t="s">
        <v>604</v>
      </c>
      <c r="F526" s="2">
        <f t="shared" si="22"/>
        <v>43399</v>
      </c>
      <c r="G526" s="5">
        <v>43121</v>
      </c>
      <c r="H526" s="6">
        <v>36000</v>
      </c>
      <c r="I526" s="7">
        <v>36000</v>
      </c>
      <c r="J526" s="4" t="s">
        <v>30</v>
      </c>
      <c r="K526" s="3" t="s">
        <v>16</v>
      </c>
      <c r="L526" s="3"/>
    </row>
    <row r="527" spans="1:12" ht="114.95" customHeight="1">
      <c r="A527" s="32">
        <v>521</v>
      </c>
      <c r="B527" s="2">
        <v>43385</v>
      </c>
      <c r="C527" s="3" t="s">
        <v>583</v>
      </c>
      <c r="D527" s="3" t="s">
        <v>584</v>
      </c>
      <c r="E527" s="4" t="s">
        <v>605</v>
      </c>
      <c r="F527" s="2">
        <f t="shared" si="22"/>
        <v>43399</v>
      </c>
      <c r="G527" s="5">
        <v>43121</v>
      </c>
      <c r="H527" s="6">
        <v>43000</v>
      </c>
      <c r="I527" s="7">
        <v>43000</v>
      </c>
      <c r="J527" s="4" t="s">
        <v>30</v>
      </c>
      <c r="K527" s="3" t="s">
        <v>16</v>
      </c>
      <c r="L527" s="3"/>
    </row>
    <row r="528" spans="1:12" ht="114.95" customHeight="1">
      <c r="A528" s="32">
        <v>522</v>
      </c>
      <c r="B528" s="2">
        <v>43385</v>
      </c>
      <c r="C528" s="3" t="s">
        <v>583</v>
      </c>
      <c r="D528" s="3" t="s">
        <v>606</v>
      </c>
      <c r="E528" s="4" t="s">
        <v>607</v>
      </c>
      <c r="F528" s="2">
        <f t="shared" si="22"/>
        <v>43399</v>
      </c>
      <c r="G528" s="5">
        <v>43174</v>
      </c>
      <c r="H528" s="6">
        <v>79000</v>
      </c>
      <c r="I528" s="7">
        <v>79000</v>
      </c>
      <c r="J528" s="4" t="s">
        <v>19</v>
      </c>
      <c r="K528" s="3" t="s">
        <v>16</v>
      </c>
      <c r="L528" s="3" t="s">
        <v>20</v>
      </c>
    </row>
    <row r="529" spans="1:12" ht="114.95" customHeight="1">
      <c r="A529" s="32">
        <v>523</v>
      </c>
      <c r="B529" s="2">
        <v>43409</v>
      </c>
      <c r="C529" s="3" t="s">
        <v>583</v>
      </c>
      <c r="D529" s="3" t="s">
        <v>123</v>
      </c>
      <c r="E529" s="4" t="s">
        <v>124</v>
      </c>
      <c r="F529" s="2">
        <f t="shared" si="22"/>
        <v>43423</v>
      </c>
      <c r="G529" s="5">
        <v>43435</v>
      </c>
      <c r="H529" s="6">
        <f>(960540.63+147234.76+18256.37)</f>
        <v>1126031.7600000002</v>
      </c>
      <c r="I529" s="7">
        <f>(960540.63+147234.76+18256.37)</f>
        <v>1126031.7600000002</v>
      </c>
      <c r="J529" s="4" t="s">
        <v>73</v>
      </c>
      <c r="K529" s="8" t="s">
        <v>16</v>
      </c>
      <c r="L529" s="3"/>
    </row>
    <row r="530" spans="1:12" ht="114.95" customHeight="1">
      <c r="A530" s="32">
        <v>524</v>
      </c>
      <c r="B530" s="2">
        <v>43409</v>
      </c>
      <c r="C530" s="3" t="s">
        <v>583</v>
      </c>
      <c r="D530" s="3" t="s">
        <v>608</v>
      </c>
      <c r="E530" s="4" t="s">
        <v>609</v>
      </c>
      <c r="F530" s="2">
        <f t="shared" si="22"/>
        <v>43423</v>
      </c>
      <c r="G530" s="5">
        <v>43435</v>
      </c>
      <c r="H530" s="6">
        <v>166000</v>
      </c>
      <c r="I530" s="7">
        <v>166000</v>
      </c>
      <c r="J530" s="4" t="s">
        <v>73</v>
      </c>
      <c r="K530" s="8" t="s">
        <v>16</v>
      </c>
      <c r="L530" s="3"/>
    </row>
    <row r="531" spans="1:12" ht="114.95" customHeight="1">
      <c r="A531" s="32">
        <v>525</v>
      </c>
      <c r="B531" s="2">
        <v>43446</v>
      </c>
      <c r="C531" s="3" t="s">
        <v>583</v>
      </c>
      <c r="D531" s="3" t="s">
        <v>610</v>
      </c>
      <c r="E531" s="4" t="s">
        <v>611</v>
      </c>
      <c r="F531" s="2">
        <f t="shared" ref="F531:F537" si="23">SUM(B531+14)</f>
        <v>43460</v>
      </c>
      <c r="G531" s="5">
        <v>43466</v>
      </c>
      <c r="H531" s="6">
        <v>49716</v>
      </c>
      <c r="I531" s="7">
        <v>49716</v>
      </c>
      <c r="J531" s="4" t="s">
        <v>19</v>
      </c>
      <c r="K531" s="8" t="s">
        <v>16</v>
      </c>
      <c r="L531" s="3"/>
    </row>
    <row r="532" spans="1:12" ht="114.95" customHeight="1">
      <c r="A532" s="32">
        <v>527</v>
      </c>
      <c r="B532" s="2">
        <v>43467</v>
      </c>
      <c r="C532" s="3" t="s">
        <v>583</v>
      </c>
      <c r="D532" s="3" t="s">
        <v>584</v>
      </c>
      <c r="E532" s="4" t="s">
        <v>612</v>
      </c>
      <c r="F532" s="2">
        <f t="shared" si="23"/>
        <v>43481</v>
      </c>
      <c r="G532" s="5">
        <v>43497</v>
      </c>
      <c r="H532" s="6">
        <v>34000</v>
      </c>
      <c r="I532" s="7">
        <v>34000</v>
      </c>
      <c r="J532" s="4" t="s">
        <v>19</v>
      </c>
      <c r="K532" s="8" t="s">
        <v>16</v>
      </c>
      <c r="L532" s="3"/>
    </row>
    <row r="533" spans="1:12" ht="114.95" customHeight="1">
      <c r="A533" s="32">
        <v>529</v>
      </c>
      <c r="B533" s="2">
        <v>43467</v>
      </c>
      <c r="C533" s="3" t="s">
        <v>583</v>
      </c>
      <c r="D533" s="3" t="s">
        <v>584</v>
      </c>
      <c r="E533" s="4" t="s">
        <v>613</v>
      </c>
      <c r="F533" s="2">
        <f t="shared" si="23"/>
        <v>43481</v>
      </c>
      <c r="G533" s="5">
        <v>43486</v>
      </c>
      <c r="H533" s="6">
        <v>40560</v>
      </c>
      <c r="I533" s="7">
        <v>40560</v>
      </c>
      <c r="J533" s="4" t="s">
        <v>19</v>
      </c>
      <c r="K533" s="8" t="s">
        <v>16</v>
      </c>
      <c r="L533" s="3"/>
    </row>
    <row r="534" spans="1:12" ht="114.95" customHeight="1">
      <c r="A534" s="32">
        <v>530</v>
      </c>
      <c r="B534" s="2">
        <v>43476</v>
      </c>
      <c r="C534" s="3" t="s">
        <v>583</v>
      </c>
      <c r="D534" s="3" t="s">
        <v>614</v>
      </c>
      <c r="E534" s="4" t="s">
        <v>615</v>
      </c>
      <c r="F534" s="2">
        <f t="shared" si="23"/>
        <v>43490</v>
      </c>
      <c r="G534" s="5">
        <v>43493</v>
      </c>
      <c r="H534" s="6">
        <v>30000</v>
      </c>
      <c r="I534" s="7">
        <v>30000</v>
      </c>
      <c r="J534" s="4" t="s">
        <v>15</v>
      </c>
      <c r="K534" s="8" t="s">
        <v>16</v>
      </c>
      <c r="L534" s="3"/>
    </row>
    <row r="535" spans="1:12" ht="114.95" customHeight="1">
      <c r="A535" s="32">
        <v>531</v>
      </c>
      <c r="B535" s="2">
        <v>43497</v>
      </c>
      <c r="C535" s="3" t="s">
        <v>583</v>
      </c>
      <c r="D535" s="3" t="s">
        <v>616</v>
      </c>
      <c r="E535" s="4" t="s">
        <v>617</v>
      </c>
      <c r="F535" s="2">
        <f t="shared" si="23"/>
        <v>43511</v>
      </c>
      <c r="G535" s="5">
        <v>43497</v>
      </c>
      <c r="H535" s="6">
        <v>30530</v>
      </c>
      <c r="I535" s="7">
        <v>30530</v>
      </c>
      <c r="J535" s="4" t="s">
        <v>37</v>
      </c>
      <c r="K535" s="8" t="s">
        <v>16</v>
      </c>
      <c r="L535" s="3" t="s">
        <v>146</v>
      </c>
    </row>
    <row r="536" spans="1:12" ht="114.95" customHeight="1">
      <c r="A536" s="32">
        <v>532</v>
      </c>
      <c r="B536" s="2">
        <v>43521</v>
      </c>
      <c r="C536" s="3" t="s">
        <v>583</v>
      </c>
      <c r="D536" s="3" t="s">
        <v>618</v>
      </c>
      <c r="E536" s="4" t="s">
        <v>619</v>
      </c>
      <c r="F536" s="2">
        <f t="shared" si="23"/>
        <v>43535</v>
      </c>
      <c r="G536" s="5">
        <v>43525</v>
      </c>
      <c r="H536" s="6">
        <v>2000</v>
      </c>
      <c r="I536" s="7">
        <v>2000</v>
      </c>
      <c r="J536" s="4" t="s">
        <v>620</v>
      </c>
      <c r="K536" s="8" t="s">
        <v>15</v>
      </c>
      <c r="L536" s="3" t="s">
        <v>621</v>
      </c>
    </row>
    <row r="537" spans="1:12" ht="114.95" customHeight="1">
      <c r="A537" s="32">
        <v>533</v>
      </c>
      <c r="B537" s="2">
        <v>43522</v>
      </c>
      <c r="C537" s="3" t="s">
        <v>583</v>
      </c>
      <c r="D537" s="3" t="s">
        <v>618</v>
      </c>
      <c r="E537" s="4" t="s">
        <v>619</v>
      </c>
      <c r="F537" s="2">
        <f t="shared" si="23"/>
        <v>43536</v>
      </c>
      <c r="G537" s="5">
        <v>43526</v>
      </c>
      <c r="H537" s="6">
        <v>2000</v>
      </c>
      <c r="I537" s="7">
        <v>2000</v>
      </c>
      <c r="J537" s="4" t="s">
        <v>620</v>
      </c>
      <c r="K537" s="8" t="s">
        <v>15</v>
      </c>
      <c r="L537" s="3" t="s">
        <v>621</v>
      </c>
    </row>
    <row r="538" spans="1:12" ht="114.95" customHeight="1">
      <c r="A538" s="32">
        <v>541</v>
      </c>
      <c r="B538" s="2">
        <v>43530</v>
      </c>
      <c r="C538" s="3" t="s">
        <v>583</v>
      </c>
      <c r="D538" s="3" t="s">
        <v>595</v>
      </c>
      <c r="E538" s="4" t="s">
        <v>622</v>
      </c>
      <c r="F538" s="2">
        <v>43633</v>
      </c>
      <c r="G538" s="5">
        <v>43472</v>
      </c>
      <c r="H538" s="6">
        <v>179100</v>
      </c>
      <c r="I538" s="7">
        <v>179100</v>
      </c>
      <c r="J538" s="4" t="s">
        <v>37</v>
      </c>
      <c r="K538" s="8" t="s">
        <v>16</v>
      </c>
      <c r="L538" s="3"/>
    </row>
    <row r="539" spans="1:12" ht="114.95" customHeight="1">
      <c r="A539" s="32">
        <v>534</v>
      </c>
      <c r="B539" s="2">
        <v>43556</v>
      </c>
      <c r="C539" s="3" t="s">
        <v>583</v>
      </c>
      <c r="D539" s="3" t="s">
        <v>596</v>
      </c>
      <c r="E539" s="4" t="s">
        <v>439</v>
      </c>
      <c r="F539" s="2">
        <f>SUM(B539+14)</f>
        <v>43570</v>
      </c>
      <c r="G539" s="5">
        <v>43212</v>
      </c>
      <c r="H539" s="6">
        <v>75000</v>
      </c>
      <c r="I539" s="7">
        <v>75000</v>
      </c>
      <c r="J539" s="4" t="s">
        <v>15</v>
      </c>
      <c r="K539" s="8" t="s">
        <v>16</v>
      </c>
      <c r="L539" s="3"/>
    </row>
    <row r="540" spans="1:12" ht="114.95" customHeight="1">
      <c r="A540" s="32">
        <v>535</v>
      </c>
      <c r="B540" s="2">
        <v>43572</v>
      </c>
      <c r="C540" s="3" t="s">
        <v>583</v>
      </c>
      <c r="D540" s="3" t="s">
        <v>606</v>
      </c>
      <c r="E540" s="4" t="s">
        <v>623</v>
      </c>
      <c r="F540" s="2">
        <f>SUM(B540+14)</f>
        <v>43586</v>
      </c>
      <c r="G540" s="5">
        <v>43586</v>
      </c>
      <c r="H540" s="6">
        <f>72675*2</f>
        <v>145350</v>
      </c>
      <c r="I540" s="7">
        <f>72675*2</f>
        <v>145350</v>
      </c>
      <c r="J540" s="4" t="s">
        <v>37</v>
      </c>
      <c r="K540" s="8" t="s">
        <v>16</v>
      </c>
      <c r="L540" s="3"/>
    </row>
    <row r="541" spans="1:12" ht="114.95" customHeight="1">
      <c r="A541" s="32">
        <v>536</v>
      </c>
      <c r="B541" s="2">
        <v>43593</v>
      </c>
      <c r="C541" s="3" t="s">
        <v>583</v>
      </c>
      <c r="D541" s="3" t="s">
        <v>409</v>
      </c>
      <c r="E541" s="4" t="s">
        <v>624</v>
      </c>
      <c r="F541" s="2">
        <f>SUM(B541 +14)</f>
        <v>43607</v>
      </c>
      <c r="G541" s="5">
        <v>43609</v>
      </c>
      <c r="H541" s="6">
        <v>147478</v>
      </c>
      <c r="I541" s="7">
        <v>147478</v>
      </c>
      <c r="J541" s="4" t="s">
        <v>15</v>
      </c>
      <c r="K541" s="8" t="s">
        <v>16</v>
      </c>
      <c r="L541" s="3"/>
    </row>
    <row r="542" spans="1:12" ht="114.95" customHeight="1">
      <c r="A542" s="32">
        <v>539</v>
      </c>
      <c r="B542" s="2">
        <v>43593</v>
      </c>
      <c r="C542" s="3" t="s">
        <v>583</v>
      </c>
      <c r="D542" s="3" t="s">
        <v>545</v>
      </c>
      <c r="E542" s="4" t="s">
        <v>402</v>
      </c>
      <c r="F542" s="2">
        <f>SUM(B542 +14)</f>
        <v>43607</v>
      </c>
      <c r="G542" s="5">
        <v>43609</v>
      </c>
      <c r="H542" s="6">
        <v>162581.4</v>
      </c>
      <c r="I542" s="7">
        <v>162581.4</v>
      </c>
      <c r="J542" s="4" t="s">
        <v>15</v>
      </c>
      <c r="K542" s="8" t="s">
        <v>16</v>
      </c>
      <c r="L542" s="3"/>
    </row>
    <row r="543" spans="1:12" ht="114.95" customHeight="1">
      <c r="A543" s="32">
        <v>538</v>
      </c>
      <c r="B543" s="2">
        <v>43594</v>
      </c>
      <c r="C543" s="3" t="s">
        <v>583</v>
      </c>
      <c r="D543" s="3" t="s">
        <v>543</v>
      </c>
      <c r="E543" s="4" t="s">
        <v>322</v>
      </c>
      <c r="F543" s="2">
        <f>SUM(B543 +14)</f>
        <v>43608</v>
      </c>
      <c r="G543" s="5">
        <v>43607</v>
      </c>
      <c r="H543" s="6">
        <v>48218</v>
      </c>
      <c r="I543" s="7">
        <v>48218</v>
      </c>
      <c r="J543" s="4" t="s">
        <v>73</v>
      </c>
      <c r="K543" s="8" t="s">
        <v>16</v>
      </c>
      <c r="L543" s="3"/>
    </row>
    <row r="544" spans="1:12" ht="114.95" customHeight="1">
      <c r="A544" s="32">
        <v>540</v>
      </c>
      <c r="B544" s="2">
        <v>43594</v>
      </c>
      <c r="C544" s="3" t="s">
        <v>583</v>
      </c>
      <c r="D544" s="3" t="s">
        <v>540</v>
      </c>
      <c r="E544" s="4" t="s">
        <v>625</v>
      </c>
      <c r="F544" s="2">
        <f>SUM(B544 +14)</f>
        <v>43608</v>
      </c>
      <c r="G544" s="5">
        <v>43607</v>
      </c>
      <c r="H544" s="6">
        <f>98902+(98902/12)</f>
        <v>107143.83333333333</v>
      </c>
      <c r="I544" s="7">
        <f>98902+(98902/12)</f>
        <v>107143.83333333333</v>
      </c>
      <c r="J544" s="4" t="s">
        <v>73</v>
      </c>
      <c r="K544" s="8" t="s">
        <v>16</v>
      </c>
      <c r="L544" s="3"/>
    </row>
    <row r="545" spans="1:12" ht="114.95" customHeight="1">
      <c r="A545" s="32">
        <v>537</v>
      </c>
      <c r="B545" s="2">
        <v>43607</v>
      </c>
      <c r="C545" s="3" t="s">
        <v>583</v>
      </c>
      <c r="D545" s="3" t="s">
        <v>626</v>
      </c>
      <c r="E545" s="4" t="s">
        <v>627</v>
      </c>
      <c r="F545" s="2">
        <f>SUM(B545 +14)</f>
        <v>43621</v>
      </c>
      <c r="G545" s="5">
        <v>43619</v>
      </c>
      <c r="H545" s="6">
        <v>226000</v>
      </c>
      <c r="I545" s="7">
        <v>226000</v>
      </c>
      <c r="J545" s="4" t="s">
        <v>15</v>
      </c>
      <c r="K545" s="8" t="s">
        <v>16</v>
      </c>
      <c r="L545" s="3" t="s">
        <v>20</v>
      </c>
    </row>
    <row r="546" spans="1:12" ht="114.95" customHeight="1">
      <c r="A546" s="32">
        <v>544</v>
      </c>
      <c r="B546" s="2">
        <v>43654</v>
      </c>
      <c r="C546" s="3" t="s">
        <v>583</v>
      </c>
      <c r="D546" s="3" t="s">
        <v>628</v>
      </c>
      <c r="E546" s="4" t="s">
        <v>629</v>
      </c>
      <c r="F546" s="2">
        <f t="shared" ref="F546:F551" si="24">SUM(B546+14)</f>
        <v>43668</v>
      </c>
      <c r="G546" s="5">
        <v>43668</v>
      </c>
      <c r="H546" s="6">
        <v>51333.23</v>
      </c>
      <c r="I546" s="7">
        <v>51333.23</v>
      </c>
      <c r="J546" s="4" t="s">
        <v>15</v>
      </c>
      <c r="K546" s="8" t="s">
        <v>16</v>
      </c>
      <c r="L546" s="3"/>
    </row>
    <row r="547" spans="1:12" ht="114.95" customHeight="1">
      <c r="A547" s="32">
        <v>545</v>
      </c>
      <c r="B547" s="2">
        <v>43662</v>
      </c>
      <c r="C547" s="3" t="s">
        <v>583</v>
      </c>
      <c r="D547" s="3" t="s">
        <v>598</v>
      </c>
      <c r="E547" s="4" t="s">
        <v>599</v>
      </c>
      <c r="F547" s="2">
        <f t="shared" si="24"/>
        <v>43676</v>
      </c>
      <c r="G547" s="5">
        <v>43692</v>
      </c>
      <c r="H547" s="6">
        <f>(3948.3*12)</f>
        <v>47379.600000000006</v>
      </c>
      <c r="I547" s="7">
        <f>(3948.3*12)</f>
        <v>47379.600000000006</v>
      </c>
      <c r="J547" s="4" t="s">
        <v>19</v>
      </c>
      <c r="K547" s="8" t="s">
        <v>16</v>
      </c>
      <c r="L547" s="3"/>
    </row>
    <row r="548" spans="1:12" ht="114.95" customHeight="1">
      <c r="A548" s="32">
        <v>546</v>
      </c>
      <c r="B548" s="2">
        <v>43662</v>
      </c>
      <c r="C548" s="3" t="s">
        <v>583</v>
      </c>
      <c r="D548" s="3" t="s">
        <v>628</v>
      </c>
      <c r="E548" s="4" t="s">
        <v>629</v>
      </c>
      <c r="F548" s="2">
        <f t="shared" si="24"/>
        <v>43676</v>
      </c>
      <c r="G548" s="5">
        <v>43676</v>
      </c>
      <c r="H548" s="6">
        <v>99681.72</v>
      </c>
      <c r="I548" s="7">
        <v>99681.72</v>
      </c>
      <c r="J548" s="4" t="s">
        <v>15</v>
      </c>
      <c r="K548" s="8" t="s">
        <v>16</v>
      </c>
      <c r="L548" s="3"/>
    </row>
    <row r="549" spans="1:12" ht="114.95" customHeight="1">
      <c r="A549" s="32">
        <v>547</v>
      </c>
      <c r="B549" s="2">
        <v>43672</v>
      </c>
      <c r="C549" s="3" t="s">
        <v>583</v>
      </c>
      <c r="D549" s="3" t="s">
        <v>600</v>
      </c>
      <c r="E549" s="4" t="s">
        <v>601</v>
      </c>
      <c r="F549" s="2">
        <f t="shared" si="24"/>
        <v>43686</v>
      </c>
      <c r="G549" s="5">
        <v>43692</v>
      </c>
      <c r="H549" s="6">
        <v>42285</v>
      </c>
      <c r="I549" s="7">
        <v>42285</v>
      </c>
      <c r="J549" s="4" t="s">
        <v>37</v>
      </c>
      <c r="K549" s="8" t="s">
        <v>16</v>
      </c>
      <c r="L549" s="3"/>
    </row>
    <row r="550" spans="1:12" ht="114.95" customHeight="1">
      <c r="A550" s="32">
        <v>548</v>
      </c>
      <c r="B550" s="2">
        <v>43678</v>
      </c>
      <c r="C550" s="3" t="s">
        <v>583</v>
      </c>
      <c r="D550" s="3" t="s">
        <v>591</v>
      </c>
      <c r="E550" s="4" t="s">
        <v>592</v>
      </c>
      <c r="F550" s="2">
        <f t="shared" si="24"/>
        <v>43692</v>
      </c>
      <c r="G550" s="5">
        <v>43704</v>
      </c>
      <c r="H550" s="6">
        <f>5068*24</f>
        <v>121632</v>
      </c>
      <c r="I550" s="7">
        <f>5068*24</f>
        <v>121632</v>
      </c>
      <c r="J550" s="4" t="s">
        <v>19</v>
      </c>
      <c r="K550" s="8" t="s">
        <v>16</v>
      </c>
      <c r="L550" s="3"/>
    </row>
    <row r="551" spans="1:12" ht="114.95" customHeight="1">
      <c r="A551" s="32">
        <v>549</v>
      </c>
      <c r="B551" s="2">
        <v>43690</v>
      </c>
      <c r="C551" s="3" t="s">
        <v>583</v>
      </c>
      <c r="D551" s="3" t="s">
        <v>630</v>
      </c>
      <c r="E551" s="4" t="s">
        <v>631</v>
      </c>
      <c r="F551" s="2">
        <f t="shared" si="24"/>
        <v>43704</v>
      </c>
      <c r="G551" s="5">
        <v>43719</v>
      </c>
      <c r="H551" s="6">
        <v>57500</v>
      </c>
      <c r="I551" s="7">
        <v>57500</v>
      </c>
      <c r="J551" s="4" t="s">
        <v>166</v>
      </c>
      <c r="K551" s="8" t="s">
        <v>16</v>
      </c>
      <c r="L551" s="3"/>
    </row>
    <row r="552" spans="1:12" ht="114.95" customHeight="1">
      <c r="A552" s="32">
        <v>551</v>
      </c>
      <c r="B552" s="2">
        <v>43727.729861111111</v>
      </c>
      <c r="C552" s="3" t="s">
        <v>583</v>
      </c>
      <c r="D552" s="3" t="s">
        <v>632</v>
      </c>
      <c r="E552" s="4" t="s">
        <v>633</v>
      </c>
      <c r="F552" s="2">
        <v>43741</v>
      </c>
      <c r="G552" s="5">
        <v>43712</v>
      </c>
      <c r="H552" s="6">
        <v>75000</v>
      </c>
      <c r="I552" s="7">
        <v>75000</v>
      </c>
      <c r="J552" s="4" t="s">
        <v>15</v>
      </c>
      <c r="K552" s="8" t="s">
        <v>16</v>
      </c>
      <c r="L552" s="3"/>
    </row>
    <row r="553" spans="1:12" ht="114.95" customHeight="1">
      <c r="A553" s="32">
        <v>553</v>
      </c>
      <c r="B553" s="2">
        <v>43727.73541666667</v>
      </c>
      <c r="C553" s="3" t="s">
        <v>583</v>
      </c>
      <c r="D553" s="3" t="s">
        <v>634</v>
      </c>
      <c r="E553" s="4" t="s">
        <v>635</v>
      </c>
      <c r="F553" s="2">
        <v>43741</v>
      </c>
      <c r="G553" s="5">
        <v>43709</v>
      </c>
      <c r="H553" s="6">
        <v>45000</v>
      </c>
      <c r="I553" s="7">
        <v>55000</v>
      </c>
      <c r="J553" s="4" t="s">
        <v>15</v>
      </c>
      <c r="K553" s="8" t="s">
        <v>16</v>
      </c>
      <c r="L553" s="3"/>
    </row>
    <row r="554" spans="1:12" ht="114.95" customHeight="1">
      <c r="A554" s="32">
        <v>550</v>
      </c>
      <c r="B554" s="2">
        <v>43738.708333333336</v>
      </c>
      <c r="C554" s="3" t="s">
        <v>583</v>
      </c>
      <c r="D554" s="3" t="s">
        <v>636</v>
      </c>
      <c r="E554" s="4" t="s">
        <v>637</v>
      </c>
      <c r="F554" s="2">
        <v>43753</v>
      </c>
      <c r="G554" s="5">
        <v>43822</v>
      </c>
      <c r="H554" s="6">
        <v>85000</v>
      </c>
      <c r="I554" s="7">
        <v>85000</v>
      </c>
      <c r="J554" s="4" t="s">
        <v>37</v>
      </c>
      <c r="K554" s="8" t="s">
        <v>16</v>
      </c>
      <c r="L554" s="3"/>
    </row>
    <row r="555" spans="1:12" ht="114.95" customHeight="1">
      <c r="A555" s="32">
        <v>552</v>
      </c>
      <c r="B555" s="2">
        <v>43738.711111111108</v>
      </c>
      <c r="C555" s="3" t="s">
        <v>583</v>
      </c>
      <c r="D555" s="3" t="s">
        <v>638</v>
      </c>
      <c r="E555" s="4" t="s">
        <v>635</v>
      </c>
      <c r="F555" s="2">
        <v>43753</v>
      </c>
      <c r="G555" s="5">
        <v>43709</v>
      </c>
      <c r="H555" s="6">
        <v>60000</v>
      </c>
      <c r="I555" s="7">
        <v>75000</v>
      </c>
      <c r="J555" s="4" t="s">
        <v>15</v>
      </c>
      <c r="K555" s="8" t="s">
        <v>16</v>
      </c>
      <c r="L555" s="3"/>
    </row>
    <row r="556" spans="1:12" ht="114.95" customHeight="1">
      <c r="A556" s="32">
        <v>555</v>
      </c>
      <c r="B556" s="2">
        <v>43740</v>
      </c>
      <c r="C556" s="3" t="s">
        <v>583</v>
      </c>
      <c r="D556" s="3" t="s">
        <v>628</v>
      </c>
      <c r="E556" s="4" t="s">
        <v>639</v>
      </c>
      <c r="F556" s="2">
        <v>43755</v>
      </c>
      <c r="G556" s="5">
        <v>43709</v>
      </c>
      <c r="H556" s="6">
        <v>175000</v>
      </c>
      <c r="I556" s="7">
        <v>175000</v>
      </c>
      <c r="J556" s="4" t="s">
        <v>15</v>
      </c>
      <c r="K556" s="8" t="s">
        <v>16</v>
      </c>
      <c r="L556" s="3" t="s">
        <v>20</v>
      </c>
    </row>
    <row r="557" spans="1:12" ht="114.95" customHeight="1">
      <c r="A557" s="32">
        <v>554</v>
      </c>
      <c r="B557" s="2">
        <v>43740.650694444441</v>
      </c>
      <c r="C557" s="3" t="s">
        <v>583</v>
      </c>
      <c r="D557" s="3" t="s">
        <v>640</v>
      </c>
      <c r="E557" s="4" t="s">
        <v>639</v>
      </c>
      <c r="F557" s="2">
        <v>43755</v>
      </c>
      <c r="G557" s="5">
        <v>43709</v>
      </c>
      <c r="H557" s="6">
        <v>25000</v>
      </c>
      <c r="I557" s="7">
        <v>35000</v>
      </c>
      <c r="J557" s="4" t="s">
        <v>15</v>
      </c>
      <c r="K557" s="8" t="s">
        <v>16</v>
      </c>
      <c r="L557" s="3" t="s">
        <v>20</v>
      </c>
    </row>
    <row r="558" spans="1:12" ht="114.95" customHeight="1">
      <c r="A558" s="32">
        <v>542</v>
      </c>
      <c r="B558" s="2">
        <v>43744</v>
      </c>
      <c r="C558" s="3" t="s">
        <v>583</v>
      </c>
      <c r="D558" s="3" t="s">
        <v>641</v>
      </c>
      <c r="E558" s="4" t="s">
        <v>642</v>
      </c>
      <c r="F558" s="2">
        <v>43640</v>
      </c>
      <c r="G558" s="5">
        <v>43472</v>
      </c>
      <c r="H558" s="6">
        <v>32313</v>
      </c>
      <c r="I558" s="7">
        <v>32313</v>
      </c>
      <c r="J558" s="4" t="s">
        <v>37</v>
      </c>
      <c r="K558" s="8" t="s">
        <v>16</v>
      </c>
      <c r="L558" s="3"/>
    </row>
    <row r="559" spans="1:12" ht="114.95" customHeight="1">
      <c r="A559" s="32">
        <v>543</v>
      </c>
      <c r="B559" s="2">
        <v>43744</v>
      </c>
      <c r="C559" s="3" t="s">
        <v>583</v>
      </c>
      <c r="D559" s="3" t="s">
        <v>589</v>
      </c>
      <c r="E559" s="4" t="s">
        <v>592</v>
      </c>
      <c r="F559" s="2">
        <v>43640</v>
      </c>
      <c r="G559" s="5">
        <v>43503</v>
      </c>
      <c r="H559" s="6">
        <v>27888</v>
      </c>
      <c r="I559" s="7">
        <v>27888</v>
      </c>
      <c r="J559" s="4" t="s">
        <v>37</v>
      </c>
      <c r="K559" s="8" t="s">
        <v>16</v>
      </c>
      <c r="L559" s="3"/>
    </row>
    <row r="560" spans="1:12" ht="114.95" customHeight="1">
      <c r="A560" s="32">
        <v>556</v>
      </c>
      <c r="B560" s="2">
        <v>43769.661805555559</v>
      </c>
      <c r="C560" s="3" t="s">
        <v>583</v>
      </c>
      <c r="D560" s="3" t="s">
        <v>123</v>
      </c>
      <c r="E560" s="4" t="s">
        <v>124</v>
      </c>
      <c r="F560" s="2">
        <f t="shared" ref="F560:F568" si="25">SUM(B560+14)</f>
        <v>43783.661805555559</v>
      </c>
      <c r="G560" s="5">
        <v>43800</v>
      </c>
      <c r="H560" s="6">
        <v>1535000</v>
      </c>
      <c r="I560" s="7">
        <v>1535000</v>
      </c>
      <c r="J560" s="4" t="s">
        <v>73</v>
      </c>
      <c r="K560" s="8" t="s">
        <v>16</v>
      </c>
      <c r="L560" s="3"/>
    </row>
    <row r="561" spans="1:12" ht="114.95" customHeight="1">
      <c r="A561" s="32">
        <v>557</v>
      </c>
      <c r="B561" s="2">
        <v>43811.638194444444</v>
      </c>
      <c r="C561" s="3" t="s">
        <v>583</v>
      </c>
      <c r="D561" s="3" t="s">
        <v>589</v>
      </c>
      <c r="E561" s="4" t="s">
        <v>643</v>
      </c>
      <c r="F561" s="2">
        <f t="shared" si="25"/>
        <v>43825.638194444444</v>
      </c>
      <c r="G561" s="5">
        <v>43826</v>
      </c>
      <c r="H561" s="6">
        <v>25872</v>
      </c>
      <c r="I561" s="7">
        <v>25872</v>
      </c>
      <c r="J561" s="4" t="s">
        <v>37</v>
      </c>
      <c r="K561" s="8" t="s">
        <v>16</v>
      </c>
      <c r="L561" s="3"/>
    </row>
    <row r="562" spans="1:12" ht="114.95" customHeight="1">
      <c r="A562" s="32">
        <v>526</v>
      </c>
      <c r="B562" s="2">
        <v>43813</v>
      </c>
      <c r="C562" s="3" t="s">
        <v>583</v>
      </c>
      <c r="D562" s="3" t="s">
        <v>589</v>
      </c>
      <c r="E562" s="4" t="s">
        <v>612</v>
      </c>
      <c r="F562" s="2">
        <f t="shared" si="25"/>
        <v>43827</v>
      </c>
      <c r="G562" s="5">
        <v>43473</v>
      </c>
      <c r="H562" s="6">
        <f>2800*12</f>
        <v>33600</v>
      </c>
      <c r="I562" s="7">
        <f>2800*12</f>
        <v>33600</v>
      </c>
      <c r="J562" s="4" t="s">
        <v>19</v>
      </c>
      <c r="K562" s="8" t="s">
        <v>16</v>
      </c>
      <c r="L562" s="3"/>
    </row>
    <row r="563" spans="1:12" ht="114.95" customHeight="1">
      <c r="A563" s="32">
        <v>558</v>
      </c>
      <c r="B563" s="2">
        <v>43851.602083333331</v>
      </c>
      <c r="C563" s="3" t="s">
        <v>583</v>
      </c>
      <c r="D563" s="3" t="s">
        <v>644</v>
      </c>
      <c r="E563" s="4" t="s">
        <v>645</v>
      </c>
      <c r="F563" s="2">
        <f t="shared" si="25"/>
        <v>43865.602083333331</v>
      </c>
      <c r="G563" s="5">
        <v>43800</v>
      </c>
      <c r="H563" s="6">
        <v>200000</v>
      </c>
      <c r="I563" s="7">
        <v>200000</v>
      </c>
      <c r="J563" s="4" t="s">
        <v>73</v>
      </c>
      <c r="K563" s="8" t="s">
        <v>16</v>
      </c>
      <c r="L563" s="3"/>
    </row>
    <row r="564" spans="1:12" ht="114.95" customHeight="1">
      <c r="A564" s="32">
        <v>560</v>
      </c>
      <c r="B564" s="2">
        <v>43852.59375</v>
      </c>
      <c r="C564" s="3" t="s">
        <v>583</v>
      </c>
      <c r="D564" s="3" t="s">
        <v>646</v>
      </c>
      <c r="E564" s="4" t="s">
        <v>647</v>
      </c>
      <c r="F564" s="2">
        <f t="shared" si="25"/>
        <v>43866.59375</v>
      </c>
      <c r="G564" s="5">
        <v>43862</v>
      </c>
      <c r="H564" s="6">
        <v>27350</v>
      </c>
      <c r="I564" s="7">
        <v>27350</v>
      </c>
      <c r="J564" s="4" t="s">
        <v>37</v>
      </c>
      <c r="K564" s="8" t="s">
        <v>16</v>
      </c>
      <c r="L564" s="3" t="s">
        <v>146</v>
      </c>
    </row>
    <row r="565" spans="1:12" ht="114.95" customHeight="1">
      <c r="A565" s="32">
        <v>559</v>
      </c>
      <c r="B565" s="2">
        <v>43852.594444444447</v>
      </c>
      <c r="C565" s="3" t="s">
        <v>583</v>
      </c>
      <c r="D565" s="3" t="s">
        <v>648</v>
      </c>
      <c r="E565" s="4" t="s">
        <v>649</v>
      </c>
      <c r="F565" s="2">
        <f t="shared" si="25"/>
        <v>43866.594444444447</v>
      </c>
      <c r="G565" s="5">
        <v>43853</v>
      </c>
      <c r="H565" s="6">
        <v>75236.84</v>
      </c>
      <c r="I565" s="7">
        <v>75236.84</v>
      </c>
      <c r="J565" s="4" t="s">
        <v>15</v>
      </c>
      <c r="K565" s="8" t="s">
        <v>16</v>
      </c>
      <c r="L565" s="3"/>
    </row>
    <row r="566" spans="1:12" ht="114.95" customHeight="1">
      <c r="A566" s="32">
        <v>561</v>
      </c>
      <c r="B566" s="12">
        <v>43872.38958333333</v>
      </c>
      <c r="C566" s="3" t="s">
        <v>583</v>
      </c>
      <c r="D566" s="3" t="s">
        <v>589</v>
      </c>
      <c r="E566" s="4" t="s">
        <v>650</v>
      </c>
      <c r="F566" s="2">
        <f t="shared" si="25"/>
        <v>43886.38958333333</v>
      </c>
      <c r="G566" s="5">
        <v>43898</v>
      </c>
      <c r="H566" s="6">
        <v>36500</v>
      </c>
      <c r="I566" s="7">
        <v>36500</v>
      </c>
      <c r="J566" s="4" t="s">
        <v>37</v>
      </c>
      <c r="K566" s="8" t="s">
        <v>16</v>
      </c>
      <c r="L566" s="3"/>
    </row>
    <row r="567" spans="1:12" ht="114.95" customHeight="1">
      <c r="A567" s="32">
        <v>562</v>
      </c>
      <c r="B567" s="2">
        <v>43992.426388888889</v>
      </c>
      <c r="C567" s="3" t="s">
        <v>583</v>
      </c>
      <c r="D567" s="3" t="s">
        <v>651</v>
      </c>
      <c r="E567" s="3" t="s">
        <v>622</v>
      </c>
      <c r="F567" s="2">
        <f t="shared" si="25"/>
        <v>44006.426388888889</v>
      </c>
      <c r="G567" s="2">
        <v>44013</v>
      </c>
      <c r="H567" s="10">
        <v>59700</v>
      </c>
      <c r="I567" s="10">
        <v>59700</v>
      </c>
      <c r="J567" s="3" t="s">
        <v>37</v>
      </c>
      <c r="K567" s="3" t="s">
        <v>16</v>
      </c>
      <c r="L567" s="3"/>
    </row>
    <row r="568" spans="1:12" ht="114.95" customHeight="1">
      <c r="A568" s="32">
        <v>563</v>
      </c>
      <c r="B568" s="2">
        <v>43993.456944444442</v>
      </c>
      <c r="C568" s="3" t="s">
        <v>583</v>
      </c>
      <c r="D568" s="3" t="s">
        <v>641</v>
      </c>
      <c r="E568" s="3" t="s">
        <v>652</v>
      </c>
      <c r="F568" s="2">
        <f t="shared" si="25"/>
        <v>44007.456944444442</v>
      </c>
      <c r="G568" s="2">
        <v>44013</v>
      </c>
      <c r="H568" s="10">
        <v>33235</v>
      </c>
      <c r="I568" s="10">
        <v>33235</v>
      </c>
      <c r="J568" s="3" t="s">
        <v>37</v>
      </c>
      <c r="K568" s="3" t="s">
        <v>16</v>
      </c>
      <c r="L568" s="3"/>
    </row>
    <row r="569" spans="1:12" ht="114.95" customHeight="1">
      <c r="A569" s="32">
        <v>572</v>
      </c>
      <c r="B569" s="28">
        <v>44020.90347222222</v>
      </c>
      <c r="C569" s="3" t="s">
        <v>583</v>
      </c>
      <c r="D569" s="3" t="s">
        <v>653</v>
      </c>
      <c r="E569" s="3" t="s">
        <v>654</v>
      </c>
      <c r="F569" s="28">
        <v>44031</v>
      </c>
      <c r="G569" s="28">
        <v>44044</v>
      </c>
      <c r="H569" s="7">
        <v>285000</v>
      </c>
      <c r="I569" s="7">
        <v>300000</v>
      </c>
      <c r="J569" s="3" t="s">
        <v>37</v>
      </c>
      <c r="K569" s="29" t="s">
        <v>16</v>
      </c>
      <c r="L569" s="3"/>
    </row>
    <row r="570" spans="1:12" ht="114.95" customHeight="1">
      <c r="A570" s="32">
        <v>564</v>
      </c>
      <c r="B570" s="2">
        <v>44020.909722222219</v>
      </c>
      <c r="C570" s="3" t="s">
        <v>583</v>
      </c>
      <c r="D570" s="3" t="s">
        <v>600</v>
      </c>
      <c r="E570" s="3" t="s">
        <v>655</v>
      </c>
      <c r="F570" s="2">
        <v>44031</v>
      </c>
      <c r="G570" s="2">
        <v>44044</v>
      </c>
      <c r="H570" s="10">
        <v>42285</v>
      </c>
      <c r="I570" s="10">
        <v>42285</v>
      </c>
      <c r="J570" s="3" t="s">
        <v>37</v>
      </c>
      <c r="K570" s="3" t="s">
        <v>16</v>
      </c>
      <c r="L570" s="3"/>
    </row>
    <row r="571" spans="1:12" ht="114.95" customHeight="1">
      <c r="A571" s="32">
        <v>565</v>
      </c>
      <c r="B571" s="2">
        <v>44025.611111111109</v>
      </c>
      <c r="C571" s="3" t="s">
        <v>583</v>
      </c>
      <c r="D571" s="3" t="s">
        <v>630</v>
      </c>
      <c r="E571" s="3" t="s">
        <v>431</v>
      </c>
      <c r="F571" s="2">
        <v>44035</v>
      </c>
      <c r="G571" s="2">
        <v>44044</v>
      </c>
      <c r="H571" s="10">
        <v>49850</v>
      </c>
      <c r="I571" s="10">
        <v>55000</v>
      </c>
      <c r="J571" s="3" t="s">
        <v>166</v>
      </c>
      <c r="K571" s="3" t="s">
        <v>16</v>
      </c>
      <c r="L571" s="3"/>
    </row>
    <row r="572" spans="1:12" ht="114.95" customHeight="1">
      <c r="A572" s="32">
        <v>566</v>
      </c>
      <c r="B572" s="2">
        <v>44025.663194444445</v>
      </c>
      <c r="C572" s="3" t="s">
        <v>583</v>
      </c>
      <c r="D572" s="3" t="s">
        <v>656</v>
      </c>
      <c r="E572" s="3" t="s">
        <v>657</v>
      </c>
      <c r="F572" s="2">
        <v>44035</v>
      </c>
      <c r="G572" s="2">
        <v>44013</v>
      </c>
      <c r="H572" s="10">
        <v>47090</v>
      </c>
      <c r="I572" s="10">
        <v>50000</v>
      </c>
      <c r="J572" s="3" t="s">
        <v>73</v>
      </c>
      <c r="K572" s="3" t="s">
        <v>16</v>
      </c>
      <c r="L572" s="3"/>
    </row>
    <row r="573" spans="1:12" ht="114.95" customHeight="1">
      <c r="A573" s="32">
        <v>567</v>
      </c>
      <c r="B573" s="2">
        <v>44025.665277777778</v>
      </c>
      <c r="C573" s="3" t="s">
        <v>583</v>
      </c>
      <c r="D573" s="3" t="s">
        <v>658</v>
      </c>
      <c r="E573" s="3" t="s">
        <v>659</v>
      </c>
      <c r="F573" s="2">
        <v>44035</v>
      </c>
      <c r="G573" s="2">
        <v>44013</v>
      </c>
      <c r="H573" s="10">
        <v>105348</v>
      </c>
      <c r="I573" s="10">
        <v>105348</v>
      </c>
      <c r="J573" s="3" t="s">
        <v>73</v>
      </c>
      <c r="K573" s="3" t="s">
        <v>16</v>
      </c>
      <c r="L573" s="3"/>
    </row>
    <row r="574" spans="1:12" ht="114.95" customHeight="1">
      <c r="A574" s="32">
        <v>568</v>
      </c>
      <c r="B574" s="2">
        <v>44039.563888888886</v>
      </c>
      <c r="C574" s="3" t="s">
        <v>583</v>
      </c>
      <c r="D574" s="3" t="s">
        <v>660</v>
      </c>
      <c r="E574" s="3" t="s">
        <v>661</v>
      </c>
      <c r="F574" s="2">
        <v>44049</v>
      </c>
      <c r="G574" s="2">
        <v>44060</v>
      </c>
      <c r="H574" s="10">
        <v>77000</v>
      </c>
      <c r="I574" s="10">
        <v>80000</v>
      </c>
      <c r="J574" s="3" t="s">
        <v>37</v>
      </c>
      <c r="K574" s="3" t="s">
        <v>16</v>
      </c>
      <c r="L574" s="3"/>
    </row>
    <row r="575" spans="1:12" ht="114.95" customHeight="1">
      <c r="A575" s="32">
        <v>571</v>
      </c>
      <c r="B575" s="21">
        <v>44103</v>
      </c>
      <c r="C575" s="13" t="s">
        <v>583</v>
      </c>
      <c r="D575" s="13" t="s">
        <v>589</v>
      </c>
      <c r="E575" s="13" t="s">
        <v>662</v>
      </c>
      <c r="F575" s="22">
        <f>SUM(B575+14)</f>
        <v>44117</v>
      </c>
      <c r="G575" s="21">
        <v>44139</v>
      </c>
      <c r="H575" s="23">
        <v>25000</v>
      </c>
      <c r="I575" s="23">
        <v>30000</v>
      </c>
      <c r="J575" s="13" t="s">
        <v>37</v>
      </c>
      <c r="K575" s="24" t="s">
        <v>16</v>
      </c>
      <c r="L575" s="3"/>
    </row>
    <row r="576" spans="1:12" ht="114.95" customHeight="1">
      <c r="A576" s="32">
        <v>569</v>
      </c>
      <c r="B576" s="21">
        <v>44123.69027777778</v>
      </c>
      <c r="C576" s="24" t="s">
        <v>583</v>
      </c>
      <c r="D576" s="13" t="s">
        <v>123</v>
      </c>
      <c r="E576" s="13" t="s">
        <v>124</v>
      </c>
      <c r="F576" s="22">
        <f>SUM(B576+14)</f>
        <v>44137.69027777778</v>
      </c>
      <c r="G576" s="21">
        <v>44166</v>
      </c>
      <c r="H576" s="23">
        <v>1770000</v>
      </c>
      <c r="I576" s="23">
        <v>2000000</v>
      </c>
      <c r="J576" s="13" t="s">
        <v>73</v>
      </c>
      <c r="K576" s="24" t="s">
        <v>16</v>
      </c>
      <c r="L576" s="3"/>
    </row>
    <row r="577" spans="1:12" ht="114.95" customHeight="1">
      <c r="A577" s="32">
        <v>570</v>
      </c>
      <c r="B577" s="21">
        <v>44123.694444444445</v>
      </c>
      <c r="C577" s="24" t="s">
        <v>583</v>
      </c>
      <c r="D577" s="13" t="s">
        <v>663</v>
      </c>
      <c r="E577" s="13" t="s">
        <v>126</v>
      </c>
      <c r="F577" s="22">
        <f>SUM(B577+14)</f>
        <v>44137.694444444445</v>
      </c>
      <c r="G577" s="21">
        <v>44166</v>
      </c>
      <c r="H577" s="23">
        <v>125000</v>
      </c>
      <c r="I577" s="23">
        <v>150000</v>
      </c>
      <c r="J577" s="13" t="s">
        <v>73</v>
      </c>
      <c r="K577" s="24" t="s">
        <v>16</v>
      </c>
      <c r="L577" s="3"/>
    </row>
    <row r="578" spans="1:12" ht="114.95" customHeight="1">
      <c r="A578" s="32">
        <v>573</v>
      </c>
      <c r="B578" s="28">
        <v>44134.552083333336</v>
      </c>
      <c r="C578" s="3" t="s">
        <v>583</v>
      </c>
      <c r="D578" s="3" t="s">
        <v>664</v>
      </c>
      <c r="E578" s="3" t="s">
        <v>665</v>
      </c>
      <c r="F578" s="28">
        <f>SUM(B578+14)</f>
        <v>44148.552083333336</v>
      </c>
      <c r="G578" s="28">
        <v>44166</v>
      </c>
      <c r="H578" s="7">
        <v>85000</v>
      </c>
      <c r="I578" s="7">
        <v>95000</v>
      </c>
      <c r="J578" s="3" t="s">
        <v>73</v>
      </c>
      <c r="K578" s="29" t="s">
        <v>16</v>
      </c>
      <c r="L578" s="3"/>
    </row>
    <row r="579" spans="1:12" ht="114.95" customHeight="1">
      <c r="A579" s="32">
        <v>574</v>
      </c>
      <c r="B579" s="28">
        <v>44148.731944444444</v>
      </c>
      <c r="C579" s="3" t="s">
        <v>583</v>
      </c>
      <c r="D579" s="3" t="s">
        <v>666</v>
      </c>
      <c r="E579" s="3" t="s">
        <v>306</v>
      </c>
      <c r="F579" s="28">
        <f>SUM(B579+14)</f>
        <v>44162.731944444444</v>
      </c>
      <c r="G579" s="28">
        <v>44165</v>
      </c>
      <c r="H579" s="7">
        <v>25000</v>
      </c>
      <c r="I579" s="7">
        <v>40000</v>
      </c>
      <c r="J579" s="3" t="s">
        <v>37</v>
      </c>
      <c r="K579" s="29" t="s">
        <v>16</v>
      </c>
      <c r="L579" s="3"/>
    </row>
    <row r="580" spans="1:12" ht="114.95" customHeight="1">
      <c r="A580" s="32">
        <v>575</v>
      </c>
      <c r="B580" s="21">
        <v>44158.527777777781</v>
      </c>
      <c r="C580" s="13" t="s">
        <v>583</v>
      </c>
      <c r="D580" s="13" t="s">
        <v>229</v>
      </c>
      <c r="E580" s="13" t="s">
        <v>402</v>
      </c>
      <c r="F580" s="22">
        <f>SUM(B580 + 14)</f>
        <v>44172.527777777781</v>
      </c>
      <c r="G580" s="21">
        <v>44044</v>
      </c>
      <c r="H580" s="23">
        <v>1080000</v>
      </c>
      <c r="I580" s="23">
        <v>1080000</v>
      </c>
      <c r="J580" s="13" t="s">
        <v>15</v>
      </c>
      <c r="K580" s="24" t="s">
        <v>16</v>
      </c>
      <c r="L580" s="3"/>
    </row>
    <row r="581" spans="1:12" ht="114.95" customHeight="1">
      <c r="A581" s="32">
        <v>576</v>
      </c>
      <c r="B581" s="21">
        <v>44187.436111111114</v>
      </c>
      <c r="C581" s="13" t="s">
        <v>583</v>
      </c>
      <c r="D581" s="13" t="s">
        <v>667</v>
      </c>
      <c r="E581" s="13" t="s">
        <v>668</v>
      </c>
      <c r="F581" s="22">
        <f>SUM(B581 + 14)</f>
        <v>44201.436111111114</v>
      </c>
      <c r="G581" s="21">
        <v>44201</v>
      </c>
      <c r="H581" s="23">
        <v>100000</v>
      </c>
      <c r="I581" s="23">
        <v>125000</v>
      </c>
      <c r="J581" s="13" t="s">
        <v>37</v>
      </c>
      <c r="K581" s="24" t="s">
        <v>16</v>
      </c>
      <c r="L581" s="3"/>
    </row>
    <row r="582" spans="1:12" ht="114.95" customHeight="1">
      <c r="A582" s="32">
        <v>577</v>
      </c>
      <c r="B582" s="21">
        <v>44187.445138888892</v>
      </c>
      <c r="C582" s="13" t="s">
        <v>583</v>
      </c>
      <c r="D582" s="13" t="s">
        <v>229</v>
      </c>
      <c r="E582" s="13" t="s">
        <v>669</v>
      </c>
      <c r="F582" s="22">
        <f>SUM(B582 + 14)</f>
        <v>44201.445138888892</v>
      </c>
      <c r="G582" s="21">
        <v>44200</v>
      </c>
      <c r="H582" s="23">
        <v>500000</v>
      </c>
      <c r="I582" s="23">
        <v>575000</v>
      </c>
      <c r="J582" s="13" t="s">
        <v>15</v>
      </c>
      <c r="K582" s="24" t="s">
        <v>16</v>
      </c>
      <c r="L582" s="3"/>
    </row>
    <row r="583" spans="1:12" ht="114.95" customHeight="1">
      <c r="A583" s="32">
        <v>579</v>
      </c>
      <c r="B583" s="2">
        <v>44187.445138888892</v>
      </c>
      <c r="C583" s="3" t="s">
        <v>583</v>
      </c>
      <c r="D583" s="3" t="s">
        <v>229</v>
      </c>
      <c r="E583" s="4" t="s">
        <v>669</v>
      </c>
      <c r="F583" s="2">
        <f>SUM(B583+14)</f>
        <v>44201.445138888892</v>
      </c>
      <c r="G583" s="5">
        <v>44200</v>
      </c>
      <c r="H583" s="6">
        <v>500000</v>
      </c>
      <c r="I583" s="7">
        <v>575000</v>
      </c>
      <c r="J583" s="4" t="s">
        <v>15</v>
      </c>
      <c r="K583" s="8" t="s">
        <v>16</v>
      </c>
      <c r="L583" s="3"/>
    </row>
    <row r="584" spans="1:12" ht="114.95" customHeight="1">
      <c r="A584" s="32">
        <v>578</v>
      </c>
      <c r="B584" s="21">
        <v>44200.445138888892</v>
      </c>
      <c r="C584" s="13" t="s">
        <v>583</v>
      </c>
      <c r="D584" s="13" t="s">
        <v>646</v>
      </c>
      <c r="E584" s="13" t="s">
        <v>670</v>
      </c>
      <c r="F584" s="21">
        <f>SUM(B584 + 14)</f>
        <v>44214.445138888892</v>
      </c>
      <c r="G584" s="21">
        <v>44228</v>
      </c>
      <c r="H584" s="23">
        <v>26000</v>
      </c>
      <c r="I584" s="23">
        <v>30000</v>
      </c>
      <c r="J584" s="13" t="s">
        <v>37</v>
      </c>
      <c r="K584" s="24" t="s">
        <v>16</v>
      </c>
      <c r="L584" s="3"/>
    </row>
    <row r="585" spans="1:12" ht="114.95" customHeight="1">
      <c r="A585" s="32">
        <v>581</v>
      </c>
      <c r="B585" s="2">
        <v>44251.46875</v>
      </c>
      <c r="C585" s="3" t="s">
        <v>583</v>
      </c>
      <c r="D585" s="3" t="s">
        <v>653</v>
      </c>
      <c r="E585" s="4" t="s">
        <v>671</v>
      </c>
      <c r="F585" s="2">
        <f>SUM(B585+14)</f>
        <v>44265.46875</v>
      </c>
      <c r="G585" s="5">
        <v>43856</v>
      </c>
      <c r="H585" s="6">
        <v>48000</v>
      </c>
      <c r="I585" s="7">
        <v>48000</v>
      </c>
      <c r="J585" s="4" t="s">
        <v>37</v>
      </c>
      <c r="K585" s="8" t="s">
        <v>16</v>
      </c>
      <c r="L585" s="3"/>
    </row>
    <row r="586" spans="1:12" ht="114.95" customHeight="1">
      <c r="A586" s="32">
        <v>582</v>
      </c>
      <c r="B586" s="2">
        <v>44251.473611111112</v>
      </c>
      <c r="C586" s="3" t="s">
        <v>583</v>
      </c>
      <c r="D586" s="3" t="s">
        <v>156</v>
      </c>
      <c r="E586" s="4" t="s">
        <v>672</v>
      </c>
      <c r="F586" s="2">
        <f>SUM(B586+14)</f>
        <v>44265.473611111112</v>
      </c>
      <c r="G586" s="5">
        <v>43952</v>
      </c>
      <c r="H586" s="6">
        <v>75000</v>
      </c>
      <c r="I586" s="7">
        <v>75000</v>
      </c>
      <c r="J586" s="4" t="s">
        <v>19</v>
      </c>
      <c r="K586" s="8" t="s">
        <v>16</v>
      </c>
      <c r="L586" s="3"/>
    </row>
    <row r="587" spans="1:12" ht="114.95" customHeight="1">
      <c r="A587" s="32">
        <v>580</v>
      </c>
      <c r="B587" s="2">
        <v>44251.536805555559</v>
      </c>
      <c r="C587" s="3" t="s">
        <v>583</v>
      </c>
      <c r="D587" s="3" t="s">
        <v>667</v>
      </c>
      <c r="E587" s="4" t="s">
        <v>494</v>
      </c>
      <c r="F587" s="2">
        <f>SUM(B587+14)</f>
        <v>44265.536805555559</v>
      </c>
      <c r="G587" s="5">
        <v>43831</v>
      </c>
      <c r="H587" s="6">
        <v>125000</v>
      </c>
      <c r="I587" s="7">
        <v>125000</v>
      </c>
      <c r="J587" s="4" t="s">
        <v>15</v>
      </c>
      <c r="K587" s="8" t="s">
        <v>16</v>
      </c>
      <c r="L587" s="3"/>
    </row>
    <row r="588" spans="1:12" ht="114.95" customHeight="1">
      <c r="A588" s="32">
        <v>583</v>
      </c>
      <c r="B588" s="2">
        <v>44293.47152777778</v>
      </c>
      <c r="C588" s="3" t="s">
        <v>583</v>
      </c>
      <c r="D588" s="3" t="s">
        <v>606</v>
      </c>
      <c r="E588" s="4" t="s">
        <v>673</v>
      </c>
      <c r="F588" s="2">
        <f>SUM(B588+14)</f>
        <v>44307.47152777778</v>
      </c>
      <c r="G588" s="5">
        <v>44317</v>
      </c>
      <c r="H588" s="6">
        <v>150000</v>
      </c>
      <c r="I588" s="7">
        <v>160000</v>
      </c>
      <c r="J588" s="4" t="s">
        <v>37</v>
      </c>
      <c r="K588" s="8" t="s">
        <v>16</v>
      </c>
      <c r="L588" s="3"/>
    </row>
    <row r="589" spans="1:12" ht="114.95" customHeight="1">
      <c r="A589" s="32">
        <v>585</v>
      </c>
      <c r="B589" s="2">
        <v>44319.447222222225</v>
      </c>
      <c r="C589" s="3" t="s">
        <v>583</v>
      </c>
      <c r="D589" s="3" t="s">
        <v>630</v>
      </c>
      <c r="E589" s="4" t="s">
        <v>463</v>
      </c>
      <c r="F589" s="2">
        <f t="shared" ref="F589:F596" si="26">SUM(B589 + 14)</f>
        <v>44333.447222222225</v>
      </c>
      <c r="G589" s="5">
        <v>44378</v>
      </c>
      <c r="H589" s="6">
        <v>50000</v>
      </c>
      <c r="I589" s="7">
        <v>60000</v>
      </c>
      <c r="J589" s="4" t="s">
        <v>166</v>
      </c>
      <c r="K589" s="8" t="s">
        <v>16</v>
      </c>
      <c r="L589" s="3"/>
    </row>
    <row r="590" spans="1:12" ht="114.95" customHeight="1">
      <c r="A590" s="32">
        <v>584</v>
      </c>
      <c r="B590" s="2">
        <v>44327.703472222223</v>
      </c>
      <c r="C590" s="3" t="s">
        <v>583</v>
      </c>
      <c r="D590" s="3" t="s">
        <v>674</v>
      </c>
      <c r="E590" s="4" t="s">
        <v>675</v>
      </c>
      <c r="F590" s="2">
        <f t="shared" si="26"/>
        <v>44341.703472222223</v>
      </c>
      <c r="G590" s="5">
        <v>44279</v>
      </c>
      <c r="H590" s="6">
        <v>25000</v>
      </c>
      <c r="I590" s="7">
        <v>50000</v>
      </c>
      <c r="J590" s="4" t="s">
        <v>16</v>
      </c>
      <c r="K590" s="8" t="s">
        <v>16</v>
      </c>
      <c r="L590" s="3" t="s">
        <v>676</v>
      </c>
    </row>
    <row r="591" spans="1:12" ht="114.95" customHeight="1">
      <c r="A591" s="32">
        <v>586</v>
      </c>
      <c r="B591" s="2">
        <v>44348.45</v>
      </c>
      <c r="C591" s="3" t="s">
        <v>583</v>
      </c>
      <c r="D591" s="3" t="s">
        <v>677</v>
      </c>
      <c r="E591" s="4" t="s">
        <v>678</v>
      </c>
      <c r="F591" s="2">
        <f t="shared" si="26"/>
        <v>44362.45</v>
      </c>
      <c r="G591" s="5">
        <v>44378</v>
      </c>
      <c r="H591" s="6">
        <v>75000</v>
      </c>
      <c r="I591" s="7">
        <v>75000</v>
      </c>
      <c r="J591" s="4" t="s">
        <v>37</v>
      </c>
      <c r="K591" s="8" t="s">
        <v>16</v>
      </c>
      <c r="L591" s="3"/>
    </row>
    <row r="592" spans="1:12" ht="114.95" customHeight="1">
      <c r="A592" s="32">
        <v>587</v>
      </c>
      <c r="B592" s="2">
        <v>44358.499305555553</v>
      </c>
      <c r="C592" s="3" t="s">
        <v>583</v>
      </c>
      <c r="D592" s="3" t="s">
        <v>679</v>
      </c>
      <c r="E592" s="4" t="s">
        <v>680</v>
      </c>
      <c r="F592" s="2">
        <f t="shared" si="26"/>
        <v>44372.499305555553</v>
      </c>
      <c r="G592" s="21">
        <v>44378</v>
      </c>
      <c r="H592" s="23">
        <v>75000</v>
      </c>
      <c r="I592" s="23">
        <v>75000</v>
      </c>
      <c r="J592" s="13" t="s">
        <v>37</v>
      </c>
      <c r="K592" s="24" t="s">
        <v>16</v>
      </c>
      <c r="L592" s="3"/>
    </row>
    <row r="593" spans="1:12" ht="114.95" customHeight="1">
      <c r="A593" s="32">
        <v>588</v>
      </c>
      <c r="B593" s="2">
        <v>44362.400000000001</v>
      </c>
      <c r="C593" s="3" t="s">
        <v>583</v>
      </c>
      <c r="D593" s="3" t="s">
        <v>641</v>
      </c>
      <c r="E593" s="4" t="s">
        <v>681</v>
      </c>
      <c r="F593" s="2">
        <f t="shared" si="26"/>
        <v>44376.4</v>
      </c>
      <c r="G593" s="21">
        <v>44378</v>
      </c>
      <c r="H593" s="23">
        <v>30000</v>
      </c>
      <c r="I593" s="23">
        <v>35000</v>
      </c>
      <c r="J593" s="13" t="s">
        <v>37</v>
      </c>
      <c r="K593" s="24" t="s">
        <v>16</v>
      </c>
      <c r="L593" s="3"/>
    </row>
    <row r="594" spans="1:12" ht="114.95" customHeight="1">
      <c r="A594" s="32">
        <v>589</v>
      </c>
      <c r="B594" s="2">
        <v>44369.521527777775</v>
      </c>
      <c r="C594" s="3" t="s">
        <v>583</v>
      </c>
      <c r="D594" s="3" t="s">
        <v>560</v>
      </c>
      <c r="E594" s="4" t="s">
        <v>682</v>
      </c>
      <c r="F594" s="2">
        <f t="shared" si="26"/>
        <v>44383.521527777775</v>
      </c>
      <c r="G594" s="21">
        <v>44378</v>
      </c>
      <c r="H594" s="23">
        <v>35000</v>
      </c>
      <c r="I594" s="23">
        <v>40000</v>
      </c>
      <c r="J594" s="13" t="s">
        <v>73</v>
      </c>
      <c r="K594" s="24" t="s">
        <v>16</v>
      </c>
      <c r="L594" s="3"/>
    </row>
    <row r="595" spans="1:12" ht="114.95" customHeight="1">
      <c r="A595" s="32">
        <v>590</v>
      </c>
      <c r="B595" s="2">
        <v>44411.4</v>
      </c>
      <c r="C595" s="3" t="s">
        <v>583</v>
      </c>
      <c r="D595" s="3" t="s">
        <v>660</v>
      </c>
      <c r="E595" s="4" t="s">
        <v>683</v>
      </c>
      <c r="F595" s="2">
        <f t="shared" si="26"/>
        <v>44425.4</v>
      </c>
      <c r="G595" s="21">
        <v>44438</v>
      </c>
      <c r="H595" s="23">
        <v>80000</v>
      </c>
      <c r="I595" s="23">
        <v>90000</v>
      </c>
      <c r="J595" s="13" t="s">
        <v>37</v>
      </c>
      <c r="K595" s="24" t="s">
        <v>16</v>
      </c>
      <c r="L595" s="3"/>
    </row>
    <row r="596" spans="1:12" ht="114.95" customHeight="1">
      <c r="A596" s="32">
        <v>591</v>
      </c>
      <c r="B596" s="2">
        <v>44411.404861111114</v>
      </c>
      <c r="C596" s="3" t="s">
        <v>583</v>
      </c>
      <c r="D596" s="3" t="s">
        <v>600</v>
      </c>
      <c r="E596" s="4" t="s">
        <v>684</v>
      </c>
      <c r="F596" s="2">
        <f t="shared" si="26"/>
        <v>44425.404861111114</v>
      </c>
      <c r="G596" s="21">
        <v>44409</v>
      </c>
      <c r="H596" s="23">
        <v>43265</v>
      </c>
      <c r="I596" s="23">
        <v>43265</v>
      </c>
      <c r="J596" s="13" t="s">
        <v>37</v>
      </c>
      <c r="K596" s="24" t="s">
        <v>16</v>
      </c>
      <c r="L596" s="3"/>
    </row>
    <row r="597" spans="1:12" ht="114.95" customHeight="1">
      <c r="A597" s="32">
        <v>593</v>
      </c>
      <c r="B597" s="2">
        <v>44484.502083333333</v>
      </c>
      <c r="C597" s="3" t="s">
        <v>583</v>
      </c>
      <c r="D597" s="3" t="s">
        <v>123</v>
      </c>
      <c r="E597" s="4" t="s">
        <v>124</v>
      </c>
      <c r="F597" s="2">
        <f>SUM(B597+14)</f>
        <v>44498.502083333333</v>
      </c>
      <c r="G597" s="5">
        <v>44531</v>
      </c>
      <c r="H597" s="6">
        <v>1750000</v>
      </c>
      <c r="I597" s="7">
        <v>1750000</v>
      </c>
      <c r="J597" s="4" t="s">
        <v>73</v>
      </c>
      <c r="K597" s="8" t="s">
        <v>16</v>
      </c>
      <c r="L597" s="3"/>
    </row>
    <row r="598" spans="1:12" ht="114.95" customHeight="1">
      <c r="A598" s="32">
        <v>594</v>
      </c>
      <c r="B598" s="2">
        <v>44484.508333333331</v>
      </c>
      <c r="C598" s="3" t="s">
        <v>583</v>
      </c>
      <c r="D598" s="3" t="s">
        <v>663</v>
      </c>
      <c r="E598" s="4" t="s">
        <v>126</v>
      </c>
      <c r="F598" s="2">
        <f>SUM(B598+14)</f>
        <v>44498.508333333331</v>
      </c>
      <c r="G598" s="5">
        <v>44531</v>
      </c>
      <c r="H598" s="6">
        <v>120000</v>
      </c>
      <c r="I598" s="7">
        <v>120000</v>
      </c>
      <c r="J598" s="4" t="s">
        <v>73</v>
      </c>
      <c r="K598" s="8" t="s">
        <v>16</v>
      </c>
      <c r="L598" s="3"/>
    </row>
    <row r="599" spans="1:12" ht="114.95" customHeight="1">
      <c r="A599" s="32">
        <v>595</v>
      </c>
      <c r="B599" s="2">
        <v>44484.512499999997</v>
      </c>
      <c r="C599" s="3" t="s">
        <v>583</v>
      </c>
      <c r="D599" s="3" t="s">
        <v>664</v>
      </c>
      <c r="E599" s="4" t="s">
        <v>665</v>
      </c>
      <c r="F599" s="2">
        <f>SUM(B599+14)</f>
        <v>44498.512499999997</v>
      </c>
      <c r="G599" s="5">
        <v>44531</v>
      </c>
      <c r="H599" s="6">
        <v>90000</v>
      </c>
      <c r="I599" s="7">
        <v>90000</v>
      </c>
      <c r="J599" s="4" t="s">
        <v>19</v>
      </c>
      <c r="K599" s="8" t="s">
        <v>16</v>
      </c>
      <c r="L599" s="3"/>
    </row>
    <row r="600" spans="1:12" ht="114.95" customHeight="1">
      <c r="A600" s="32">
        <v>592</v>
      </c>
      <c r="B600" s="2">
        <v>44484.515972222223</v>
      </c>
      <c r="C600" s="3" t="s">
        <v>583</v>
      </c>
      <c r="D600" s="3" t="s">
        <v>685</v>
      </c>
      <c r="E600" s="4" t="s">
        <v>686</v>
      </c>
      <c r="F600" s="2">
        <f>SUM(B600+14)</f>
        <v>44498.515972222223</v>
      </c>
      <c r="G600" s="5">
        <v>44501</v>
      </c>
      <c r="H600" s="6">
        <v>80000</v>
      </c>
      <c r="I600" s="7">
        <v>80000</v>
      </c>
      <c r="J600" s="4" t="s">
        <v>15</v>
      </c>
      <c r="K600" s="8" t="s">
        <v>16</v>
      </c>
      <c r="L600" s="3"/>
    </row>
    <row r="601" spans="1:12" ht="114.95" customHeight="1">
      <c r="A601" s="32">
        <v>4942</v>
      </c>
      <c r="B601" s="2">
        <v>44538</v>
      </c>
      <c r="C601" s="3" t="s">
        <v>583</v>
      </c>
      <c r="D601" s="3" t="s">
        <v>660</v>
      </c>
      <c r="E601" s="4" t="s">
        <v>687</v>
      </c>
      <c r="F601" s="2">
        <v>44552</v>
      </c>
      <c r="G601" s="5">
        <v>44564</v>
      </c>
      <c r="H601" s="6">
        <v>55000</v>
      </c>
      <c r="I601" s="7">
        <v>60000</v>
      </c>
      <c r="J601" s="4" t="s">
        <v>37</v>
      </c>
      <c r="K601" s="8" t="s">
        <v>16</v>
      </c>
      <c r="L601" s="3" t="s">
        <v>386</v>
      </c>
    </row>
    <row r="602" spans="1:12" ht="114.95" customHeight="1">
      <c r="A602" s="32">
        <v>596</v>
      </c>
      <c r="B602" s="2">
        <v>43325</v>
      </c>
      <c r="C602" s="3" t="s">
        <v>688</v>
      </c>
      <c r="D602" s="3" t="s">
        <v>689</v>
      </c>
      <c r="E602" s="4" t="s">
        <v>78</v>
      </c>
      <c r="F602" s="2">
        <v>43339</v>
      </c>
      <c r="G602" s="5">
        <v>43109</v>
      </c>
      <c r="H602" s="6">
        <v>190000</v>
      </c>
      <c r="I602" s="7">
        <v>190000</v>
      </c>
      <c r="J602" s="4" t="s">
        <v>15</v>
      </c>
      <c r="K602" s="8" t="s">
        <v>16</v>
      </c>
      <c r="L602" s="3"/>
    </row>
    <row r="603" spans="1:12" ht="114.95" customHeight="1">
      <c r="A603" s="32">
        <v>599</v>
      </c>
      <c r="B603" s="2">
        <v>43351</v>
      </c>
      <c r="C603" s="3" t="s">
        <v>688</v>
      </c>
      <c r="D603" s="3" t="s">
        <v>690</v>
      </c>
      <c r="E603" s="11" t="s">
        <v>120</v>
      </c>
      <c r="F603" s="2">
        <v>43335</v>
      </c>
      <c r="G603" s="5">
        <v>43332</v>
      </c>
      <c r="H603" s="6">
        <v>100000</v>
      </c>
      <c r="I603" s="7">
        <v>100000</v>
      </c>
      <c r="J603" s="4" t="s">
        <v>15</v>
      </c>
      <c r="K603" s="8" t="s">
        <v>16</v>
      </c>
      <c r="L603" s="3" t="s">
        <v>106</v>
      </c>
    </row>
    <row r="604" spans="1:12" ht="114.95" customHeight="1">
      <c r="A604" s="32">
        <v>600</v>
      </c>
      <c r="B604" s="2">
        <v>43351</v>
      </c>
      <c r="C604" s="3" t="s">
        <v>688</v>
      </c>
      <c r="D604" s="3" t="s">
        <v>691</v>
      </c>
      <c r="E604" s="4" t="s">
        <v>289</v>
      </c>
      <c r="F604" s="2">
        <v>43335</v>
      </c>
      <c r="G604" s="5">
        <v>43332</v>
      </c>
      <c r="H604" s="6">
        <v>80000</v>
      </c>
      <c r="I604" s="7">
        <v>80000</v>
      </c>
      <c r="J604" s="4" t="s">
        <v>15</v>
      </c>
      <c r="K604" s="8" t="s">
        <v>16</v>
      </c>
      <c r="L604" s="3" t="s">
        <v>106</v>
      </c>
    </row>
    <row r="605" spans="1:12" ht="114.95" customHeight="1">
      <c r="A605" s="32">
        <v>597</v>
      </c>
      <c r="B605" s="2">
        <v>43381</v>
      </c>
      <c r="C605" s="3" t="s">
        <v>688</v>
      </c>
      <c r="D605" s="3" t="s">
        <v>76</v>
      </c>
      <c r="E605" s="4" t="s">
        <v>692</v>
      </c>
      <c r="F605" s="2">
        <v>43336</v>
      </c>
      <c r="G605" s="5">
        <v>43109</v>
      </c>
      <c r="H605" s="6">
        <v>55000</v>
      </c>
      <c r="I605" s="7">
        <v>55000</v>
      </c>
      <c r="J605" s="4" t="s">
        <v>15</v>
      </c>
      <c r="K605" s="8" t="s">
        <v>16</v>
      </c>
      <c r="L605" s="3"/>
    </row>
    <row r="606" spans="1:12" ht="114.95" customHeight="1">
      <c r="A606" s="32">
        <v>598</v>
      </c>
      <c r="B606" s="2">
        <v>43381</v>
      </c>
      <c r="C606" s="3" t="s">
        <v>688</v>
      </c>
      <c r="D606" s="3" t="s">
        <v>76</v>
      </c>
      <c r="E606" s="4" t="s">
        <v>693</v>
      </c>
      <c r="F606" s="2">
        <v>43336</v>
      </c>
      <c r="G606" s="5">
        <v>43109</v>
      </c>
      <c r="H606" s="6">
        <v>80000</v>
      </c>
      <c r="I606" s="7">
        <v>80000</v>
      </c>
      <c r="J606" s="4" t="s">
        <v>15</v>
      </c>
      <c r="K606" s="8" t="s">
        <v>16</v>
      </c>
      <c r="L606" s="3"/>
    </row>
    <row r="607" spans="1:12" ht="114.95" customHeight="1">
      <c r="A607" s="32">
        <v>601</v>
      </c>
      <c r="B607" s="2">
        <v>43423</v>
      </c>
      <c r="C607" s="3" t="s">
        <v>688</v>
      </c>
      <c r="D607" s="3" t="s">
        <v>694</v>
      </c>
      <c r="E607" s="4" t="s">
        <v>695</v>
      </c>
      <c r="F607" s="2">
        <f>SUM(B607 +14)</f>
        <v>43437</v>
      </c>
      <c r="G607" s="5">
        <v>43453</v>
      </c>
      <c r="H607" s="6">
        <v>40000</v>
      </c>
      <c r="I607" s="9">
        <v>40000</v>
      </c>
      <c r="J607" s="4" t="s">
        <v>15</v>
      </c>
      <c r="K607" s="8" t="s">
        <v>16</v>
      </c>
      <c r="L607" s="3"/>
    </row>
    <row r="608" spans="1:12" ht="114.95" customHeight="1">
      <c r="A608" s="32">
        <v>602</v>
      </c>
      <c r="B608" s="2">
        <v>43423</v>
      </c>
      <c r="C608" s="3" t="s">
        <v>688</v>
      </c>
      <c r="D608" s="3" t="s">
        <v>696</v>
      </c>
      <c r="E608" s="4" t="s">
        <v>697</v>
      </c>
      <c r="F608" s="2">
        <f>SUM(B608 +14)</f>
        <v>43437</v>
      </c>
      <c r="G608" s="5">
        <v>43453</v>
      </c>
      <c r="H608" s="6">
        <v>74000</v>
      </c>
      <c r="I608" s="7">
        <v>74000</v>
      </c>
      <c r="J608" s="4" t="s">
        <v>15</v>
      </c>
      <c r="K608" s="8" t="s">
        <v>16</v>
      </c>
      <c r="L608" s="3"/>
    </row>
    <row r="609" spans="1:12" ht="114.95" customHeight="1">
      <c r="A609" s="32">
        <v>603</v>
      </c>
      <c r="B609" s="2">
        <v>43502</v>
      </c>
      <c r="C609" s="3" t="s">
        <v>688</v>
      </c>
      <c r="D609" s="3" t="s">
        <v>123</v>
      </c>
      <c r="E609" s="4" t="s">
        <v>124</v>
      </c>
      <c r="F609" s="2">
        <f t="shared" ref="F609:F627" si="27">SUM(B609+14)</f>
        <v>43516</v>
      </c>
      <c r="G609" s="5">
        <v>43344</v>
      </c>
      <c r="H609" s="6">
        <v>3000000</v>
      </c>
      <c r="I609" s="7">
        <v>3000000</v>
      </c>
      <c r="J609" s="4" t="s">
        <v>73</v>
      </c>
      <c r="K609" s="8" t="s">
        <v>16</v>
      </c>
      <c r="L609" s="3" t="s">
        <v>20</v>
      </c>
    </row>
    <row r="610" spans="1:12" ht="114.95" customHeight="1">
      <c r="A610" s="32">
        <v>604</v>
      </c>
      <c r="B610" s="2">
        <v>43675</v>
      </c>
      <c r="C610" s="3" t="s">
        <v>688</v>
      </c>
      <c r="D610" s="3" t="s">
        <v>690</v>
      </c>
      <c r="E610" s="11" t="s">
        <v>120</v>
      </c>
      <c r="F610" s="2">
        <f t="shared" si="27"/>
        <v>43689</v>
      </c>
      <c r="G610" s="5">
        <v>43703</v>
      </c>
      <c r="H610" s="6">
        <v>800000</v>
      </c>
      <c r="I610" s="7">
        <v>800000</v>
      </c>
      <c r="J610" s="4" t="s">
        <v>19</v>
      </c>
      <c r="K610" s="8" t="s">
        <v>16</v>
      </c>
      <c r="L610" s="3"/>
    </row>
    <row r="611" spans="1:12" ht="114.95" customHeight="1">
      <c r="A611" s="32">
        <v>605</v>
      </c>
      <c r="B611" s="2">
        <v>43675</v>
      </c>
      <c r="C611" s="3" t="s">
        <v>688</v>
      </c>
      <c r="D611" s="3" t="s">
        <v>698</v>
      </c>
      <c r="E611" s="4" t="s">
        <v>699</v>
      </c>
      <c r="F611" s="2">
        <f t="shared" si="27"/>
        <v>43689</v>
      </c>
      <c r="G611" s="5">
        <v>43703</v>
      </c>
      <c r="H611" s="6">
        <v>650000</v>
      </c>
      <c r="I611" s="7">
        <v>650000</v>
      </c>
      <c r="J611" s="4" t="s">
        <v>19</v>
      </c>
      <c r="K611" s="8" t="s">
        <v>16</v>
      </c>
      <c r="L611" s="3"/>
    </row>
    <row r="612" spans="1:12" ht="114.95" customHeight="1">
      <c r="A612" s="32">
        <v>606</v>
      </c>
      <c r="B612" s="2">
        <v>43675</v>
      </c>
      <c r="C612" s="3" t="s">
        <v>688</v>
      </c>
      <c r="D612" s="3" t="s">
        <v>700</v>
      </c>
      <c r="E612" s="4" t="s">
        <v>701</v>
      </c>
      <c r="F612" s="2">
        <f t="shared" si="27"/>
        <v>43689</v>
      </c>
      <c r="G612" s="5">
        <v>43703</v>
      </c>
      <c r="H612" s="6">
        <v>600000</v>
      </c>
      <c r="I612" s="7">
        <v>600000</v>
      </c>
      <c r="J612" s="4" t="s">
        <v>19</v>
      </c>
      <c r="K612" s="8" t="s">
        <v>16</v>
      </c>
      <c r="L612" s="3"/>
    </row>
    <row r="613" spans="1:12" ht="114.95" customHeight="1">
      <c r="A613" s="32">
        <v>607</v>
      </c>
      <c r="B613" s="2">
        <v>43675</v>
      </c>
      <c r="C613" s="3" t="s">
        <v>688</v>
      </c>
      <c r="D613" s="3" t="s">
        <v>702</v>
      </c>
      <c r="E613" s="4" t="s">
        <v>703</v>
      </c>
      <c r="F613" s="2">
        <f t="shared" si="27"/>
        <v>43689</v>
      </c>
      <c r="G613" s="5">
        <v>43703</v>
      </c>
      <c r="H613" s="6">
        <v>400000</v>
      </c>
      <c r="I613" s="7">
        <v>400000</v>
      </c>
      <c r="J613" s="4" t="s">
        <v>19</v>
      </c>
      <c r="K613" s="8" t="s">
        <v>16</v>
      </c>
      <c r="L613" s="3"/>
    </row>
    <row r="614" spans="1:12" ht="114.95" customHeight="1">
      <c r="A614" s="32">
        <v>608</v>
      </c>
      <c r="B614" s="2">
        <v>43675</v>
      </c>
      <c r="C614" s="3" t="s">
        <v>688</v>
      </c>
      <c r="D614" s="3" t="s">
        <v>704</v>
      </c>
      <c r="E614" s="4" t="s">
        <v>431</v>
      </c>
      <c r="F614" s="2">
        <f t="shared" si="27"/>
        <v>43689</v>
      </c>
      <c r="G614" s="5">
        <v>43703</v>
      </c>
      <c r="H614" s="6">
        <v>80000</v>
      </c>
      <c r="I614" s="7">
        <v>80000</v>
      </c>
      <c r="J614" s="4" t="s">
        <v>19</v>
      </c>
      <c r="K614" s="8" t="s">
        <v>16</v>
      </c>
      <c r="L614" s="3"/>
    </row>
    <row r="615" spans="1:12" ht="114.95" customHeight="1">
      <c r="A615" s="32">
        <v>609</v>
      </c>
      <c r="B615" s="2">
        <v>43675</v>
      </c>
      <c r="C615" s="3" t="s">
        <v>688</v>
      </c>
      <c r="D615" s="3" t="s">
        <v>705</v>
      </c>
      <c r="E615" s="4" t="s">
        <v>706</v>
      </c>
      <c r="F615" s="2">
        <f t="shared" si="27"/>
        <v>43689</v>
      </c>
      <c r="G615" s="5">
        <v>43703</v>
      </c>
      <c r="H615" s="6">
        <v>65000</v>
      </c>
      <c r="I615" s="7">
        <v>65000</v>
      </c>
      <c r="J615" s="4" t="s">
        <v>19</v>
      </c>
      <c r="K615" s="8" t="s">
        <v>16</v>
      </c>
      <c r="L615" s="3"/>
    </row>
    <row r="616" spans="1:12" ht="114.95" customHeight="1">
      <c r="A616" s="32">
        <v>610</v>
      </c>
      <c r="B616" s="2">
        <v>43675</v>
      </c>
      <c r="C616" s="3" t="s">
        <v>688</v>
      </c>
      <c r="D616" s="3" t="s">
        <v>707</v>
      </c>
      <c r="E616" s="4" t="s">
        <v>708</v>
      </c>
      <c r="F616" s="2">
        <f t="shared" si="27"/>
        <v>43689</v>
      </c>
      <c r="G616" s="5">
        <v>43703</v>
      </c>
      <c r="H616" s="6">
        <v>300000</v>
      </c>
      <c r="I616" s="7">
        <v>300000</v>
      </c>
      <c r="J616" s="4" t="s">
        <v>19</v>
      </c>
      <c r="K616" s="8" t="s">
        <v>16</v>
      </c>
      <c r="L616" s="3"/>
    </row>
    <row r="617" spans="1:12" ht="114.95" customHeight="1">
      <c r="A617" s="32">
        <v>611</v>
      </c>
      <c r="B617" s="2">
        <v>43675</v>
      </c>
      <c r="C617" s="3" t="s">
        <v>688</v>
      </c>
      <c r="D617" s="3" t="s">
        <v>709</v>
      </c>
      <c r="E617" s="4" t="s">
        <v>710</v>
      </c>
      <c r="F617" s="2">
        <f t="shared" si="27"/>
        <v>43689</v>
      </c>
      <c r="G617" s="5">
        <v>43703</v>
      </c>
      <c r="H617" s="6">
        <v>175000</v>
      </c>
      <c r="I617" s="7">
        <v>175000</v>
      </c>
      <c r="J617" s="4" t="s">
        <v>19</v>
      </c>
      <c r="K617" s="8" t="s">
        <v>16</v>
      </c>
      <c r="L617" s="3"/>
    </row>
    <row r="618" spans="1:12" ht="114.95" customHeight="1">
      <c r="A618" s="32">
        <v>612</v>
      </c>
      <c r="B618" s="2">
        <v>43675</v>
      </c>
      <c r="C618" s="3" t="s">
        <v>688</v>
      </c>
      <c r="D618" s="3" t="s">
        <v>123</v>
      </c>
      <c r="E618" s="4" t="s">
        <v>546</v>
      </c>
      <c r="F618" s="2">
        <f t="shared" si="27"/>
        <v>43689</v>
      </c>
      <c r="G618" s="5">
        <v>43703</v>
      </c>
      <c r="H618" s="6">
        <v>1200000</v>
      </c>
      <c r="I618" s="7">
        <v>1200000</v>
      </c>
      <c r="J618" s="4" t="s">
        <v>19</v>
      </c>
      <c r="K618" s="8" t="s">
        <v>16</v>
      </c>
      <c r="L618" s="3"/>
    </row>
    <row r="619" spans="1:12" ht="114.95" customHeight="1">
      <c r="A619" s="32">
        <v>613</v>
      </c>
      <c r="B619" s="2">
        <v>43675</v>
      </c>
      <c r="C619" s="3" t="s">
        <v>688</v>
      </c>
      <c r="D619" s="3" t="s">
        <v>711</v>
      </c>
      <c r="E619" s="4" t="s">
        <v>142</v>
      </c>
      <c r="F619" s="2">
        <f t="shared" si="27"/>
        <v>43689</v>
      </c>
      <c r="G619" s="5">
        <v>43703</v>
      </c>
      <c r="H619" s="6">
        <v>954000</v>
      </c>
      <c r="I619" s="9">
        <v>954000</v>
      </c>
      <c r="J619" s="4" t="s">
        <v>19</v>
      </c>
      <c r="K619" s="8" t="s">
        <v>16</v>
      </c>
      <c r="L619" s="3"/>
    </row>
    <row r="620" spans="1:12" ht="114.95" customHeight="1">
      <c r="A620" s="32">
        <v>614</v>
      </c>
      <c r="B620" s="2">
        <v>43675</v>
      </c>
      <c r="C620" s="3" t="s">
        <v>688</v>
      </c>
      <c r="D620" s="3" t="s">
        <v>76</v>
      </c>
      <c r="E620" s="4" t="s">
        <v>712</v>
      </c>
      <c r="F620" s="2">
        <f t="shared" si="27"/>
        <v>43689</v>
      </c>
      <c r="G620" s="5">
        <v>43703</v>
      </c>
      <c r="H620" s="6">
        <v>780000</v>
      </c>
      <c r="I620" s="7">
        <v>780000</v>
      </c>
      <c r="J620" s="4" t="s">
        <v>19</v>
      </c>
      <c r="K620" s="8" t="s">
        <v>16</v>
      </c>
      <c r="L620" s="3"/>
    </row>
    <row r="621" spans="1:12" ht="114.95" customHeight="1">
      <c r="A621" s="32">
        <v>615</v>
      </c>
      <c r="B621" s="2">
        <v>43675</v>
      </c>
      <c r="C621" s="3" t="s">
        <v>688</v>
      </c>
      <c r="D621" s="3" t="s">
        <v>713</v>
      </c>
      <c r="E621" s="4" t="s">
        <v>714</v>
      </c>
      <c r="F621" s="2">
        <f t="shared" si="27"/>
        <v>43689</v>
      </c>
      <c r="G621" s="5">
        <v>43703</v>
      </c>
      <c r="H621" s="6">
        <v>500000</v>
      </c>
      <c r="I621" s="7">
        <v>500000</v>
      </c>
      <c r="J621" s="4" t="s">
        <v>19</v>
      </c>
      <c r="K621" s="8" t="s">
        <v>16</v>
      </c>
      <c r="L621" s="3"/>
    </row>
    <row r="622" spans="1:12" ht="114.95" customHeight="1">
      <c r="A622" s="32">
        <v>616</v>
      </c>
      <c r="B622" s="2">
        <v>43675</v>
      </c>
      <c r="C622" s="3" t="s">
        <v>688</v>
      </c>
      <c r="D622" s="3" t="s">
        <v>715</v>
      </c>
      <c r="E622" s="4" t="s">
        <v>716</v>
      </c>
      <c r="F622" s="2">
        <f t="shared" si="27"/>
        <v>43689</v>
      </c>
      <c r="G622" s="5">
        <v>43703</v>
      </c>
      <c r="H622" s="6">
        <v>405000</v>
      </c>
      <c r="I622" s="7">
        <v>405000</v>
      </c>
      <c r="J622" s="4" t="s">
        <v>19</v>
      </c>
      <c r="K622" s="8" t="s">
        <v>16</v>
      </c>
      <c r="L622" s="3"/>
    </row>
    <row r="623" spans="1:12" ht="114.95" customHeight="1">
      <c r="A623" s="32">
        <v>617</v>
      </c>
      <c r="B623" s="2">
        <v>43675</v>
      </c>
      <c r="C623" s="3" t="s">
        <v>688</v>
      </c>
      <c r="D623" s="3" t="s">
        <v>717</v>
      </c>
      <c r="E623" s="4" t="s">
        <v>718</v>
      </c>
      <c r="F623" s="2">
        <f t="shared" si="27"/>
        <v>43689</v>
      </c>
      <c r="G623" s="5">
        <v>43703</v>
      </c>
      <c r="H623" s="6">
        <v>400000</v>
      </c>
      <c r="I623" s="7">
        <v>400000</v>
      </c>
      <c r="J623" s="4" t="s">
        <v>19</v>
      </c>
      <c r="K623" s="8" t="s">
        <v>16</v>
      </c>
      <c r="L623" s="3"/>
    </row>
    <row r="624" spans="1:12" ht="114.95" customHeight="1">
      <c r="A624" s="32">
        <v>618</v>
      </c>
      <c r="B624" s="2">
        <v>43675</v>
      </c>
      <c r="C624" s="3" t="s">
        <v>688</v>
      </c>
      <c r="D624" s="3" t="s">
        <v>719</v>
      </c>
      <c r="E624" s="4" t="s">
        <v>720</v>
      </c>
      <c r="F624" s="2">
        <f t="shared" si="27"/>
        <v>43689</v>
      </c>
      <c r="G624" s="5">
        <v>43703</v>
      </c>
      <c r="H624" s="6">
        <v>375000</v>
      </c>
      <c r="I624" s="7">
        <v>375000</v>
      </c>
      <c r="J624" s="4" t="s">
        <v>19</v>
      </c>
      <c r="K624" s="8" t="s">
        <v>16</v>
      </c>
      <c r="L624" s="3"/>
    </row>
    <row r="625" spans="1:12" ht="114.95" customHeight="1">
      <c r="A625" s="32">
        <v>622</v>
      </c>
      <c r="B625" s="2">
        <v>43675</v>
      </c>
      <c r="C625" s="3" t="s">
        <v>688</v>
      </c>
      <c r="D625" s="3" t="s">
        <v>721</v>
      </c>
      <c r="E625" s="4" t="s">
        <v>722</v>
      </c>
      <c r="F625" s="2">
        <f t="shared" si="27"/>
        <v>43689</v>
      </c>
      <c r="G625" s="5">
        <v>43703</v>
      </c>
      <c r="H625" s="6">
        <v>132000</v>
      </c>
      <c r="I625" s="7">
        <v>132000</v>
      </c>
      <c r="J625" s="4" t="s">
        <v>19</v>
      </c>
      <c r="K625" s="8" t="s">
        <v>16</v>
      </c>
      <c r="L625" s="3"/>
    </row>
    <row r="626" spans="1:12" ht="114.95" customHeight="1">
      <c r="A626" s="32">
        <v>623</v>
      </c>
      <c r="B626" s="2">
        <v>43675</v>
      </c>
      <c r="C626" s="3" t="s">
        <v>688</v>
      </c>
      <c r="D626" s="3" t="s">
        <v>723</v>
      </c>
      <c r="E626" s="4" t="s">
        <v>724</v>
      </c>
      <c r="F626" s="2">
        <f t="shared" si="27"/>
        <v>43689</v>
      </c>
      <c r="G626" s="5">
        <v>43703</v>
      </c>
      <c r="H626" s="6">
        <v>125000</v>
      </c>
      <c r="I626" s="9">
        <v>125000</v>
      </c>
      <c r="J626" s="4" t="s">
        <v>19</v>
      </c>
      <c r="K626" s="8" t="s">
        <v>16</v>
      </c>
      <c r="L626" s="3"/>
    </row>
    <row r="627" spans="1:12" ht="114.95" customHeight="1">
      <c r="A627" s="32">
        <v>619</v>
      </c>
      <c r="B627" s="2">
        <v>43676</v>
      </c>
      <c r="C627" s="3" t="s">
        <v>688</v>
      </c>
      <c r="D627" s="3" t="s">
        <v>127</v>
      </c>
      <c r="E627" s="4" t="s">
        <v>725</v>
      </c>
      <c r="F627" s="2">
        <f t="shared" si="27"/>
        <v>43690</v>
      </c>
      <c r="G627" s="5">
        <v>43709</v>
      </c>
      <c r="H627" s="6">
        <v>291660</v>
      </c>
      <c r="I627" s="7">
        <v>291660</v>
      </c>
      <c r="J627" s="4" t="s">
        <v>73</v>
      </c>
      <c r="K627" s="8" t="s">
        <v>16</v>
      </c>
      <c r="L627" s="3"/>
    </row>
    <row r="628" spans="1:12" ht="114.95" customHeight="1">
      <c r="A628" s="32">
        <v>620</v>
      </c>
      <c r="B628" s="2">
        <v>43706.551388888889</v>
      </c>
      <c r="C628" s="3" t="s">
        <v>688</v>
      </c>
      <c r="D628" s="3" t="s">
        <v>156</v>
      </c>
      <c r="E628" s="4" t="s">
        <v>726</v>
      </c>
      <c r="F628" s="2">
        <v>43721</v>
      </c>
      <c r="G628" s="5">
        <v>43739</v>
      </c>
      <c r="H628" s="6">
        <v>25000</v>
      </c>
      <c r="I628" s="7">
        <v>150000</v>
      </c>
      <c r="J628" s="4" t="s">
        <v>15</v>
      </c>
      <c r="K628" s="8" t="s">
        <v>16</v>
      </c>
      <c r="L628" s="3"/>
    </row>
    <row r="629" spans="1:12" ht="114.95" customHeight="1">
      <c r="A629" s="32">
        <v>621</v>
      </c>
      <c r="B629" s="2">
        <v>43706.561805555553</v>
      </c>
      <c r="C629" s="3" t="s">
        <v>688</v>
      </c>
      <c r="D629" s="3" t="s">
        <v>727</v>
      </c>
      <c r="E629" s="4" t="s">
        <v>145</v>
      </c>
      <c r="F629" s="2">
        <v>43721</v>
      </c>
      <c r="G629" s="5">
        <v>43739</v>
      </c>
      <c r="H629" s="6">
        <v>2500</v>
      </c>
      <c r="I629" s="7">
        <v>150000</v>
      </c>
      <c r="J629" s="4" t="s">
        <v>15</v>
      </c>
      <c r="K629" s="8" t="s">
        <v>16</v>
      </c>
      <c r="L629" s="3"/>
    </row>
    <row r="630" spans="1:12" ht="114.95" customHeight="1">
      <c r="A630" s="32">
        <v>624</v>
      </c>
      <c r="B630" s="2">
        <v>44057.548611111109</v>
      </c>
      <c r="C630" s="3" t="s">
        <v>688</v>
      </c>
      <c r="D630" s="3" t="s">
        <v>728</v>
      </c>
      <c r="E630" s="3" t="s">
        <v>729</v>
      </c>
      <c r="F630" s="2">
        <f t="shared" ref="F630:F638" si="28">SUM(B630+14)</f>
        <v>44071.548611111109</v>
      </c>
      <c r="G630" s="2">
        <v>44074</v>
      </c>
      <c r="H630" s="10">
        <v>100000</v>
      </c>
      <c r="I630" s="10">
        <v>150000</v>
      </c>
      <c r="J630" s="3" t="s">
        <v>61</v>
      </c>
      <c r="K630" s="3" t="s">
        <v>16</v>
      </c>
      <c r="L630" s="3"/>
    </row>
    <row r="631" spans="1:12" ht="114.95" customHeight="1">
      <c r="A631" s="32">
        <v>625</v>
      </c>
      <c r="B631" s="2">
        <v>44057.556250000001</v>
      </c>
      <c r="C631" s="3" t="s">
        <v>688</v>
      </c>
      <c r="D631" s="3" t="s">
        <v>67</v>
      </c>
      <c r="E631" s="3" t="s">
        <v>730</v>
      </c>
      <c r="F631" s="2">
        <f t="shared" si="28"/>
        <v>44071.556250000001</v>
      </c>
      <c r="G631" s="2">
        <v>44074</v>
      </c>
      <c r="H631" s="10">
        <v>100000</v>
      </c>
      <c r="I631" s="10">
        <v>150000</v>
      </c>
      <c r="J631" s="3" t="s">
        <v>61</v>
      </c>
      <c r="K631" s="3" t="s">
        <v>16</v>
      </c>
      <c r="L631" s="3"/>
    </row>
    <row r="632" spans="1:12" ht="114.95" customHeight="1">
      <c r="A632" s="32">
        <v>626</v>
      </c>
      <c r="B632" s="2">
        <v>44405.359027777777</v>
      </c>
      <c r="C632" s="3" t="s">
        <v>688</v>
      </c>
      <c r="D632" s="3" t="s">
        <v>731</v>
      </c>
      <c r="E632" s="4" t="s">
        <v>732</v>
      </c>
      <c r="F632" s="2">
        <f t="shared" si="28"/>
        <v>44419.359027777777</v>
      </c>
      <c r="G632" s="5">
        <v>44405</v>
      </c>
      <c r="H632" s="6">
        <v>100000</v>
      </c>
      <c r="I632" s="7">
        <v>400000</v>
      </c>
      <c r="J632" s="4" t="s">
        <v>61</v>
      </c>
      <c r="K632" s="8" t="s">
        <v>16</v>
      </c>
      <c r="L632" s="3"/>
    </row>
    <row r="633" spans="1:12" ht="114.95" customHeight="1">
      <c r="A633" s="32">
        <v>630</v>
      </c>
      <c r="B633" s="2">
        <v>42632</v>
      </c>
      <c r="C633" s="3" t="s">
        <v>733</v>
      </c>
      <c r="D633" s="3" t="s">
        <v>734</v>
      </c>
      <c r="E633" s="4" t="s">
        <v>735</v>
      </c>
      <c r="F633" s="2">
        <f t="shared" si="28"/>
        <v>42646</v>
      </c>
      <c r="G633" s="5">
        <v>42646</v>
      </c>
      <c r="H633" s="6">
        <v>60000</v>
      </c>
      <c r="I633" s="7">
        <v>60000</v>
      </c>
      <c r="J633" s="4" t="s">
        <v>15</v>
      </c>
      <c r="K633" s="8" t="s">
        <v>16</v>
      </c>
      <c r="L633" s="3" t="s">
        <v>239</v>
      </c>
    </row>
    <row r="634" spans="1:12" ht="114.95" customHeight="1">
      <c r="A634" s="32">
        <v>627</v>
      </c>
      <c r="B634" s="2">
        <v>43468</v>
      </c>
      <c r="C634" s="2" t="s">
        <v>733</v>
      </c>
      <c r="D634" s="3" t="s">
        <v>736</v>
      </c>
      <c r="E634" s="4" t="s">
        <v>559</v>
      </c>
      <c r="F634" s="2">
        <f t="shared" si="28"/>
        <v>43482</v>
      </c>
      <c r="G634" s="5">
        <v>43499</v>
      </c>
      <c r="H634" s="6">
        <v>200000</v>
      </c>
      <c r="I634" s="7">
        <v>200000</v>
      </c>
      <c r="J634" s="4" t="s">
        <v>15</v>
      </c>
      <c r="K634" s="8" t="s">
        <v>16</v>
      </c>
      <c r="L634" s="3"/>
    </row>
    <row r="635" spans="1:12" ht="114.95" customHeight="1">
      <c r="A635" s="32">
        <v>628</v>
      </c>
      <c r="B635" s="2">
        <v>43468</v>
      </c>
      <c r="C635" s="2" t="s">
        <v>733</v>
      </c>
      <c r="D635" s="3" t="s">
        <v>709</v>
      </c>
      <c r="E635" s="4" t="s">
        <v>559</v>
      </c>
      <c r="F635" s="2">
        <f t="shared" si="28"/>
        <v>43482</v>
      </c>
      <c r="G635" s="5">
        <v>43499</v>
      </c>
      <c r="H635" s="6">
        <v>150000</v>
      </c>
      <c r="I635" s="7">
        <v>150000</v>
      </c>
      <c r="J635" s="4" t="s">
        <v>15</v>
      </c>
      <c r="K635" s="8" t="s">
        <v>16</v>
      </c>
      <c r="L635" s="3"/>
    </row>
    <row r="636" spans="1:12" ht="114.95" customHeight="1">
      <c r="A636" s="32">
        <v>629</v>
      </c>
      <c r="B636" s="2">
        <v>43495</v>
      </c>
      <c r="C636" s="3" t="s">
        <v>733</v>
      </c>
      <c r="D636" s="3" t="s">
        <v>737</v>
      </c>
      <c r="E636" s="4" t="s">
        <v>738</v>
      </c>
      <c r="F636" s="2">
        <f t="shared" si="28"/>
        <v>43509</v>
      </c>
      <c r="G636" s="5">
        <v>42219</v>
      </c>
      <c r="H636" s="6">
        <v>65000</v>
      </c>
      <c r="I636" s="7">
        <v>65000</v>
      </c>
      <c r="J636" s="4" t="s">
        <v>30</v>
      </c>
      <c r="K636" s="8" t="s">
        <v>16</v>
      </c>
      <c r="L636" s="3" t="s">
        <v>239</v>
      </c>
    </row>
    <row r="637" spans="1:12" ht="114.95" customHeight="1">
      <c r="A637" s="32">
        <v>631</v>
      </c>
      <c r="B637" s="2">
        <v>43675</v>
      </c>
      <c r="C637" s="3" t="s">
        <v>733</v>
      </c>
      <c r="D637" s="3" t="s">
        <v>739</v>
      </c>
      <c r="E637" s="4" t="s">
        <v>93</v>
      </c>
      <c r="F637" s="2">
        <f t="shared" si="28"/>
        <v>43689</v>
      </c>
      <c r="G637" s="5">
        <v>43703</v>
      </c>
      <c r="H637" s="6">
        <v>1250000</v>
      </c>
      <c r="I637" s="7">
        <v>1250000</v>
      </c>
      <c r="J637" s="4" t="s">
        <v>15</v>
      </c>
      <c r="K637" s="8" t="s">
        <v>16</v>
      </c>
      <c r="L637" s="3"/>
    </row>
    <row r="638" spans="1:12" ht="114.95" customHeight="1">
      <c r="A638" s="32">
        <v>632</v>
      </c>
      <c r="B638" s="2">
        <v>43686</v>
      </c>
      <c r="C638" s="3" t="s">
        <v>733</v>
      </c>
      <c r="D638" s="3" t="s">
        <v>574</v>
      </c>
      <c r="E638" s="4" t="s">
        <v>740</v>
      </c>
      <c r="F638" s="2">
        <f t="shared" si="28"/>
        <v>43700</v>
      </c>
      <c r="G638" s="5">
        <v>43709</v>
      </c>
      <c r="H638" s="6">
        <v>300000</v>
      </c>
      <c r="I638" s="7">
        <v>300000</v>
      </c>
      <c r="J638" s="4" t="s">
        <v>19</v>
      </c>
      <c r="K638" s="8" t="s">
        <v>16</v>
      </c>
      <c r="L638" s="3"/>
    </row>
    <row r="639" spans="1:12" ht="114.95" customHeight="1">
      <c r="A639" s="32">
        <v>662</v>
      </c>
      <c r="B639" s="2">
        <v>42548</v>
      </c>
      <c r="C639" s="3" t="s">
        <v>741</v>
      </c>
      <c r="D639" s="3" t="s">
        <v>742</v>
      </c>
      <c r="E639" s="4" t="s">
        <v>743</v>
      </c>
      <c r="F639" s="2">
        <f t="shared" ref="F639:F660" si="29">B639+10</f>
        <v>42558</v>
      </c>
      <c r="G639" s="5">
        <v>42515</v>
      </c>
      <c r="H639" s="6">
        <v>108400</v>
      </c>
      <c r="I639" s="7">
        <v>108400</v>
      </c>
      <c r="J639" s="4" t="s">
        <v>15</v>
      </c>
      <c r="K639" s="8" t="s">
        <v>16</v>
      </c>
      <c r="L639" s="3" t="s">
        <v>96</v>
      </c>
    </row>
    <row r="640" spans="1:12" ht="114.95" customHeight="1">
      <c r="A640" s="32">
        <v>663</v>
      </c>
      <c r="B640" s="2">
        <v>42548</v>
      </c>
      <c r="C640" s="3" t="s">
        <v>741</v>
      </c>
      <c r="D640" s="3" t="s">
        <v>113</v>
      </c>
      <c r="E640" s="4" t="s">
        <v>114</v>
      </c>
      <c r="F640" s="2">
        <f t="shared" si="29"/>
        <v>42558</v>
      </c>
      <c r="G640" s="5">
        <v>42552</v>
      </c>
      <c r="H640" s="6">
        <v>71000</v>
      </c>
      <c r="I640" s="7">
        <v>71000</v>
      </c>
      <c r="J640" s="4" t="s">
        <v>314</v>
      </c>
      <c r="K640" s="8" t="s">
        <v>16</v>
      </c>
      <c r="L640" s="3" t="s">
        <v>96</v>
      </c>
    </row>
    <row r="641" spans="1:12" ht="114.95" customHeight="1">
      <c r="A641" s="32">
        <v>664</v>
      </c>
      <c r="B641" s="2">
        <v>42548</v>
      </c>
      <c r="C641" s="3" t="s">
        <v>741</v>
      </c>
      <c r="D641" s="3" t="s">
        <v>76</v>
      </c>
      <c r="E641" s="4" t="s">
        <v>364</v>
      </c>
      <c r="F641" s="2">
        <f t="shared" si="29"/>
        <v>42558</v>
      </c>
      <c r="G641" s="5">
        <v>42552</v>
      </c>
      <c r="H641" s="6">
        <v>76100</v>
      </c>
      <c r="I641" s="7">
        <v>76100</v>
      </c>
      <c r="J641" s="4" t="s">
        <v>314</v>
      </c>
      <c r="K641" s="8" t="s">
        <v>16</v>
      </c>
      <c r="L641" s="3" t="s">
        <v>96</v>
      </c>
    </row>
    <row r="642" spans="1:12" ht="114.95" customHeight="1">
      <c r="A642" s="32">
        <v>665</v>
      </c>
      <c r="B642" s="2">
        <v>42548</v>
      </c>
      <c r="C642" s="3" t="s">
        <v>741</v>
      </c>
      <c r="D642" s="3" t="s">
        <v>744</v>
      </c>
      <c r="E642" s="4" t="s">
        <v>745</v>
      </c>
      <c r="F642" s="2">
        <f t="shared" si="29"/>
        <v>42558</v>
      </c>
      <c r="G642" s="5">
        <v>42552</v>
      </c>
      <c r="H642" s="6">
        <v>36960</v>
      </c>
      <c r="I642" s="7">
        <v>36960</v>
      </c>
      <c r="J642" s="4" t="s">
        <v>314</v>
      </c>
      <c r="K642" s="8" t="s">
        <v>16</v>
      </c>
      <c r="L642" s="3" t="s">
        <v>96</v>
      </c>
    </row>
    <row r="643" spans="1:12" ht="114.95" customHeight="1">
      <c r="A643" s="32">
        <v>666</v>
      </c>
      <c r="B643" s="2">
        <v>42548</v>
      </c>
      <c r="C643" s="3" t="s">
        <v>741</v>
      </c>
      <c r="D643" s="3" t="s">
        <v>510</v>
      </c>
      <c r="E643" s="4" t="s">
        <v>746</v>
      </c>
      <c r="F643" s="2">
        <f t="shared" si="29"/>
        <v>42558</v>
      </c>
      <c r="G643" s="5">
        <v>42614</v>
      </c>
      <c r="H643" s="6">
        <v>638268</v>
      </c>
      <c r="I643" s="7">
        <v>638268</v>
      </c>
      <c r="J643" s="4" t="s">
        <v>314</v>
      </c>
      <c r="K643" s="8" t="s">
        <v>16</v>
      </c>
      <c r="L643" s="3"/>
    </row>
    <row r="644" spans="1:12" ht="114.95" customHeight="1">
      <c r="A644" s="32">
        <v>658</v>
      </c>
      <c r="B644" s="2">
        <v>42549</v>
      </c>
      <c r="C644" s="3" t="s">
        <v>741</v>
      </c>
      <c r="D644" s="3" t="s">
        <v>747</v>
      </c>
      <c r="E644" s="4" t="s">
        <v>748</v>
      </c>
      <c r="F644" s="2">
        <f t="shared" si="29"/>
        <v>42559</v>
      </c>
      <c r="G644" s="5">
        <v>42552</v>
      </c>
      <c r="H644" s="6">
        <v>125000</v>
      </c>
      <c r="I644" s="7">
        <v>125000</v>
      </c>
      <c r="J644" s="4" t="s">
        <v>314</v>
      </c>
      <c r="K644" s="8" t="s">
        <v>16</v>
      </c>
      <c r="L644" s="3" t="s">
        <v>96</v>
      </c>
    </row>
    <row r="645" spans="1:12" ht="114.95" customHeight="1">
      <c r="A645" s="32">
        <v>659</v>
      </c>
      <c r="B645" s="2">
        <v>42549</v>
      </c>
      <c r="C645" s="3" t="s">
        <v>741</v>
      </c>
      <c r="D645" s="3" t="s">
        <v>749</v>
      </c>
      <c r="E645" s="4" t="s">
        <v>198</v>
      </c>
      <c r="F645" s="2">
        <f t="shared" si="29"/>
        <v>42559</v>
      </c>
      <c r="G645" s="5">
        <v>42552</v>
      </c>
      <c r="H645" s="6">
        <v>126175</v>
      </c>
      <c r="I645" s="7">
        <v>126175</v>
      </c>
      <c r="J645" s="4" t="s">
        <v>15</v>
      </c>
      <c r="K645" s="8" t="s">
        <v>16</v>
      </c>
      <c r="L645" s="3" t="s">
        <v>96</v>
      </c>
    </row>
    <row r="646" spans="1:12" ht="114.95" customHeight="1">
      <c r="A646" s="32">
        <v>660</v>
      </c>
      <c r="B646" s="2">
        <v>42549</v>
      </c>
      <c r="C646" s="3" t="s">
        <v>741</v>
      </c>
      <c r="D646" s="3" t="s">
        <v>92</v>
      </c>
      <c r="E646" s="4" t="s">
        <v>93</v>
      </c>
      <c r="F646" s="2">
        <f t="shared" si="29"/>
        <v>42559</v>
      </c>
      <c r="G646" s="5">
        <v>42539</v>
      </c>
      <c r="H646" s="6">
        <v>1033232</v>
      </c>
      <c r="I646" s="7">
        <v>1033232</v>
      </c>
      <c r="J646" s="4" t="s">
        <v>314</v>
      </c>
      <c r="K646" s="8" t="s">
        <v>16</v>
      </c>
      <c r="L646" s="3" t="s">
        <v>96</v>
      </c>
    </row>
    <row r="647" spans="1:12" ht="114.95" customHeight="1">
      <c r="A647" s="32">
        <v>661</v>
      </c>
      <c r="B647" s="2">
        <v>42549</v>
      </c>
      <c r="C647" s="3" t="s">
        <v>741</v>
      </c>
      <c r="D647" s="3" t="s">
        <v>750</v>
      </c>
      <c r="E647" s="4" t="s">
        <v>751</v>
      </c>
      <c r="F647" s="2">
        <f t="shared" si="29"/>
        <v>42559</v>
      </c>
      <c r="G647" s="5">
        <v>42552</v>
      </c>
      <c r="H647" s="6">
        <v>30000</v>
      </c>
      <c r="I647" s="7">
        <v>30000</v>
      </c>
      <c r="J647" s="4" t="s">
        <v>314</v>
      </c>
      <c r="K647" s="8" t="s">
        <v>16</v>
      </c>
      <c r="L647" s="3" t="s">
        <v>96</v>
      </c>
    </row>
    <row r="648" spans="1:12" ht="114.95" customHeight="1">
      <c r="A648" s="32">
        <v>667</v>
      </c>
      <c r="B648" s="2">
        <v>42993</v>
      </c>
      <c r="C648" s="3" t="s">
        <v>741</v>
      </c>
      <c r="D648" s="3" t="s">
        <v>752</v>
      </c>
      <c r="E648" s="4" t="s">
        <v>753</v>
      </c>
      <c r="F648" s="2">
        <f t="shared" si="29"/>
        <v>43003</v>
      </c>
      <c r="G648" s="5">
        <v>41845</v>
      </c>
      <c r="H648" s="6">
        <v>28799</v>
      </c>
      <c r="I648" s="7">
        <v>28799</v>
      </c>
      <c r="J648" s="4" t="s">
        <v>30</v>
      </c>
      <c r="K648" s="8" t="s">
        <v>16</v>
      </c>
      <c r="L648" s="3" t="s">
        <v>96</v>
      </c>
    </row>
    <row r="649" spans="1:12" ht="114.95" customHeight="1">
      <c r="A649" s="32">
        <v>668</v>
      </c>
      <c r="B649" s="2">
        <v>42993</v>
      </c>
      <c r="C649" s="3" t="s">
        <v>741</v>
      </c>
      <c r="D649" s="3" t="s">
        <v>754</v>
      </c>
      <c r="E649" s="4" t="s">
        <v>755</v>
      </c>
      <c r="F649" s="2">
        <f t="shared" si="29"/>
        <v>43003</v>
      </c>
      <c r="G649" s="5">
        <v>42195</v>
      </c>
      <c r="H649" s="6">
        <v>61431</v>
      </c>
      <c r="I649" s="9">
        <v>61431</v>
      </c>
      <c r="J649" s="4" t="s">
        <v>37</v>
      </c>
      <c r="K649" s="8" t="s">
        <v>16</v>
      </c>
      <c r="L649" s="3" t="s">
        <v>96</v>
      </c>
    </row>
    <row r="650" spans="1:12" ht="114.95" customHeight="1">
      <c r="A650" s="32">
        <v>669</v>
      </c>
      <c r="B650" s="2">
        <v>42993</v>
      </c>
      <c r="C650" s="3" t="s">
        <v>741</v>
      </c>
      <c r="D650" s="3" t="s">
        <v>756</v>
      </c>
      <c r="E650" s="4" t="s">
        <v>757</v>
      </c>
      <c r="F650" s="2">
        <f t="shared" si="29"/>
        <v>43003</v>
      </c>
      <c r="G650" s="5">
        <v>42460</v>
      </c>
      <c r="H650" s="6">
        <v>34567</v>
      </c>
      <c r="I650" s="7">
        <v>34567</v>
      </c>
      <c r="J650" s="4" t="s">
        <v>30</v>
      </c>
      <c r="K650" s="8" t="s">
        <v>16</v>
      </c>
      <c r="L650" s="3" t="s">
        <v>96</v>
      </c>
    </row>
    <row r="651" spans="1:12" ht="114.95" customHeight="1">
      <c r="A651" s="32">
        <v>670</v>
      </c>
      <c r="B651" s="2">
        <v>42993</v>
      </c>
      <c r="C651" s="3" t="s">
        <v>741</v>
      </c>
      <c r="D651" s="3" t="s">
        <v>758</v>
      </c>
      <c r="E651" s="4" t="s">
        <v>759</v>
      </c>
      <c r="F651" s="2">
        <f t="shared" si="29"/>
        <v>43003</v>
      </c>
      <c r="G651" s="5">
        <v>42212</v>
      </c>
      <c r="H651" s="6">
        <v>32800</v>
      </c>
      <c r="I651" s="7">
        <v>32800</v>
      </c>
      <c r="J651" s="4" t="s">
        <v>314</v>
      </c>
      <c r="K651" s="8" t="s">
        <v>16</v>
      </c>
      <c r="L651" s="3" t="s">
        <v>96</v>
      </c>
    </row>
    <row r="652" spans="1:12" ht="114.95" customHeight="1">
      <c r="A652" s="32">
        <v>671</v>
      </c>
      <c r="B652" s="2">
        <v>42993</v>
      </c>
      <c r="C652" s="3" t="s">
        <v>741</v>
      </c>
      <c r="D652" s="3" t="s">
        <v>760</v>
      </c>
      <c r="E652" s="4" t="s">
        <v>289</v>
      </c>
      <c r="F652" s="2">
        <f t="shared" si="29"/>
        <v>43003</v>
      </c>
      <c r="G652" s="5">
        <v>42013</v>
      </c>
      <c r="H652" s="6">
        <v>84000</v>
      </c>
      <c r="I652" s="7">
        <v>84000</v>
      </c>
      <c r="J652" s="4" t="s">
        <v>37</v>
      </c>
      <c r="K652" s="8" t="s">
        <v>16</v>
      </c>
      <c r="L652" s="3" t="s">
        <v>96</v>
      </c>
    </row>
    <row r="653" spans="1:12" ht="114.95" customHeight="1">
      <c r="A653" s="32">
        <v>672</v>
      </c>
      <c r="B653" s="2">
        <v>42993</v>
      </c>
      <c r="C653" s="3" t="s">
        <v>741</v>
      </c>
      <c r="D653" s="3" t="s">
        <v>761</v>
      </c>
      <c r="E653" s="4" t="s">
        <v>762</v>
      </c>
      <c r="F653" s="2">
        <f t="shared" si="29"/>
        <v>43003</v>
      </c>
      <c r="G653" s="5">
        <v>42186</v>
      </c>
      <c r="H653" s="6">
        <v>66821.399999999994</v>
      </c>
      <c r="I653" s="7">
        <v>66821.399999999994</v>
      </c>
      <c r="J653" s="4" t="s">
        <v>37</v>
      </c>
      <c r="K653" s="8" t="s">
        <v>16</v>
      </c>
      <c r="L653" s="3" t="s">
        <v>96</v>
      </c>
    </row>
    <row r="654" spans="1:12" ht="114.95" customHeight="1">
      <c r="A654" s="32">
        <v>673</v>
      </c>
      <c r="B654" s="2">
        <v>42993</v>
      </c>
      <c r="C654" s="3" t="s">
        <v>741</v>
      </c>
      <c r="D654" s="3" t="s">
        <v>754</v>
      </c>
      <c r="E654" s="4" t="s">
        <v>755</v>
      </c>
      <c r="F654" s="2">
        <f t="shared" si="29"/>
        <v>43003</v>
      </c>
      <c r="G654" s="5">
        <v>42556</v>
      </c>
      <c r="H654" s="6">
        <v>103764</v>
      </c>
      <c r="I654" s="7">
        <v>103764</v>
      </c>
      <c r="J654" s="4" t="s">
        <v>37</v>
      </c>
      <c r="K654" s="8" t="s">
        <v>16</v>
      </c>
      <c r="L654" s="3" t="s">
        <v>96</v>
      </c>
    </row>
    <row r="655" spans="1:12" ht="114.95" customHeight="1">
      <c r="A655" s="32">
        <v>674</v>
      </c>
      <c r="B655" s="2">
        <v>42993</v>
      </c>
      <c r="C655" s="3" t="s">
        <v>741</v>
      </c>
      <c r="D655" s="3" t="s">
        <v>154</v>
      </c>
      <c r="E655" s="4" t="s">
        <v>763</v>
      </c>
      <c r="F655" s="2">
        <f t="shared" si="29"/>
        <v>43003</v>
      </c>
      <c r="G655" s="5">
        <v>42690</v>
      </c>
      <c r="H655" s="6">
        <v>70337</v>
      </c>
      <c r="I655" s="7">
        <v>70337</v>
      </c>
      <c r="J655" s="4" t="s">
        <v>764</v>
      </c>
      <c r="K655" s="8" t="s">
        <v>16</v>
      </c>
      <c r="L655" s="3" t="s">
        <v>96</v>
      </c>
    </row>
    <row r="656" spans="1:12" ht="114.95" customHeight="1">
      <c r="A656" s="32">
        <v>675</v>
      </c>
      <c r="B656" s="2">
        <v>42993</v>
      </c>
      <c r="C656" s="3" t="s">
        <v>741</v>
      </c>
      <c r="D656" s="3" t="s">
        <v>765</v>
      </c>
      <c r="E656" s="4" t="s">
        <v>120</v>
      </c>
      <c r="F656" s="2">
        <f t="shared" si="29"/>
        <v>43003</v>
      </c>
      <c r="G656" s="5">
        <v>42552</v>
      </c>
      <c r="H656" s="6">
        <v>175000</v>
      </c>
      <c r="I656" s="7">
        <v>175000</v>
      </c>
      <c r="J656" s="4" t="s">
        <v>314</v>
      </c>
      <c r="K656" s="8" t="s">
        <v>16</v>
      </c>
      <c r="L656" s="3" t="s">
        <v>96</v>
      </c>
    </row>
    <row r="657" spans="1:12" ht="114.95" customHeight="1">
      <c r="A657" s="32">
        <v>676</v>
      </c>
      <c r="B657" s="2">
        <v>42993</v>
      </c>
      <c r="C657" s="3" t="s">
        <v>741</v>
      </c>
      <c r="D657" s="3" t="s">
        <v>766</v>
      </c>
      <c r="E657" s="4" t="s">
        <v>767</v>
      </c>
      <c r="F657" s="2">
        <f t="shared" si="29"/>
        <v>43003</v>
      </c>
      <c r="G657" s="5">
        <v>41487</v>
      </c>
      <c r="H657" s="6">
        <v>1922040</v>
      </c>
      <c r="I657" s="7">
        <v>1922040</v>
      </c>
      <c r="J657" s="4" t="s">
        <v>245</v>
      </c>
      <c r="K657" s="8" t="s">
        <v>16</v>
      </c>
      <c r="L657" s="3" t="s">
        <v>96</v>
      </c>
    </row>
    <row r="658" spans="1:12" ht="114.95" customHeight="1">
      <c r="A658" s="32">
        <v>677</v>
      </c>
      <c r="B658" s="2">
        <v>42993</v>
      </c>
      <c r="C658" s="3" t="s">
        <v>741</v>
      </c>
      <c r="D658" s="3" t="s">
        <v>768</v>
      </c>
      <c r="E658" s="4" t="s">
        <v>769</v>
      </c>
      <c r="F658" s="2">
        <f t="shared" si="29"/>
        <v>43003</v>
      </c>
      <c r="G658" s="5">
        <v>42552</v>
      </c>
      <c r="H658" s="6">
        <v>85760</v>
      </c>
      <c r="I658" s="7">
        <v>85760</v>
      </c>
      <c r="J658" s="4" t="s">
        <v>15</v>
      </c>
      <c r="K658" s="8" t="s">
        <v>16</v>
      </c>
      <c r="L658" s="3" t="s">
        <v>96</v>
      </c>
    </row>
    <row r="659" spans="1:12" ht="114.95" customHeight="1">
      <c r="A659" s="32">
        <v>678</v>
      </c>
      <c r="B659" s="2">
        <v>42993</v>
      </c>
      <c r="C659" s="3" t="s">
        <v>741</v>
      </c>
      <c r="D659" s="3" t="s">
        <v>770</v>
      </c>
      <c r="E659" s="11" t="s">
        <v>120</v>
      </c>
      <c r="F659" s="2">
        <f t="shared" si="29"/>
        <v>43003</v>
      </c>
      <c r="G659" s="5">
        <v>42552</v>
      </c>
      <c r="H659" s="6">
        <v>83000</v>
      </c>
      <c r="I659" s="7">
        <v>83000</v>
      </c>
      <c r="J659" s="4" t="s">
        <v>15</v>
      </c>
      <c r="K659" s="8" t="s">
        <v>16</v>
      </c>
      <c r="L659" s="3" t="s">
        <v>96</v>
      </c>
    </row>
    <row r="660" spans="1:12" ht="114.95" customHeight="1">
      <c r="A660" s="32">
        <v>679</v>
      </c>
      <c r="B660" s="2">
        <v>42993</v>
      </c>
      <c r="C660" s="3" t="s">
        <v>741</v>
      </c>
      <c r="D660" s="3" t="s">
        <v>630</v>
      </c>
      <c r="E660" s="4" t="s">
        <v>431</v>
      </c>
      <c r="F660" s="2">
        <f t="shared" si="29"/>
        <v>43003</v>
      </c>
      <c r="G660" s="5">
        <v>42591</v>
      </c>
      <c r="H660" s="6">
        <v>35000</v>
      </c>
      <c r="I660" s="7">
        <v>35000</v>
      </c>
      <c r="J660" s="4" t="s">
        <v>314</v>
      </c>
      <c r="K660" s="8" t="s">
        <v>16</v>
      </c>
      <c r="L660" s="3" t="s">
        <v>96</v>
      </c>
    </row>
    <row r="661" spans="1:12" ht="114.95" customHeight="1">
      <c r="A661" s="32">
        <v>688</v>
      </c>
      <c r="B661" s="2">
        <v>42993</v>
      </c>
      <c r="C661" s="3" t="s">
        <v>741</v>
      </c>
      <c r="D661" s="3" t="s">
        <v>606</v>
      </c>
      <c r="E661" s="4" t="s">
        <v>771</v>
      </c>
      <c r="F661" s="2">
        <v>43007</v>
      </c>
      <c r="G661" s="5">
        <v>42376</v>
      </c>
      <c r="H661" s="6">
        <v>35403</v>
      </c>
      <c r="I661" s="7">
        <v>35403</v>
      </c>
      <c r="J661" s="4" t="s">
        <v>19</v>
      </c>
      <c r="K661" s="8" t="s">
        <v>16</v>
      </c>
      <c r="L661" s="3"/>
    </row>
    <row r="662" spans="1:12" ht="114.95" customHeight="1">
      <c r="A662" s="32">
        <v>691</v>
      </c>
      <c r="B662" s="2">
        <v>42993</v>
      </c>
      <c r="C662" s="3" t="s">
        <v>741</v>
      </c>
      <c r="D662" s="3" t="s">
        <v>589</v>
      </c>
      <c r="E662" s="4" t="s">
        <v>772</v>
      </c>
      <c r="F662" s="2">
        <f>B662 + 14</f>
        <v>43007</v>
      </c>
      <c r="G662" s="5">
        <v>42521</v>
      </c>
      <c r="H662" s="6">
        <v>52500</v>
      </c>
      <c r="I662" s="7">
        <v>52500</v>
      </c>
      <c r="J662" s="4" t="s">
        <v>19</v>
      </c>
      <c r="K662" s="8" t="s">
        <v>16</v>
      </c>
      <c r="L662" s="3"/>
    </row>
    <row r="663" spans="1:12" ht="114.95" customHeight="1">
      <c r="A663" s="32">
        <v>680</v>
      </c>
      <c r="B663" s="2">
        <v>43007</v>
      </c>
      <c r="C663" s="3" t="s">
        <v>741</v>
      </c>
      <c r="D663" s="3" t="s">
        <v>773</v>
      </c>
      <c r="E663" s="4" t="s">
        <v>774</v>
      </c>
      <c r="F663" s="2">
        <f>B663+10</f>
        <v>43017</v>
      </c>
      <c r="G663" s="5">
        <v>42614</v>
      </c>
      <c r="H663" s="6">
        <v>89776.04</v>
      </c>
      <c r="I663" s="9">
        <v>89776.04</v>
      </c>
      <c r="J663" s="4" t="s">
        <v>314</v>
      </c>
      <c r="K663" s="8" t="s">
        <v>16</v>
      </c>
      <c r="L663" s="3" t="s">
        <v>96</v>
      </c>
    </row>
    <row r="664" spans="1:12" ht="114.95" customHeight="1">
      <c r="A664" s="32">
        <v>692</v>
      </c>
      <c r="B664" s="2">
        <v>43007</v>
      </c>
      <c r="C664" s="3" t="s">
        <v>741</v>
      </c>
      <c r="D664" s="3" t="s">
        <v>123</v>
      </c>
      <c r="E664" s="4" t="s">
        <v>124</v>
      </c>
      <c r="F664" s="2">
        <f>B664 + 14</f>
        <v>43021</v>
      </c>
      <c r="G664" s="5">
        <v>42552</v>
      </c>
      <c r="H664" s="6">
        <v>1400000</v>
      </c>
      <c r="I664" s="7">
        <v>1400000</v>
      </c>
      <c r="J664" s="4" t="s">
        <v>73</v>
      </c>
      <c r="K664" s="8" t="s">
        <v>16</v>
      </c>
      <c r="L664" s="3"/>
    </row>
    <row r="665" spans="1:12" ht="114.95" customHeight="1">
      <c r="A665" s="32">
        <v>633</v>
      </c>
      <c r="B665" s="2">
        <v>43168</v>
      </c>
      <c r="C665" s="3" t="s">
        <v>741</v>
      </c>
      <c r="D665" s="3" t="s">
        <v>775</v>
      </c>
      <c r="E665" s="11" t="s">
        <v>776</v>
      </c>
      <c r="F665" s="2">
        <f t="shared" ref="F665:F689" si="30">B665+10</f>
        <v>43178</v>
      </c>
      <c r="G665" s="2">
        <v>43199</v>
      </c>
      <c r="H665" s="7">
        <v>50000</v>
      </c>
      <c r="I665" s="7">
        <v>50000</v>
      </c>
      <c r="J665" s="4" t="s">
        <v>61</v>
      </c>
      <c r="K665" s="3" t="s">
        <v>16</v>
      </c>
      <c r="L665" s="3" t="s">
        <v>777</v>
      </c>
    </row>
    <row r="666" spans="1:12" ht="114.95" customHeight="1">
      <c r="A666" s="32">
        <v>634</v>
      </c>
      <c r="B666" s="2">
        <v>43181</v>
      </c>
      <c r="C666" s="3" t="s">
        <v>741</v>
      </c>
      <c r="D666" s="3" t="s">
        <v>778</v>
      </c>
      <c r="E666" s="11" t="s">
        <v>779</v>
      </c>
      <c r="F666" s="2">
        <f t="shared" si="30"/>
        <v>43191</v>
      </c>
      <c r="G666" s="2">
        <v>43199</v>
      </c>
      <c r="H666" s="7">
        <v>150000</v>
      </c>
      <c r="I666" s="7">
        <v>150000</v>
      </c>
      <c r="J666" s="3" t="s">
        <v>15</v>
      </c>
      <c r="K666" s="3" t="s">
        <v>16</v>
      </c>
      <c r="L666" s="3"/>
    </row>
    <row r="667" spans="1:12" ht="114.95" customHeight="1">
      <c r="A667" s="32">
        <v>635</v>
      </c>
      <c r="B667" s="30">
        <v>43182</v>
      </c>
      <c r="C667" s="25" t="s">
        <v>741</v>
      </c>
      <c r="D667" s="25" t="s">
        <v>780</v>
      </c>
      <c r="E667" s="35" t="s">
        <v>781</v>
      </c>
      <c r="F667" s="30">
        <f t="shared" si="30"/>
        <v>43192</v>
      </c>
      <c r="G667" s="30">
        <v>43282</v>
      </c>
      <c r="H667" s="36">
        <v>40000</v>
      </c>
      <c r="I667" s="36">
        <v>40000</v>
      </c>
      <c r="J667" s="25" t="s">
        <v>15</v>
      </c>
      <c r="K667" s="25" t="s">
        <v>16</v>
      </c>
      <c r="L667" s="3"/>
    </row>
    <row r="668" spans="1:12" ht="114.95" customHeight="1">
      <c r="A668" s="32">
        <v>637</v>
      </c>
      <c r="B668" s="2">
        <v>43214</v>
      </c>
      <c r="C668" s="3" t="s">
        <v>741</v>
      </c>
      <c r="D668" s="3" t="s">
        <v>782</v>
      </c>
      <c r="E668" s="4" t="s">
        <v>783</v>
      </c>
      <c r="F668" s="2">
        <f t="shared" si="30"/>
        <v>43224</v>
      </c>
      <c r="G668" s="5">
        <v>43229</v>
      </c>
      <c r="H668" s="7">
        <v>443775</v>
      </c>
      <c r="I668" s="7">
        <v>443775</v>
      </c>
      <c r="J668" s="4" t="s">
        <v>15</v>
      </c>
      <c r="K668" s="8" t="s">
        <v>16</v>
      </c>
      <c r="L668" s="3"/>
    </row>
    <row r="669" spans="1:12" ht="114.95" customHeight="1">
      <c r="A669" s="32">
        <v>636</v>
      </c>
      <c r="B669" s="2">
        <v>43215</v>
      </c>
      <c r="C669" s="3" t="s">
        <v>741</v>
      </c>
      <c r="D669" s="3" t="s">
        <v>756</v>
      </c>
      <c r="E669" s="4" t="s">
        <v>784</v>
      </c>
      <c r="F669" s="2">
        <f t="shared" si="30"/>
        <v>43225</v>
      </c>
      <c r="G669" s="5">
        <v>43229</v>
      </c>
      <c r="H669" s="7">
        <v>152704</v>
      </c>
      <c r="I669" s="7">
        <v>152704</v>
      </c>
      <c r="J669" s="4" t="s">
        <v>15</v>
      </c>
      <c r="K669" s="8" t="s">
        <v>16</v>
      </c>
      <c r="L669" s="3"/>
    </row>
    <row r="670" spans="1:12" ht="114.95" customHeight="1">
      <c r="A670" s="32">
        <v>654</v>
      </c>
      <c r="B670" s="2">
        <v>43238</v>
      </c>
      <c r="C670" s="3" t="s">
        <v>741</v>
      </c>
      <c r="D670" s="3" t="s">
        <v>785</v>
      </c>
      <c r="E670" s="4" t="s">
        <v>786</v>
      </c>
      <c r="F670" s="2">
        <f t="shared" si="30"/>
        <v>43248</v>
      </c>
      <c r="G670" s="5">
        <v>43282</v>
      </c>
      <c r="H670" s="6">
        <v>3491551</v>
      </c>
      <c r="I670" s="7">
        <v>3491551</v>
      </c>
      <c r="J670" s="4" t="s">
        <v>15</v>
      </c>
      <c r="K670" s="8" t="s">
        <v>16</v>
      </c>
      <c r="L670" s="3"/>
    </row>
    <row r="671" spans="1:12" ht="114.95" customHeight="1">
      <c r="A671" s="32">
        <v>638</v>
      </c>
      <c r="B671" s="2">
        <v>43243</v>
      </c>
      <c r="C671" s="3" t="s">
        <v>741</v>
      </c>
      <c r="D671" s="3" t="s">
        <v>754</v>
      </c>
      <c r="E671" s="4" t="s">
        <v>787</v>
      </c>
      <c r="F671" s="2">
        <f t="shared" si="30"/>
        <v>43253</v>
      </c>
      <c r="G671" s="5" t="s">
        <v>516</v>
      </c>
      <c r="H671" s="6">
        <v>86000</v>
      </c>
      <c r="I671" s="7">
        <v>86000</v>
      </c>
      <c r="J671" s="4" t="s">
        <v>19</v>
      </c>
      <c r="K671" s="8" t="s">
        <v>16</v>
      </c>
      <c r="L671" s="3"/>
    </row>
    <row r="672" spans="1:12" ht="114.95" customHeight="1">
      <c r="A672" s="32">
        <v>639</v>
      </c>
      <c r="B672" s="2">
        <v>43243</v>
      </c>
      <c r="C672" s="3" t="s">
        <v>741</v>
      </c>
      <c r="D672" s="3" t="s">
        <v>97</v>
      </c>
      <c r="E672" s="4" t="s">
        <v>788</v>
      </c>
      <c r="F672" s="2">
        <f t="shared" si="30"/>
        <v>43253</v>
      </c>
      <c r="G672" s="5">
        <v>43282</v>
      </c>
      <c r="H672" s="6">
        <v>41250</v>
      </c>
      <c r="I672" s="7">
        <v>41250</v>
      </c>
      <c r="J672" s="4" t="s">
        <v>19</v>
      </c>
      <c r="K672" s="8" t="s">
        <v>16</v>
      </c>
      <c r="L672" s="3"/>
    </row>
    <row r="673" spans="1:12" ht="114.95" customHeight="1">
      <c r="A673" s="32">
        <v>640</v>
      </c>
      <c r="B673" s="2">
        <v>43243</v>
      </c>
      <c r="C673" s="3" t="s">
        <v>741</v>
      </c>
      <c r="D673" s="3" t="s">
        <v>750</v>
      </c>
      <c r="E673" s="4" t="s">
        <v>751</v>
      </c>
      <c r="F673" s="2">
        <f t="shared" si="30"/>
        <v>43253</v>
      </c>
      <c r="G673" s="5">
        <v>43282</v>
      </c>
      <c r="H673" s="6">
        <v>30000</v>
      </c>
      <c r="I673" s="6">
        <v>30000</v>
      </c>
      <c r="J673" s="4" t="s">
        <v>19</v>
      </c>
      <c r="K673" s="8" t="s">
        <v>16</v>
      </c>
      <c r="L673" s="3"/>
    </row>
    <row r="674" spans="1:12" ht="114.95" customHeight="1">
      <c r="A674" s="32">
        <v>641</v>
      </c>
      <c r="B674" s="2">
        <v>43243</v>
      </c>
      <c r="C674" s="3" t="s">
        <v>741</v>
      </c>
      <c r="D674" s="3" t="s">
        <v>510</v>
      </c>
      <c r="E674" s="4" t="s">
        <v>789</v>
      </c>
      <c r="F674" s="2">
        <f t="shared" si="30"/>
        <v>43253</v>
      </c>
      <c r="G674" s="5">
        <v>43282</v>
      </c>
      <c r="H674" s="6">
        <v>729339</v>
      </c>
      <c r="I674" s="7">
        <v>729339</v>
      </c>
      <c r="J674" s="4" t="s">
        <v>19</v>
      </c>
      <c r="K674" s="8" t="s">
        <v>16</v>
      </c>
      <c r="L674" s="3"/>
    </row>
    <row r="675" spans="1:12" ht="114.95" customHeight="1">
      <c r="A675" s="32">
        <v>642</v>
      </c>
      <c r="B675" s="2">
        <v>43243</v>
      </c>
      <c r="C675" s="3" t="s">
        <v>741</v>
      </c>
      <c r="D675" s="3" t="s">
        <v>510</v>
      </c>
      <c r="E675" s="4" t="s">
        <v>790</v>
      </c>
      <c r="F675" s="2">
        <f t="shared" si="30"/>
        <v>43253</v>
      </c>
      <c r="G675" s="5" t="s">
        <v>516</v>
      </c>
      <c r="H675" s="6">
        <v>40000</v>
      </c>
      <c r="I675" s="7">
        <v>40000</v>
      </c>
      <c r="J675" s="4" t="s">
        <v>19</v>
      </c>
      <c r="K675" s="8" t="s">
        <v>16</v>
      </c>
      <c r="L675" s="3"/>
    </row>
    <row r="676" spans="1:12" ht="114.95" customHeight="1">
      <c r="A676" s="32">
        <v>643</v>
      </c>
      <c r="B676" s="2">
        <v>43243</v>
      </c>
      <c r="C676" s="3" t="s">
        <v>741</v>
      </c>
      <c r="D676" s="3" t="s">
        <v>123</v>
      </c>
      <c r="E676" s="4" t="s">
        <v>791</v>
      </c>
      <c r="F676" s="2">
        <f t="shared" si="30"/>
        <v>43253</v>
      </c>
      <c r="G676" s="5">
        <v>43282</v>
      </c>
      <c r="H676" s="6">
        <v>1620000</v>
      </c>
      <c r="I676" s="7">
        <v>1620000</v>
      </c>
      <c r="J676" s="4" t="s">
        <v>19</v>
      </c>
      <c r="K676" s="8" t="s">
        <v>16</v>
      </c>
      <c r="L676" s="3"/>
    </row>
    <row r="677" spans="1:12" ht="114.95" customHeight="1">
      <c r="A677" s="32">
        <v>644</v>
      </c>
      <c r="B677" s="2">
        <v>43243</v>
      </c>
      <c r="C677" s="3" t="s">
        <v>741</v>
      </c>
      <c r="D677" s="3" t="s">
        <v>744</v>
      </c>
      <c r="E677" s="4" t="s">
        <v>745</v>
      </c>
      <c r="F677" s="2">
        <f t="shared" si="30"/>
        <v>43253</v>
      </c>
      <c r="G677" s="5">
        <v>43282</v>
      </c>
      <c r="H677" s="6">
        <v>38069</v>
      </c>
      <c r="I677" s="6">
        <v>38069</v>
      </c>
      <c r="J677" s="4" t="s">
        <v>19</v>
      </c>
      <c r="K677" s="8" t="s">
        <v>16</v>
      </c>
      <c r="L677" s="3"/>
    </row>
    <row r="678" spans="1:12" ht="114.95" customHeight="1">
      <c r="A678" s="32">
        <v>645</v>
      </c>
      <c r="B678" s="2">
        <v>43243</v>
      </c>
      <c r="C678" s="3" t="s">
        <v>741</v>
      </c>
      <c r="D678" s="3" t="s">
        <v>113</v>
      </c>
      <c r="E678" s="4" t="s">
        <v>114</v>
      </c>
      <c r="F678" s="2">
        <f t="shared" si="30"/>
        <v>43253</v>
      </c>
      <c r="G678" s="5">
        <v>43282</v>
      </c>
      <c r="H678" s="6">
        <v>60000</v>
      </c>
      <c r="I678" s="7">
        <v>60000</v>
      </c>
      <c r="J678" s="4" t="s">
        <v>19</v>
      </c>
      <c r="K678" s="8" t="s">
        <v>16</v>
      </c>
      <c r="L678" s="3"/>
    </row>
    <row r="679" spans="1:12" ht="114.95" customHeight="1">
      <c r="A679" s="32">
        <v>646</v>
      </c>
      <c r="B679" s="2">
        <v>43243</v>
      </c>
      <c r="C679" s="3" t="s">
        <v>741</v>
      </c>
      <c r="D679" s="3" t="s">
        <v>434</v>
      </c>
      <c r="E679" s="4" t="s">
        <v>435</v>
      </c>
      <c r="F679" s="2">
        <f t="shared" si="30"/>
        <v>43253</v>
      </c>
      <c r="G679" s="5">
        <v>43374</v>
      </c>
      <c r="H679" s="6">
        <v>60000</v>
      </c>
      <c r="I679" s="7">
        <v>60000</v>
      </c>
      <c r="J679" s="4" t="s">
        <v>19</v>
      </c>
      <c r="K679" s="8" t="s">
        <v>16</v>
      </c>
      <c r="L679" s="3"/>
    </row>
    <row r="680" spans="1:12" ht="114.95" customHeight="1">
      <c r="A680" s="32">
        <v>647</v>
      </c>
      <c r="B680" s="2">
        <v>43243</v>
      </c>
      <c r="C680" s="3" t="s">
        <v>741</v>
      </c>
      <c r="D680" s="3" t="s">
        <v>792</v>
      </c>
      <c r="E680" s="4" t="s">
        <v>793</v>
      </c>
      <c r="F680" s="2">
        <f t="shared" si="30"/>
        <v>43253</v>
      </c>
      <c r="G680" s="5">
        <v>43313</v>
      </c>
      <c r="H680" s="6">
        <v>27500</v>
      </c>
      <c r="I680" s="7">
        <v>27500</v>
      </c>
      <c r="J680" s="4" t="s">
        <v>19</v>
      </c>
      <c r="K680" s="8" t="s">
        <v>16</v>
      </c>
      <c r="L680" s="3"/>
    </row>
    <row r="681" spans="1:12" ht="114.95" customHeight="1">
      <c r="A681" s="32">
        <v>648</v>
      </c>
      <c r="B681" s="2">
        <v>43243</v>
      </c>
      <c r="C681" s="3" t="s">
        <v>741</v>
      </c>
      <c r="D681" s="3" t="s">
        <v>794</v>
      </c>
      <c r="E681" s="4" t="s">
        <v>795</v>
      </c>
      <c r="F681" s="2">
        <f t="shared" si="30"/>
        <v>43253</v>
      </c>
      <c r="G681" s="5">
        <v>43282</v>
      </c>
      <c r="H681" s="6">
        <v>72232</v>
      </c>
      <c r="I681" s="7">
        <v>72232</v>
      </c>
      <c r="J681" s="4" t="s">
        <v>19</v>
      </c>
      <c r="K681" s="8" t="s">
        <v>16</v>
      </c>
      <c r="L681" s="3"/>
    </row>
    <row r="682" spans="1:12" ht="114.95" customHeight="1">
      <c r="A682" s="32">
        <v>649</v>
      </c>
      <c r="B682" s="2">
        <v>43243</v>
      </c>
      <c r="C682" s="3" t="s">
        <v>741</v>
      </c>
      <c r="D682" s="3" t="s">
        <v>217</v>
      </c>
      <c r="E682" s="4" t="s">
        <v>796</v>
      </c>
      <c r="F682" s="2">
        <f t="shared" si="30"/>
        <v>43253</v>
      </c>
      <c r="G682" s="5">
        <v>43282</v>
      </c>
      <c r="H682" s="6">
        <v>80000</v>
      </c>
      <c r="I682" s="7">
        <v>80000</v>
      </c>
      <c r="J682" s="4" t="s">
        <v>19</v>
      </c>
      <c r="K682" s="8" t="s">
        <v>16</v>
      </c>
      <c r="L682" s="3"/>
    </row>
    <row r="683" spans="1:12" ht="114.95" customHeight="1">
      <c r="A683" s="32">
        <v>650</v>
      </c>
      <c r="B683" s="2">
        <v>43243</v>
      </c>
      <c r="C683" s="3" t="s">
        <v>741</v>
      </c>
      <c r="D683" s="3" t="s">
        <v>749</v>
      </c>
      <c r="E683" s="4" t="s">
        <v>797</v>
      </c>
      <c r="F683" s="2">
        <f t="shared" si="30"/>
        <v>43253</v>
      </c>
      <c r="G683" s="5">
        <v>43282</v>
      </c>
      <c r="H683" s="6">
        <v>150000</v>
      </c>
      <c r="I683" s="7">
        <v>150000</v>
      </c>
      <c r="J683" s="4" t="s">
        <v>19</v>
      </c>
      <c r="K683" s="8" t="s">
        <v>16</v>
      </c>
      <c r="L683" s="3"/>
    </row>
    <row r="684" spans="1:12" ht="114.95" customHeight="1">
      <c r="A684" s="32">
        <v>651</v>
      </c>
      <c r="B684" s="2">
        <v>43243</v>
      </c>
      <c r="C684" s="3" t="s">
        <v>741</v>
      </c>
      <c r="D684" s="3" t="s">
        <v>544</v>
      </c>
      <c r="E684" s="4" t="s">
        <v>798</v>
      </c>
      <c r="F684" s="2">
        <f t="shared" si="30"/>
        <v>43253</v>
      </c>
      <c r="G684" s="5" t="s">
        <v>516</v>
      </c>
      <c r="H684" s="6">
        <v>150000</v>
      </c>
      <c r="I684" s="7">
        <v>150000</v>
      </c>
      <c r="J684" s="4" t="s">
        <v>19</v>
      </c>
      <c r="K684" s="8" t="s">
        <v>16</v>
      </c>
      <c r="L684" s="3"/>
    </row>
    <row r="685" spans="1:12" ht="114.95" customHeight="1">
      <c r="A685" s="32">
        <v>652</v>
      </c>
      <c r="B685" s="2">
        <v>43243</v>
      </c>
      <c r="C685" s="3" t="s">
        <v>741</v>
      </c>
      <c r="D685" s="3" t="s">
        <v>747</v>
      </c>
      <c r="E685" s="4" t="s">
        <v>748</v>
      </c>
      <c r="F685" s="2">
        <f t="shared" si="30"/>
        <v>43253</v>
      </c>
      <c r="G685" s="5">
        <v>43282</v>
      </c>
      <c r="H685" s="6">
        <v>50000</v>
      </c>
      <c r="I685" s="7">
        <v>50000</v>
      </c>
      <c r="J685" s="4" t="s">
        <v>19</v>
      </c>
      <c r="K685" s="8" t="s">
        <v>16</v>
      </c>
      <c r="L685" s="3"/>
    </row>
    <row r="686" spans="1:12" ht="114.95" customHeight="1">
      <c r="A686" s="32">
        <v>653</v>
      </c>
      <c r="B686" s="2">
        <v>43243</v>
      </c>
      <c r="C686" s="3" t="s">
        <v>741</v>
      </c>
      <c r="D686" s="3" t="s">
        <v>589</v>
      </c>
      <c r="E686" s="4" t="s">
        <v>799</v>
      </c>
      <c r="F686" s="2">
        <f t="shared" si="30"/>
        <v>43253</v>
      </c>
      <c r="G686" s="5">
        <v>43282</v>
      </c>
      <c r="H686" s="6">
        <v>44000</v>
      </c>
      <c r="I686" s="7">
        <v>44000</v>
      </c>
      <c r="J686" s="4" t="s">
        <v>19</v>
      </c>
      <c r="K686" s="8" t="s">
        <v>16</v>
      </c>
      <c r="L686" s="3"/>
    </row>
    <row r="687" spans="1:12" ht="114.95" customHeight="1">
      <c r="A687" s="32">
        <v>656</v>
      </c>
      <c r="B687" s="2">
        <v>43256</v>
      </c>
      <c r="C687" s="3" t="s">
        <v>741</v>
      </c>
      <c r="D687" s="3" t="s">
        <v>756</v>
      </c>
      <c r="E687" s="4" t="s">
        <v>757</v>
      </c>
      <c r="F687" s="2">
        <f t="shared" si="30"/>
        <v>43266</v>
      </c>
      <c r="G687" s="5">
        <v>42649</v>
      </c>
      <c r="H687" s="6">
        <v>120000</v>
      </c>
      <c r="I687" s="9">
        <v>120000</v>
      </c>
      <c r="J687" s="4" t="s">
        <v>15</v>
      </c>
      <c r="K687" s="8" t="s">
        <v>16</v>
      </c>
      <c r="L687" s="3" t="s">
        <v>96</v>
      </c>
    </row>
    <row r="688" spans="1:12" ht="114.95" customHeight="1">
      <c r="A688" s="32">
        <v>657</v>
      </c>
      <c r="B688" s="2">
        <v>43256</v>
      </c>
      <c r="C688" s="3" t="s">
        <v>741</v>
      </c>
      <c r="D688" s="3" t="s">
        <v>778</v>
      </c>
      <c r="E688" s="4" t="s">
        <v>800</v>
      </c>
      <c r="F688" s="2">
        <f t="shared" si="30"/>
        <v>43266</v>
      </c>
      <c r="G688" s="5">
        <v>42824</v>
      </c>
      <c r="H688" s="6">
        <v>93000</v>
      </c>
      <c r="I688" s="7">
        <v>93000</v>
      </c>
      <c r="J688" s="4" t="s">
        <v>15</v>
      </c>
      <c r="K688" s="8" t="s">
        <v>16</v>
      </c>
      <c r="L688" s="3" t="s">
        <v>96</v>
      </c>
    </row>
    <row r="689" spans="1:12" ht="114.95" customHeight="1">
      <c r="A689" s="32">
        <v>655</v>
      </c>
      <c r="B689" s="2">
        <v>43259</v>
      </c>
      <c r="C689" s="3" t="s">
        <v>741</v>
      </c>
      <c r="D689" s="3" t="s">
        <v>801</v>
      </c>
      <c r="E689" s="4" t="s">
        <v>802</v>
      </c>
      <c r="F689" s="2">
        <f t="shared" si="30"/>
        <v>43269</v>
      </c>
      <c r="G689" s="5">
        <v>43273</v>
      </c>
      <c r="H689" s="6">
        <v>40200</v>
      </c>
      <c r="I689" s="7">
        <v>40200</v>
      </c>
      <c r="J689" s="4" t="s">
        <v>764</v>
      </c>
      <c r="K689" s="8" t="s">
        <v>16</v>
      </c>
      <c r="L689" s="3"/>
    </row>
    <row r="690" spans="1:12" ht="114.95" customHeight="1">
      <c r="A690" s="32">
        <v>683</v>
      </c>
      <c r="B690" s="2">
        <v>43289</v>
      </c>
      <c r="C690" s="3" t="s">
        <v>741</v>
      </c>
      <c r="D690" s="3" t="s">
        <v>803</v>
      </c>
      <c r="E690" s="4" t="s">
        <v>804</v>
      </c>
      <c r="F690" s="2">
        <v>43333</v>
      </c>
      <c r="G690" s="5">
        <v>43333</v>
      </c>
      <c r="H690" s="6">
        <v>172000</v>
      </c>
      <c r="I690" s="7">
        <v>172000</v>
      </c>
      <c r="J690" s="4" t="s">
        <v>153</v>
      </c>
      <c r="K690" s="8" t="s">
        <v>16</v>
      </c>
      <c r="L690" s="3"/>
    </row>
    <row r="691" spans="1:12" ht="114.95" customHeight="1">
      <c r="A691" s="32">
        <v>681</v>
      </c>
      <c r="B691" s="2">
        <v>43301</v>
      </c>
      <c r="C691" s="3" t="s">
        <v>741</v>
      </c>
      <c r="D691" s="3" t="s">
        <v>154</v>
      </c>
      <c r="E691" s="4" t="s">
        <v>805</v>
      </c>
      <c r="F691" s="2">
        <v>43167</v>
      </c>
      <c r="G691" s="5">
        <v>43107</v>
      </c>
      <c r="H691" s="6">
        <v>67820</v>
      </c>
      <c r="I691" s="7">
        <v>67820</v>
      </c>
      <c r="J691" s="4" t="s">
        <v>153</v>
      </c>
      <c r="K691" s="8" t="s">
        <v>16</v>
      </c>
      <c r="L691" s="3" t="s">
        <v>103</v>
      </c>
    </row>
    <row r="692" spans="1:12" ht="114.95" customHeight="1">
      <c r="A692" s="32">
        <v>682</v>
      </c>
      <c r="B692" s="2">
        <v>43305</v>
      </c>
      <c r="C692" s="3" t="s">
        <v>741</v>
      </c>
      <c r="D692" s="3" t="s">
        <v>806</v>
      </c>
      <c r="E692" s="4" t="s">
        <v>807</v>
      </c>
      <c r="F692" s="2">
        <v>43289</v>
      </c>
      <c r="G692" s="5">
        <v>43107</v>
      </c>
      <c r="H692" s="6">
        <v>70920</v>
      </c>
      <c r="I692" s="7">
        <v>70920</v>
      </c>
      <c r="J692" s="4" t="s">
        <v>15</v>
      </c>
      <c r="K692" s="8" t="s">
        <v>16</v>
      </c>
      <c r="L692" s="3" t="s">
        <v>106</v>
      </c>
    </row>
    <row r="693" spans="1:12" ht="114.95" customHeight="1">
      <c r="A693" s="32">
        <v>684</v>
      </c>
      <c r="B693" s="2">
        <v>43329</v>
      </c>
      <c r="C693" s="3" t="s">
        <v>741</v>
      </c>
      <c r="D693" s="3" t="s">
        <v>808</v>
      </c>
      <c r="E693" s="4" t="s">
        <v>809</v>
      </c>
      <c r="F693" s="2">
        <v>43343</v>
      </c>
      <c r="G693" s="5">
        <v>43109</v>
      </c>
      <c r="H693" s="6">
        <v>136800</v>
      </c>
      <c r="I693" s="7">
        <v>136800</v>
      </c>
      <c r="J693" s="4" t="s">
        <v>153</v>
      </c>
      <c r="K693" s="8" t="s">
        <v>16</v>
      </c>
      <c r="L693" s="3"/>
    </row>
    <row r="694" spans="1:12" ht="114.95" customHeight="1">
      <c r="A694" s="32">
        <v>685</v>
      </c>
      <c r="B694" s="2">
        <v>43329</v>
      </c>
      <c r="C694" s="3" t="s">
        <v>741</v>
      </c>
      <c r="D694" s="3" t="s">
        <v>538</v>
      </c>
      <c r="E694" s="4" t="s">
        <v>158</v>
      </c>
      <c r="F694" s="2">
        <v>43343</v>
      </c>
      <c r="G694" s="5">
        <v>43109</v>
      </c>
      <c r="H694" s="6">
        <v>72000</v>
      </c>
      <c r="I694" s="7">
        <v>72000</v>
      </c>
      <c r="J694" s="4" t="s">
        <v>37</v>
      </c>
      <c r="K694" s="8" t="s">
        <v>16</v>
      </c>
      <c r="L694" s="3"/>
    </row>
    <row r="695" spans="1:12" ht="114.95" customHeight="1">
      <c r="A695" s="32">
        <v>686</v>
      </c>
      <c r="B695" s="2">
        <v>43329</v>
      </c>
      <c r="C695" s="3" t="s">
        <v>741</v>
      </c>
      <c r="D695" s="3" t="s">
        <v>55</v>
      </c>
      <c r="E695" s="4" t="s">
        <v>56</v>
      </c>
      <c r="F695" s="2">
        <v>43343</v>
      </c>
      <c r="G695" s="5">
        <v>43109</v>
      </c>
      <c r="H695" s="6">
        <v>93000</v>
      </c>
      <c r="I695" s="7">
        <v>93000</v>
      </c>
      <c r="J695" s="4" t="s">
        <v>37</v>
      </c>
      <c r="K695" s="8" t="s">
        <v>16</v>
      </c>
      <c r="L695" s="3"/>
    </row>
    <row r="696" spans="1:12" ht="114.95" customHeight="1">
      <c r="A696" s="32">
        <v>687</v>
      </c>
      <c r="B696" s="2">
        <v>43329</v>
      </c>
      <c r="C696" s="3" t="s">
        <v>741</v>
      </c>
      <c r="D696" s="3" t="s">
        <v>35</v>
      </c>
      <c r="E696" s="4" t="s">
        <v>136</v>
      </c>
      <c r="F696" s="2">
        <v>43343</v>
      </c>
      <c r="G696" s="5">
        <v>43109</v>
      </c>
      <c r="H696" s="6">
        <v>176000</v>
      </c>
      <c r="I696" s="7">
        <v>176000</v>
      </c>
      <c r="J696" s="4" t="s">
        <v>37</v>
      </c>
      <c r="K696" s="8" t="s">
        <v>16</v>
      </c>
      <c r="L696" s="3"/>
    </row>
    <row r="697" spans="1:12" ht="114.95" customHeight="1">
      <c r="A697" s="32">
        <v>689</v>
      </c>
      <c r="B697" s="2">
        <v>43356</v>
      </c>
      <c r="C697" s="3" t="s">
        <v>741</v>
      </c>
      <c r="D697" s="3" t="s">
        <v>810</v>
      </c>
      <c r="E697" s="4" t="s">
        <v>811</v>
      </c>
      <c r="F697" s="2">
        <f>B697 + 14</f>
        <v>43370</v>
      </c>
      <c r="G697" s="5">
        <v>43371</v>
      </c>
      <c r="H697" s="6">
        <v>47070</v>
      </c>
      <c r="I697" s="7">
        <v>47070</v>
      </c>
      <c r="J697" s="4" t="s">
        <v>15</v>
      </c>
      <c r="K697" s="8" t="s">
        <v>16</v>
      </c>
      <c r="L697" s="3"/>
    </row>
    <row r="698" spans="1:12" ht="114.95" customHeight="1">
      <c r="A698" s="32">
        <v>690</v>
      </c>
      <c r="B698" s="2">
        <v>43356</v>
      </c>
      <c r="C698" s="3" t="s">
        <v>741</v>
      </c>
      <c r="D698" s="3" t="s">
        <v>201</v>
      </c>
      <c r="E698" s="4" t="s">
        <v>812</v>
      </c>
      <c r="F698" s="2">
        <f>B698 + 14</f>
        <v>43370</v>
      </c>
      <c r="G698" s="5">
        <v>43371</v>
      </c>
      <c r="H698" s="6">
        <v>38700</v>
      </c>
      <c r="I698" s="7">
        <v>38700</v>
      </c>
      <c r="J698" s="4" t="s">
        <v>202</v>
      </c>
      <c r="K698" s="8" t="s">
        <v>16</v>
      </c>
      <c r="L698" s="3"/>
    </row>
    <row r="699" spans="1:12" ht="114.95" customHeight="1">
      <c r="A699" s="32">
        <v>693</v>
      </c>
      <c r="B699" s="2">
        <v>43489</v>
      </c>
      <c r="C699" s="3" t="s">
        <v>741</v>
      </c>
      <c r="D699" s="3" t="s">
        <v>813</v>
      </c>
      <c r="E699" s="4" t="s">
        <v>433</v>
      </c>
      <c r="F699" s="2">
        <f t="shared" ref="F699:F732" si="31">SUM(B699+14)</f>
        <v>43503</v>
      </c>
      <c r="G699" s="5">
        <v>42917</v>
      </c>
      <c r="H699" s="6">
        <v>30000</v>
      </c>
      <c r="I699" s="7">
        <v>30000</v>
      </c>
      <c r="J699" s="4" t="s">
        <v>30</v>
      </c>
      <c r="K699" s="8" t="s">
        <v>16</v>
      </c>
      <c r="L699" s="3" t="s">
        <v>239</v>
      </c>
    </row>
    <row r="700" spans="1:12" ht="114.95" customHeight="1">
      <c r="A700" s="32">
        <v>694</v>
      </c>
      <c r="B700" s="2">
        <v>43489</v>
      </c>
      <c r="C700" s="3" t="s">
        <v>741</v>
      </c>
      <c r="D700" s="3" t="s">
        <v>814</v>
      </c>
      <c r="E700" s="4" t="s">
        <v>815</v>
      </c>
      <c r="F700" s="2">
        <f t="shared" si="31"/>
        <v>43503</v>
      </c>
      <c r="G700" s="5">
        <v>42917</v>
      </c>
      <c r="H700" s="6">
        <v>36336</v>
      </c>
      <c r="I700" s="7">
        <v>36336</v>
      </c>
      <c r="J700" s="4" t="s">
        <v>37</v>
      </c>
      <c r="K700" s="8" t="s">
        <v>16</v>
      </c>
      <c r="L700" s="3" t="s">
        <v>239</v>
      </c>
    </row>
    <row r="701" spans="1:12" ht="114.95" customHeight="1">
      <c r="A701" s="32">
        <v>695</v>
      </c>
      <c r="B701" s="2">
        <v>43489</v>
      </c>
      <c r="C701" s="3" t="s">
        <v>741</v>
      </c>
      <c r="D701" s="3" t="s">
        <v>97</v>
      </c>
      <c r="E701" s="4" t="s">
        <v>788</v>
      </c>
      <c r="F701" s="2">
        <f t="shared" si="31"/>
        <v>43503</v>
      </c>
      <c r="G701" s="5">
        <v>42917</v>
      </c>
      <c r="H701" s="6">
        <v>38200</v>
      </c>
      <c r="I701" s="7">
        <v>38200</v>
      </c>
      <c r="J701" s="4" t="s">
        <v>19</v>
      </c>
      <c r="K701" s="8" t="s">
        <v>16</v>
      </c>
      <c r="L701" s="3" t="s">
        <v>239</v>
      </c>
    </row>
    <row r="702" spans="1:12" ht="114.95" customHeight="1">
      <c r="A702" s="32">
        <v>696</v>
      </c>
      <c r="B702" s="2">
        <v>43489</v>
      </c>
      <c r="C702" s="3" t="s">
        <v>741</v>
      </c>
      <c r="D702" s="3" t="s">
        <v>816</v>
      </c>
      <c r="E702" s="4" t="s">
        <v>817</v>
      </c>
      <c r="F702" s="2">
        <f t="shared" si="31"/>
        <v>43503</v>
      </c>
      <c r="G702" s="5">
        <v>42917</v>
      </c>
      <c r="H702" s="6">
        <v>31000</v>
      </c>
      <c r="I702" s="7">
        <v>31000</v>
      </c>
      <c r="J702" s="4" t="s">
        <v>37</v>
      </c>
      <c r="K702" s="8" t="s">
        <v>16</v>
      </c>
      <c r="L702" s="3" t="s">
        <v>239</v>
      </c>
    </row>
    <row r="703" spans="1:12" ht="114.95" customHeight="1">
      <c r="A703" s="32">
        <v>697</v>
      </c>
      <c r="B703" s="2">
        <v>43489</v>
      </c>
      <c r="C703" s="3" t="s">
        <v>741</v>
      </c>
      <c r="D703" s="3" t="s">
        <v>818</v>
      </c>
      <c r="E703" s="4" t="s">
        <v>819</v>
      </c>
      <c r="F703" s="2">
        <f t="shared" si="31"/>
        <v>43503</v>
      </c>
      <c r="G703" s="5">
        <v>42917</v>
      </c>
      <c r="H703" s="6">
        <v>37400</v>
      </c>
      <c r="I703" s="7">
        <v>37400</v>
      </c>
      <c r="J703" s="4" t="s">
        <v>30</v>
      </c>
      <c r="K703" s="8" t="s">
        <v>16</v>
      </c>
      <c r="L703" s="3" t="s">
        <v>239</v>
      </c>
    </row>
    <row r="704" spans="1:12" ht="114.95" customHeight="1">
      <c r="A704" s="32">
        <v>698</v>
      </c>
      <c r="B704" s="2">
        <v>43489</v>
      </c>
      <c r="C704" s="3" t="s">
        <v>741</v>
      </c>
      <c r="D704" s="3" t="s">
        <v>510</v>
      </c>
      <c r="E704" s="4" t="s">
        <v>78</v>
      </c>
      <c r="F704" s="2">
        <f t="shared" si="31"/>
        <v>43503</v>
      </c>
      <c r="G704" s="5">
        <v>42917</v>
      </c>
      <c r="H704" s="6">
        <v>689304</v>
      </c>
      <c r="I704" s="9">
        <v>689304</v>
      </c>
      <c r="J704" s="4" t="s">
        <v>19</v>
      </c>
      <c r="K704" s="8" t="s">
        <v>16</v>
      </c>
      <c r="L704" s="3" t="s">
        <v>239</v>
      </c>
    </row>
    <row r="705" spans="1:12" ht="114.95" customHeight="1">
      <c r="A705" s="32">
        <v>699</v>
      </c>
      <c r="B705" s="2">
        <v>43489</v>
      </c>
      <c r="C705" s="3" t="s">
        <v>741</v>
      </c>
      <c r="D705" s="3" t="s">
        <v>123</v>
      </c>
      <c r="E705" s="4" t="s">
        <v>124</v>
      </c>
      <c r="F705" s="2">
        <f t="shared" si="31"/>
        <v>43503</v>
      </c>
      <c r="G705" s="5">
        <v>42917</v>
      </c>
      <c r="H705" s="6">
        <v>1700000</v>
      </c>
      <c r="I705" s="7">
        <v>1700000</v>
      </c>
      <c r="J705" s="4" t="s">
        <v>73</v>
      </c>
      <c r="K705" s="8" t="s">
        <v>16</v>
      </c>
      <c r="L705" s="3" t="s">
        <v>239</v>
      </c>
    </row>
    <row r="706" spans="1:12" ht="114.95" customHeight="1">
      <c r="A706" s="32">
        <v>700</v>
      </c>
      <c r="B706" s="2">
        <v>43489</v>
      </c>
      <c r="C706" s="3" t="s">
        <v>741</v>
      </c>
      <c r="D706" s="3" t="s">
        <v>201</v>
      </c>
      <c r="E706" s="11" t="s">
        <v>292</v>
      </c>
      <c r="F706" s="2">
        <f t="shared" si="31"/>
        <v>43503</v>
      </c>
      <c r="G706" s="5">
        <v>42917</v>
      </c>
      <c r="H706" s="6">
        <v>51000</v>
      </c>
      <c r="I706" s="7">
        <v>51000</v>
      </c>
      <c r="J706" s="4" t="s">
        <v>19</v>
      </c>
      <c r="K706" s="8" t="s">
        <v>16</v>
      </c>
      <c r="L706" s="3" t="s">
        <v>239</v>
      </c>
    </row>
    <row r="707" spans="1:12" ht="114.95" customHeight="1">
      <c r="A707" s="32">
        <v>701</v>
      </c>
      <c r="B707" s="2">
        <v>43489</v>
      </c>
      <c r="C707" s="3" t="s">
        <v>741</v>
      </c>
      <c r="D707" s="3" t="s">
        <v>501</v>
      </c>
      <c r="E707" s="4" t="s">
        <v>431</v>
      </c>
      <c r="F707" s="2">
        <f t="shared" si="31"/>
        <v>43503</v>
      </c>
      <c r="G707" s="5">
        <v>42917</v>
      </c>
      <c r="H707" s="6">
        <v>27000</v>
      </c>
      <c r="I707" s="7">
        <v>27000</v>
      </c>
      <c r="J707" s="4" t="s">
        <v>37</v>
      </c>
      <c r="K707" s="8" t="s">
        <v>16</v>
      </c>
      <c r="L707" s="3" t="s">
        <v>239</v>
      </c>
    </row>
    <row r="708" spans="1:12" ht="114.95" customHeight="1">
      <c r="A708" s="32">
        <v>702</v>
      </c>
      <c r="B708" s="2">
        <v>43489</v>
      </c>
      <c r="C708" s="3" t="s">
        <v>741</v>
      </c>
      <c r="D708" s="3" t="s">
        <v>434</v>
      </c>
      <c r="E708" s="4" t="s">
        <v>435</v>
      </c>
      <c r="F708" s="2">
        <f t="shared" si="31"/>
        <v>43503</v>
      </c>
      <c r="G708" s="5">
        <v>42917</v>
      </c>
      <c r="H708" s="6">
        <v>54000</v>
      </c>
      <c r="I708" s="7">
        <v>54000</v>
      </c>
      <c r="J708" s="4" t="s">
        <v>210</v>
      </c>
      <c r="K708" s="8" t="s">
        <v>16</v>
      </c>
      <c r="L708" s="3" t="s">
        <v>239</v>
      </c>
    </row>
    <row r="709" spans="1:12" ht="114.95" customHeight="1">
      <c r="A709" s="32">
        <v>703</v>
      </c>
      <c r="B709" s="2">
        <v>43489</v>
      </c>
      <c r="C709" s="3" t="s">
        <v>741</v>
      </c>
      <c r="D709" s="3" t="s">
        <v>820</v>
      </c>
      <c r="E709" s="4" t="s">
        <v>559</v>
      </c>
      <c r="F709" s="2">
        <f t="shared" si="31"/>
        <v>43503</v>
      </c>
      <c r="G709" s="5">
        <v>42917</v>
      </c>
      <c r="H709" s="6">
        <v>41000</v>
      </c>
      <c r="I709" s="7">
        <v>41000</v>
      </c>
      <c r="J709" s="4" t="s">
        <v>37</v>
      </c>
      <c r="K709" s="8" t="s">
        <v>16</v>
      </c>
      <c r="L709" s="3" t="s">
        <v>239</v>
      </c>
    </row>
    <row r="710" spans="1:12" ht="114.95" customHeight="1">
      <c r="A710" s="32">
        <v>704</v>
      </c>
      <c r="B710" s="2">
        <v>43489</v>
      </c>
      <c r="C710" s="3" t="s">
        <v>741</v>
      </c>
      <c r="D710" s="3" t="s">
        <v>765</v>
      </c>
      <c r="E710" s="11" t="s">
        <v>120</v>
      </c>
      <c r="F710" s="2">
        <f t="shared" si="31"/>
        <v>43503</v>
      </c>
      <c r="G710" s="5">
        <v>42917</v>
      </c>
      <c r="H710" s="6">
        <v>26000</v>
      </c>
      <c r="I710" s="7">
        <v>26000</v>
      </c>
      <c r="J710" s="4" t="s">
        <v>19</v>
      </c>
      <c r="K710" s="8" t="s">
        <v>16</v>
      </c>
      <c r="L710" s="3" t="s">
        <v>239</v>
      </c>
    </row>
    <row r="711" spans="1:12" ht="114.95" customHeight="1">
      <c r="A711" s="32">
        <v>705</v>
      </c>
      <c r="B711" s="2">
        <v>43489</v>
      </c>
      <c r="C711" s="3" t="s">
        <v>741</v>
      </c>
      <c r="D711" s="3" t="s">
        <v>821</v>
      </c>
      <c r="E711" s="4" t="s">
        <v>822</v>
      </c>
      <c r="F711" s="2">
        <f t="shared" si="31"/>
        <v>43503</v>
      </c>
      <c r="G711" s="5">
        <v>42917</v>
      </c>
      <c r="H711" s="6">
        <v>74000</v>
      </c>
      <c r="I711" s="7">
        <v>74000</v>
      </c>
      <c r="J711" s="4" t="s">
        <v>19</v>
      </c>
      <c r="K711" s="8" t="s">
        <v>16</v>
      </c>
      <c r="L711" s="3" t="s">
        <v>239</v>
      </c>
    </row>
    <row r="712" spans="1:12" ht="114.95" customHeight="1">
      <c r="A712" s="32">
        <v>706</v>
      </c>
      <c r="B712" s="2">
        <v>43489</v>
      </c>
      <c r="C712" s="3" t="s">
        <v>741</v>
      </c>
      <c r="D712" s="3" t="s">
        <v>823</v>
      </c>
      <c r="E712" s="4" t="s">
        <v>559</v>
      </c>
      <c r="F712" s="2">
        <f t="shared" si="31"/>
        <v>43503</v>
      </c>
      <c r="G712" s="5">
        <v>42917</v>
      </c>
      <c r="H712" s="6">
        <v>31000</v>
      </c>
      <c r="I712" s="7">
        <v>31000</v>
      </c>
      <c r="J712" s="4" t="s">
        <v>37</v>
      </c>
      <c r="K712" s="8" t="s">
        <v>16</v>
      </c>
      <c r="L712" s="3" t="s">
        <v>239</v>
      </c>
    </row>
    <row r="713" spans="1:12" ht="114.95" customHeight="1">
      <c r="A713" s="32">
        <v>707</v>
      </c>
      <c r="B713" s="2">
        <v>43489</v>
      </c>
      <c r="C713" s="3" t="s">
        <v>741</v>
      </c>
      <c r="D713" s="3" t="s">
        <v>824</v>
      </c>
      <c r="E713" s="4" t="s">
        <v>825</v>
      </c>
      <c r="F713" s="2">
        <f t="shared" si="31"/>
        <v>43503</v>
      </c>
      <c r="G713" s="5">
        <v>42979</v>
      </c>
      <c r="H713" s="6">
        <v>45000</v>
      </c>
      <c r="I713" s="7">
        <v>45000</v>
      </c>
      <c r="J713" s="4" t="s">
        <v>15</v>
      </c>
      <c r="K713" s="8" t="s">
        <v>16</v>
      </c>
      <c r="L713" s="3" t="s">
        <v>239</v>
      </c>
    </row>
    <row r="714" spans="1:12" ht="114.95" customHeight="1">
      <c r="A714" s="32">
        <v>708</v>
      </c>
      <c r="B714" s="2">
        <v>43489</v>
      </c>
      <c r="C714" s="3" t="s">
        <v>741</v>
      </c>
      <c r="D714" s="3" t="s">
        <v>794</v>
      </c>
      <c r="E714" s="4" t="s">
        <v>826</v>
      </c>
      <c r="F714" s="2">
        <f t="shared" si="31"/>
        <v>43503</v>
      </c>
      <c r="G714" s="5">
        <v>42917</v>
      </c>
      <c r="H714" s="6">
        <v>82000</v>
      </c>
      <c r="I714" s="7">
        <v>82000</v>
      </c>
      <c r="J714" s="4" t="s">
        <v>19</v>
      </c>
      <c r="K714" s="8" t="s">
        <v>16</v>
      </c>
      <c r="L714" s="3" t="s">
        <v>239</v>
      </c>
    </row>
    <row r="715" spans="1:12" ht="114.95" customHeight="1">
      <c r="A715" s="32">
        <v>709</v>
      </c>
      <c r="B715" s="2">
        <v>43489</v>
      </c>
      <c r="C715" s="3" t="s">
        <v>741</v>
      </c>
      <c r="D715" s="3" t="s">
        <v>827</v>
      </c>
      <c r="E715" s="4" t="s">
        <v>828</v>
      </c>
      <c r="F715" s="2">
        <f t="shared" si="31"/>
        <v>43503</v>
      </c>
      <c r="G715" s="5">
        <v>42917</v>
      </c>
      <c r="H715" s="6">
        <f>25000*12</f>
        <v>300000</v>
      </c>
      <c r="I715" s="7">
        <f>25000*12</f>
        <v>300000</v>
      </c>
      <c r="J715" s="4" t="s">
        <v>73</v>
      </c>
      <c r="K715" s="8" t="s">
        <v>16</v>
      </c>
      <c r="L715" s="3" t="s">
        <v>239</v>
      </c>
    </row>
    <row r="716" spans="1:12" ht="114.95" customHeight="1">
      <c r="A716" s="32">
        <v>710</v>
      </c>
      <c r="B716" s="2">
        <v>43489</v>
      </c>
      <c r="C716" s="3" t="s">
        <v>741</v>
      </c>
      <c r="D716" s="3" t="s">
        <v>829</v>
      </c>
      <c r="E716" s="4" t="s">
        <v>830</v>
      </c>
      <c r="F716" s="2">
        <f t="shared" si="31"/>
        <v>43503</v>
      </c>
      <c r="G716" s="5">
        <v>42917</v>
      </c>
      <c r="H716" s="6">
        <v>40000</v>
      </c>
      <c r="I716" s="7">
        <v>40000</v>
      </c>
      <c r="J716" s="4" t="s">
        <v>30</v>
      </c>
      <c r="K716" s="8" t="s">
        <v>16</v>
      </c>
      <c r="L716" s="3" t="s">
        <v>239</v>
      </c>
    </row>
    <row r="717" spans="1:12" ht="114.95" customHeight="1">
      <c r="A717" s="32">
        <v>711</v>
      </c>
      <c r="B717" s="2">
        <v>43489</v>
      </c>
      <c r="C717" s="3" t="s">
        <v>741</v>
      </c>
      <c r="D717" s="3" t="s">
        <v>366</v>
      </c>
      <c r="E717" s="4" t="s">
        <v>831</v>
      </c>
      <c r="F717" s="2">
        <f t="shared" si="31"/>
        <v>43503</v>
      </c>
      <c r="G717" s="5">
        <v>42917</v>
      </c>
      <c r="H717" s="6">
        <v>26000</v>
      </c>
      <c r="I717" s="7">
        <v>26000</v>
      </c>
      <c r="J717" s="4" t="s">
        <v>30</v>
      </c>
      <c r="K717" s="8" t="s">
        <v>16</v>
      </c>
      <c r="L717" s="3" t="s">
        <v>239</v>
      </c>
    </row>
    <row r="718" spans="1:12" ht="114.95" customHeight="1">
      <c r="A718" s="32">
        <v>712</v>
      </c>
      <c r="B718" s="2">
        <v>43489</v>
      </c>
      <c r="C718" s="3" t="s">
        <v>741</v>
      </c>
      <c r="D718" s="3" t="s">
        <v>519</v>
      </c>
      <c r="E718" s="4" t="s">
        <v>322</v>
      </c>
      <c r="F718" s="2">
        <f t="shared" si="31"/>
        <v>43503</v>
      </c>
      <c r="G718" s="5">
        <v>42917</v>
      </c>
      <c r="H718" s="6">
        <v>125000</v>
      </c>
      <c r="I718" s="7">
        <v>125000</v>
      </c>
      <c r="J718" s="4" t="s">
        <v>73</v>
      </c>
      <c r="K718" s="8" t="s">
        <v>16</v>
      </c>
      <c r="L718" s="3" t="s">
        <v>239</v>
      </c>
    </row>
    <row r="719" spans="1:12" ht="114.95" customHeight="1">
      <c r="A719" s="32">
        <v>713</v>
      </c>
      <c r="B719" s="2">
        <v>43489</v>
      </c>
      <c r="C719" s="3" t="s">
        <v>741</v>
      </c>
      <c r="D719" s="3" t="s">
        <v>832</v>
      </c>
      <c r="E719" s="4" t="s">
        <v>833</v>
      </c>
      <c r="F719" s="2">
        <f t="shared" si="31"/>
        <v>43503</v>
      </c>
      <c r="G719" s="5">
        <v>42917</v>
      </c>
      <c r="H719" s="6">
        <v>100000</v>
      </c>
      <c r="I719" s="7">
        <v>100000</v>
      </c>
      <c r="J719" s="4" t="s">
        <v>37</v>
      </c>
      <c r="K719" s="8" t="s">
        <v>16</v>
      </c>
      <c r="L719" s="3" t="s">
        <v>239</v>
      </c>
    </row>
    <row r="720" spans="1:12" ht="114.95" customHeight="1">
      <c r="A720" s="32">
        <v>714</v>
      </c>
      <c r="B720" s="2">
        <v>43489</v>
      </c>
      <c r="C720" s="3" t="s">
        <v>741</v>
      </c>
      <c r="D720" s="3" t="s">
        <v>834</v>
      </c>
      <c r="E720" s="4" t="s">
        <v>835</v>
      </c>
      <c r="F720" s="2">
        <f t="shared" si="31"/>
        <v>43503</v>
      </c>
      <c r="G720" s="5">
        <v>43344</v>
      </c>
      <c r="H720" s="6">
        <v>45000</v>
      </c>
      <c r="I720" s="7">
        <v>45000</v>
      </c>
      <c r="J720" s="4" t="s">
        <v>19</v>
      </c>
      <c r="K720" s="8" t="s">
        <v>16</v>
      </c>
      <c r="L720" s="3" t="s">
        <v>20</v>
      </c>
    </row>
    <row r="721" spans="1:12" ht="114.95" customHeight="1">
      <c r="A721" s="32">
        <v>715</v>
      </c>
      <c r="B721" s="2">
        <v>43489</v>
      </c>
      <c r="C721" s="3" t="s">
        <v>741</v>
      </c>
      <c r="D721" s="3" t="s">
        <v>813</v>
      </c>
      <c r="E721" s="4" t="s">
        <v>433</v>
      </c>
      <c r="F721" s="2">
        <f t="shared" si="31"/>
        <v>43503</v>
      </c>
      <c r="G721" s="5">
        <v>43344</v>
      </c>
      <c r="H721" s="6">
        <v>30000</v>
      </c>
      <c r="I721" s="7">
        <v>30000</v>
      </c>
      <c r="J721" s="4" t="s">
        <v>30</v>
      </c>
      <c r="K721" s="8" t="s">
        <v>16</v>
      </c>
      <c r="L721" s="3"/>
    </row>
    <row r="722" spans="1:12" ht="114.95" customHeight="1">
      <c r="A722" s="32">
        <v>716</v>
      </c>
      <c r="B722" s="2">
        <v>43489</v>
      </c>
      <c r="C722" s="3" t="s">
        <v>741</v>
      </c>
      <c r="D722" s="3" t="s">
        <v>836</v>
      </c>
      <c r="E722" s="4" t="s">
        <v>837</v>
      </c>
      <c r="F722" s="2">
        <f t="shared" si="31"/>
        <v>43503</v>
      </c>
      <c r="G722" s="5">
        <v>43282</v>
      </c>
      <c r="H722" s="6">
        <v>50000</v>
      </c>
      <c r="I722" s="7">
        <v>50000</v>
      </c>
      <c r="J722" s="4" t="s">
        <v>210</v>
      </c>
      <c r="K722" s="8" t="s">
        <v>16</v>
      </c>
      <c r="L722" s="3" t="s">
        <v>20</v>
      </c>
    </row>
    <row r="723" spans="1:12" ht="114.95" customHeight="1">
      <c r="A723" s="32">
        <v>717</v>
      </c>
      <c r="B723" s="2">
        <v>43489</v>
      </c>
      <c r="C723" s="3" t="s">
        <v>741</v>
      </c>
      <c r="D723" s="3" t="s">
        <v>827</v>
      </c>
      <c r="E723" s="4" t="s">
        <v>838</v>
      </c>
      <c r="F723" s="2">
        <f t="shared" si="31"/>
        <v>43503</v>
      </c>
      <c r="G723" s="5">
        <v>43282</v>
      </c>
      <c r="H723" s="6">
        <v>300000</v>
      </c>
      <c r="I723" s="7">
        <v>300000</v>
      </c>
      <c r="J723" s="4" t="s">
        <v>19</v>
      </c>
      <c r="K723" s="8" t="s">
        <v>16</v>
      </c>
      <c r="L723" s="3" t="s">
        <v>20</v>
      </c>
    </row>
    <row r="724" spans="1:12" ht="114.95" customHeight="1">
      <c r="A724" s="32">
        <v>718</v>
      </c>
      <c r="B724" s="2">
        <v>43489</v>
      </c>
      <c r="C724" s="3" t="s">
        <v>741</v>
      </c>
      <c r="D724" s="3" t="s">
        <v>519</v>
      </c>
      <c r="E724" s="4" t="s">
        <v>839</v>
      </c>
      <c r="F724" s="2">
        <f t="shared" si="31"/>
        <v>43503</v>
      </c>
      <c r="G724" s="5">
        <v>43282</v>
      </c>
      <c r="H724" s="6">
        <v>130000</v>
      </c>
      <c r="I724" s="7">
        <v>130000</v>
      </c>
      <c r="J724" s="4" t="s">
        <v>19</v>
      </c>
      <c r="K724" s="8" t="s">
        <v>16</v>
      </c>
      <c r="L724" s="3" t="s">
        <v>20</v>
      </c>
    </row>
    <row r="725" spans="1:12" ht="114.95" customHeight="1">
      <c r="A725" s="32">
        <v>719</v>
      </c>
      <c r="B725" s="2">
        <v>43489</v>
      </c>
      <c r="C725" s="3" t="s">
        <v>741</v>
      </c>
      <c r="D725" s="3" t="s">
        <v>775</v>
      </c>
      <c r="E725" s="4" t="s">
        <v>840</v>
      </c>
      <c r="F725" s="2">
        <f t="shared" si="31"/>
        <v>43503</v>
      </c>
      <c r="G725" s="5">
        <v>43282</v>
      </c>
      <c r="H725" s="6">
        <v>35000</v>
      </c>
      <c r="I725" s="9">
        <v>35000</v>
      </c>
      <c r="J725" s="4" t="s">
        <v>30</v>
      </c>
      <c r="K725" s="8" t="s">
        <v>16</v>
      </c>
      <c r="L725" s="3"/>
    </row>
    <row r="726" spans="1:12" ht="114.95" customHeight="1">
      <c r="A726" s="32">
        <v>720</v>
      </c>
      <c r="B726" s="2">
        <v>43524</v>
      </c>
      <c r="C726" s="3" t="s">
        <v>741</v>
      </c>
      <c r="D726" s="3" t="s">
        <v>841</v>
      </c>
      <c r="E726" s="4" t="s">
        <v>433</v>
      </c>
      <c r="F726" s="2">
        <f t="shared" si="31"/>
        <v>43538</v>
      </c>
      <c r="G726" s="5">
        <v>43538</v>
      </c>
      <c r="H726" s="6">
        <v>125000</v>
      </c>
      <c r="I726" s="7">
        <v>125000</v>
      </c>
      <c r="J726" s="4" t="s">
        <v>15</v>
      </c>
      <c r="K726" s="8" t="s">
        <v>16</v>
      </c>
      <c r="L726" s="3"/>
    </row>
    <row r="727" spans="1:12" ht="114.95" customHeight="1">
      <c r="A727" s="32">
        <v>722</v>
      </c>
      <c r="B727" s="2">
        <v>43544</v>
      </c>
      <c r="C727" s="3" t="s">
        <v>741</v>
      </c>
      <c r="D727" s="3" t="s">
        <v>312</v>
      </c>
      <c r="E727" s="4" t="s">
        <v>842</v>
      </c>
      <c r="F727" s="2">
        <f t="shared" si="31"/>
        <v>43558</v>
      </c>
      <c r="G727" s="5">
        <v>43647</v>
      </c>
      <c r="H727" s="6">
        <v>29702</v>
      </c>
      <c r="I727" s="9">
        <v>29702</v>
      </c>
      <c r="J727" s="4" t="s">
        <v>210</v>
      </c>
      <c r="K727" s="8" t="s">
        <v>16</v>
      </c>
      <c r="L727" s="3"/>
    </row>
    <row r="728" spans="1:12" ht="114.95" customHeight="1">
      <c r="A728" s="32">
        <v>723</v>
      </c>
      <c r="B728" s="2">
        <v>43544</v>
      </c>
      <c r="C728" s="3" t="s">
        <v>741</v>
      </c>
      <c r="D728" s="3" t="s">
        <v>434</v>
      </c>
      <c r="E728" s="4" t="s">
        <v>435</v>
      </c>
      <c r="F728" s="2">
        <f t="shared" si="31"/>
        <v>43558</v>
      </c>
      <c r="G728" s="5">
        <v>43647</v>
      </c>
      <c r="H728" s="6">
        <v>44100</v>
      </c>
      <c r="I728" s="7">
        <v>44100</v>
      </c>
      <c r="J728" s="4" t="s">
        <v>210</v>
      </c>
      <c r="K728" s="8" t="s">
        <v>16</v>
      </c>
      <c r="L728" s="3"/>
    </row>
    <row r="729" spans="1:12" ht="114.95" customHeight="1">
      <c r="A729" s="32">
        <v>724</v>
      </c>
      <c r="B729" s="2">
        <v>43544</v>
      </c>
      <c r="C729" s="3" t="s">
        <v>741</v>
      </c>
      <c r="D729" s="3" t="s">
        <v>843</v>
      </c>
      <c r="E729" s="4" t="s">
        <v>844</v>
      </c>
      <c r="F729" s="2">
        <f t="shared" si="31"/>
        <v>43558</v>
      </c>
      <c r="G729" s="5">
        <v>43282</v>
      </c>
      <c r="H729" s="6">
        <v>45324</v>
      </c>
      <c r="I729" s="7">
        <v>45324</v>
      </c>
      <c r="J729" s="4" t="s">
        <v>30</v>
      </c>
      <c r="K729" s="8" t="s">
        <v>16</v>
      </c>
      <c r="L729" s="3"/>
    </row>
    <row r="730" spans="1:12" ht="114.95" customHeight="1">
      <c r="A730" s="32">
        <v>725</v>
      </c>
      <c r="B730" s="2">
        <v>43544</v>
      </c>
      <c r="C730" s="3" t="s">
        <v>741</v>
      </c>
      <c r="D730" s="3" t="s">
        <v>201</v>
      </c>
      <c r="E730" s="4" t="s">
        <v>845</v>
      </c>
      <c r="F730" s="2">
        <f t="shared" si="31"/>
        <v>43558</v>
      </c>
      <c r="G730" s="5">
        <v>43558</v>
      </c>
      <c r="H730" s="6">
        <v>47630</v>
      </c>
      <c r="I730" s="7">
        <v>47630</v>
      </c>
      <c r="J730" s="4" t="s">
        <v>202</v>
      </c>
      <c r="K730" s="8" t="s">
        <v>16</v>
      </c>
      <c r="L730" s="3"/>
    </row>
    <row r="731" spans="1:12" ht="114.95" customHeight="1">
      <c r="A731" s="32">
        <v>721</v>
      </c>
      <c r="B731" s="2">
        <v>43546</v>
      </c>
      <c r="C731" s="3" t="s">
        <v>741</v>
      </c>
      <c r="D731" s="3" t="s">
        <v>834</v>
      </c>
      <c r="E731" s="4" t="s">
        <v>846</v>
      </c>
      <c r="F731" s="2">
        <f t="shared" si="31"/>
        <v>43560</v>
      </c>
      <c r="G731" s="5">
        <v>43647</v>
      </c>
      <c r="H731" s="6">
        <v>39000</v>
      </c>
      <c r="I731" s="9">
        <v>39000</v>
      </c>
      <c r="J731" s="4" t="s">
        <v>166</v>
      </c>
      <c r="K731" s="8" t="s">
        <v>16</v>
      </c>
      <c r="L731" s="3"/>
    </row>
    <row r="732" spans="1:12" ht="114.95" customHeight="1">
      <c r="A732" s="32">
        <v>726</v>
      </c>
      <c r="B732" s="2">
        <v>43579</v>
      </c>
      <c r="C732" s="3" t="s">
        <v>741</v>
      </c>
      <c r="D732" s="3" t="s">
        <v>847</v>
      </c>
      <c r="E732" s="4" t="s">
        <v>848</v>
      </c>
      <c r="F732" s="2">
        <f t="shared" si="31"/>
        <v>43593</v>
      </c>
      <c r="G732" s="5">
        <v>43594</v>
      </c>
      <c r="H732" s="6">
        <v>75000</v>
      </c>
      <c r="I732" s="7">
        <v>75000</v>
      </c>
      <c r="J732" s="4" t="s">
        <v>153</v>
      </c>
      <c r="K732" s="8" t="s">
        <v>16</v>
      </c>
      <c r="L732" s="3"/>
    </row>
    <row r="733" spans="1:12" ht="114.95" customHeight="1">
      <c r="A733" s="32">
        <v>743</v>
      </c>
      <c r="B733" s="2">
        <v>43592</v>
      </c>
      <c r="C733" s="3" t="s">
        <v>741</v>
      </c>
      <c r="D733" s="3" t="s">
        <v>849</v>
      </c>
      <c r="E733" s="4" t="s">
        <v>50</v>
      </c>
      <c r="F733" s="2">
        <f t="shared" ref="F733:F760" si="32">SUM(B733 +14)</f>
        <v>43606</v>
      </c>
      <c r="G733" s="5">
        <v>43592</v>
      </c>
      <c r="H733" s="6">
        <v>75000</v>
      </c>
      <c r="I733" s="7">
        <v>75000</v>
      </c>
      <c r="J733" s="4" t="s">
        <v>202</v>
      </c>
      <c r="K733" s="8" t="s">
        <v>16</v>
      </c>
      <c r="L733" s="3" t="s">
        <v>146</v>
      </c>
    </row>
    <row r="734" spans="1:12" ht="114.95" customHeight="1">
      <c r="A734" s="32">
        <v>732</v>
      </c>
      <c r="B734" s="2">
        <v>43601</v>
      </c>
      <c r="C734" s="3" t="s">
        <v>741</v>
      </c>
      <c r="D734" s="3" t="s">
        <v>756</v>
      </c>
      <c r="E734" s="4" t="s">
        <v>757</v>
      </c>
      <c r="F734" s="2">
        <f t="shared" si="32"/>
        <v>43615</v>
      </c>
      <c r="G734" s="5">
        <v>43616</v>
      </c>
      <c r="H734" s="6">
        <v>900000</v>
      </c>
      <c r="I734" s="9">
        <v>900000</v>
      </c>
      <c r="J734" s="4" t="s">
        <v>15</v>
      </c>
      <c r="K734" s="8" t="s">
        <v>16</v>
      </c>
      <c r="L734" s="3"/>
    </row>
    <row r="735" spans="1:12" ht="114.95" customHeight="1">
      <c r="A735" s="32">
        <v>742</v>
      </c>
      <c r="B735" s="2">
        <v>43601</v>
      </c>
      <c r="C735" s="3" t="s">
        <v>741</v>
      </c>
      <c r="D735" s="3" t="s">
        <v>850</v>
      </c>
      <c r="E735" s="4" t="s">
        <v>529</v>
      </c>
      <c r="F735" s="2">
        <f t="shared" si="32"/>
        <v>43615</v>
      </c>
      <c r="G735" s="5">
        <v>43616</v>
      </c>
      <c r="H735" s="6">
        <v>900000</v>
      </c>
      <c r="I735" s="9">
        <v>900000</v>
      </c>
      <c r="J735" s="4" t="s">
        <v>15</v>
      </c>
      <c r="K735" s="8" t="s">
        <v>16</v>
      </c>
      <c r="L735" s="3"/>
    </row>
    <row r="736" spans="1:12" ht="114.95" customHeight="1">
      <c r="A736" s="32">
        <v>727</v>
      </c>
      <c r="B736" s="2">
        <v>43614</v>
      </c>
      <c r="C736" s="3" t="s">
        <v>741</v>
      </c>
      <c r="D736" s="3" t="s">
        <v>814</v>
      </c>
      <c r="E736" s="4" t="s">
        <v>851</v>
      </c>
      <c r="F736" s="2">
        <f t="shared" si="32"/>
        <v>43628</v>
      </c>
      <c r="G736" s="5">
        <v>43647</v>
      </c>
      <c r="H736" s="6">
        <v>25000</v>
      </c>
      <c r="I736" s="7">
        <v>25000</v>
      </c>
      <c r="J736" s="4" t="s">
        <v>19</v>
      </c>
      <c r="K736" s="8" t="s">
        <v>16</v>
      </c>
      <c r="L736" s="3"/>
    </row>
    <row r="737" spans="1:12" ht="114.95" customHeight="1">
      <c r="A737" s="32">
        <v>728</v>
      </c>
      <c r="B737" s="2">
        <v>43614</v>
      </c>
      <c r="C737" s="3" t="s">
        <v>741</v>
      </c>
      <c r="D737" s="3" t="s">
        <v>154</v>
      </c>
      <c r="E737" s="4" t="s">
        <v>805</v>
      </c>
      <c r="F737" s="2">
        <f t="shared" si="32"/>
        <v>43628</v>
      </c>
      <c r="G737" s="5">
        <v>43647</v>
      </c>
      <c r="H737" s="6">
        <v>121230</v>
      </c>
      <c r="I737" s="9">
        <v>121230</v>
      </c>
      <c r="J737" s="4" t="s">
        <v>19</v>
      </c>
      <c r="K737" s="8" t="s">
        <v>16</v>
      </c>
      <c r="L737" s="3"/>
    </row>
    <row r="738" spans="1:12" ht="114.95" customHeight="1">
      <c r="A738" s="32">
        <v>729</v>
      </c>
      <c r="B738" s="2">
        <v>43614</v>
      </c>
      <c r="C738" s="3" t="s">
        <v>741</v>
      </c>
      <c r="D738" s="3" t="s">
        <v>97</v>
      </c>
      <c r="E738" s="4" t="s">
        <v>852</v>
      </c>
      <c r="F738" s="2">
        <f t="shared" si="32"/>
        <v>43628</v>
      </c>
      <c r="G738" s="5">
        <v>43647</v>
      </c>
      <c r="H738" s="6">
        <v>44600</v>
      </c>
      <c r="I738" s="7">
        <v>44600</v>
      </c>
      <c r="J738" s="4" t="s">
        <v>19</v>
      </c>
      <c r="K738" s="8" t="s">
        <v>16</v>
      </c>
      <c r="L738" s="3"/>
    </row>
    <row r="739" spans="1:12" ht="114.95" customHeight="1">
      <c r="A739" s="32">
        <v>730</v>
      </c>
      <c r="B739" s="2">
        <v>43614</v>
      </c>
      <c r="C739" s="3" t="s">
        <v>741</v>
      </c>
      <c r="D739" s="3" t="s">
        <v>853</v>
      </c>
      <c r="E739" s="4" t="s">
        <v>854</v>
      </c>
      <c r="F739" s="2">
        <f t="shared" si="32"/>
        <v>43628</v>
      </c>
      <c r="G739" s="5">
        <v>43678</v>
      </c>
      <c r="H739" s="6">
        <v>25841</v>
      </c>
      <c r="I739" s="7">
        <v>25841</v>
      </c>
      <c r="J739" s="4" t="s">
        <v>15</v>
      </c>
      <c r="K739" s="8" t="s">
        <v>16</v>
      </c>
      <c r="L739" s="3"/>
    </row>
    <row r="740" spans="1:12" ht="114.95" customHeight="1">
      <c r="A740" s="32">
        <v>731</v>
      </c>
      <c r="B740" s="2">
        <v>43614</v>
      </c>
      <c r="C740" s="3" t="s">
        <v>741</v>
      </c>
      <c r="D740" s="3" t="s">
        <v>510</v>
      </c>
      <c r="E740" s="4" t="s">
        <v>746</v>
      </c>
      <c r="F740" s="2">
        <f t="shared" si="32"/>
        <v>43628</v>
      </c>
      <c r="G740" s="5">
        <v>43647</v>
      </c>
      <c r="H740" s="6">
        <v>772585</v>
      </c>
      <c r="I740" s="9">
        <v>772585</v>
      </c>
      <c r="J740" s="4" t="s">
        <v>19</v>
      </c>
      <c r="K740" s="8" t="s">
        <v>16</v>
      </c>
      <c r="L740" s="3"/>
    </row>
    <row r="741" spans="1:12" ht="114.95" customHeight="1">
      <c r="A741" s="32">
        <v>733</v>
      </c>
      <c r="B741" s="2">
        <v>43614</v>
      </c>
      <c r="C741" s="3" t="s">
        <v>741</v>
      </c>
      <c r="D741" s="3" t="s">
        <v>201</v>
      </c>
      <c r="E741" s="4" t="s">
        <v>292</v>
      </c>
      <c r="F741" s="2">
        <f t="shared" si="32"/>
        <v>43628</v>
      </c>
      <c r="G741" s="5">
        <v>43647</v>
      </c>
      <c r="H741" s="6">
        <v>64500</v>
      </c>
      <c r="I741" s="9">
        <v>64500</v>
      </c>
      <c r="J741" s="4" t="s">
        <v>19</v>
      </c>
      <c r="K741" s="8" t="s">
        <v>16</v>
      </c>
      <c r="L741" s="3"/>
    </row>
    <row r="742" spans="1:12" ht="114.95" customHeight="1">
      <c r="A742" s="32">
        <v>734</v>
      </c>
      <c r="B742" s="2">
        <v>43614</v>
      </c>
      <c r="C742" s="3" t="s">
        <v>741</v>
      </c>
      <c r="D742" s="3" t="s">
        <v>744</v>
      </c>
      <c r="E742" s="4" t="s">
        <v>745</v>
      </c>
      <c r="F742" s="2">
        <f t="shared" si="32"/>
        <v>43628</v>
      </c>
      <c r="G742" s="5">
        <v>43647</v>
      </c>
      <c r="H742" s="6">
        <v>47500</v>
      </c>
      <c r="I742" s="9">
        <v>47500</v>
      </c>
      <c r="J742" s="4" t="s">
        <v>19</v>
      </c>
      <c r="K742" s="8" t="s">
        <v>16</v>
      </c>
      <c r="L742" s="3"/>
    </row>
    <row r="743" spans="1:12" ht="114.95" customHeight="1">
      <c r="A743" s="32">
        <v>735</v>
      </c>
      <c r="B743" s="2">
        <v>43614</v>
      </c>
      <c r="C743" s="3" t="s">
        <v>741</v>
      </c>
      <c r="D743" s="3" t="s">
        <v>113</v>
      </c>
      <c r="E743" s="4" t="s">
        <v>114</v>
      </c>
      <c r="F743" s="2">
        <f t="shared" si="32"/>
        <v>43628</v>
      </c>
      <c r="G743" s="5">
        <v>43647</v>
      </c>
      <c r="H743" s="6">
        <v>51100</v>
      </c>
      <c r="I743" s="7">
        <v>51100</v>
      </c>
      <c r="J743" s="4" t="s">
        <v>19</v>
      </c>
      <c r="K743" s="8" t="s">
        <v>16</v>
      </c>
      <c r="L743" s="3"/>
    </row>
    <row r="744" spans="1:12" ht="114.95" customHeight="1">
      <c r="A744" s="32">
        <v>736</v>
      </c>
      <c r="B744" s="2">
        <v>43614</v>
      </c>
      <c r="C744" s="3" t="s">
        <v>741</v>
      </c>
      <c r="D744" s="3" t="s">
        <v>501</v>
      </c>
      <c r="E744" s="4" t="s">
        <v>855</v>
      </c>
      <c r="F744" s="2">
        <f t="shared" si="32"/>
        <v>43628</v>
      </c>
      <c r="G744" s="5">
        <v>43647</v>
      </c>
      <c r="H744" s="6">
        <v>39000</v>
      </c>
      <c r="I744" s="7">
        <v>39000</v>
      </c>
      <c r="J744" s="4" t="s">
        <v>166</v>
      </c>
      <c r="K744" s="8" t="s">
        <v>16</v>
      </c>
      <c r="L744" s="3"/>
    </row>
    <row r="745" spans="1:12" ht="114.95" customHeight="1">
      <c r="A745" s="32">
        <v>737</v>
      </c>
      <c r="B745" s="2">
        <v>43614</v>
      </c>
      <c r="C745" s="3" t="s">
        <v>741</v>
      </c>
      <c r="D745" s="3" t="s">
        <v>434</v>
      </c>
      <c r="E745" s="4" t="s">
        <v>435</v>
      </c>
      <c r="F745" s="2">
        <f t="shared" si="32"/>
        <v>43628</v>
      </c>
      <c r="G745" s="5">
        <v>43647</v>
      </c>
      <c r="H745" s="6">
        <f>44100*2</f>
        <v>88200</v>
      </c>
      <c r="I745" s="7">
        <f>44100*2</f>
        <v>88200</v>
      </c>
      <c r="J745" s="4" t="s">
        <v>19</v>
      </c>
      <c r="K745" s="8" t="s">
        <v>16</v>
      </c>
      <c r="L745" s="3"/>
    </row>
    <row r="746" spans="1:12" ht="114.95" customHeight="1">
      <c r="A746" s="32">
        <v>738</v>
      </c>
      <c r="B746" s="2">
        <v>43614</v>
      </c>
      <c r="C746" s="3" t="s">
        <v>741</v>
      </c>
      <c r="D746" s="3" t="s">
        <v>538</v>
      </c>
      <c r="E746" s="4" t="s">
        <v>158</v>
      </c>
      <c r="F746" s="2">
        <f t="shared" si="32"/>
        <v>43628</v>
      </c>
      <c r="G746" s="5">
        <v>43647</v>
      </c>
      <c r="H746" s="6">
        <v>79400</v>
      </c>
      <c r="I746" s="9">
        <v>79400</v>
      </c>
      <c r="J746" s="4" t="s">
        <v>37</v>
      </c>
      <c r="K746" s="8" t="s">
        <v>16</v>
      </c>
      <c r="L746" s="3"/>
    </row>
    <row r="747" spans="1:12" ht="114.95" customHeight="1">
      <c r="A747" s="32">
        <v>739</v>
      </c>
      <c r="B747" s="2">
        <v>43614</v>
      </c>
      <c r="C747" s="3" t="s">
        <v>741</v>
      </c>
      <c r="D747" s="3" t="s">
        <v>856</v>
      </c>
      <c r="E747" s="4" t="s">
        <v>857</v>
      </c>
      <c r="F747" s="2">
        <f t="shared" si="32"/>
        <v>43628</v>
      </c>
      <c r="G747" s="5">
        <v>43647</v>
      </c>
      <c r="H747" s="6">
        <v>33836</v>
      </c>
      <c r="I747" s="7">
        <v>33836</v>
      </c>
      <c r="J747" s="4" t="s">
        <v>37</v>
      </c>
      <c r="K747" s="8" t="s">
        <v>16</v>
      </c>
      <c r="L747" s="3"/>
    </row>
    <row r="748" spans="1:12" ht="114.95" customHeight="1">
      <c r="A748" s="32">
        <v>740</v>
      </c>
      <c r="B748" s="2">
        <v>43614</v>
      </c>
      <c r="C748" s="3" t="s">
        <v>741</v>
      </c>
      <c r="D748" s="3" t="s">
        <v>312</v>
      </c>
      <c r="E748" s="4" t="s">
        <v>298</v>
      </c>
      <c r="F748" s="2">
        <f t="shared" si="32"/>
        <v>43628</v>
      </c>
      <c r="G748" s="5">
        <v>43647</v>
      </c>
      <c r="H748" s="6">
        <v>29702</v>
      </c>
      <c r="I748" s="7">
        <v>29702</v>
      </c>
      <c r="J748" s="4" t="s">
        <v>210</v>
      </c>
      <c r="K748" s="8" t="s">
        <v>16</v>
      </c>
      <c r="L748" s="3"/>
    </row>
    <row r="749" spans="1:12" ht="114.95" customHeight="1">
      <c r="A749" s="32">
        <v>741</v>
      </c>
      <c r="B749" s="2">
        <v>43614</v>
      </c>
      <c r="C749" s="3" t="s">
        <v>741</v>
      </c>
      <c r="D749" s="3" t="s">
        <v>808</v>
      </c>
      <c r="E749" s="4" t="s">
        <v>858</v>
      </c>
      <c r="F749" s="2">
        <f t="shared" si="32"/>
        <v>43628</v>
      </c>
      <c r="G749" s="5">
        <v>43647</v>
      </c>
      <c r="H749" s="6">
        <v>96600</v>
      </c>
      <c r="I749" s="9">
        <v>96600</v>
      </c>
      <c r="J749" s="4" t="s">
        <v>19</v>
      </c>
      <c r="K749" s="8" t="s">
        <v>16</v>
      </c>
      <c r="L749" s="3"/>
    </row>
    <row r="750" spans="1:12" ht="114.95" customHeight="1">
      <c r="A750" s="32">
        <v>744</v>
      </c>
      <c r="B750" s="2">
        <v>43614</v>
      </c>
      <c r="C750" s="3" t="s">
        <v>741</v>
      </c>
      <c r="D750" s="3" t="s">
        <v>859</v>
      </c>
      <c r="E750" s="4" t="s">
        <v>860</v>
      </c>
      <c r="F750" s="2">
        <f t="shared" si="32"/>
        <v>43628</v>
      </c>
      <c r="G750" s="5">
        <v>43647</v>
      </c>
      <c r="H750" s="6">
        <v>95824</v>
      </c>
      <c r="I750" s="7">
        <v>95824</v>
      </c>
      <c r="J750" s="4" t="s">
        <v>37</v>
      </c>
      <c r="K750" s="8" t="s">
        <v>16</v>
      </c>
      <c r="L750" s="3"/>
    </row>
    <row r="751" spans="1:12" ht="114.95" customHeight="1">
      <c r="A751" s="32">
        <v>745</v>
      </c>
      <c r="B751" s="2">
        <v>43614</v>
      </c>
      <c r="C751" s="3" t="s">
        <v>741</v>
      </c>
      <c r="D751" s="3" t="s">
        <v>775</v>
      </c>
      <c r="E751" s="4" t="s">
        <v>861</v>
      </c>
      <c r="F751" s="2">
        <f t="shared" si="32"/>
        <v>43628</v>
      </c>
      <c r="G751" s="5">
        <v>43647</v>
      </c>
      <c r="H751" s="6">
        <v>94682</v>
      </c>
      <c r="I751" s="9">
        <v>94682</v>
      </c>
      <c r="J751" s="4" t="s">
        <v>19</v>
      </c>
      <c r="K751" s="8" t="s">
        <v>16</v>
      </c>
      <c r="L751" s="3"/>
    </row>
    <row r="752" spans="1:12" ht="114.95" customHeight="1">
      <c r="A752" s="32">
        <v>746</v>
      </c>
      <c r="B752" s="2">
        <v>43614</v>
      </c>
      <c r="C752" s="3" t="s">
        <v>741</v>
      </c>
      <c r="D752" s="3" t="s">
        <v>780</v>
      </c>
      <c r="E752" s="4" t="s">
        <v>535</v>
      </c>
      <c r="F752" s="2">
        <f t="shared" si="32"/>
        <v>43628</v>
      </c>
      <c r="G752" s="5">
        <v>43647</v>
      </c>
      <c r="H752" s="6">
        <v>57500</v>
      </c>
      <c r="I752" s="7">
        <v>57500</v>
      </c>
      <c r="J752" s="4" t="s">
        <v>19</v>
      </c>
      <c r="K752" s="8" t="s">
        <v>16</v>
      </c>
      <c r="L752" s="3"/>
    </row>
    <row r="753" spans="1:12" ht="114.95" customHeight="1">
      <c r="A753" s="32">
        <v>747</v>
      </c>
      <c r="B753" s="2">
        <v>43614</v>
      </c>
      <c r="C753" s="3" t="s">
        <v>741</v>
      </c>
      <c r="D753" s="3" t="s">
        <v>35</v>
      </c>
      <c r="E753" s="4" t="s">
        <v>136</v>
      </c>
      <c r="F753" s="2">
        <f t="shared" si="32"/>
        <v>43628</v>
      </c>
      <c r="G753" s="5">
        <v>43647</v>
      </c>
      <c r="H753" s="6">
        <v>191500</v>
      </c>
      <c r="I753" s="9">
        <v>191500</v>
      </c>
      <c r="J753" s="4" t="s">
        <v>37</v>
      </c>
      <c r="K753" s="8" t="s">
        <v>16</v>
      </c>
      <c r="L753" s="3"/>
    </row>
    <row r="754" spans="1:12" ht="114.95" customHeight="1">
      <c r="A754" s="32">
        <v>748</v>
      </c>
      <c r="B754" s="2">
        <v>43614</v>
      </c>
      <c r="C754" s="3" t="s">
        <v>741</v>
      </c>
      <c r="D754" s="3" t="s">
        <v>209</v>
      </c>
      <c r="E754" s="4" t="s">
        <v>93</v>
      </c>
      <c r="F754" s="2">
        <f t="shared" si="32"/>
        <v>43628</v>
      </c>
      <c r="G754" s="5">
        <v>43647</v>
      </c>
      <c r="H754" s="6">
        <v>1000000</v>
      </c>
      <c r="I754" s="9">
        <v>1000000</v>
      </c>
      <c r="J754" s="4" t="s">
        <v>210</v>
      </c>
      <c r="K754" s="8" t="s">
        <v>16</v>
      </c>
      <c r="L754" s="3"/>
    </row>
    <row r="755" spans="1:12" ht="114.95" customHeight="1">
      <c r="A755" s="32">
        <v>749</v>
      </c>
      <c r="B755" s="2">
        <v>43614</v>
      </c>
      <c r="C755" s="3" t="s">
        <v>741</v>
      </c>
      <c r="D755" s="3" t="s">
        <v>862</v>
      </c>
      <c r="E755" s="4" t="s">
        <v>863</v>
      </c>
      <c r="F755" s="2">
        <f t="shared" si="32"/>
        <v>43628</v>
      </c>
      <c r="G755" s="5">
        <v>43647</v>
      </c>
      <c r="H755" s="6">
        <v>75000</v>
      </c>
      <c r="I755" s="9">
        <v>75000</v>
      </c>
      <c r="J755" s="4" t="s">
        <v>19</v>
      </c>
      <c r="K755" s="8" t="s">
        <v>16</v>
      </c>
      <c r="L755" s="3"/>
    </row>
    <row r="756" spans="1:12" ht="114.95" customHeight="1">
      <c r="A756" s="32">
        <v>750</v>
      </c>
      <c r="B756" s="2">
        <v>43614</v>
      </c>
      <c r="C756" s="3" t="s">
        <v>741</v>
      </c>
      <c r="D756" s="3" t="s">
        <v>864</v>
      </c>
      <c r="E756" s="4" t="s">
        <v>811</v>
      </c>
      <c r="F756" s="2">
        <f t="shared" si="32"/>
        <v>43628</v>
      </c>
      <c r="G756" s="5">
        <v>43647</v>
      </c>
      <c r="H756" s="6">
        <v>61848</v>
      </c>
      <c r="I756" s="9">
        <v>61848</v>
      </c>
      <c r="J756" s="4" t="s">
        <v>19</v>
      </c>
      <c r="K756" s="8" t="s">
        <v>16</v>
      </c>
      <c r="L756" s="3"/>
    </row>
    <row r="757" spans="1:12" ht="114.95" customHeight="1">
      <c r="A757" s="32">
        <v>751</v>
      </c>
      <c r="B757" s="2">
        <v>43614</v>
      </c>
      <c r="C757" s="3" t="s">
        <v>741</v>
      </c>
      <c r="D757" s="3" t="s">
        <v>865</v>
      </c>
      <c r="E757" s="4" t="s">
        <v>866</v>
      </c>
      <c r="F757" s="2">
        <f t="shared" si="32"/>
        <v>43628</v>
      </c>
      <c r="G757" s="5">
        <v>43647</v>
      </c>
      <c r="H757" s="6">
        <v>133421</v>
      </c>
      <c r="I757" s="7">
        <v>133421</v>
      </c>
      <c r="J757" s="4" t="s">
        <v>19</v>
      </c>
      <c r="K757" s="8" t="s">
        <v>16</v>
      </c>
      <c r="L757" s="3"/>
    </row>
    <row r="758" spans="1:12" ht="114.95" customHeight="1">
      <c r="A758" s="32">
        <v>752</v>
      </c>
      <c r="B758" s="2">
        <v>43614</v>
      </c>
      <c r="C758" s="3" t="s">
        <v>741</v>
      </c>
      <c r="D758" s="3" t="s">
        <v>544</v>
      </c>
      <c r="E758" s="4" t="s">
        <v>162</v>
      </c>
      <c r="F758" s="2">
        <f t="shared" si="32"/>
        <v>43628</v>
      </c>
      <c r="G758" s="5">
        <v>43647</v>
      </c>
      <c r="H758" s="6">
        <v>55000</v>
      </c>
      <c r="I758" s="7">
        <v>55000</v>
      </c>
      <c r="J758" s="4" t="s">
        <v>19</v>
      </c>
      <c r="K758" s="8" t="s">
        <v>16</v>
      </c>
      <c r="L758" s="3"/>
    </row>
    <row r="759" spans="1:12" ht="114.95" customHeight="1">
      <c r="A759" s="32">
        <v>753</v>
      </c>
      <c r="B759" s="2">
        <v>43614</v>
      </c>
      <c r="C759" s="3" t="s">
        <v>741</v>
      </c>
      <c r="D759" s="3" t="s">
        <v>55</v>
      </c>
      <c r="E759" s="4" t="s">
        <v>867</v>
      </c>
      <c r="F759" s="2">
        <f t="shared" si="32"/>
        <v>43628</v>
      </c>
      <c r="G759" s="5">
        <v>43647</v>
      </c>
      <c r="H759" s="6">
        <v>129500</v>
      </c>
      <c r="I759" s="9">
        <v>129500</v>
      </c>
      <c r="J759" s="4" t="s">
        <v>37</v>
      </c>
      <c r="K759" s="8" t="s">
        <v>16</v>
      </c>
      <c r="L759" s="3"/>
    </row>
    <row r="760" spans="1:12" ht="114.95" customHeight="1">
      <c r="A760" s="32">
        <v>754</v>
      </c>
      <c r="B760" s="2">
        <v>43614</v>
      </c>
      <c r="C760" s="3" t="s">
        <v>741</v>
      </c>
      <c r="D760" s="3" t="s">
        <v>868</v>
      </c>
      <c r="E760" s="4" t="s">
        <v>869</v>
      </c>
      <c r="F760" s="2">
        <f t="shared" si="32"/>
        <v>43628</v>
      </c>
      <c r="G760" s="5">
        <v>43647</v>
      </c>
      <c r="H760" s="6">
        <v>28440</v>
      </c>
      <c r="I760" s="9">
        <v>28440</v>
      </c>
      <c r="J760" s="4" t="s">
        <v>19</v>
      </c>
      <c r="K760" s="8" t="s">
        <v>16</v>
      </c>
      <c r="L760" s="3"/>
    </row>
    <row r="761" spans="1:12" ht="114.95" customHeight="1">
      <c r="A761" s="32">
        <v>755</v>
      </c>
      <c r="B761" s="2">
        <v>43615</v>
      </c>
      <c r="C761" s="3" t="s">
        <v>741</v>
      </c>
      <c r="D761" s="3" t="s">
        <v>870</v>
      </c>
      <c r="E761" s="4" t="s">
        <v>871</v>
      </c>
      <c r="F761" s="2">
        <v>43629</v>
      </c>
      <c r="G761" s="5">
        <v>43472</v>
      </c>
      <c r="H761" s="6">
        <v>1441085</v>
      </c>
      <c r="I761" s="7">
        <v>1441085</v>
      </c>
      <c r="J761" s="4" t="s">
        <v>73</v>
      </c>
      <c r="K761" s="8" t="s">
        <v>16</v>
      </c>
      <c r="L761" s="3"/>
    </row>
    <row r="762" spans="1:12" ht="114.95" customHeight="1">
      <c r="A762" s="32">
        <v>756</v>
      </c>
      <c r="B762" s="2">
        <v>43615</v>
      </c>
      <c r="C762" s="3" t="s">
        <v>741</v>
      </c>
      <c r="D762" s="3" t="s">
        <v>872</v>
      </c>
      <c r="E762" s="4" t="s">
        <v>873</v>
      </c>
      <c r="F762" s="2">
        <v>43629</v>
      </c>
      <c r="G762" s="5">
        <v>43472</v>
      </c>
      <c r="H762" s="6">
        <v>89807</v>
      </c>
      <c r="I762" s="7">
        <v>89807</v>
      </c>
      <c r="J762" s="4" t="s">
        <v>73</v>
      </c>
      <c r="K762" s="8" t="s">
        <v>16</v>
      </c>
      <c r="L762" s="3"/>
    </row>
    <row r="763" spans="1:12" ht="114.95" customHeight="1">
      <c r="A763" s="32">
        <v>757</v>
      </c>
      <c r="B763" s="15">
        <v>43697.673611111109</v>
      </c>
      <c r="C763" s="2" t="s">
        <v>741</v>
      </c>
      <c r="D763" s="3" t="s">
        <v>874</v>
      </c>
      <c r="E763" s="4" t="s">
        <v>875</v>
      </c>
      <c r="F763" s="2">
        <f>SUM(B763+14)</f>
        <v>43711.673611111109</v>
      </c>
      <c r="G763" s="5">
        <v>43647</v>
      </c>
      <c r="H763" s="6">
        <v>24500</v>
      </c>
      <c r="I763" s="7">
        <v>28000</v>
      </c>
      <c r="J763" s="4" t="s">
        <v>30</v>
      </c>
      <c r="K763" s="8" t="s">
        <v>16</v>
      </c>
      <c r="L763" s="3"/>
    </row>
    <row r="764" spans="1:12" ht="114.95" customHeight="1">
      <c r="A764" s="32">
        <v>758</v>
      </c>
      <c r="B764" s="2">
        <v>43837.509722222225</v>
      </c>
      <c r="C764" s="3" t="s">
        <v>741</v>
      </c>
      <c r="D764" s="3" t="s">
        <v>782</v>
      </c>
      <c r="E764" s="4" t="s">
        <v>876</v>
      </c>
      <c r="F764" s="2">
        <f>SUM(B764+14)</f>
        <v>43851.509722222225</v>
      </c>
      <c r="G764" s="5">
        <v>43229</v>
      </c>
      <c r="H764" s="6">
        <v>443775</v>
      </c>
      <c r="I764" s="7">
        <v>443775</v>
      </c>
      <c r="J764" s="4" t="s">
        <v>19</v>
      </c>
      <c r="K764" s="8" t="s">
        <v>16</v>
      </c>
      <c r="L764" s="3" t="s">
        <v>258</v>
      </c>
    </row>
    <row r="765" spans="1:12" ht="114.95" customHeight="1">
      <c r="A765" s="32">
        <v>759</v>
      </c>
      <c r="B765" s="12">
        <v>43873.554861111108</v>
      </c>
      <c r="C765" s="3" t="s">
        <v>741</v>
      </c>
      <c r="D765" s="3" t="s">
        <v>877</v>
      </c>
      <c r="E765" s="4" t="s">
        <v>878</v>
      </c>
      <c r="F765" s="2">
        <f>SUM(B765+14)</f>
        <v>43887.554861111108</v>
      </c>
      <c r="G765" s="5">
        <v>43448</v>
      </c>
      <c r="H765" s="6">
        <v>2970</v>
      </c>
      <c r="I765" s="7">
        <v>27798</v>
      </c>
      <c r="J765" s="4" t="s">
        <v>51</v>
      </c>
      <c r="K765" s="8" t="s">
        <v>16</v>
      </c>
      <c r="L765" s="3"/>
    </row>
    <row r="766" spans="1:12" ht="114.95" customHeight="1">
      <c r="A766" s="32">
        <v>760</v>
      </c>
      <c r="B766" s="12">
        <v>43908.602083333331</v>
      </c>
      <c r="C766" s="13" t="s">
        <v>741</v>
      </c>
      <c r="D766" s="13" t="s">
        <v>879</v>
      </c>
      <c r="E766" s="13" t="s">
        <v>880</v>
      </c>
      <c r="F766" s="12">
        <f>SUM(B766+14)</f>
        <v>43922.602083333331</v>
      </c>
      <c r="G766" s="12">
        <v>44013</v>
      </c>
      <c r="H766" s="14">
        <v>44096</v>
      </c>
      <c r="I766" s="14">
        <v>44096</v>
      </c>
      <c r="J766" s="13" t="s">
        <v>19</v>
      </c>
      <c r="K766" s="13" t="s">
        <v>16</v>
      </c>
      <c r="L766" s="3"/>
    </row>
    <row r="767" spans="1:12" ht="114.95" customHeight="1">
      <c r="A767" s="32">
        <v>761</v>
      </c>
      <c r="B767" s="12">
        <v>43908.603472222225</v>
      </c>
      <c r="C767" s="13" t="s">
        <v>741</v>
      </c>
      <c r="D767" s="13" t="s">
        <v>229</v>
      </c>
      <c r="E767" s="13" t="s">
        <v>881</v>
      </c>
      <c r="F767" s="12">
        <f>SUM(B767+14)</f>
        <v>43922.603472222225</v>
      </c>
      <c r="G767" s="12">
        <v>44013</v>
      </c>
      <c r="H767" s="14">
        <v>82084</v>
      </c>
      <c r="I767" s="14">
        <v>82084</v>
      </c>
      <c r="J767" s="13" t="s">
        <v>216</v>
      </c>
      <c r="K767" s="13" t="s">
        <v>16</v>
      </c>
      <c r="L767" s="3"/>
    </row>
    <row r="768" spans="1:12" ht="114.95" customHeight="1">
      <c r="A768" s="32">
        <v>764</v>
      </c>
      <c r="B768" s="2">
        <v>43928.680555555555</v>
      </c>
      <c r="C768" s="3" t="s">
        <v>741</v>
      </c>
      <c r="D768" s="3" t="s">
        <v>567</v>
      </c>
      <c r="E768" s="3" t="s">
        <v>882</v>
      </c>
      <c r="F768" s="2">
        <v>43943</v>
      </c>
      <c r="G768" s="2">
        <v>44013</v>
      </c>
      <c r="H768" s="10">
        <v>40000</v>
      </c>
      <c r="I768" s="10">
        <v>40000</v>
      </c>
      <c r="J768" s="3" t="s">
        <v>166</v>
      </c>
      <c r="K768" s="3" t="s">
        <v>16</v>
      </c>
      <c r="L768" s="3"/>
    </row>
    <row r="769" spans="1:12" ht="114.95" customHeight="1">
      <c r="A769" s="32">
        <v>763</v>
      </c>
      <c r="B769" s="2">
        <v>43935.554166666669</v>
      </c>
      <c r="C769" s="3" t="s">
        <v>741</v>
      </c>
      <c r="D769" s="3" t="s">
        <v>67</v>
      </c>
      <c r="E769" s="3" t="s">
        <v>883</v>
      </c>
      <c r="F769" s="2">
        <v>43950</v>
      </c>
      <c r="G769" s="2">
        <v>43934</v>
      </c>
      <c r="H769" s="10">
        <v>48000</v>
      </c>
      <c r="I769" s="10">
        <v>48000</v>
      </c>
      <c r="J769" s="3" t="s">
        <v>61</v>
      </c>
      <c r="K769" s="3" t="s">
        <v>16</v>
      </c>
      <c r="L769" s="3"/>
    </row>
    <row r="770" spans="1:12" ht="114.95" customHeight="1">
      <c r="A770" s="32">
        <v>766</v>
      </c>
      <c r="B770" s="2">
        <v>43938.529861111114</v>
      </c>
      <c r="C770" s="3" t="s">
        <v>741</v>
      </c>
      <c r="D770" s="3" t="s">
        <v>849</v>
      </c>
      <c r="E770" s="3" t="s">
        <v>884</v>
      </c>
      <c r="F770" s="2">
        <v>43952</v>
      </c>
      <c r="G770" s="2">
        <v>43951</v>
      </c>
      <c r="H770" s="10">
        <v>20000</v>
      </c>
      <c r="I770" s="10">
        <v>35000</v>
      </c>
      <c r="J770" s="3" t="s">
        <v>64</v>
      </c>
      <c r="K770" s="3" t="s">
        <v>16</v>
      </c>
      <c r="L770" s="3"/>
    </row>
    <row r="771" spans="1:12" ht="114.95" customHeight="1">
      <c r="A771" s="32">
        <v>765</v>
      </c>
      <c r="B771" s="2">
        <v>43941.631249999999</v>
      </c>
      <c r="C771" s="3" t="s">
        <v>741</v>
      </c>
      <c r="D771" s="3" t="s">
        <v>885</v>
      </c>
      <c r="E771" s="3" t="s">
        <v>886</v>
      </c>
      <c r="F771" s="2">
        <f t="shared" ref="F771:F804" si="33">SUM(B771+14)</f>
        <v>43955.631249999999</v>
      </c>
      <c r="G771" s="2">
        <v>43647</v>
      </c>
      <c r="H771" s="10">
        <v>22846</v>
      </c>
      <c r="I771" s="10">
        <v>80000</v>
      </c>
      <c r="J771" s="3" t="s">
        <v>51</v>
      </c>
      <c r="K771" s="3" t="s">
        <v>16</v>
      </c>
      <c r="L771" s="31"/>
    </row>
    <row r="772" spans="1:12" ht="114.95" customHeight="1">
      <c r="A772" s="32">
        <v>762</v>
      </c>
      <c r="B772" s="2">
        <v>43945.787499999999</v>
      </c>
      <c r="C772" s="3" t="s">
        <v>741</v>
      </c>
      <c r="D772" s="3" t="s">
        <v>847</v>
      </c>
      <c r="E772" s="3" t="s">
        <v>887</v>
      </c>
      <c r="F772" s="2">
        <f t="shared" si="33"/>
        <v>43959.787499999999</v>
      </c>
      <c r="G772" s="2">
        <v>43960</v>
      </c>
      <c r="H772" s="10">
        <v>189339</v>
      </c>
      <c r="I772" s="10">
        <v>189339</v>
      </c>
      <c r="J772" s="3" t="s">
        <v>19</v>
      </c>
      <c r="K772" s="3" t="s">
        <v>16</v>
      </c>
      <c r="L772" s="3"/>
    </row>
    <row r="773" spans="1:12" ht="114.95" customHeight="1">
      <c r="A773" s="32">
        <v>767</v>
      </c>
      <c r="B773" s="2">
        <v>43948.564583333333</v>
      </c>
      <c r="C773" s="3" t="s">
        <v>741</v>
      </c>
      <c r="D773" s="3" t="s">
        <v>229</v>
      </c>
      <c r="E773" s="3" t="s">
        <v>888</v>
      </c>
      <c r="F773" s="2">
        <f t="shared" si="33"/>
        <v>43962.564583333333</v>
      </c>
      <c r="G773" s="2">
        <v>43935</v>
      </c>
      <c r="H773" s="10">
        <v>63720</v>
      </c>
      <c r="I773" s="10">
        <v>191160</v>
      </c>
      <c r="J773" s="3" t="s">
        <v>64</v>
      </c>
      <c r="K773" s="3" t="s">
        <v>16</v>
      </c>
      <c r="L773" s="3"/>
    </row>
    <row r="774" spans="1:12" ht="114.95" customHeight="1">
      <c r="A774" s="32">
        <v>768</v>
      </c>
      <c r="B774" s="2">
        <v>43948.565972222219</v>
      </c>
      <c r="C774" s="3" t="s">
        <v>741</v>
      </c>
      <c r="D774" s="3" t="s">
        <v>889</v>
      </c>
      <c r="E774" s="3" t="s">
        <v>890</v>
      </c>
      <c r="F774" s="2">
        <f t="shared" si="33"/>
        <v>43962.565972222219</v>
      </c>
      <c r="G774" s="2">
        <v>44013</v>
      </c>
      <c r="H774" s="10">
        <v>36960</v>
      </c>
      <c r="I774" s="10">
        <v>36960</v>
      </c>
      <c r="J774" s="3" t="s">
        <v>19</v>
      </c>
      <c r="K774" s="3" t="s">
        <v>16</v>
      </c>
      <c r="L774" s="3"/>
    </row>
    <row r="775" spans="1:12" ht="114.95" customHeight="1">
      <c r="A775" s="32">
        <v>769</v>
      </c>
      <c r="B775" s="2">
        <v>43948.566666666666</v>
      </c>
      <c r="C775" s="3" t="s">
        <v>741</v>
      </c>
      <c r="D775" s="3" t="s">
        <v>864</v>
      </c>
      <c r="E775" s="3" t="s">
        <v>891</v>
      </c>
      <c r="F775" s="2">
        <f t="shared" si="33"/>
        <v>43962.566666666666</v>
      </c>
      <c r="G775" s="2">
        <v>44013</v>
      </c>
      <c r="H775" s="10">
        <v>59520</v>
      </c>
      <c r="I775" s="10">
        <v>59520</v>
      </c>
      <c r="J775" s="3" t="s">
        <v>19</v>
      </c>
      <c r="K775" s="3" t="s">
        <v>16</v>
      </c>
      <c r="L775" s="31"/>
    </row>
    <row r="776" spans="1:12" ht="114.95" customHeight="1">
      <c r="A776" s="32">
        <v>770</v>
      </c>
      <c r="B776" s="2">
        <v>43971.570833333331</v>
      </c>
      <c r="C776" s="3" t="s">
        <v>741</v>
      </c>
      <c r="D776" s="3" t="s">
        <v>892</v>
      </c>
      <c r="E776" s="3" t="s">
        <v>893</v>
      </c>
      <c r="F776" s="2">
        <f t="shared" si="33"/>
        <v>43985.570833333331</v>
      </c>
      <c r="G776" s="2">
        <v>43985</v>
      </c>
      <c r="H776" s="10">
        <v>28787.48</v>
      </c>
      <c r="I776" s="10">
        <v>28787.48</v>
      </c>
      <c r="J776" s="3" t="s">
        <v>37</v>
      </c>
      <c r="K776" s="3" t="s">
        <v>16</v>
      </c>
      <c r="L776" s="3"/>
    </row>
    <row r="777" spans="1:12" ht="114.95" customHeight="1">
      <c r="A777" s="32">
        <v>771</v>
      </c>
      <c r="B777" s="2">
        <v>43979.581250000003</v>
      </c>
      <c r="C777" s="3" t="s">
        <v>741</v>
      </c>
      <c r="D777" s="3" t="s">
        <v>814</v>
      </c>
      <c r="E777" s="3" t="s">
        <v>894</v>
      </c>
      <c r="F777" s="2">
        <f t="shared" si="33"/>
        <v>43993.581250000003</v>
      </c>
      <c r="G777" s="2">
        <v>44013</v>
      </c>
      <c r="H777" s="10">
        <v>25000</v>
      </c>
      <c r="I777" s="10">
        <v>25000</v>
      </c>
      <c r="J777" s="3" t="s">
        <v>19</v>
      </c>
      <c r="K777" s="3" t="s">
        <v>16</v>
      </c>
      <c r="L777" s="3"/>
    </row>
    <row r="778" spans="1:12" ht="114.95" customHeight="1">
      <c r="A778" s="32">
        <v>772</v>
      </c>
      <c r="B778" s="2">
        <v>43979.582638888889</v>
      </c>
      <c r="C778" s="3" t="s">
        <v>741</v>
      </c>
      <c r="D778" s="3" t="s">
        <v>154</v>
      </c>
      <c r="E778" s="3" t="s">
        <v>895</v>
      </c>
      <c r="F778" s="2">
        <f t="shared" si="33"/>
        <v>43993.582638888889</v>
      </c>
      <c r="G778" s="2">
        <v>44013</v>
      </c>
      <c r="H778" s="10">
        <v>65170</v>
      </c>
      <c r="I778" s="10">
        <v>65170</v>
      </c>
      <c r="J778" s="3" t="s">
        <v>19</v>
      </c>
      <c r="K778" s="3" t="s">
        <v>16</v>
      </c>
      <c r="L778" s="3"/>
    </row>
    <row r="779" spans="1:12" ht="114.95" customHeight="1">
      <c r="A779" s="32">
        <v>775</v>
      </c>
      <c r="B779" s="2">
        <v>43979.586805555555</v>
      </c>
      <c r="C779" s="3" t="s">
        <v>741</v>
      </c>
      <c r="D779" s="3" t="s">
        <v>62</v>
      </c>
      <c r="E779" s="3" t="s">
        <v>746</v>
      </c>
      <c r="F779" s="2">
        <f t="shared" si="33"/>
        <v>43993.586805555555</v>
      </c>
      <c r="G779" s="2">
        <v>44013</v>
      </c>
      <c r="H779" s="10">
        <v>810685</v>
      </c>
      <c r="I779" s="10">
        <v>810685</v>
      </c>
      <c r="J779" s="3" t="s">
        <v>19</v>
      </c>
      <c r="K779" s="3" t="s">
        <v>16</v>
      </c>
      <c r="L779" s="3"/>
    </row>
    <row r="780" spans="1:12" ht="114.95" customHeight="1">
      <c r="A780" s="32">
        <v>776</v>
      </c>
      <c r="B780" s="2">
        <v>43979.587500000001</v>
      </c>
      <c r="C780" s="3" t="s">
        <v>741</v>
      </c>
      <c r="D780" s="3" t="s">
        <v>756</v>
      </c>
      <c r="E780" s="3" t="s">
        <v>896</v>
      </c>
      <c r="F780" s="2">
        <f t="shared" si="33"/>
        <v>43993.587500000001</v>
      </c>
      <c r="G780" s="2">
        <v>44013</v>
      </c>
      <c r="H780" s="10">
        <v>900000</v>
      </c>
      <c r="I780" s="10">
        <v>900000</v>
      </c>
      <c r="J780" s="3" t="s">
        <v>19</v>
      </c>
      <c r="K780" s="3" t="s">
        <v>16</v>
      </c>
      <c r="L780" s="3"/>
    </row>
    <row r="781" spans="1:12" ht="114.95" customHeight="1">
      <c r="A781" s="32">
        <v>777</v>
      </c>
      <c r="B781" s="2">
        <v>43979.589583333334</v>
      </c>
      <c r="C781" s="3" t="s">
        <v>741</v>
      </c>
      <c r="D781" s="3" t="s">
        <v>144</v>
      </c>
      <c r="E781" s="3" t="s">
        <v>897</v>
      </c>
      <c r="F781" s="2">
        <f t="shared" si="33"/>
        <v>43993.589583333334</v>
      </c>
      <c r="G781" s="2">
        <v>44013</v>
      </c>
      <c r="H781" s="10">
        <v>57060</v>
      </c>
      <c r="I781" s="10">
        <v>57060</v>
      </c>
      <c r="J781" s="3" t="s">
        <v>19</v>
      </c>
      <c r="K781" s="3" t="s">
        <v>16</v>
      </c>
      <c r="L781" s="3"/>
    </row>
    <row r="782" spans="1:12" ht="114.95" customHeight="1">
      <c r="A782" s="32">
        <v>774</v>
      </c>
      <c r="B782" s="2">
        <v>43979.590277777781</v>
      </c>
      <c r="C782" s="3" t="s">
        <v>741</v>
      </c>
      <c r="D782" s="3" t="s">
        <v>853</v>
      </c>
      <c r="E782" s="3" t="s">
        <v>898</v>
      </c>
      <c r="F782" s="2">
        <f t="shared" si="33"/>
        <v>43993.590277777781</v>
      </c>
      <c r="G782" s="2">
        <v>44044</v>
      </c>
      <c r="H782" s="10">
        <v>35000</v>
      </c>
      <c r="I782" s="10">
        <v>35000</v>
      </c>
      <c r="J782" s="3" t="s">
        <v>19</v>
      </c>
      <c r="K782" s="3" t="s">
        <v>16</v>
      </c>
      <c r="L782" s="3"/>
    </row>
    <row r="783" spans="1:12" ht="114.95" customHeight="1">
      <c r="A783" s="32">
        <v>778</v>
      </c>
      <c r="B783" s="2">
        <v>43979.59097222222</v>
      </c>
      <c r="C783" s="3" t="s">
        <v>741</v>
      </c>
      <c r="D783" s="3" t="s">
        <v>43</v>
      </c>
      <c r="E783" s="3" t="s">
        <v>899</v>
      </c>
      <c r="F783" s="2">
        <f t="shared" si="33"/>
        <v>43993.59097222222</v>
      </c>
      <c r="G783" s="2">
        <v>44013</v>
      </c>
      <c r="H783" s="10">
        <v>105500</v>
      </c>
      <c r="I783" s="10">
        <v>105500</v>
      </c>
      <c r="J783" s="3" t="s">
        <v>37</v>
      </c>
      <c r="K783" s="3" t="s">
        <v>16</v>
      </c>
      <c r="L783" s="3"/>
    </row>
    <row r="784" spans="1:12" ht="114.95" customHeight="1">
      <c r="A784" s="32">
        <v>779</v>
      </c>
      <c r="B784" s="2">
        <v>43979.602083333331</v>
      </c>
      <c r="C784" s="3" t="s">
        <v>741</v>
      </c>
      <c r="D784" s="3" t="s">
        <v>900</v>
      </c>
      <c r="E784" s="3" t="s">
        <v>901</v>
      </c>
      <c r="F784" s="2">
        <f t="shared" si="33"/>
        <v>43993.602083333331</v>
      </c>
      <c r="G784" s="2">
        <v>44013</v>
      </c>
      <c r="H784" s="10">
        <v>47000</v>
      </c>
      <c r="I784" s="10">
        <v>47000</v>
      </c>
      <c r="J784" s="3" t="s">
        <v>19</v>
      </c>
      <c r="K784" s="3" t="s">
        <v>16</v>
      </c>
      <c r="L784" s="3"/>
    </row>
    <row r="785" spans="1:12" ht="114.95" customHeight="1">
      <c r="A785" s="32">
        <v>780</v>
      </c>
      <c r="B785" s="2">
        <v>43979.708333333336</v>
      </c>
      <c r="C785" s="3" t="s">
        <v>741</v>
      </c>
      <c r="D785" s="3" t="s">
        <v>808</v>
      </c>
      <c r="E785" s="3" t="s">
        <v>902</v>
      </c>
      <c r="F785" s="2">
        <f t="shared" si="33"/>
        <v>43993.708333333336</v>
      </c>
      <c r="G785" s="2">
        <v>44013</v>
      </c>
      <c r="H785" s="10">
        <v>135500</v>
      </c>
      <c r="I785" s="10">
        <v>135500</v>
      </c>
      <c r="J785" s="3" t="s">
        <v>37</v>
      </c>
      <c r="K785" s="3" t="s">
        <v>16</v>
      </c>
      <c r="L785" s="3"/>
    </row>
    <row r="786" spans="1:12" ht="114.95" customHeight="1">
      <c r="A786" s="32">
        <v>773</v>
      </c>
      <c r="B786" s="2">
        <v>43979.709722222222</v>
      </c>
      <c r="C786" s="3" t="s">
        <v>741</v>
      </c>
      <c r="D786" s="3" t="s">
        <v>903</v>
      </c>
      <c r="E786" s="3" t="s">
        <v>904</v>
      </c>
      <c r="F786" s="2">
        <f t="shared" si="33"/>
        <v>43993.709722222222</v>
      </c>
      <c r="G786" s="2">
        <v>44013</v>
      </c>
      <c r="H786" s="10">
        <v>39000</v>
      </c>
      <c r="I786" s="10">
        <v>39000</v>
      </c>
      <c r="J786" s="3" t="s">
        <v>37</v>
      </c>
      <c r="K786" s="3" t="s">
        <v>16</v>
      </c>
      <c r="L786" s="3"/>
    </row>
    <row r="787" spans="1:12" ht="114.95" customHeight="1">
      <c r="A787" s="32">
        <v>781</v>
      </c>
      <c r="B787" s="2">
        <v>43979.711111111108</v>
      </c>
      <c r="C787" s="3" t="s">
        <v>741</v>
      </c>
      <c r="D787" s="3" t="s">
        <v>850</v>
      </c>
      <c r="E787" s="3" t="s">
        <v>896</v>
      </c>
      <c r="F787" s="2">
        <f t="shared" si="33"/>
        <v>43993.711111111108</v>
      </c>
      <c r="G787" s="2">
        <v>44013</v>
      </c>
      <c r="H787" s="10">
        <v>900000</v>
      </c>
      <c r="I787" s="10">
        <v>900000</v>
      </c>
      <c r="J787" s="3" t="s">
        <v>19</v>
      </c>
      <c r="K787" s="3" t="s">
        <v>16</v>
      </c>
      <c r="L787" s="3"/>
    </row>
    <row r="788" spans="1:12" ht="114.95" customHeight="1">
      <c r="A788" s="32">
        <v>782</v>
      </c>
      <c r="B788" s="2">
        <v>43979.713194444441</v>
      </c>
      <c r="C788" s="3" t="s">
        <v>741</v>
      </c>
      <c r="D788" s="3" t="s">
        <v>859</v>
      </c>
      <c r="E788" s="3" t="s">
        <v>905</v>
      </c>
      <c r="F788" s="2">
        <f t="shared" si="33"/>
        <v>43993.713194444441</v>
      </c>
      <c r="G788" s="2">
        <v>44013</v>
      </c>
      <c r="H788" s="10">
        <v>31188</v>
      </c>
      <c r="I788" s="10">
        <v>31188</v>
      </c>
      <c r="J788" s="3" t="s">
        <v>19</v>
      </c>
      <c r="K788" s="3" t="s">
        <v>16</v>
      </c>
      <c r="L788" s="3"/>
    </row>
    <row r="789" spans="1:12" ht="114.95" customHeight="1">
      <c r="A789" s="32">
        <v>783</v>
      </c>
      <c r="B789" s="2">
        <v>43979.719444444447</v>
      </c>
      <c r="C789" s="3" t="s">
        <v>741</v>
      </c>
      <c r="D789" s="3" t="s">
        <v>906</v>
      </c>
      <c r="E789" s="3" t="s">
        <v>907</v>
      </c>
      <c r="F789" s="2">
        <f t="shared" si="33"/>
        <v>43993.719444444447</v>
      </c>
      <c r="G789" s="2">
        <v>44013</v>
      </c>
      <c r="H789" s="10">
        <v>27500</v>
      </c>
      <c r="I789" s="10">
        <v>27500</v>
      </c>
      <c r="J789" s="3" t="s">
        <v>19</v>
      </c>
      <c r="K789" s="3" t="s">
        <v>16</v>
      </c>
      <c r="L789" s="3"/>
    </row>
    <row r="790" spans="1:12" ht="114.95" customHeight="1">
      <c r="A790" s="32">
        <v>784</v>
      </c>
      <c r="B790" s="2">
        <v>43979.720138888886</v>
      </c>
      <c r="C790" s="3" t="s">
        <v>741</v>
      </c>
      <c r="D790" s="3" t="s">
        <v>908</v>
      </c>
      <c r="E790" s="3" t="s">
        <v>345</v>
      </c>
      <c r="F790" s="2">
        <f t="shared" si="33"/>
        <v>43993.720138888886</v>
      </c>
      <c r="G790" s="2">
        <v>44013</v>
      </c>
      <c r="H790" s="10">
        <v>61657</v>
      </c>
      <c r="I790" s="10">
        <v>61657</v>
      </c>
      <c r="J790" s="3" t="s">
        <v>19</v>
      </c>
      <c r="K790" s="3" t="s">
        <v>16</v>
      </c>
      <c r="L790" s="3"/>
    </row>
    <row r="791" spans="1:12" ht="114.95" customHeight="1">
      <c r="A791" s="32">
        <v>785</v>
      </c>
      <c r="B791" s="2">
        <v>43979.720833333333</v>
      </c>
      <c r="C791" s="3" t="s">
        <v>741</v>
      </c>
      <c r="D791" s="3" t="s">
        <v>35</v>
      </c>
      <c r="E791" s="3" t="s">
        <v>86</v>
      </c>
      <c r="F791" s="2">
        <f t="shared" si="33"/>
        <v>43993.720833333333</v>
      </c>
      <c r="G791" s="2">
        <v>44013</v>
      </c>
      <c r="H791" s="10">
        <v>204860</v>
      </c>
      <c r="I791" s="10">
        <v>204860</v>
      </c>
      <c r="J791" s="3" t="s">
        <v>37</v>
      </c>
      <c r="K791" s="3" t="s">
        <v>16</v>
      </c>
      <c r="L791" s="3"/>
    </row>
    <row r="792" spans="1:12" ht="114.95" customHeight="1">
      <c r="A792" s="32">
        <v>786</v>
      </c>
      <c r="B792" s="2">
        <v>43979.722222222219</v>
      </c>
      <c r="C792" s="3" t="s">
        <v>741</v>
      </c>
      <c r="D792" s="3" t="s">
        <v>209</v>
      </c>
      <c r="E792" s="3" t="s">
        <v>180</v>
      </c>
      <c r="F792" s="2">
        <f t="shared" si="33"/>
        <v>43993.722222222219</v>
      </c>
      <c r="G792" s="2">
        <v>44013</v>
      </c>
      <c r="H792" s="10">
        <v>991251</v>
      </c>
      <c r="I792" s="10">
        <v>991251</v>
      </c>
      <c r="J792" s="3" t="s">
        <v>216</v>
      </c>
      <c r="K792" s="3" t="s">
        <v>16</v>
      </c>
      <c r="L792" s="3"/>
    </row>
    <row r="793" spans="1:12" ht="114.95" customHeight="1">
      <c r="A793" s="32">
        <v>787</v>
      </c>
      <c r="B793" s="2">
        <v>43979.722222222219</v>
      </c>
      <c r="C793" s="3" t="s">
        <v>741</v>
      </c>
      <c r="D793" s="3" t="s">
        <v>877</v>
      </c>
      <c r="E793" s="3" t="s">
        <v>878</v>
      </c>
      <c r="F793" s="2">
        <f t="shared" si="33"/>
        <v>43993.722222222219</v>
      </c>
      <c r="G793" s="2">
        <v>44013</v>
      </c>
      <c r="H793" s="10">
        <v>26313</v>
      </c>
      <c r="I793" s="10">
        <v>26313</v>
      </c>
      <c r="J793" s="3" t="s">
        <v>19</v>
      </c>
      <c r="K793" s="3" t="s">
        <v>16</v>
      </c>
      <c r="L793" s="3"/>
    </row>
    <row r="794" spans="1:12" ht="114.95" customHeight="1">
      <c r="A794" s="32">
        <v>788</v>
      </c>
      <c r="B794" s="2">
        <v>43979.723611111112</v>
      </c>
      <c r="C794" s="3" t="s">
        <v>741</v>
      </c>
      <c r="D794" s="3" t="s">
        <v>217</v>
      </c>
      <c r="E794" s="3" t="s">
        <v>909</v>
      </c>
      <c r="F794" s="2">
        <f t="shared" si="33"/>
        <v>43993.723611111112</v>
      </c>
      <c r="G794" s="2">
        <v>44013</v>
      </c>
      <c r="H794" s="10">
        <v>60000</v>
      </c>
      <c r="I794" s="10">
        <v>60000</v>
      </c>
      <c r="J794" s="3" t="s">
        <v>19</v>
      </c>
      <c r="K794" s="3" t="s">
        <v>16</v>
      </c>
      <c r="L794" s="3"/>
    </row>
    <row r="795" spans="1:12" ht="114.95" customHeight="1">
      <c r="A795" s="32">
        <v>790</v>
      </c>
      <c r="B795" s="2">
        <v>43979.728472222225</v>
      </c>
      <c r="C795" s="3" t="s">
        <v>741</v>
      </c>
      <c r="D795" s="3" t="s">
        <v>910</v>
      </c>
      <c r="E795" s="3" t="s">
        <v>162</v>
      </c>
      <c r="F795" s="2">
        <f t="shared" si="33"/>
        <v>43993.728472222225</v>
      </c>
      <c r="G795" s="2">
        <v>44013</v>
      </c>
      <c r="H795" s="10">
        <v>85000</v>
      </c>
      <c r="I795" s="10">
        <v>85000</v>
      </c>
      <c r="J795" s="3" t="s">
        <v>19</v>
      </c>
      <c r="K795" s="3" t="s">
        <v>16</v>
      </c>
      <c r="L795" s="3"/>
    </row>
    <row r="796" spans="1:12" ht="114.95" customHeight="1">
      <c r="A796" s="32">
        <v>791</v>
      </c>
      <c r="B796" s="2">
        <v>43979.728472222225</v>
      </c>
      <c r="C796" s="3" t="s">
        <v>741</v>
      </c>
      <c r="D796" s="3" t="s">
        <v>911</v>
      </c>
      <c r="E796" s="3" t="s">
        <v>912</v>
      </c>
      <c r="F796" s="2">
        <f t="shared" si="33"/>
        <v>43993.728472222225</v>
      </c>
      <c r="G796" s="2">
        <v>44013</v>
      </c>
      <c r="H796" s="10">
        <v>30000</v>
      </c>
      <c r="I796" s="10">
        <v>30000</v>
      </c>
      <c r="J796" s="3" t="s">
        <v>19</v>
      </c>
      <c r="K796" s="3" t="s">
        <v>16</v>
      </c>
      <c r="L796" s="3"/>
    </row>
    <row r="797" spans="1:12" ht="114.95" customHeight="1">
      <c r="A797" s="32">
        <v>792</v>
      </c>
      <c r="B797" s="2">
        <v>43979.729166666664</v>
      </c>
      <c r="C797" s="3" t="s">
        <v>741</v>
      </c>
      <c r="D797" s="3" t="s">
        <v>874</v>
      </c>
      <c r="E797" s="3" t="s">
        <v>913</v>
      </c>
      <c r="F797" s="2">
        <f t="shared" si="33"/>
        <v>43993.729166666664</v>
      </c>
      <c r="G797" s="2">
        <v>44013</v>
      </c>
      <c r="H797" s="10">
        <v>34000</v>
      </c>
      <c r="I797" s="10">
        <v>34000</v>
      </c>
      <c r="J797" s="3" t="s">
        <v>19</v>
      </c>
      <c r="K797" s="3" t="s">
        <v>16</v>
      </c>
      <c r="L797" s="3"/>
    </row>
    <row r="798" spans="1:12" ht="114.95" customHeight="1">
      <c r="A798" s="32">
        <v>795</v>
      </c>
      <c r="B798" s="2">
        <v>43979.731249999997</v>
      </c>
      <c r="C798" s="3" t="s">
        <v>741</v>
      </c>
      <c r="D798" s="3" t="s">
        <v>55</v>
      </c>
      <c r="E798" s="3" t="s">
        <v>914</v>
      </c>
      <c r="F798" s="2">
        <f t="shared" si="33"/>
        <v>43993.731249999997</v>
      </c>
      <c r="G798" s="2">
        <v>44013</v>
      </c>
      <c r="H798" s="10">
        <v>122700</v>
      </c>
      <c r="I798" s="10">
        <v>122700</v>
      </c>
      <c r="J798" s="3" t="s">
        <v>37</v>
      </c>
      <c r="K798" s="3" t="s">
        <v>16</v>
      </c>
      <c r="L798" s="13"/>
    </row>
    <row r="799" spans="1:12" ht="114.95" customHeight="1">
      <c r="A799" s="32">
        <v>794</v>
      </c>
      <c r="B799" s="2">
        <v>43979.738194444442</v>
      </c>
      <c r="C799" s="3" t="s">
        <v>741</v>
      </c>
      <c r="D799" s="3" t="s">
        <v>872</v>
      </c>
      <c r="E799" s="3" t="s">
        <v>915</v>
      </c>
      <c r="F799" s="2">
        <f t="shared" si="33"/>
        <v>43993.738194444442</v>
      </c>
      <c r="G799" s="2">
        <v>44013</v>
      </c>
      <c r="H799" s="10">
        <v>105084</v>
      </c>
      <c r="I799" s="10">
        <v>105084</v>
      </c>
      <c r="J799" s="3" t="s">
        <v>19</v>
      </c>
      <c r="K799" s="3" t="s">
        <v>16</v>
      </c>
      <c r="L799" s="3"/>
    </row>
    <row r="800" spans="1:12" ht="114.95" customHeight="1">
      <c r="A800" s="32">
        <v>793</v>
      </c>
      <c r="B800" s="2">
        <v>43979.739583333336</v>
      </c>
      <c r="C800" s="3" t="s">
        <v>741</v>
      </c>
      <c r="D800" s="3" t="s">
        <v>916</v>
      </c>
      <c r="E800" s="3" t="s">
        <v>124</v>
      </c>
      <c r="F800" s="2">
        <f t="shared" si="33"/>
        <v>43993.739583333336</v>
      </c>
      <c r="G800" s="2">
        <v>44013</v>
      </c>
      <c r="H800" s="10">
        <v>1510000</v>
      </c>
      <c r="I800" s="10">
        <v>1510000</v>
      </c>
      <c r="J800" s="3" t="s">
        <v>19</v>
      </c>
      <c r="K800" s="3" t="s">
        <v>16</v>
      </c>
      <c r="L800" s="3"/>
    </row>
    <row r="801" spans="1:12" ht="114.95" customHeight="1">
      <c r="A801" s="32">
        <v>789</v>
      </c>
      <c r="B801" s="2">
        <v>43979.740972222222</v>
      </c>
      <c r="C801" s="3" t="s">
        <v>741</v>
      </c>
      <c r="D801" s="3" t="s">
        <v>865</v>
      </c>
      <c r="E801" s="3" t="s">
        <v>917</v>
      </c>
      <c r="F801" s="2">
        <f t="shared" si="33"/>
        <v>43993.740972222222</v>
      </c>
      <c r="G801" s="2">
        <v>44013</v>
      </c>
      <c r="H801" s="10">
        <v>238000</v>
      </c>
      <c r="I801" s="10">
        <v>238000</v>
      </c>
      <c r="J801" s="3" t="s">
        <v>19</v>
      </c>
      <c r="K801" s="3" t="s">
        <v>16</v>
      </c>
      <c r="L801" s="3"/>
    </row>
    <row r="802" spans="1:12" ht="114.95" customHeight="1">
      <c r="A802" s="32">
        <v>796</v>
      </c>
      <c r="B802" s="2">
        <v>44022.65625</v>
      </c>
      <c r="C802" s="3" t="s">
        <v>741</v>
      </c>
      <c r="D802" s="3" t="s">
        <v>918</v>
      </c>
      <c r="E802" s="3" t="s">
        <v>919</v>
      </c>
      <c r="F802" s="2">
        <f t="shared" si="33"/>
        <v>44036.65625</v>
      </c>
      <c r="G802" s="2">
        <v>44021</v>
      </c>
      <c r="H802" s="10">
        <v>62880</v>
      </c>
      <c r="I802" s="10">
        <v>62880</v>
      </c>
      <c r="J802" s="3" t="s">
        <v>61</v>
      </c>
      <c r="K802" s="3" t="s">
        <v>16</v>
      </c>
      <c r="L802" s="3"/>
    </row>
    <row r="803" spans="1:12" ht="114.95" customHeight="1">
      <c r="A803" s="32">
        <v>797</v>
      </c>
      <c r="B803" s="2">
        <v>44022.663194444445</v>
      </c>
      <c r="C803" s="3" t="s">
        <v>741</v>
      </c>
      <c r="D803" s="3" t="s">
        <v>154</v>
      </c>
      <c r="E803" s="3" t="s">
        <v>920</v>
      </c>
      <c r="F803" s="2">
        <f t="shared" si="33"/>
        <v>44036.663194444445</v>
      </c>
      <c r="G803" s="2">
        <v>44022</v>
      </c>
      <c r="H803" s="10">
        <v>70870</v>
      </c>
      <c r="I803" s="10">
        <v>70870</v>
      </c>
      <c r="J803" s="3" t="s">
        <v>61</v>
      </c>
      <c r="K803" s="3" t="s">
        <v>16</v>
      </c>
      <c r="L803" s="3"/>
    </row>
    <row r="804" spans="1:12" ht="114.95" customHeight="1">
      <c r="A804" s="32">
        <v>798</v>
      </c>
      <c r="B804" s="2">
        <v>44022.665972222225</v>
      </c>
      <c r="C804" s="3" t="s">
        <v>741</v>
      </c>
      <c r="D804" s="3" t="s">
        <v>229</v>
      </c>
      <c r="E804" s="3" t="s">
        <v>921</v>
      </c>
      <c r="F804" s="2">
        <f t="shared" si="33"/>
        <v>44036.665972222225</v>
      </c>
      <c r="G804" s="2">
        <v>44022</v>
      </c>
      <c r="H804" s="10">
        <v>302027</v>
      </c>
      <c r="I804" s="10">
        <v>302027</v>
      </c>
      <c r="J804" s="3" t="s">
        <v>61</v>
      </c>
      <c r="K804" s="3" t="s">
        <v>16</v>
      </c>
      <c r="L804" s="3"/>
    </row>
    <row r="805" spans="1:12" ht="114.95" customHeight="1">
      <c r="A805" s="32">
        <v>799</v>
      </c>
      <c r="B805" s="2">
        <v>44041.531944444447</v>
      </c>
      <c r="C805" s="3" t="s">
        <v>741</v>
      </c>
      <c r="D805" s="3" t="s">
        <v>818</v>
      </c>
      <c r="E805" s="3" t="s">
        <v>922</v>
      </c>
      <c r="F805" s="2">
        <v>44051</v>
      </c>
      <c r="G805" s="2">
        <v>44013</v>
      </c>
      <c r="H805" s="10">
        <v>28329</v>
      </c>
      <c r="I805" s="10">
        <v>41829</v>
      </c>
      <c r="J805" s="3" t="s">
        <v>51</v>
      </c>
      <c r="K805" s="3" t="s">
        <v>16</v>
      </c>
      <c r="L805" s="3"/>
    </row>
    <row r="806" spans="1:12" ht="114.95" customHeight="1">
      <c r="A806" s="32">
        <v>800</v>
      </c>
      <c r="B806" s="21">
        <v>44102.706944444442</v>
      </c>
      <c r="C806" s="13" t="s">
        <v>741</v>
      </c>
      <c r="D806" s="13" t="s">
        <v>923</v>
      </c>
      <c r="E806" s="13" t="s">
        <v>924</v>
      </c>
      <c r="F806" s="22">
        <f>SUM(B806+14)</f>
        <v>44116.706944444442</v>
      </c>
      <c r="G806" s="21">
        <v>44103</v>
      </c>
      <c r="H806" s="23">
        <v>111173</v>
      </c>
      <c r="I806" s="23">
        <v>111173</v>
      </c>
      <c r="J806" s="13" t="s">
        <v>61</v>
      </c>
      <c r="K806" s="24" t="s">
        <v>16</v>
      </c>
      <c r="L806" s="3"/>
    </row>
    <row r="807" spans="1:12" ht="114.95" customHeight="1">
      <c r="A807" s="32">
        <v>801</v>
      </c>
      <c r="B807" s="12">
        <v>44222.678472222222</v>
      </c>
      <c r="C807" s="13" t="s">
        <v>741</v>
      </c>
      <c r="D807" s="13" t="s">
        <v>847</v>
      </c>
      <c r="E807" s="13" t="s">
        <v>925</v>
      </c>
      <c r="F807" s="30">
        <f>SUM(B807 +14)</f>
        <v>44236.678472222222</v>
      </c>
      <c r="G807" s="12">
        <v>44237</v>
      </c>
      <c r="H807" s="14">
        <v>34531</v>
      </c>
      <c r="I807" s="14">
        <v>45000</v>
      </c>
      <c r="J807" s="13" t="s">
        <v>19</v>
      </c>
      <c r="K807" s="13" t="s">
        <v>16</v>
      </c>
      <c r="L807" s="3"/>
    </row>
    <row r="808" spans="1:12" ht="114.95" customHeight="1">
      <c r="A808" s="32">
        <v>802</v>
      </c>
      <c r="B808" s="12">
        <v>44222.678472222222</v>
      </c>
      <c r="C808" s="13" t="s">
        <v>741</v>
      </c>
      <c r="D808" s="13" t="s">
        <v>849</v>
      </c>
      <c r="E808" s="13" t="s">
        <v>884</v>
      </c>
      <c r="F808" s="30">
        <f>SUM(B808 +14)</f>
        <v>44236.678472222222</v>
      </c>
      <c r="G808" s="12">
        <v>44237</v>
      </c>
      <c r="H808" s="14">
        <v>35000</v>
      </c>
      <c r="I808" s="14">
        <v>125000</v>
      </c>
      <c r="J808" s="13" t="s">
        <v>19</v>
      </c>
      <c r="K808" s="13" t="s">
        <v>16</v>
      </c>
      <c r="L808" s="3"/>
    </row>
    <row r="809" spans="1:12" ht="114.95" customHeight="1">
      <c r="A809" s="32">
        <v>803</v>
      </c>
      <c r="B809" s="2">
        <v>44250.822222222225</v>
      </c>
      <c r="C809" s="3" t="s">
        <v>741</v>
      </c>
      <c r="D809" s="3" t="s">
        <v>229</v>
      </c>
      <c r="E809" s="4" t="s">
        <v>926</v>
      </c>
      <c r="F809" s="2">
        <f>SUM(B809+14)</f>
        <v>44264.822222222225</v>
      </c>
      <c r="G809" s="5">
        <v>44287</v>
      </c>
      <c r="H809" s="6">
        <v>78427</v>
      </c>
      <c r="I809" s="7">
        <v>78427</v>
      </c>
      <c r="J809" s="4" t="s">
        <v>64</v>
      </c>
      <c r="K809" s="8" t="s">
        <v>16</v>
      </c>
      <c r="L809" s="3"/>
    </row>
    <row r="810" spans="1:12" ht="114.95" customHeight="1">
      <c r="A810" s="32">
        <v>804</v>
      </c>
      <c r="B810" s="2">
        <v>44284.818749999999</v>
      </c>
      <c r="C810" s="3" t="s">
        <v>741</v>
      </c>
      <c r="D810" s="3" t="s">
        <v>927</v>
      </c>
      <c r="E810" s="4" t="s">
        <v>928</v>
      </c>
      <c r="F810" s="2">
        <f>SUM(B810+14)</f>
        <v>44298.818749999999</v>
      </c>
      <c r="G810" s="5">
        <v>44285</v>
      </c>
      <c r="H810" s="6">
        <v>41157.72</v>
      </c>
      <c r="I810" s="7">
        <v>41157.72</v>
      </c>
      <c r="J810" s="4" t="s">
        <v>51</v>
      </c>
      <c r="K810" s="8" t="s">
        <v>16</v>
      </c>
      <c r="L810" s="3"/>
    </row>
    <row r="811" spans="1:12" ht="114.95" customHeight="1">
      <c r="A811" s="32">
        <v>805</v>
      </c>
      <c r="B811" s="2">
        <v>44292.601388888892</v>
      </c>
      <c r="C811" s="3" t="s">
        <v>741</v>
      </c>
      <c r="D811" s="3" t="s">
        <v>879</v>
      </c>
      <c r="E811" s="4" t="s">
        <v>929</v>
      </c>
      <c r="F811" s="2">
        <f>SUM(B811+14)</f>
        <v>44306.601388888892</v>
      </c>
      <c r="G811" s="5">
        <v>44378</v>
      </c>
      <c r="H811" s="6">
        <v>74246</v>
      </c>
      <c r="I811" s="7">
        <v>74246</v>
      </c>
      <c r="J811" s="4" t="s">
        <v>19</v>
      </c>
      <c r="K811" s="8" t="s">
        <v>16</v>
      </c>
      <c r="L811" s="3"/>
    </row>
    <row r="812" spans="1:12" ht="114.95" customHeight="1">
      <c r="A812" s="32">
        <v>813</v>
      </c>
      <c r="B812" s="2">
        <v>44363.504166666666</v>
      </c>
      <c r="C812" s="3" t="s">
        <v>741</v>
      </c>
      <c r="D812" s="3" t="s">
        <v>853</v>
      </c>
      <c r="E812" s="4" t="s">
        <v>930</v>
      </c>
      <c r="F812" s="2">
        <f t="shared" ref="F812:F832" si="34">SUM(B812 + 14)</f>
        <v>44377.504166666666</v>
      </c>
      <c r="G812" s="21">
        <v>44378</v>
      </c>
      <c r="H812" s="23">
        <v>29070</v>
      </c>
      <c r="I812" s="23">
        <v>29070</v>
      </c>
      <c r="J812" s="13" t="s">
        <v>19</v>
      </c>
      <c r="K812" s="24" t="s">
        <v>16</v>
      </c>
      <c r="L812" s="3"/>
    </row>
    <row r="813" spans="1:12" ht="114.95" customHeight="1">
      <c r="A813" s="32">
        <v>814</v>
      </c>
      <c r="B813" s="2">
        <v>44363.506249999999</v>
      </c>
      <c r="C813" s="3" t="s">
        <v>741</v>
      </c>
      <c r="D813" s="3" t="s">
        <v>43</v>
      </c>
      <c r="E813" s="4" t="s">
        <v>931</v>
      </c>
      <c r="F813" s="2">
        <f t="shared" si="34"/>
        <v>44377.506249999999</v>
      </c>
      <c r="G813" s="21">
        <v>44378</v>
      </c>
      <c r="H813" s="23">
        <v>108665</v>
      </c>
      <c r="I813" s="23">
        <v>108665</v>
      </c>
      <c r="J813" s="13" t="s">
        <v>37</v>
      </c>
      <c r="K813" s="24" t="s">
        <v>16</v>
      </c>
      <c r="L813" s="3"/>
    </row>
    <row r="814" spans="1:12" ht="114.95" customHeight="1">
      <c r="A814" s="32">
        <v>815</v>
      </c>
      <c r="B814" s="2">
        <v>44363.57916666667</v>
      </c>
      <c r="C814" s="3" t="s">
        <v>741</v>
      </c>
      <c r="D814" s="3" t="s">
        <v>62</v>
      </c>
      <c r="E814" s="4" t="s">
        <v>932</v>
      </c>
      <c r="F814" s="2">
        <f t="shared" si="34"/>
        <v>44377.57916666667</v>
      </c>
      <c r="G814" s="21">
        <v>44378</v>
      </c>
      <c r="H814" s="23">
        <v>1023403</v>
      </c>
      <c r="I814" s="23">
        <v>1023403</v>
      </c>
      <c r="J814" s="13" t="s">
        <v>19</v>
      </c>
      <c r="K814" s="24" t="s">
        <v>16</v>
      </c>
      <c r="L814" s="3"/>
    </row>
    <row r="815" spans="1:12" ht="114.95" customHeight="1">
      <c r="A815" s="32">
        <v>816</v>
      </c>
      <c r="B815" s="2">
        <v>44363.580555555556</v>
      </c>
      <c r="C815" s="3" t="s">
        <v>741</v>
      </c>
      <c r="D815" s="3" t="s">
        <v>756</v>
      </c>
      <c r="E815" s="4" t="s">
        <v>933</v>
      </c>
      <c r="F815" s="2">
        <f t="shared" si="34"/>
        <v>44377.580555555556</v>
      </c>
      <c r="G815" s="21">
        <v>44378</v>
      </c>
      <c r="H815" s="23">
        <v>900000</v>
      </c>
      <c r="I815" s="23">
        <v>900000</v>
      </c>
      <c r="J815" s="13" t="s">
        <v>19</v>
      </c>
      <c r="K815" s="24" t="s">
        <v>16</v>
      </c>
      <c r="L815" s="3"/>
    </row>
    <row r="816" spans="1:12" ht="114.95" customHeight="1">
      <c r="A816" s="32">
        <v>817</v>
      </c>
      <c r="B816" s="2">
        <v>44363.581944444442</v>
      </c>
      <c r="C816" s="3" t="s">
        <v>741</v>
      </c>
      <c r="D816" s="3" t="s">
        <v>889</v>
      </c>
      <c r="E816" s="4" t="s">
        <v>934</v>
      </c>
      <c r="F816" s="2">
        <f t="shared" si="34"/>
        <v>44377.581944444442</v>
      </c>
      <c r="G816" s="21">
        <v>44378</v>
      </c>
      <c r="H816" s="23">
        <v>39960</v>
      </c>
      <c r="I816" s="23">
        <v>39960</v>
      </c>
      <c r="J816" s="13" t="s">
        <v>19</v>
      </c>
      <c r="K816" s="24" t="s">
        <v>16</v>
      </c>
      <c r="L816" s="3"/>
    </row>
    <row r="817" spans="1:12" ht="114.95" customHeight="1">
      <c r="A817" s="32">
        <v>818</v>
      </c>
      <c r="B817" s="2">
        <v>44363.583333333336</v>
      </c>
      <c r="C817" s="3" t="s">
        <v>741</v>
      </c>
      <c r="D817" s="3" t="s">
        <v>144</v>
      </c>
      <c r="E817" s="4" t="s">
        <v>935</v>
      </c>
      <c r="F817" s="2">
        <f t="shared" si="34"/>
        <v>44377.583333333336</v>
      </c>
      <c r="G817" s="21">
        <v>44378</v>
      </c>
      <c r="H817" s="23">
        <v>55400</v>
      </c>
      <c r="I817" s="23">
        <v>55400</v>
      </c>
      <c r="J817" s="13" t="s">
        <v>19</v>
      </c>
      <c r="K817" s="24" t="s">
        <v>16</v>
      </c>
      <c r="L817" s="3"/>
    </row>
    <row r="818" spans="1:12" ht="114.95" customHeight="1">
      <c r="A818" s="32">
        <v>819</v>
      </c>
      <c r="B818" s="2">
        <v>44363.588888888888</v>
      </c>
      <c r="C818" s="3" t="s">
        <v>741</v>
      </c>
      <c r="D818" s="3" t="s">
        <v>936</v>
      </c>
      <c r="E818" s="4" t="s">
        <v>937</v>
      </c>
      <c r="F818" s="2">
        <f t="shared" si="34"/>
        <v>44377.588888888888</v>
      </c>
      <c r="G818" s="21">
        <v>44378</v>
      </c>
      <c r="H818" s="23">
        <v>900000</v>
      </c>
      <c r="I818" s="23">
        <v>900000</v>
      </c>
      <c r="J818" s="13" t="s">
        <v>19</v>
      </c>
      <c r="K818" s="24" t="s">
        <v>16</v>
      </c>
      <c r="L818" s="3"/>
    </row>
    <row r="819" spans="1:12" ht="114.95" customHeight="1">
      <c r="A819" s="32">
        <v>820</v>
      </c>
      <c r="B819" s="2">
        <v>44363.589583333334</v>
      </c>
      <c r="C819" s="3" t="s">
        <v>741</v>
      </c>
      <c r="D819" s="3" t="s">
        <v>859</v>
      </c>
      <c r="E819" s="4" t="s">
        <v>905</v>
      </c>
      <c r="F819" s="2">
        <f t="shared" si="34"/>
        <v>44377.589583333334</v>
      </c>
      <c r="G819" s="21">
        <v>44378</v>
      </c>
      <c r="H819" s="23">
        <v>29275</v>
      </c>
      <c r="I819" s="23">
        <v>29275</v>
      </c>
      <c r="J819" s="13" t="s">
        <v>19</v>
      </c>
      <c r="K819" s="24" t="s">
        <v>16</v>
      </c>
      <c r="L819" s="3"/>
    </row>
    <row r="820" spans="1:12" ht="114.95" customHeight="1">
      <c r="A820" s="32">
        <v>821</v>
      </c>
      <c r="B820" s="2">
        <v>44363.59097222222</v>
      </c>
      <c r="C820" s="3" t="s">
        <v>741</v>
      </c>
      <c r="D820" s="3" t="s">
        <v>908</v>
      </c>
      <c r="E820" s="4" t="s">
        <v>938</v>
      </c>
      <c r="F820" s="2">
        <f t="shared" si="34"/>
        <v>44377.59097222222</v>
      </c>
      <c r="G820" s="21">
        <v>44378</v>
      </c>
      <c r="H820" s="23">
        <v>62600</v>
      </c>
      <c r="I820" s="23">
        <v>62600</v>
      </c>
      <c r="J820" s="13" t="s">
        <v>19</v>
      </c>
      <c r="K820" s="24" t="s">
        <v>16</v>
      </c>
      <c r="L820" s="3"/>
    </row>
    <row r="821" spans="1:12" ht="114.95" customHeight="1">
      <c r="A821" s="32">
        <v>822</v>
      </c>
      <c r="B821" s="2">
        <v>44363.591666666667</v>
      </c>
      <c r="C821" s="3" t="s">
        <v>741</v>
      </c>
      <c r="D821" s="3" t="s">
        <v>35</v>
      </c>
      <c r="E821" s="4" t="s">
        <v>939</v>
      </c>
      <c r="F821" s="2">
        <f t="shared" si="34"/>
        <v>44377.591666666667</v>
      </c>
      <c r="G821" s="21">
        <v>44378</v>
      </c>
      <c r="H821" s="23">
        <v>205856</v>
      </c>
      <c r="I821" s="23">
        <v>205856</v>
      </c>
      <c r="J821" s="13" t="s">
        <v>37</v>
      </c>
      <c r="K821" s="24" t="s">
        <v>16</v>
      </c>
      <c r="L821" s="3"/>
    </row>
    <row r="822" spans="1:12" ht="114.95" customHeight="1">
      <c r="A822" s="32">
        <v>823</v>
      </c>
      <c r="B822" s="2">
        <v>44363.592361111114</v>
      </c>
      <c r="C822" s="3" t="s">
        <v>741</v>
      </c>
      <c r="D822" s="3" t="s">
        <v>209</v>
      </c>
      <c r="E822" s="4" t="s">
        <v>940</v>
      </c>
      <c r="F822" s="2">
        <f t="shared" si="34"/>
        <v>44377.592361111114</v>
      </c>
      <c r="G822" s="21">
        <v>44378</v>
      </c>
      <c r="H822" s="23">
        <v>1011077</v>
      </c>
      <c r="I822" s="23">
        <v>1011077</v>
      </c>
      <c r="J822" s="13" t="s">
        <v>19</v>
      </c>
      <c r="K822" s="24" t="s">
        <v>16</v>
      </c>
      <c r="L822" s="3"/>
    </row>
    <row r="823" spans="1:12" ht="114.95" customHeight="1">
      <c r="A823" s="32">
        <v>824</v>
      </c>
      <c r="B823" s="2">
        <v>44363.594444444447</v>
      </c>
      <c r="C823" s="3" t="s">
        <v>741</v>
      </c>
      <c r="D823" s="3" t="s">
        <v>217</v>
      </c>
      <c r="E823" s="4" t="s">
        <v>941</v>
      </c>
      <c r="F823" s="2">
        <f t="shared" si="34"/>
        <v>44377.594444444447</v>
      </c>
      <c r="G823" s="21">
        <v>44378</v>
      </c>
      <c r="H823" s="23">
        <v>70000</v>
      </c>
      <c r="I823" s="23">
        <v>70000</v>
      </c>
      <c r="J823" s="13" t="s">
        <v>19</v>
      </c>
      <c r="K823" s="24" t="s">
        <v>16</v>
      </c>
      <c r="L823" s="3"/>
    </row>
    <row r="824" spans="1:12" ht="114.95" customHeight="1">
      <c r="A824" s="32">
        <v>825</v>
      </c>
      <c r="B824" s="2">
        <v>44363.604166666664</v>
      </c>
      <c r="C824" s="3" t="s">
        <v>741</v>
      </c>
      <c r="D824" s="3" t="s">
        <v>864</v>
      </c>
      <c r="E824" s="4" t="s">
        <v>811</v>
      </c>
      <c r="F824" s="2">
        <f t="shared" si="34"/>
        <v>44377.604166666664</v>
      </c>
      <c r="G824" s="21">
        <v>44378</v>
      </c>
      <c r="H824" s="23">
        <v>66702</v>
      </c>
      <c r="I824" s="23">
        <v>66702</v>
      </c>
      <c r="J824" s="13" t="s">
        <v>19</v>
      </c>
      <c r="K824" s="24" t="s">
        <v>16</v>
      </c>
      <c r="L824" s="3"/>
    </row>
    <row r="825" spans="1:12" ht="114.95" customHeight="1">
      <c r="A825" s="32">
        <v>826</v>
      </c>
      <c r="B825" s="2">
        <v>44363.604166666664</v>
      </c>
      <c r="C825" s="3" t="s">
        <v>741</v>
      </c>
      <c r="D825" s="3" t="s">
        <v>910</v>
      </c>
      <c r="E825" s="4" t="s">
        <v>942</v>
      </c>
      <c r="F825" s="2">
        <f t="shared" si="34"/>
        <v>44377.604166666664</v>
      </c>
      <c r="G825" s="21">
        <v>44378</v>
      </c>
      <c r="H825" s="23">
        <v>75500</v>
      </c>
      <c r="I825" s="23">
        <v>75500</v>
      </c>
      <c r="J825" s="13" t="s">
        <v>19</v>
      </c>
      <c r="K825" s="24" t="s">
        <v>16</v>
      </c>
      <c r="L825" s="3"/>
    </row>
    <row r="826" spans="1:12" ht="114.95" customHeight="1">
      <c r="A826" s="32">
        <v>828</v>
      </c>
      <c r="B826" s="2">
        <v>44363.60833333333</v>
      </c>
      <c r="C826" s="3" t="s">
        <v>741</v>
      </c>
      <c r="D826" s="3" t="s">
        <v>55</v>
      </c>
      <c r="E826" s="4" t="s">
        <v>943</v>
      </c>
      <c r="F826" s="2">
        <f t="shared" si="34"/>
        <v>44377.60833333333</v>
      </c>
      <c r="G826" s="21">
        <v>44378</v>
      </c>
      <c r="H826" s="23">
        <v>126381</v>
      </c>
      <c r="I826" s="23">
        <v>126381</v>
      </c>
      <c r="J826" s="13" t="s">
        <v>37</v>
      </c>
      <c r="K826" s="24" t="s">
        <v>16</v>
      </c>
      <c r="L826" s="3"/>
    </row>
    <row r="827" spans="1:12" ht="114.95" customHeight="1">
      <c r="A827" s="32">
        <v>829</v>
      </c>
      <c r="B827" s="2">
        <v>44363.609027777777</v>
      </c>
      <c r="C827" s="3" t="s">
        <v>741</v>
      </c>
      <c r="D827" s="3" t="s">
        <v>944</v>
      </c>
      <c r="E827" s="4" t="s">
        <v>945</v>
      </c>
      <c r="F827" s="2">
        <f t="shared" si="34"/>
        <v>44377.609027777777</v>
      </c>
      <c r="G827" s="21">
        <v>44440</v>
      </c>
      <c r="H827" s="23">
        <v>31059</v>
      </c>
      <c r="I827" s="23">
        <v>31059</v>
      </c>
      <c r="J827" s="13" t="s">
        <v>37</v>
      </c>
      <c r="K827" s="24" t="s">
        <v>16</v>
      </c>
      <c r="L827" s="3"/>
    </row>
    <row r="828" spans="1:12" ht="114.95" customHeight="1">
      <c r="A828" s="32">
        <v>827</v>
      </c>
      <c r="B828" s="2">
        <v>44363.609722222223</v>
      </c>
      <c r="C828" s="3" t="s">
        <v>741</v>
      </c>
      <c r="D828" s="3" t="s">
        <v>946</v>
      </c>
      <c r="E828" s="4" t="s">
        <v>947</v>
      </c>
      <c r="F828" s="2">
        <f t="shared" si="34"/>
        <v>44377.609722222223</v>
      </c>
      <c r="G828" s="21">
        <v>44378</v>
      </c>
      <c r="H828" s="23">
        <v>62400</v>
      </c>
      <c r="I828" s="23">
        <v>62400</v>
      </c>
      <c r="J828" s="13" t="s">
        <v>19</v>
      </c>
      <c r="K828" s="24" t="s">
        <v>16</v>
      </c>
      <c r="L828" s="3"/>
    </row>
    <row r="829" spans="1:12" ht="114.95" customHeight="1">
      <c r="A829" s="32">
        <v>830</v>
      </c>
      <c r="B829" s="2">
        <v>44363.61041666667</v>
      </c>
      <c r="C829" s="3" t="s">
        <v>741</v>
      </c>
      <c r="D829" s="3" t="s">
        <v>911</v>
      </c>
      <c r="E829" s="4" t="s">
        <v>948</v>
      </c>
      <c r="F829" s="2">
        <f t="shared" si="34"/>
        <v>44377.61041666667</v>
      </c>
      <c r="G829" s="21">
        <v>44378</v>
      </c>
      <c r="H829" s="23">
        <v>30000</v>
      </c>
      <c r="I829" s="23">
        <v>30000</v>
      </c>
      <c r="J829" s="13" t="s">
        <v>37</v>
      </c>
      <c r="K829" s="24" t="s">
        <v>16</v>
      </c>
      <c r="L829" s="3"/>
    </row>
    <row r="830" spans="1:12" ht="114.95" customHeight="1">
      <c r="A830" s="32">
        <v>831</v>
      </c>
      <c r="B830" s="2">
        <v>44363.615972222222</v>
      </c>
      <c r="C830" s="3" t="s">
        <v>741</v>
      </c>
      <c r="D830" s="3" t="s">
        <v>567</v>
      </c>
      <c r="E830" s="4" t="s">
        <v>949</v>
      </c>
      <c r="F830" s="2">
        <f t="shared" si="34"/>
        <v>44377.615972222222</v>
      </c>
      <c r="G830" s="21">
        <v>44378</v>
      </c>
      <c r="H830" s="23">
        <v>42500</v>
      </c>
      <c r="I830" s="23">
        <v>42500</v>
      </c>
      <c r="J830" s="13" t="s">
        <v>166</v>
      </c>
      <c r="K830" s="24" t="s">
        <v>16</v>
      </c>
      <c r="L830" s="3"/>
    </row>
    <row r="831" spans="1:12" ht="114.95" customHeight="1">
      <c r="A831" s="32">
        <v>832</v>
      </c>
      <c r="B831" s="2">
        <v>44363.62222222222</v>
      </c>
      <c r="C831" s="3" t="s">
        <v>741</v>
      </c>
      <c r="D831" s="3" t="s">
        <v>950</v>
      </c>
      <c r="E831" s="4" t="s">
        <v>951</v>
      </c>
      <c r="F831" s="2">
        <f t="shared" si="34"/>
        <v>44377.62222222222</v>
      </c>
      <c r="G831" s="21">
        <v>44378</v>
      </c>
      <c r="H831" s="23">
        <v>1684774</v>
      </c>
      <c r="I831" s="23">
        <v>1684774</v>
      </c>
      <c r="J831" s="13" t="s">
        <v>73</v>
      </c>
      <c r="K831" s="24" t="s">
        <v>16</v>
      </c>
      <c r="L831" s="3"/>
    </row>
    <row r="832" spans="1:12" ht="114.95" customHeight="1">
      <c r="A832" s="32">
        <v>833</v>
      </c>
      <c r="B832" s="2">
        <v>44363.659722222219</v>
      </c>
      <c r="C832" s="3" t="s">
        <v>741</v>
      </c>
      <c r="D832" s="3" t="s">
        <v>952</v>
      </c>
      <c r="E832" s="4" t="s">
        <v>198</v>
      </c>
      <c r="F832" s="2">
        <f t="shared" si="34"/>
        <v>44377.659722222219</v>
      </c>
      <c r="G832" s="21">
        <v>44378</v>
      </c>
      <c r="H832" s="23">
        <v>104895</v>
      </c>
      <c r="I832" s="23">
        <v>104895</v>
      </c>
      <c r="J832" s="13" t="s">
        <v>73</v>
      </c>
      <c r="K832" s="24" t="s">
        <v>16</v>
      </c>
      <c r="L832" s="3"/>
    </row>
    <row r="833" spans="1:12" ht="114.95" customHeight="1">
      <c r="A833" s="32">
        <v>807</v>
      </c>
      <c r="B833" s="2">
        <v>44383.498611111114</v>
      </c>
      <c r="C833" s="3" t="s">
        <v>741</v>
      </c>
      <c r="D833" s="3" t="s">
        <v>808</v>
      </c>
      <c r="E833" s="4" t="s">
        <v>953</v>
      </c>
      <c r="F833" s="2">
        <f>SUM(B833+14)</f>
        <v>44397.498611111114</v>
      </c>
      <c r="G833" s="5">
        <v>44378</v>
      </c>
      <c r="H833" s="6">
        <v>153000</v>
      </c>
      <c r="I833" s="7">
        <v>153000</v>
      </c>
      <c r="J833" s="4" t="s">
        <v>19</v>
      </c>
      <c r="K833" s="8" t="s">
        <v>16</v>
      </c>
      <c r="L833" s="3"/>
    </row>
    <row r="834" spans="1:12" ht="114.95" customHeight="1">
      <c r="A834" s="32">
        <v>808</v>
      </c>
      <c r="B834" s="2">
        <v>44383.498611111114</v>
      </c>
      <c r="C834" s="3" t="s">
        <v>741</v>
      </c>
      <c r="D834" s="3" t="s">
        <v>900</v>
      </c>
      <c r="E834" s="4" t="s">
        <v>954</v>
      </c>
      <c r="F834" s="2">
        <f>SUM(B834+14)</f>
        <v>44397.498611111114</v>
      </c>
      <c r="G834" s="5">
        <v>44378</v>
      </c>
      <c r="H834" s="6">
        <v>47000</v>
      </c>
      <c r="I834" s="7">
        <v>47000</v>
      </c>
      <c r="J834" s="4" t="s">
        <v>37</v>
      </c>
      <c r="K834" s="8" t="s">
        <v>16</v>
      </c>
      <c r="L834" s="3"/>
    </row>
    <row r="835" spans="1:12" ht="114.95" customHeight="1">
      <c r="A835" s="32">
        <v>806</v>
      </c>
      <c r="B835" s="2">
        <v>44383.504166666666</v>
      </c>
      <c r="C835" s="3" t="s">
        <v>741</v>
      </c>
      <c r="D835" s="3" t="s">
        <v>865</v>
      </c>
      <c r="E835" s="4" t="s">
        <v>955</v>
      </c>
      <c r="F835" s="2">
        <f>SUM(B835+14)</f>
        <v>44397.504166666666</v>
      </c>
      <c r="G835" s="5">
        <v>44378</v>
      </c>
      <c r="H835" s="6">
        <v>229348</v>
      </c>
      <c r="I835" s="7">
        <v>229348</v>
      </c>
      <c r="J835" s="4" t="s">
        <v>73</v>
      </c>
      <c r="K835" s="8" t="s">
        <v>16</v>
      </c>
      <c r="L835" s="3"/>
    </row>
    <row r="836" spans="1:12" ht="114.95" customHeight="1">
      <c r="A836" s="32">
        <v>834</v>
      </c>
      <c r="B836" s="2">
        <v>44403.488194444442</v>
      </c>
      <c r="C836" s="3" t="s">
        <v>741</v>
      </c>
      <c r="D836" s="3" t="s">
        <v>956</v>
      </c>
      <c r="E836" s="4" t="s">
        <v>957</v>
      </c>
      <c r="F836" s="2">
        <f>SUM(B836 + 14)</f>
        <v>44417.488194444442</v>
      </c>
      <c r="G836" s="21">
        <v>44414</v>
      </c>
      <c r="H836" s="23">
        <v>35000</v>
      </c>
      <c r="I836" s="23">
        <v>35000</v>
      </c>
      <c r="J836" s="13" t="s">
        <v>153</v>
      </c>
      <c r="K836" s="24" t="s">
        <v>16</v>
      </c>
      <c r="L836" s="3"/>
    </row>
    <row r="837" spans="1:12" ht="114.95" customHeight="1">
      <c r="A837" s="32">
        <v>835</v>
      </c>
      <c r="B837" s="2">
        <v>44403.506944444445</v>
      </c>
      <c r="C837" s="3" t="s">
        <v>741</v>
      </c>
      <c r="D837" s="3" t="s">
        <v>958</v>
      </c>
      <c r="E837" s="4" t="s">
        <v>959</v>
      </c>
      <c r="F837" s="2">
        <f>SUM(B837 + 14)</f>
        <v>44417.506944444445</v>
      </c>
      <c r="G837" s="21">
        <v>44136</v>
      </c>
      <c r="H837" s="23">
        <v>45000</v>
      </c>
      <c r="I837" s="23">
        <v>45000</v>
      </c>
      <c r="J837" s="13" t="s">
        <v>51</v>
      </c>
      <c r="K837" s="24" t="s">
        <v>16</v>
      </c>
      <c r="L837" s="3"/>
    </row>
    <row r="838" spans="1:12" ht="114.95" customHeight="1">
      <c r="A838" s="32">
        <v>836</v>
      </c>
      <c r="B838" s="2">
        <v>44410.465277777781</v>
      </c>
      <c r="C838" s="3" t="s">
        <v>741</v>
      </c>
      <c r="D838" s="3" t="s">
        <v>849</v>
      </c>
      <c r="E838" s="4" t="s">
        <v>960</v>
      </c>
      <c r="F838" s="2">
        <f>SUM(B838 + 14)</f>
        <v>44424.465277777781</v>
      </c>
      <c r="G838" s="21">
        <v>44425</v>
      </c>
      <c r="H838" s="23">
        <v>23000</v>
      </c>
      <c r="I838" s="23">
        <v>100000</v>
      </c>
      <c r="J838" s="13" t="s">
        <v>19</v>
      </c>
      <c r="K838" s="24" t="s">
        <v>16</v>
      </c>
      <c r="L838" s="3"/>
    </row>
    <row r="839" spans="1:12" ht="114.95" customHeight="1">
      <c r="A839" s="32">
        <v>809</v>
      </c>
      <c r="B839" s="2">
        <v>44410.470833333333</v>
      </c>
      <c r="C839" s="3" t="s">
        <v>741</v>
      </c>
      <c r="D839" s="3" t="s">
        <v>961</v>
      </c>
      <c r="E839" s="4" t="s">
        <v>962</v>
      </c>
      <c r="F839" s="2">
        <f t="shared" ref="F839:F844" si="35">SUM(B839+14)</f>
        <v>44424.470833333333</v>
      </c>
      <c r="G839" s="5">
        <v>44425</v>
      </c>
      <c r="H839" s="6">
        <v>25000</v>
      </c>
      <c r="I839" s="7">
        <v>30000</v>
      </c>
      <c r="J839" s="4" t="s">
        <v>37</v>
      </c>
      <c r="K839" s="8" t="s">
        <v>16</v>
      </c>
      <c r="L839" s="3"/>
    </row>
    <row r="840" spans="1:12" ht="114.95" customHeight="1">
      <c r="A840" s="32">
        <v>811</v>
      </c>
      <c r="B840" s="2">
        <v>44410.525694444441</v>
      </c>
      <c r="C840" s="3" t="s">
        <v>741</v>
      </c>
      <c r="D840" s="3" t="s">
        <v>963</v>
      </c>
      <c r="E840" s="4" t="s">
        <v>964</v>
      </c>
      <c r="F840" s="2">
        <f t="shared" si="35"/>
        <v>44424.525694444441</v>
      </c>
      <c r="G840" s="5">
        <v>44410</v>
      </c>
      <c r="H840" s="6">
        <v>26000</v>
      </c>
      <c r="I840" s="7">
        <v>26000</v>
      </c>
      <c r="J840" s="4" t="s">
        <v>61</v>
      </c>
      <c r="K840" s="8" t="s">
        <v>16</v>
      </c>
      <c r="L840" s="3"/>
    </row>
    <row r="841" spans="1:12" ht="114.95" customHeight="1">
      <c r="A841" s="32">
        <v>812</v>
      </c>
      <c r="B841" s="2">
        <v>44417.655555555553</v>
      </c>
      <c r="C841" s="3" t="s">
        <v>741</v>
      </c>
      <c r="D841" s="3" t="s">
        <v>965</v>
      </c>
      <c r="E841" s="4" t="s">
        <v>966</v>
      </c>
      <c r="F841" s="2">
        <f t="shared" si="35"/>
        <v>44431.655555555553</v>
      </c>
      <c r="G841" s="5">
        <v>44417</v>
      </c>
      <c r="H841" s="6">
        <v>27000</v>
      </c>
      <c r="I841" s="7">
        <v>90000</v>
      </c>
      <c r="J841" s="4" t="s">
        <v>61</v>
      </c>
      <c r="K841" s="8" t="s">
        <v>16</v>
      </c>
      <c r="L841" s="3"/>
    </row>
    <row r="842" spans="1:12" ht="114.95" customHeight="1">
      <c r="A842" s="32">
        <v>810</v>
      </c>
      <c r="B842" s="2">
        <v>44419.627083333333</v>
      </c>
      <c r="C842" s="3" t="s">
        <v>741</v>
      </c>
      <c r="D842" s="3" t="s">
        <v>967</v>
      </c>
      <c r="E842" s="4" t="s">
        <v>968</v>
      </c>
      <c r="F842" s="2">
        <f t="shared" si="35"/>
        <v>44433.627083333333</v>
      </c>
      <c r="G842" s="5">
        <v>44417</v>
      </c>
      <c r="H842" s="6">
        <v>625000</v>
      </c>
      <c r="I842" s="7">
        <v>625000</v>
      </c>
      <c r="J842" s="4" t="s">
        <v>61</v>
      </c>
      <c r="K842" s="8" t="s">
        <v>16</v>
      </c>
      <c r="L842" s="3"/>
    </row>
    <row r="843" spans="1:12" ht="114.95" customHeight="1">
      <c r="A843" s="32">
        <v>839</v>
      </c>
      <c r="B843" s="2">
        <v>44424.50277777778</v>
      </c>
      <c r="C843" s="3" t="s">
        <v>741</v>
      </c>
      <c r="D843" s="3" t="s">
        <v>903</v>
      </c>
      <c r="E843" s="4" t="s">
        <v>969</v>
      </c>
      <c r="F843" s="2">
        <f t="shared" si="35"/>
        <v>44438.50277777778</v>
      </c>
      <c r="G843" s="5">
        <v>44378</v>
      </c>
      <c r="H843" s="6">
        <v>37000</v>
      </c>
      <c r="I843" s="7">
        <v>37000</v>
      </c>
      <c r="J843" s="4" t="s">
        <v>19</v>
      </c>
      <c r="K843" s="8" t="s">
        <v>16</v>
      </c>
      <c r="L843" s="3"/>
    </row>
    <row r="844" spans="1:12" ht="114.95" customHeight="1">
      <c r="A844" s="32">
        <v>840</v>
      </c>
      <c r="B844" s="2">
        <v>44424.510416666664</v>
      </c>
      <c r="C844" s="3" t="s">
        <v>741</v>
      </c>
      <c r="D844" s="3" t="s">
        <v>877</v>
      </c>
      <c r="E844" s="4" t="s">
        <v>970</v>
      </c>
      <c r="F844" s="2">
        <f t="shared" si="35"/>
        <v>44438.510416666664</v>
      </c>
      <c r="G844" s="5">
        <v>44378</v>
      </c>
      <c r="H844" s="6">
        <v>33600</v>
      </c>
      <c r="I844" s="7">
        <v>33600</v>
      </c>
      <c r="J844" s="4" t="s">
        <v>19</v>
      </c>
      <c r="K844" s="8" t="s">
        <v>16</v>
      </c>
      <c r="L844" s="3"/>
    </row>
    <row r="845" spans="1:12" ht="114.95" customHeight="1">
      <c r="A845" s="32">
        <v>837</v>
      </c>
      <c r="B845" s="2">
        <v>44434.493750000001</v>
      </c>
      <c r="C845" s="3" t="s">
        <v>741</v>
      </c>
      <c r="D845" s="3" t="s">
        <v>944</v>
      </c>
      <c r="E845" s="4" t="s">
        <v>971</v>
      </c>
      <c r="F845" s="2">
        <f>SUM(B845 + 14)</f>
        <v>44448.493750000001</v>
      </c>
      <c r="G845" s="21">
        <v>44449</v>
      </c>
      <c r="H845" s="23">
        <v>29984</v>
      </c>
      <c r="I845" s="23">
        <v>35000</v>
      </c>
      <c r="J845" s="13" t="s">
        <v>19</v>
      </c>
      <c r="K845" s="24" t="s">
        <v>16</v>
      </c>
      <c r="L845" s="3"/>
    </row>
    <row r="846" spans="1:12" ht="114.95" customHeight="1">
      <c r="A846" s="32">
        <v>838</v>
      </c>
      <c r="B846" s="2">
        <v>44440.445138888892</v>
      </c>
      <c r="C846" s="3" t="s">
        <v>741</v>
      </c>
      <c r="D846" s="3" t="s">
        <v>972</v>
      </c>
      <c r="E846" s="4" t="s">
        <v>973</v>
      </c>
      <c r="F846" s="2">
        <f>SUM(B846 + 14)</f>
        <v>44454.445138888892</v>
      </c>
      <c r="G846" s="21">
        <v>44455</v>
      </c>
      <c r="H846" s="23">
        <v>78000</v>
      </c>
      <c r="I846" s="23">
        <v>78000</v>
      </c>
      <c r="J846" s="13" t="s">
        <v>15</v>
      </c>
      <c r="K846" s="24" t="s">
        <v>16</v>
      </c>
      <c r="L846" s="3"/>
    </row>
    <row r="847" spans="1:12" ht="114.95" customHeight="1">
      <c r="A847" s="32">
        <v>842</v>
      </c>
      <c r="B847" s="2">
        <v>44455.838194444441</v>
      </c>
      <c r="C847" s="3" t="s">
        <v>741</v>
      </c>
      <c r="D847" s="3" t="s">
        <v>974</v>
      </c>
      <c r="E847" s="4" t="s">
        <v>975</v>
      </c>
      <c r="F847" s="2">
        <f>SUM(B847+14)</f>
        <v>44469.838194444441</v>
      </c>
      <c r="G847" s="5">
        <v>44470</v>
      </c>
      <c r="H847" s="6">
        <v>54000</v>
      </c>
      <c r="I847" s="7">
        <v>60000</v>
      </c>
      <c r="J847" s="4" t="s">
        <v>15</v>
      </c>
      <c r="K847" s="8" t="s">
        <v>16</v>
      </c>
      <c r="L847" s="3"/>
    </row>
    <row r="848" spans="1:12" ht="114.95" customHeight="1">
      <c r="A848" s="32">
        <v>841</v>
      </c>
      <c r="B848" s="2">
        <v>44491.417361111111</v>
      </c>
      <c r="C848" s="3" t="s">
        <v>741</v>
      </c>
      <c r="D848" s="3" t="s">
        <v>958</v>
      </c>
      <c r="E848" s="4" t="s">
        <v>976</v>
      </c>
      <c r="F848" s="2">
        <f>SUM(B848+14)</f>
        <v>44505.417361111111</v>
      </c>
      <c r="G848" s="5">
        <v>44432</v>
      </c>
      <c r="H848" s="6">
        <v>25000</v>
      </c>
      <c r="I848" s="7">
        <v>40000</v>
      </c>
      <c r="J848" s="4" t="s">
        <v>15</v>
      </c>
      <c r="K848" s="8" t="s">
        <v>16</v>
      </c>
      <c r="L848" s="3"/>
    </row>
    <row r="849" spans="1:12" ht="114.95" customHeight="1">
      <c r="A849" s="32">
        <v>861</v>
      </c>
      <c r="B849" s="2">
        <v>43138</v>
      </c>
      <c r="C849" s="3" t="s">
        <v>977</v>
      </c>
      <c r="D849" s="3" t="s">
        <v>538</v>
      </c>
      <c r="E849" s="4" t="s">
        <v>158</v>
      </c>
      <c r="F849" s="2">
        <v>43297</v>
      </c>
      <c r="G849" s="5">
        <v>43107</v>
      </c>
      <c r="H849" s="6">
        <v>54000</v>
      </c>
      <c r="I849" s="7">
        <v>54000</v>
      </c>
      <c r="J849" s="4" t="s">
        <v>37</v>
      </c>
      <c r="K849" s="8" t="s">
        <v>16</v>
      </c>
      <c r="L849" s="3"/>
    </row>
    <row r="850" spans="1:12" ht="114.95" customHeight="1">
      <c r="A850" s="32">
        <v>862</v>
      </c>
      <c r="B850" s="2">
        <v>43138</v>
      </c>
      <c r="C850" s="3" t="s">
        <v>977</v>
      </c>
      <c r="D850" s="3" t="s">
        <v>35</v>
      </c>
      <c r="E850" s="4" t="s">
        <v>136</v>
      </c>
      <c r="F850" s="2">
        <v>43297</v>
      </c>
      <c r="G850" s="5">
        <v>43107</v>
      </c>
      <c r="H850" s="6">
        <v>282500</v>
      </c>
      <c r="I850" s="7">
        <v>282500</v>
      </c>
      <c r="J850" s="4" t="s">
        <v>37</v>
      </c>
      <c r="K850" s="8" t="s">
        <v>16</v>
      </c>
      <c r="L850" s="3"/>
    </row>
    <row r="851" spans="1:12" ht="114.95" customHeight="1">
      <c r="A851" s="32">
        <v>863</v>
      </c>
      <c r="B851" s="2">
        <v>43138</v>
      </c>
      <c r="C851" s="3" t="s">
        <v>977</v>
      </c>
      <c r="D851" s="3" t="s">
        <v>55</v>
      </c>
      <c r="E851" s="4" t="s">
        <v>56</v>
      </c>
      <c r="F851" s="2">
        <v>43297</v>
      </c>
      <c r="G851" s="5">
        <v>43107</v>
      </c>
      <c r="H851" s="6">
        <v>35000</v>
      </c>
      <c r="I851" s="7">
        <v>35000</v>
      </c>
      <c r="J851" s="4" t="s">
        <v>37</v>
      </c>
      <c r="K851" s="8" t="s">
        <v>16</v>
      </c>
      <c r="L851" s="3"/>
    </row>
    <row r="852" spans="1:12" ht="114.95" customHeight="1">
      <c r="A852" s="32">
        <v>864</v>
      </c>
      <c r="B852" s="2">
        <v>43138</v>
      </c>
      <c r="C852" s="3" t="s">
        <v>977</v>
      </c>
      <c r="D852" s="3" t="s">
        <v>113</v>
      </c>
      <c r="E852" s="4" t="s">
        <v>114</v>
      </c>
      <c r="F852" s="2">
        <v>43297</v>
      </c>
      <c r="G852" s="5">
        <v>43107</v>
      </c>
      <c r="H852" s="6">
        <v>40000</v>
      </c>
      <c r="I852" s="7">
        <v>40000</v>
      </c>
      <c r="J852" s="4" t="s">
        <v>19</v>
      </c>
      <c r="K852" s="8" t="s">
        <v>16</v>
      </c>
      <c r="L852" s="3"/>
    </row>
    <row r="853" spans="1:12" ht="114.95" customHeight="1">
      <c r="A853" s="32">
        <v>865</v>
      </c>
      <c r="B853" s="2">
        <v>43138</v>
      </c>
      <c r="C853" s="3" t="s">
        <v>977</v>
      </c>
      <c r="D853" s="3" t="s">
        <v>123</v>
      </c>
      <c r="E853" s="4" t="s">
        <v>124</v>
      </c>
      <c r="F853" s="2">
        <v>43297</v>
      </c>
      <c r="G853" s="5">
        <v>43107</v>
      </c>
      <c r="H853" s="6">
        <v>1000000</v>
      </c>
      <c r="I853" s="7">
        <v>1000000</v>
      </c>
      <c r="J853" s="4" t="s">
        <v>19</v>
      </c>
      <c r="K853" s="8" t="s">
        <v>16</v>
      </c>
      <c r="L853" s="3"/>
    </row>
    <row r="854" spans="1:12" ht="114.95" customHeight="1">
      <c r="A854" s="32">
        <v>866</v>
      </c>
      <c r="B854" s="2">
        <v>43138</v>
      </c>
      <c r="C854" s="3" t="s">
        <v>977</v>
      </c>
      <c r="D854" s="3" t="s">
        <v>521</v>
      </c>
      <c r="E854" s="4" t="s">
        <v>978</v>
      </c>
      <c r="F854" s="2">
        <v>43297</v>
      </c>
      <c r="G854" s="5">
        <v>43107</v>
      </c>
      <c r="H854" s="6">
        <v>70000</v>
      </c>
      <c r="I854" s="7">
        <v>70000</v>
      </c>
      <c r="J854" s="4" t="s">
        <v>19</v>
      </c>
      <c r="K854" s="8" t="s">
        <v>16</v>
      </c>
      <c r="L854" s="3"/>
    </row>
    <row r="855" spans="1:12" ht="114.95" customHeight="1">
      <c r="A855" s="32">
        <v>867</v>
      </c>
      <c r="B855" s="2">
        <v>43138</v>
      </c>
      <c r="C855" s="3" t="s">
        <v>977</v>
      </c>
      <c r="D855" s="3" t="s">
        <v>794</v>
      </c>
      <c r="E855" s="4" t="s">
        <v>979</v>
      </c>
      <c r="F855" s="2">
        <v>43297</v>
      </c>
      <c r="G855" s="5">
        <v>43107</v>
      </c>
      <c r="H855" s="6">
        <v>80000</v>
      </c>
      <c r="I855" s="7">
        <v>80000</v>
      </c>
      <c r="J855" s="4" t="s">
        <v>19</v>
      </c>
      <c r="K855" s="8" t="s">
        <v>16</v>
      </c>
      <c r="L855" s="3"/>
    </row>
    <row r="856" spans="1:12" ht="114.95" customHeight="1">
      <c r="A856" s="32">
        <v>868</v>
      </c>
      <c r="B856" s="2">
        <v>43138</v>
      </c>
      <c r="C856" s="3" t="s">
        <v>977</v>
      </c>
      <c r="D856" s="3" t="s">
        <v>606</v>
      </c>
      <c r="E856" s="4" t="s">
        <v>980</v>
      </c>
      <c r="F856" s="2">
        <v>43297</v>
      </c>
      <c r="G856" s="5">
        <v>43107</v>
      </c>
      <c r="H856" s="6">
        <v>135000</v>
      </c>
      <c r="I856" s="7">
        <v>135000</v>
      </c>
      <c r="J856" s="4" t="s">
        <v>19</v>
      </c>
      <c r="K856" s="8" t="s">
        <v>16</v>
      </c>
      <c r="L856" s="3"/>
    </row>
    <row r="857" spans="1:12" ht="114.95" customHeight="1">
      <c r="A857" s="32">
        <v>843</v>
      </c>
      <c r="B857" s="2">
        <v>43181</v>
      </c>
      <c r="C857" s="3" t="s">
        <v>977</v>
      </c>
      <c r="D857" s="3" t="s">
        <v>981</v>
      </c>
      <c r="E857" s="11" t="s">
        <v>982</v>
      </c>
      <c r="F857" s="2">
        <f t="shared" ref="F857:F862" si="36">B857+10</f>
        <v>43191</v>
      </c>
      <c r="G857" s="2">
        <v>43191</v>
      </c>
      <c r="H857" s="7">
        <v>100000</v>
      </c>
      <c r="I857" s="7">
        <v>100000</v>
      </c>
      <c r="J857" s="3" t="s">
        <v>15</v>
      </c>
      <c r="K857" s="3" t="s">
        <v>16</v>
      </c>
      <c r="L857" s="3"/>
    </row>
    <row r="858" spans="1:12" ht="114.95" customHeight="1">
      <c r="A858" s="32">
        <v>844</v>
      </c>
      <c r="B858" s="30">
        <v>43182</v>
      </c>
      <c r="C858" s="25" t="s">
        <v>977</v>
      </c>
      <c r="D858" s="25" t="s">
        <v>983</v>
      </c>
      <c r="E858" s="37" t="s">
        <v>984</v>
      </c>
      <c r="F858" s="30">
        <f t="shared" si="36"/>
        <v>43192</v>
      </c>
      <c r="G858" s="30">
        <v>43282</v>
      </c>
      <c r="H858" s="36">
        <v>135224.64000000001</v>
      </c>
      <c r="I858" s="36">
        <v>135224.64000000001</v>
      </c>
      <c r="J858" s="25" t="s">
        <v>15</v>
      </c>
      <c r="K858" s="25" t="s">
        <v>16</v>
      </c>
      <c r="L858" s="3"/>
    </row>
    <row r="859" spans="1:12" ht="114.95" customHeight="1">
      <c r="A859" s="32">
        <v>845</v>
      </c>
      <c r="B859" s="2">
        <v>43209</v>
      </c>
      <c r="C859" s="3" t="s">
        <v>977</v>
      </c>
      <c r="D859" s="3" t="s">
        <v>985</v>
      </c>
      <c r="E859" s="4" t="s">
        <v>986</v>
      </c>
      <c r="F859" s="2">
        <f t="shared" si="36"/>
        <v>43219</v>
      </c>
      <c r="G859" s="5">
        <v>42826</v>
      </c>
      <c r="H859" s="7">
        <v>6161750</v>
      </c>
      <c r="I859" s="7">
        <v>6161750</v>
      </c>
      <c r="J859" s="4" t="s">
        <v>987</v>
      </c>
      <c r="K859" s="8" t="s">
        <v>16</v>
      </c>
      <c r="L859" s="3" t="s">
        <v>96</v>
      </c>
    </row>
    <row r="860" spans="1:12" ht="114.95" customHeight="1">
      <c r="A860" s="32">
        <v>846</v>
      </c>
      <c r="B860" s="2">
        <v>43257</v>
      </c>
      <c r="C860" s="3" t="s">
        <v>977</v>
      </c>
      <c r="D860" s="3" t="s">
        <v>321</v>
      </c>
      <c r="E860" s="4" t="s">
        <v>322</v>
      </c>
      <c r="F860" s="2">
        <f t="shared" si="36"/>
        <v>43267</v>
      </c>
      <c r="G860" s="5">
        <v>42617</v>
      </c>
      <c r="H860" s="6">
        <v>100000</v>
      </c>
      <c r="I860" s="38">
        <v>100000</v>
      </c>
      <c r="J860" s="4" t="s">
        <v>314</v>
      </c>
      <c r="K860" s="8" t="s">
        <v>16</v>
      </c>
      <c r="L860" s="3" t="s">
        <v>96</v>
      </c>
    </row>
    <row r="861" spans="1:12" ht="114.95" customHeight="1">
      <c r="A861" s="32">
        <v>847</v>
      </c>
      <c r="B861" s="2">
        <v>43257</v>
      </c>
      <c r="C861" s="3" t="s">
        <v>977</v>
      </c>
      <c r="D861" s="3" t="s">
        <v>113</v>
      </c>
      <c r="E861" s="4" t="s">
        <v>114</v>
      </c>
      <c r="F861" s="2">
        <f t="shared" si="36"/>
        <v>43267</v>
      </c>
      <c r="G861" s="5">
        <v>42917</v>
      </c>
      <c r="H861" s="6">
        <v>130000</v>
      </c>
      <c r="I861" s="38">
        <v>130000</v>
      </c>
      <c r="J861" s="4" t="s">
        <v>15</v>
      </c>
      <c r="K861" s="8" t="s">
        <v>16</v>
      </c>
      <c r="L861" s="3" t="s">
        <v>96</v>
      </c>
    </row>
    <row r="862" spans="1:12" ht="114.95" customHeight="1">
      <c r="A862" s="32">
        <v>848</v>
      </c>
      <c r="B862" s="2">
        <v>43257</v>
      </c>
      <c r="C862" s="3" t="s">
        <v>977</v>
      </c>
      <c r="D862" s="15" t="s">
        <v>988</v>
      </c>
      <c r="E862" s="4" t="s">
        <v>989</v>
      </c>
      <c r="F862" s="2">
        <f t="shared" si="36"/>
        <v>43267</v>
      </c>
      <c r="G862" s="5">
        <v>42585</v>
      </c>
      <c r="H862" s="6">
        <v>7500000</v>
      </c>
      <c r="I862" s="38">
        <v>7500000</v>
      </c>
      <c r="J862" s="4" t="s">
        <v>15</v>
      </c>
      <c r="K862" s="8" t="s">
        <v>16</v>
      </c>
      <c r="L862" s="3" t="s">
        <v>96</v>
      </c>
    </row>
    <row r="863" spans="1:12" ht="114.95" customHeight="1">
      <c r="A863" s="32">
        <v>880</v>
      </c>
      <c r="B863" s="2">
        <v>43257</v>
      </c>
      <c r="C863" s="3" t="s">
        <v>977</v>
      </c>
      <c r="D863" s="3" t="s">
        <v>606</v>
      </c>
      <c r="E863" s="4" t="s">
        <v>990</v>
      </c>
      <c r="F863" s="2">
        <v>43271</v>
      </c>
      <c r="G863" s="5">
        <v>42376</v>
      </c>
      <c r="H863" s="6">
        <v>120000</v>
      </c>
      <c r="I863" s="7">
        <v>120000</v>
      </c>
      <c r="J863" s="4" t="s">
        <v>73</v>
      </c>
      <c r="K863" s="8" t="s">
        <v>16</v>
      </c>
      <c r="L863" s="3"/>
    </row>
    <row r="864" spans="1:12" ht="114.95" customHeight="1">
      <c r="A864" s="32">
        <v>849</v>
      </c>
      <c r="B864" s="2">
        <v>43259</v>
      </c>
      <c r="C864" s="3" t="s">
        <v>977</v>
      </c>
      <c r="D864" s="15" t="s">
        <v>991</v>
      </c>
      <c r="E864" s="4" t="s">
        <v>992</v>
      </c>
      <c r="F864" s="2">
        <f t="shared" ref="F864:F874" si="37">B864+10</f>
        <v>43269</v>
      </c>
      <c r="G864" s="5">
        <v>42582</v>
      </c>
      <c r="H864" s="6">
        <v>59000</v>
      </c>
      <c r="I864" s="38">
        <v>59000</v>
      </c>
      <c r="J864" s="4" t="s">
        <v>19</v>
      </c>
      <c r="K864" s="8" t="s">
        <v>16</v>
      </c>
      <c r="L864" s="3" t="s">
        <v>96</v>
      </c>
    </row>
    <row r="865" spans="1:12" ht="114.95" customHeight="1">
      <c r="A865" s="32">
        <v>850</v>
      </c>
      <c r="B865" s="2">
        <v>43259</v>
      </c>
      <c r="C865" s="3" t="s">
        <v>977</v>
      </c>
      <c r="D865" s="39" t="s">
        <v>993</v>
      </c>
      <c r="E865" s="4" t="s">
        <v>994</v>
      </c>
      <c r="F865" s="2">
        <f t="shared" si="37"/>
        <v>43269</v>
      </c>
      <c r="G865" s="5">
        <v>41456</v>
      </c>
      <c r="H865" s="6">
        <v>80000</v>
      </c>
      <c r="I865" s="38">
        <v>80000</v>
      </c>
      <c r="J865" s="4" t="s">
        <v>314</v>
      </c>
      <c r="K865" s="8" t="s">
        <v>16</v>
      </c>
      <c r="L865" s="3" t="s">
        <v>96</v>
      </c>
    </row>
    <row r="866" spans="1:12" ht="114.95" customHeight="1">
      <c r="A866" s="32">
        <v>851</v>
      </c>
      <c r="B866" s="2">
        <v>43259</v>
      </c>
      <c r="C866" s="3" t="s">
        <v>977</v>
      </c>
      <c r="D866" s="39" t="s">
        <v>794</v>
      </c>
      <c r="E866" s="4" t="s">
        <v>994</v>
      </c>
      <c r="F866" s="2">
        <f t="shared" si="37"/>
        <v>43269</v>
      </c>
      <c r="G866" s="5">
        <v>42552</v>
      </c>
      <c r="H866" s="6">
        <v>100000</v>
      </c>
      <c r="I866" s="38">
        <v>100000</v>
      </c>
      <c r="J866" s="4" t="s">
        <v>314</v>
      </c>
      <c r="K866" s="8" t="s">
        <v>16</v>
      </c>
      <c r="L866" s="3" t="s">
        <v>96</v>
      </c>
    </row>
    <row r="867" spans="1:12" ht="114.95" customHeight="1">
      <c r="A867" s="32">
        <v>852</v>
      </c>
      <c r="B867" s="2">
        <v>43259</v>
      </c>
      <c r="C867" s="3" t="s">
        <v>977</v>
      </c>
      <c r="D867" s="39" t="s">
        <v>995</v>
      </c>
      <c r="E867" s="4" t="s">
        <v>996</v>
      </c>
      <c r="F867" s="2">
        <f t="shared" si="37"/>
        <v>43269</v>
      </c>
      <c r="G867" s="5">
        <v>42521</v>
      </c>
      <c r="H867" s="6">
        <v>37658</v>
      </c>
      <c r="I867" s="38">
        <v>37658</v>
      </c>
      <c r="J867" s="4" t="s">
        <v>15</v>
      </c>
      <c r="K867" s="8" t="s">
        <v>16</v>
      </c>
      <c r="L867" s="3" t="s">
        <v>96</v>
      </c>
    </row>
    <row r="868" spans="1:12" ht="114.95" customHeight="1">
      <c r="A868" s="32">
        <v>853</v>
      </c>
      <c r="B868" s="2">
        <v>43259</v>
      </c>
      <c r="C868" s="3" t="s">
        <v>977</v>
      </c>
      <c r="D868" s="15" t="s">
        <v>209</v>
      </c>
      <c r="E868" s="4" t="s">
        <v>989</v>
      </c>
      <c r="F868" s="2">
        <f t="shared" si="37"/>
        <v>43269</v>
      </c>
      <c r="G868" s="5">
        <v>42739</v>
      </c>
      <c r="H868" s="6">
        <v>775000</v>
      </c>
      <c r="I868" s="38">
        <v>775000</v>
      </c>
      <c r="J868" s="4" t="s">
        <v>15</v>
      </c>
      <c r="K868" s="8" t="s">
        <v>16</v>
      </c>
      <c r="L868" s="3" t="s">
        <v>96</v>
      </c>
    </row>
    <row r="869" spans="1:12" ht="114.95" customHeight="1">
      <c r="A869" s="32">
        <v>854</v>
      </c>
      <c r="B869" s="2">
        <v>43259</v>
      </c>
      <c r="C869" s="3" t="s">
        <v>977</v>
      </c>
      <c r="D869" s="15" t="s">
        <v>997</v>
      </c>
      <c r="E869" s="4" t="s">
        <v>135</v>
      </c>
      <c r="F869" s="2">
        <f t="shared" si="37"/>
        <v>43269</v>
      </c>
      <c r="G869" s="5">
        <v>42521</v>
      </c>
      <c r="H869" s="6">
        <v>97000</v>
      </c>
      <c r="I869" s="38">
        <v>97000</v>
      </c>
      <c r="J869" s="4" t="s">
        <v>15</v>
      </c>
      <c r="K869" s="8" t="s">
        <v>16</v>
      </c>
      <c r="L869" s="3" t="s">
        <v>96</v>
      </c>
    </row>
    <row r="870" spans="1:12" ht="114.95" customHeight="1">
      <c r="A870" s="32">
        <v>855</v>
      </c>
      <c r="B870" s="2">
        <v>43259</v>
      </c>
      <c r="C870" s="3" t="s">
        <v>977</v>
      </c>
      <c r="D870" s="15" t="s">
        <v>998</v>
      </c>
      <c r="E870" s="4" t="s">
        <v>999</v>
      </c>
      <c r="F870" s="2">
        <f t="shared" si="37"/>
        <v>43269</v>
      </c>
      <c r="G870" s="5">
        <v>41883</v>
      </c>
      <c r="H870" s="6">
        <v>85000</v>
      </c>
      <c r="I870" s="38">
        <v>85000</v>
      </c>
      <c r="J870" s="4" t="s">
        <v>314</v>
      </c>
      <c r="K870" s="8" t="s">
        <v>16</v>
      </c>
      <c r="L870" s="3" t="s">
        <v>96</v>
      </c>
    </row>
    <row r="871" spans="1:12" ht="114.95" customHeight="1">
      <c r="A871" s="32">
        <v>856</v>
      </c>
      <c r="B871" s="2">
        <v>43259</v>
      </c>
      <c r="C871" s="3" t="s">
        <v>977</v>
      </c>
      <c r="D871" s="15" t="s">
        <v>1000</v>
      </c>
      <c r="E871" s="4" t="s">
        <v>175</v>
      </c>
      <c r="F871" s="2">
        <f t="shared" si="37"/>
        <v>43269</v>
      </c>
      <c r="G871" s="5">
        <v>42324</v>
      </c>
      <c r="H871" s="6">
        <v>444000</v>
      </c>
      <c r="I871" s="38">
        <v>444000</v>
      </c>
      <c r="J871" s="4" t="s">
        <v>15</v>
      </c>
      <c r="K871" s="8" t="s">
        <v>16</v>
      </c>
      <c r="L871" s="3" t="s">
        <v>96</v>
      </c>
    </row>
    <row r="872" spans="1:12" ht="114.95" customHeight="1">
      <c r="A872" s="32">
        <v>857</v>
      </c>
      <c r="B872" s="2">
        <v>43259</v>
      </c>
      <c r="C872" s="3" t="s">
        <v>977</v>
      </c>
      <c r="D872" s="15" t="s">
        <v>1001</v>
      </c>
      <c r="E872" s="4" t="s">
        <v>1002</v>
      </c>
      <c r="F872" s="2">
        <f t="shared" si="37"/>
        <v>43269</v>
      </c>
      <c r="G872" s="5">
        <v>42230</v>
      </c>
      <c r="H872" s="6">
        <v>121705</v>
      </c>
      <c r="I872" s="38">
        <v>121705</v>
      </c>
      <c r="J872" s="4" t="s">
        <v>314</v>
      </c>
      <c r="K872" s="8" t="s">
        <v>16</v>
      </c>
      <c r="L872" s="3" t="s">
        <v>96</v>
      </c>
    </row>
    <row r="873" spans="1:12" ht="114.95" customHeight="1">
      <c r="A873" s="32">
        <v>858</v>
      </c>
      <c r="B873" s="2">
        <v>43259</v>
      </c>
      <c r="C873" s="3" t="s">
        <v>977</v>
      </c>
      <c r="D873" s="15" t="s">
        <v>1003</v>
      </c>
      <c r="E873" s="4" t="s">
        <v>1004</v>
      </c>
      <c r="F873" s="2">
        <f t="shared" si="37"/>
        <v>43269</v>
      </c>
      <c r="G873" s="5">
        <v>42233</v>
      </c>
      <c r="H873" s="6">
        <v>150000</v>
      </c>
      <c r="I873" s="38">
        <v>150000</v>
      </c>
      <c r="J873" s="4" t="s">
        <v>15</v>
      </c>
      <c r="K873" s="8" t="s">
        <v>16</v>
      </c>
      <c r="L873" s="3" t="s">
        <v>96</v>
      </c>
    </row>
    <row r="874" spans="1:12" ht="114.95" customHeight="1">
      <c r="A874" s="32">
        <v>859</v>
      </c>
      <c r="B874" s="2">
        <v>43259</v>
      </c>
      <c r="C874" s="3" t="s">
        <v>977</v>
      </c>
      <c r="D874" s="15" t="s">
        <v>1005</v>
      </c>
      <c r="E874" s="4" t="s">
        <v>135</v>
      </c>
      <c r="F874" s="2">
        <f t="shared" si="37"/>
        <v>43269</v>
      </c>
      <c r="G874" s="5">
        <v>41361</v>
      </c>
      <c r="H874" s="6">
        <v>500000</v>
      </c>
      <c r="I874" s="38">
        <v>500000</v>
      </c>
      <c r="J874" s="4" t="s">
        <v>314</v>
      </c>
      <c r="K874" s="8" t="s">
        <v>16</v>
      </c>
      <c r="L874" s="3" t="s">
        <v>96</v>
      </c>
    </row>
    <row r="875" spans="1:12" ht="114.95" customHeight="1">
      <c r="A875" s="32">
        <v>873</v>
      </c>
      <c r="B875" s="2">
        <v>43276</v>
      </c>
      <c r="C875" s="3" t="s">
        <v>977</v>
      </c>
      <c r="D875" s="3" t="s">
        <v>123</v>
      </c>
      <c r="E875" s="4" t="s">
        <v>124</v>
      </c>
      <c r="F875" s="2">
        <v>43350</v>
      </c>
      <c r="G875" s="5">
        <v>42742</v>
      </c>
      <c r="H875" s="6">
        <v>653420</v>
      </c>
      <c r="I875" s="7">
        <v>653420</v>
      </c>
      <c r="J875" s="4" t="s">
        <v>73</v>
      </c>
      <c r="K875" s="8" t="s">
        <v>16</v>
      </c>
      <c r="L875" s="3"/>
    </row>
    <row r="876" spans="1:12" ht="114.95" customHeight="1">
      <c r="A876" s="32">
        <v>874</v>
      </c>
      <c r="B876" s="2">
        <v>43276</v>
      </c>
      <c r="C876" s="3" t="s">
        <v>977</v>
      </c>
      <c r="D876" s="3" t="s">
        <v>1006</v>
      </c>
      <c r="E876" s="4" t="s">
        <v>1007</v>
      </c>
      <c r="F876" s="2">
        <v>43350</v>
      </c>
      <c r="G876" s="5">
        <v>42923</v>
      </c>
      <c r="H876" s="6">
        <v>2353464</v>
      </c>
      <c r="I876" s="7">
        <v>2353464</v>
      </c>
      <c r="J876" s="4" t="s">
        <v>73</v>
      </c>
      <c r="K876" s="8" t="s">
        <v>16</v>
      </c>
      <c r="L876" s="3"/>
    </row>
    <row r="877" spans="1:12" ht="114.95" customHeight="1">
      <c r="A877" s="32">
        <v>875</v>
      </c>
      <c r="B877" s="2">
        <v>43276</v>
      </c>
      <c r="C877" s="3" t="s">
        <v>977</v>
      </c>
      <c r="D877" s="3" t="s">
        <v>1008</v>
      </c>
      <c r="E877" s="4" t="s">
        <v>1009</v>
      </c>
      <c r="F877" s="2">
        <v>43350</v>
      </c>
      <c r="G877" s="5">
        <v>42963</v>
      </c>
      <c r="H877" s="6">
        <v>27269</v>
      </c>
      <c r="I877" s="7">
        <v>27269</v>
      </c>
      <c r="J877" s="4" t="s">
        <v>30</v>
      </c>
      <c r="K877" s="8" t="s">
        <v>16</v>
      </c>
      <c r="L877" s="3"/>
    </row>
    <row r="878" spans="1:12" ht="114.95" customHeight="1">
      <c r="A878" s="32">
        <v>876</v>
      </c>
      <c r="B878" s="2">
        <v>43276</v>
      </c>
      <c r="C878" s="3" t="s">
        <v>977</v>
      </c>
      <c r="D878" s="3" t="s">
        <v>1010</v>
      </c>
      <c r="E878" s="4" t="s">
        <v>819</v>
      </c>
      <c r="F878" s="2">
        <v>43350</v>
      </c>
      <c r="G878" s="5">
        <v>42738</v>
      </c>
      <c r="H878" s="6">
        <v>30900</v>
      </c>
      <c r="I878" s="7">
        <v>30900</v>
      </c>
      <c r="J878" s="4" t="s">
        <v>15</v>
      </c>
      <c r="K878" s="8" t="s">
        <v>16</v>
      </c>
      <c r="L878" s="3"/>
    </row>
    <row r="879" spans="1:12" ht="114.95" customHeight="1">
      <c r="A879" s="32">
        <v>877</v>
      </c>
      <c r="B879" s="2">
        <v>43276</v>
      </c>
      <c r="C879" s="3" t="s">
        <v>977</v>
      </c>
      <c r="D879" s="3" t="s">
        <v>794</v>
      </c>
      <c r="E879" s="4" t="s">
        <v>1011</v>
      </c>
      <c r="F879" s="2">
        <v>43350</v>
      </c>
      <c r="G879" s="5">
        <v>42742</v>
      </c>
      <c r="H879" s="6">
        <v>75756</v>
      </c>
      <c r="I879" s="7">
        <v>75756</v>
      </c>
      <c r="J879" s="4" t="s">
        <v>15</v>
      </c>
      <c r="K879" s="8" t="s">
        <v>16</v>
      </c>
      <c r="L879" s="3"/>
    </row>
    <row r="880" spans="1:12" ht="114.95" customHeight="1">
      <c r="A880" s="32">
        <v>878</v>
      </c>
      <c r="B880" s="2">
        <v>43276</v>
      </c>
      <c r="C880" s="3" t="s">
        <v>977</v>
      </c>
      <c r="D880" s="3" t="s">
        <v>1012</v>
      </c>
      <c r="E880" s="4" t="s">
        <v>619</v>
      </c>
      <c r="F880" s="2">
        <v>43350</v>
      </c>
      <c r="G880" s="5">
        <v>42996</v>
      </c>
      <c r="H880" s="6">
        <v>27405</v>
      </c>
      <c r="I880" s="7">
        <v>27405</v>
      </c>
      <c r="J880" s="4" t="s">
        <v>37</v>
      </c>
      <c r="K880" s="8" t="s">
        <v>16</v>
      </c>
      <c r="L880" s="3"/>
    </row>
    <row r="881" spans="1:12" ht="114.95" customHeight="1">
      <c r="A881" s="32">
        <v>879</v>
      </c>
      <c r="B881" s="2">
        <v>43276</v>
      </c>
      <c r="C881" s="3" t="s">
        <v>977</v>
      </c>
      <c r="D881" s="3" t="s">
        <v>521</v>
      </c>
      <c r="E881" s="4" t="s">
        <v>126</v>
      </c>
      <c r="F881" s="2">
        <v>43350</v>
      </c>
      <c r="G881" s="5">
        <v>42923</v>
      </c>
      <c r="H881" s="6">
        <v>67869</v>
      </c>
      <c r="I881" s="7">
        <v>67869</v>
      </c>
      <c r="J881" s="4" t="s">
        <v>73</v>
      </c>
      <c r="K881" s="8" t="s">
        <v>16</v>
      </c>
      <c r="L881" s="3"/>
    </row>
    <row r="882" spans="1:12" ht="114.95" customHeight="1">
      <c r="A882" s="32">
        <v>860</v>
      </c>
      <c r="B882" s="2">
        <v>43294</v>
      </c>
      <c r="C882" s="3" t="s">
        <v>977</v>
      </c>
      <c r="D882" s="3" t="s">
        <v>1013</v>
      </c>
      <c r="E882" s="4" t="s">
        <v>1014</v>
      </c>
      <c r="F882" s="2">
        <v>43308</v>
      </c>
      <c r="G882" s="5">
        <v>43304</v>
      </c>
      <c r="H882" s="6">
        <v>70742</v>
      </c>
      <c r="I882" s="7">
        <v>70742</v>
      </c>
      <c r="J882" s="4" t="s">
        <v>15</v>
      </c>
      <c r="K882" s="8" t="s">
        <v>16</v>
      </c>
      <c r="L882" s="3" t="s">
        <v>106</v>
      </c>
    </row>
    <row r="883" spans="1:12" ht="114.95" customHeight="1">
      <c r="A883" s="32">
        <v>869</v>
      </c>
      <c r="B883" s="2">
        <v>43300</v>
      </c>
      <c r="C883" s="3" t="s">
        <v>977</v>
      </c>
      <c r="D883" s="3" t="s">
        <v>1015</v>
      </c>
      <c r="E883" s="4" t="s">
        <v>706</v>
      </c>
      <c r="F883" s="2">
        <v>43139</v>
      </c>
      <c r="G883" s="5">
        <v>43108</v>
      </c>
      <c r="H883" s="6">
        <v>123510</v>
      </c>
      <c r="I883" s="7">
        <v>123510</v>
      </c>
      <c r="J883" s="4" t="s">
        <v>19</v>
      </c>
      <c r="K883" s="8" t="s">
        <v>16</v>
      </c>
      <c r="L883" s="3" t="s">
        <v>106</v>
      </c>
    </row>
    <row r="884" spans="1:12" ht="114.95" customHeight="1">
      <c r="A884" s="32">
        <v>870</v>
      </c>
      <c r="B884" s="2">
        <v>43300</v>
      </c>
      <c r="C884" s="3" t="s">
        <v>977</v>
      </c>
      <c r="D884" s="3" t="s">
        <v>308</v>
      </c>
      <c r="E884" s="11" t="s">
        <v>120</v>
      </c>
      <c r="F884" s="2">
        <v>43139</v>
      </c>
      <c r="G884" s="5">
        <v>43107</v>
      </c>
      <c r="H884" s="6">
        <v>45000</v>
      </c>
      <c r="I884" s="7">
        <v>45000</v>
      </c>
      <c r="J884" s="4" t="s">
        <v>19</v>
      </c>
      <c r="K884" s="8" t="s">
        <v>16</v>
      </c>
      <c r="L884" s="3" t="s">
        <v>106</v>
      </c>
    </row>
    <row r="885" spans="1:12" ht="114.95" customHeight="1">
      <c r="A885" s="32">
        <v>871</v>
      </c>
      <c r="B885" s="2">
        <v>43300</v>
      </c>
      <c r="C885" s="3" t="s">
        <v>977</v>
      </c>
      <c r="D885" s="3" t="s">
        <v>1016</v>
      </c>
      <c r="E885" s="4" t="s">
        <v>1017</v>
      </c>
      <c r="F885" s="2">
        <v>43139</v>
      </c>
      <c r="G885" s="5">
        <v>43330</v>
      </c>
      <c r="H885" s="6">
        <v>84000</v>
      </c>
      <c r="I885" s="7">
        <v>84000</v>
      </c>
      <c r="J885" s="4" t="s">
        <v>19</v>
      </c>
      <c r="K885" s="8" t="s">
        <v>16</v>
      </c>
      <c r="L885" s="3"/>
    </row>
    <row r="886" spans="1:12" ht="114.95" customHeight="1">
      <c r="A886" s="32">
        <v>872</v>
      </c>
      <c r="B886" s="2">
        <v>43306</v>
      </c>
      <c r="C886" s="3" t="s">
        <v>977</v>
      </c>
      <c r="D886" s="3" t="s">
        <v>1008</v>
      </c>
      <c r="E886" s="4" t="s">
        <v>1009</v>
      </c>
      <c r="F886" s="2">
        <v>43320</v>
      </c>
      <c r="G886" s="5">
        <v>43259</v>
      </c>
      <c r="H886" s="6">
        <v>25000</v>
      </c>
      <c r="I886" s="7">
        <v>25000</v>
      </c>
      <c r="J886" s="4" t="s">
        <v>19</v>
      </c>
      <c r="K886" s="8" t="s">
        <v>16</v>
      </c>
      <c r="L886" s="3" t="s">
        <v>106</v>
      </c>
    </row>
    <row r="887" spans="1:12" ht="114.95" customHeight="1">
      <c r="A887" s="32">
        <v>881</v>
      </c>
      <c r="B887" s="2">
        <v>43341</v>
      </c>
      <c r="C887" s="3" t="s">
        <v>977</v>
      </c>
      <c r="D887" s="31" t="s">
        <v>1018</v>
      </c>
      <c r="E887" s="4" t="s">
        <v>322</v>
      </c>
      <c r="F887" s="2">
        <f>B887 + 14</f>
        <v>43355</v>
      </c>
      <c r="G887" s="5">
        <v>43347</v>
      </c>
      <c r="H887" s="6">
        <v>139845</v>
      </c>
      <c r="I887" s="40">
        <v>139845</v>
      </c>
      <c r="J887" s="4" t="s">
        <v>15</v>
      </c>
      <c r="K887" s="8" t="s">
        <v>16</v>
      </c>
      <c r="L887" s="3" t="s">
        <v>146</v>
      </c>
    </row>
    <row r="888" spans="1:12" ht="114.95" customHeight="1">
      <c r="A888" s="32">
        <v>882</v>
      </c>
      <c r="B888" s="2">
        <v>43341</v>
      </c>
      <c r="C888" s="3" t="s">
        <v>977</v>
      </c>
      <c r="D888" s="31" t="s">
        <v>1019</v>
      </c>
      <c r="E888" s="4" t="s">
        <v>1020</v>
      </c>
      <c r="F888" s="2">
        <f>B888 + 14</f>
        <v>43355</v>
      </c>
      <c r="G888" s="5">
        <v>43347</v>
      </c>
      <c r="H888" s="6">
        <v>253470.54</v>
      </c>
      <c r="I888" s="40">
        <v>253470.54</v>
      </c>
      <c r="J888" s="4" t="s">
        <v>15</v>
      </c>
      <c r="K888" s="8" t="s">
        <v>16</v>
      </c>
      <c r="L888" s="3" t="s">
        <v>146</v>
      </c>
    </row>
    <row r="889" spans="1:12" ht="114.95" customHeight="1">
      <c r="A889" s="32">
        <v>883</v>
      </c>
      <c r="B889" s="2">
        <v>43361</v>
      </c>
      <c r="C889" s="3" t="s">
        <v>977</v>
      </c>
      <c r="D889" s="3" t="s">
        <v>1021</v>
      </c>
      <c r="E889" s="4" t="s">
        <v>559</v>
      </c>
      <c r="F889" s="2">
        <f>B889 + 14</f>
        <v>43375</v>
      </c>
      <c r="G889" s="5">
        <v>43405</v>
      </c>
      <c r="H889" s="6">
        <f>4500*20</f>
        <v>90000</v>
      </c>
      <c r="I889" s="7">
        <f>4500*20</f>
        <v>90000</v>
      </c>
      <c r="J889" s="4" t="s">
        <v>37</v>
      </c>
      <c r="K889" s="8" t="s">
        <v>16</v>
      </c>
      <c r="L889" s="3"/>
    </row>
    <row r="890" spans="1:12" ht="114.95" customHeight="1">
      <c r="A890" s="32">
        <v>885</v>
      </c>
      <c r="B890" s="2">
        <v>43383</v>
      </c>
      <c r="C890" s="3" t="s">
        <v>977</v>
      </c>
      <c r="D890" s="3" t="s">
        <v>1022</v>
      </c>
      <c r="E890" s="4" t="s">
        <v>527</v>
      </c>
      <c r="F890" s="2">
        <f>SUM(B890 +14)</f>
        <v>43397</v>
      </c>
      <c r="G890" s="5">
        <v>43420</v>
      </c>
      <c r="H890" s="6">
        <v>485868</v>
      </c>
      <c r="I890" s="7">
        <v>485868</v>
      </c>
      <c r="J890" s="4" t="s">
        <v>19</v>
      </c>
      <c r="K890" s="3" t="s">
        <v>16</v>
      </c>
      <c r="L890" s="3"/>
    </row>
    <row r="891" spans="1:12" ht="114.95" customHeight="1">
      <c r="A891" s="32">
        <v>884</v>
      </c>
      <c r="B891" s="2">
        <v>43385</v>
      </c>
      <c r="C891" s="3" t="s">
        <v>977</v>
      </c>
      <c r="D891" s="3" t="s">
        <v>1023</v>
      </c>
      <c r="E891" s="4" t="s">
        <v>136</v>
      </c>
      <c r="F891" s="2">
        <f>SUM(B891 +14)</f>
        <v>43399</v>
      </c>
      <c r="G891" s="5">
        <v>43399</v>
      </c>
      <c r="H891" s="6">
        <v>131974</v>
      </c>
      <c r="I891" s="7">
        <v>131974</v>
      </c>
      <c r="J891" s="4" t="s">
        <v>37</v>
      </c>
      <c r="K891" s="3" t="s">
        <v>16</v>
      </c>
      <c r="L891" s="3"/>
    </row>
    <row r="892" spans="1:12" ht="114.95" customHeight="1">
      <c r="A892" s="32">
        <v>886</v>
      </c>
      <c r="B892" s="2">
        <v>43487</v>
      </c>
      <c r="C892" s="3" t="s">
        <v>977</v>
      </c>
      <c r="D892" s="3" t="s">
        <v>201</v>
      </c>
      <c r="E892" s="4" t="s">
        <v>1024</v>
      </c>
      <c r="F892" s="2">
        <f t="shared" ref="F892:F897" si="38">SUM(B892+14)</f>
        <v>43501</v>
      </c>
      <c r="G892" s="5">
        <v>41395</v>
      </c>
      <c r="H892" s="6">
        <v>300000</v>
      </c>
      <c r="I892" s="7">
        <v>300000</v>
      </c>
      <c r="J892" s="4" t="s">
        <v>19</v>
      </c>
      <c r="K892" s="8" t="s">
        <v>16</v>
      </c>
      <c r="L892" s="3" t="s">
        <v>239</v>
      </c>
    </row>
    <row r="893" spans="1:12" ht="114.95" customHeight="1">
      <c r="A893" s="32">
        <v>887</v>
      </c>
      <c r="B893" s="2">
        <v>43493</v>
      </c>
      <c r="C893" s="3" t="s">
        <v>977</v>
      </c>
      <c r="D893" s="3" t="s">
        <v>1010</v>
      </c>
      <c r="E893" s="4" t="s">
        <v>819</v>
      </c>
      <c r="F893" s="2">
        <f t="shared" si="38"/>
        <v>43507</v>
      </c>
      <c r="G893" s="5">
        <v>42795</v>
      </c>
      <c r="H893" s="6">
        <v>30900</v>
      </c>
      <c r="I893" s="40">
        <v>30900</v>
      </c>
      <c r="J893" s="4" t="s">
        <v>15</v>
      </c>
      <c r="K893" s="8" t="s">
        <v>16</v>
      </c>
      <c r="L893" s="3" t="s">
        <v>239</v>
      </c>
    </row>
    <row r="894" spans="1:12" ht="114.95" customHeight="1">
      <c r="A894" s="32">
        <v>888</v>
      </c>
      <c r="B894" s="2">
        <v>43503</v>
      </c>
      <c r="C894" s="3" t="s">
        <v>977</v>
      </c>
      <c r="D894" s="3" t="s">
        <v>1025</v>
      </c>
      <c r="E894" s="11" t="s">
        <v>120</v>
      </c>
      <c r="F894" s="2">
        <f t="shared" si="38"/>
        <v>43517</v>
      </c>
      <c r="G894" s="5">
        <v>43339</v>
      </c>
      <c r="H894" s="6">
        <v>34500</v>
      </c>
      <c r="I894" s="7">
        <v>34500</v>
      </c>
      <c r="J894" s="4" t="s">
        <v>30</v>
      </c>
      <c r="K894" s="8" t="s">
        <v>16</v>
      </c>
      <c r="L894" s="3"/>
    </row>
    <row r="895" spans="1:12" ht="114.95" customHeight="1">
      <c r="A895" s="32">
        <v>889</v>
      </c>
      <c r="B895" s="2">
        <v>43565</v>
      </c>
      <c r="C895" s="3" t="s">
        <v>977</v>
      </c>
      <c r="D895" s="3" t="s">
        <v>1026</v>
      </c>
      <c r="E895" s="4" t="s">
        <v>78</v>
      </c>
      <c r="F895" s="2">
        <f t="shared" si="38"/>
        <v>43579</v>
      </c>
      <c r="G895" s="5">
        <v>43647</v>
      </c>
      <c r="H895" s="6">
        <v>252139.61850000001</v>
      </c>
      <c r="I895" s="40">
        <v>252139.61850000001</v>
      </c>
      <c r="J895" s="4" t="s">
        <v>202</v>
      </c>
      <c r="K895" s="8" t="s">
        <v>16</v>
      </c>
      <c r="L895" s="3"/>
    </row>
    <row r="896" spans="1:12" ht="114.95" customHeight="1">
      <c r="A896" s="32">
        <v>890</v>
      </c>
      <c r="B896" s="2">
        <v>43565</v>
      </c>
      <c r="C896" s="3" t="s">
        <v>977</v>
      </c>
      <c r="D896" s="3" t="s">
        <v>1027</v>
      </c>
      <c r="E896" s="4" t="s">
        <v>1028</v>
      </c>
      <c r="F896" s="2">
        <f t="shared" si="38"/>
        <v>43579</v>
      </c>
      <c r="G896" s="5">
        <v>43647</v>
      </c>
      <c r="H896" s="6">
        <v>65657.543490000011</v>
      </c>
      <c r="I896" s="40">
        <v>65657.543490000011</v>
      </c>
      <c r="J896" s="4" t="s">
        <v>202</v>
      </c>
      <c r="K896" s="8" t="s">
        <v>16</v>
      </c>
      <c r="L896" s="3"/>
    </row>
    <row r="897" spans="1:12" ht="114.95" customHeight="1">
      <c r="A897" s="32">
        <v>891</v>
      </c>
      <c r="B897" s="2">
        <v>43565</v>
      </c>
      <c r="C897" s="3" t="s">
        <v>977</v>
      </c>
      <c r="D897" s="3" t="s">
        <v>201</v>
      </c>
      <c r="E897" s="4" t="s">
        <v>1024</v>
      </c>
      <c r="F897" s="2">
        <f t="shared" si="38"/>
        <v>43579</v>
      </c>
      <c r="G897" s="5">
        <v>43600</v>
      </c>
      <c r="H897" s="6">
        <v>150000</v>
      </c>
      <c r="I897" s="7">
        <v>150000</v>
      </c>
      <c r="J897" s="4" t="s">
        <v>19</v>
      </c>
      <c r="K897" s="8" t="s">
        <v>16</v>
      </c>
      <c r="L897" s="3"/>
    </row>
    <row r="898" spans="1:12" ht="114.95" customHeight="1">
      <c r="A898" s="32">
        <v>893</v>
      </c>
      <c r="B898" s="2">
        <v>43595</v>
      </c>
      <c r="C898" s="3" t="s">
        <v>977</v>
      </c>
      <c r="D898" s="3" t="s">
        <v>538</v>
      </c>
      <c r="E898" s="4" t="s">
        <v>158</v>
      </c>
      <c r="F898" s="2">
        <f>SUM(B898 +14)</f>
        <v>43609</v>
      </c>
      <c r="G898" s="5">
        <v>43647</v>
      </c>
      <c r="H898" s="6">
        <v>43200</v>
      </c>
      <c r="I898" s="7">
        <v>43200</v>
      </c>
      <c r="J898" s="4" t="s">
        <v>37</v>
      </c>
      <c r="K898" s="8" t="s">
        <v>16</v>
      </c>
      <c r="L898" s="3"/>
    </row>
    <row r="899" spans="1:12" ht="114.95" customHeight="1">
      <c r="A899" s="32">
        <v>896</v>
      </c>
      <c r="B899" s="2">
        <v>43595</v>
      </c>
      <c r="C899" s="3" t="s">
        <v>977</v>
      </c>
      <c r="D899" s="3" t="s">
        <v>35</v>
      </c>
      <c r="E899" s="4" t="s">
        <v>136</v>
      </c>
      <c r="F899" s="2">
        <f>SUM(B899 +14)</f>
        <v>43609</v>
      </c>
      <c r="G899" s="5">
        <v>43647</v>
      </c>
      <c r="H899" s="6">
        <v>221000</v>
      </c>
      <c r="I899" s="9">
        <v>221000</v>
      </c>
      <c r="J899" s="4" t="s">
        <v>37</v>
      </c>
      <c r="K899" s="8" t="s">
        <v>16</v>
      </c>
      <c r="L899" s="3"/>
    </row>
    <row r="900" spans="1:12" ht="114.95" customHeight="1">
      <c r="A900" s="32">
        <v>892</v>
      </c>
      <c r="B900" s="2">
        <v>43612</v>
      </c>
      <c r="C900" s="3" t="s">
        <v>977</v>
      </c>
      <c r="D900" s="3" t="s">
        <v>123</v>
      </c>
      <c r="E900" s="4" t="s">
        <v>1029</v>
      </c>
      <c r="F900" s="2">
        <f>SUM(B900 +14)</f>
        <v>43626</v>
      </c>
      <c r="G900" s="5">
        <v>43647</v>
      </c>
      <c r="H900" s="6">
        <v>850000</v>
      </c>
      <c r="I900" s="7">
        <v>850000</v>
      </c>
      <c r="J900" s="4" t="s">
        <v>19</v>
      </c>
      <c r="K900" s="8" t="s">
        <v>16</v>
      </c>
      <c r="L900" s="3"/>
    </row>
    <row r="901" spans="1:12" ht="114.95" customHeight="1">
      <c r="A901" s="32">
        <v>894</v>
      </c>
      <c r="B901" s="2">
        <v>43612</v>
      </c>
      <c r="C901" s="3" t="s">
        <v>977</v>
      </c>
      <c r="D901" s="3" t="s">
        <v>521</v>
      </c>
      <c r="E901" s="4" t="s">
        <v>978</v>
      </c>
      <c r="F901" s="2">
        <f>SUM(B901 +14)</f>
        <v>43626</v>
      </c>
      <c r="G901" s="5">
        <v>43647</v>
      </c>
      <c r="H901" s="6">
        <v>40000</v>
      </c>
      <c r="I901" s="7">
        <v>40000</v>
      </c>
      <c r="J901" s="4" t="s">
        <v>19</v>
      </c>
      <c r="K901" s="8" t="s">
        <v>16</v>
      </c>
      <c r="L901" s="3"/>
    </row>
    <row r="902" spans="1:12" ht="114.95" customHeight="1">
      <c r="A902" s="32">
        <v>895</v>
      </c>
      <c r="B902" s="2">
        <v>43612</v>
      </c>
      <c r="C902" s="3" t="s">
        <v>977</v>
      </c>
      <c r="D902" s="3" t="s">
        <v>794</v>
      </c>
      <c r="E902" s="4" t="s">
        <v>979</v>
      </c>
      <c r="F902" s="2">
        <f>SUM(B902 +14)</f>
        <v>43626</v>
      </c>
      <c r="G902" s="5">
        <v>43647</v>
      </c>
      <c r="H902" s="6">
        <v>45000</v>
      </c>
      <c r="I902" s="7">
        <v>45000</v>
      </c>
      <c r="J902" s="4" t="s">
        <v>19</v>
      </c>
      <c r="K902" s="8" t="s">
        <v>16</v>
      </c>
      <c r="L902" s="3"/>
    </row>
    <row r="903" spans="1:12" ht="114.95" customHeight="1">
      <c r="A903" s="32">
        <v>897</v>
      </c>
      <c r="B903" s="2">
        <v>43615</v>
      </c>
      <c r="C903" s="3" t="s">
        <v>977</v>
      </c>
      <c r="D903" s="3" t="s">
        <v>1010</v>
      </c>
      <c r="E903" s="4" t="s">
        <v>512</v>
      </c>
      <c r="F903" s="2">
        <v>43629</v>
      </c>
      <c r="G903" s="5">
        <v>43472</v>
      </c>
      <c r="H903" s="6">
        <v>40000</v>
      </c>
      <c r="I903" s="7">
        <v>40000</v>
      </c>
      <c r="J903" s="4" t="s">
        <v>19</v>
      </c>
      <c r="K903" s="8" t="s">
        <v>16</v>
      </c>
      <c r="L903" s="3"/>
    </row>
    <row r="904" spans="1:12" ht="114.95" customHeight="1">
      <c r="A904" s="32">
        <v>899</v>
      </c>
      <c r="B904" s="2">
        <v>43644</v>
      </c>
      <c r="C904" s="3" t="s">
        <v>977</v>
      </c>
      <c r="D904" s="3" t="s">
        <v>76</v>
      </c>
      <c r="E904" s="4" t="s">
        <v>1030</v>
      </c>
      <c r="F904" s="2">
        <f>SUM(B904+14)</f>
        <v>43658</v>
      </c>
      <c r="G904" s="5">
        <v>43678</v>
      </c>
      <c r="H904" s="6">
        <v>109175</v>
      </c>
      <c r="I904" s="7">
        <v>109175</v>
      </c>
      <c r="J904" s="4" t="s">
        <v>19</v>
      </c>
      <c r="K904" s="8" t="s">
        <v>16</v>
      </c>
      <c r="L904" s="3"/>
    </row>
    <row r="905" spans="1:12" ht="114.95" customHeight="1">
      <c r="A905" s="32">
        <v>898</v>
      </c>
      <c r="B905" s="2">
        <v>43744</v>
      </c>
      <c r="C905" s="3" t="s">
        <v>977</v>
      </c>
      <c r="D905" s="3" t="s">
        <v>739</v>
      </c>
      <c r="E905" s="4" t="s">
        <v>93</v>
      </c>
      <c r="F905" s="2">
        <v>43640</v>
      </c>
      <c r="G905" s="5">
        <v>43472</v>
      </c>
      <c r="H905" s="6">
        <v>258000</v>
      </c>
      <c r="I905" s="7">
        <v>258000</v>
      </c>
      <c r="J905" s="4" t="s">
        <v>210</v>
      </c>
      <c r="K905" s="8" t="s">
        <v>16</v>
      </c>
      <c r="L905" s="3"/>
    </row>
    <row r="906" spans="1:12" ht="114.95" customHeight="1">
      <c r="A906" s="32">
        <v>902</v>
      </c>
      <c r="B906" s="2">
        <v>43701.725694444445</v>
      </c>
      <c r="C906" s="3" t="s">
        <v>1031</v>
      </c>
      <c r="D906" s="3" t="s">
        <v>985</v>
      </c>
      <c r="E906" s="4" t="s">
        <v>1032</v>
      </c>
      <c r="F906" s="2">
        <v>43717</v>
      </c>
      <c r="G906" s="5">
        <v>43647</v>
      </c>
      <c r="H906" s="6">
        <v>4300300</v>
      </c>
      <c r="I906" s="7">
        <v>4300300</v>
      </c>
      <c r="J906" s="4" t="s">
        <v>19</v>
      </c>
      <c r="K906" s="8" t="s">
        <v>16</v>
      </c>
      <c r="L906" s="3" t="s">
        <v>146</v>
      </c>
    </row>
    <row r="907" spans="1:12" ht="114.95" customHeight="1">
      <c r="A907" s="32">
        <v>901</v>
      </c>
      <c r="B907" s="2">
        <v>43704.665277777778</v>
      </c>
      <c r="C907" s="3" t="s">
        <v>1031</v>
      </c>
      <c r="D907" s="3" t="s">
        <v>1033</v>
      </c>
      <c r="E907" s="4" t="s">
        <v>1034</v>
      </c>
      <c r="F907" s="2">
        <v>43719</v>
      </c>
      <c r="G907" s="5">
        <v>43668</v>
      </c>
      <c r="H907" s="6">
        <v>26300</v>
      </c>
      <c r="I907" s="7">
        <v>26300</v>
      </c>
      <c r="J907" s="4" t="s">
        <v>19</v>
      </c>
      <c r="K907" s="8" t="s">
        <v>16</v>
      </c>
      <c r="L907" s="3" t="s">
        <v>20</v>
      </c>
    </row>
    <row r="908" spans="1:12" ht="114.95" customHeight="1">
      <c r="A908" s="32">
        <v>900</v>
      </c>
      <c r="B908" s="2">
        <v>43725.634027777778</v>
      </c>
      <c r="C908" s="3" t="s">
        <v>1031</v>
      </c>
      <c r="D908" s="3" t="s">
        <v>360</v>
      </c>
      <c r="E908" s="4" t="s">
        <v>120</v>
      </c>
      <c r="F908" s="2">
        <v>43739</v>
      </c>
      <c r="G908" s="5">
        <v>43723</v>
      </c>
      <c r="H908" s="6">
        <v>55000</v>
      </c>
      <c r="I908" s="7">
        <v>55000</v>
      </c>
      <c r="J908" s="4" t="s">
        <v>19</v>
      </c>
      <c r="K908" s="8" t="s">
        <v>16</v>
      </c>
      <c r="L908" s="3" t="s">
        <v>146</v>
      </c>
    </row>
    <row r="909" spans="1:12" ht="114.95" customHeight="1">
      <c r="A909" s="32">
        <v>903</v>
      </c>
      <c r="B909" s="2">
        <v>43803.70416666667</v>
      </c>
      <c r="C909" s="3" t="s">
        <v>1031</v>
      </c>
      <c r="D909" s="3" t="s">
        <v>1035</v>
      </c>
      <c r="E909" s="4" t="s">
        <v>306</v>
      </c>
      <c r="F909" s="2">
        <f t="shared" ref="F909:F930" si="39">SUM(B909+14)</f>
        <v>43817.70416666667</v>
      </c>
      <c r="G909" s="5">
        <v>43800</v>
      </c>
      <c r="H909" s="6">
        <v>31500</v>
      </c>
      <c r="I909" s="7">
        <v>90000</v>
      </c>
      <c r="J909" s="4" t="s">
        <v>19</v>
      </c>
      <c r="K909" s="8" t="s">
        <v>16</v>
      </c>
      <c r="L909" s="3" t="s">
        <v>20</v>
      </c>
    </row>
    <row r="910" spans="1:12" ht="114.95" customHeight="1">
      <c r="A910" s="32">
        <v>904</v>
      </c>
      <c r="B910" s="2">
        <v>43805.681250000001</v>
      </c>
      <c r="C910" s="3" t="s">
        <v>1031</v>
      </c>
      <c r="D910" s="3" t="s">
        <v>84</v>
      </c>
      <c r="E910" s="4" t="s">
        <v>1036</v>
      </c>
      <c r="F910" s="2">
        <f t="shared" si="39"/>
        <v>43819.681250000001</v>
      </c>
      <c r="G910" s="5">
        <v>43831</v>
      </c>
      <c r="H910" s="6">
        <v>25614</v>
      </c>
      <c r="I910" s="7">
        <v>51000</v>
      </c>
      <c r="J910" s="4" t="s">
        <v>15</v>
      </c>
      <c r="K910" s="8" t="s">
        <v>16</v>
      </c>
      <c r="L910" s="3" t="s">
        <v>1037</v>
      </c>
    </row>
    <row r="911" spans="1:12" ht="114.95" customHeight="1">
      <c r="A911" s="32">
        <v>907</v>
      </c>
      <c r="B911" s="2">
        <v>43859</v>
      </c>
      <c r="C911" s="3" t="s">
        <v>1031</v>
      </c>
      <c r="D911" s="3" t="s">
        <v>1038</v>
      </c>
      <c r="E911" s="19" t="s">
        <v>559</v>
      </c>
      <c r="F911" s="2">
        <f t="shared" si="39"/>
        <v>43873</v>
      </c>
      <c r="G911" s="15">
        <v>42907</v>
      </c>
      <c r="H911" s="16">
        <v>90000</v>
      </c>
      <c r="I911" s="16">
        <v>90740</v>
      </c>
      <c r="J911" s="2" t="s">
        <v>37</v>
      </c>
      <c r="K911" s="13" t="s">
        <v>16</v>
      </c>
      <c r="L911" s="3" t="s">
        <v>38</v>
      </c>
    </row>
    <row r="912" spans="1:12" ht="114.95" customHeight="1">
      <c r="A912" s="32">
        <v>905</v>
      </c>
      <c r="B912" s="2">
        <v>43859.626388888886</v>
      </c>
      <c r="C912" s="3" t="s">
        <v>1031</v>
      </c>
      <c r="D912" s="3" t="s">
        <v>1039</v>
      </c>
      <c r="E912" s="4" t="s">
        <v>306</v>
      </c>
      <c r="F912" s="2">
        <f t="shared" si="39"/>
        <v>43873.626388888886</v>
      </c>
      <c r="G912" s="5">
        <v>43282</v>
      </c>
      <c r="H912" s="6">
        <v>50000</v>
      </c>
      <c r="I912" s="7">
        <v>50975</v>
      </c>
      <c r="J912" s="4" t="s">
        <v>37</v>
      </c>
      <c r="K912" s="8" t="s">
        <v>16</v>
      </c>
      <c r="L912" s="3" t="s">
        <v>258</v>
      </c>
    </row>
    <row r="913" spans="1:12" ht="114.95" customHeight="1">
      <c r="A913" s="32">
        <v>906</v>
      </c>
      <c r="B913" s="2">
        <v>43859.629166666666</v>
      </c>
      <c r="C913" s="3" t="s">
        <v>1031</v>
      </c>
      <c r="D913" s="3" t="s">
        <v>1040</v>
      </c>
      <c r="E913" s="4" t="s">
        <v>1041</v>
      </c>
      <c r="F913" s="2">
        <f t="shared" si="39"/>
        <v>43873.629166666666</v>
      </c>
      <c r="G913" s="5">
        <v>43339</v>
      </c>
      <c r="H913" s="6">
        <v>27000</v>
      </c>
      <c r="I913" s="7">
        <v>27000</v>
      </c>
      <c r="J913" s="4" t="s">
        <v>19</v>
      </c>
      <c r="K913" s="8" t="s">
        <v>16</v>
      </c>
      <c r="L913" s="3" t="s">
        <v>258</v>
      </c>
    </row>
    <row r="914" spans="1:12" ht="114.95" customHeight="1">
      <c r="A914" s="32">
        <v>908</v>
      </c>
      <c r="B914" s="2">
        <v>43978.645833333336</v>
      </c>
      <c r="C914" s="3" t="s">
        <v>1031</v>
      </c>
      <c r="D914" s="3" t="s">
        <v>1042</v>
      </c>
      <c r="E914" s="3" t="s">
        <v>1043</v>
      </c>
      <c r="F914" s="2">
        <f t="shared" si="39"/>
        <v>43992.645833333336</v>
      </c>
      <c r="G914" s="2">
        <v>43983</v>
      </c>
      <c r="H914" s="10">
        <v>30240</v>
      </c>
      <c r="I914" s="10">
        <v>33600</v>
      </c>
      <c r="J914" s="3" t="s">
        <v>15</v>
      </c>
      <c r="K914" s="3" t="s">
        <v>16</v>
      </c>
      <c r="L914" s="3"/>
    </row>
    <row r="915" spans="1:12" ht="114.95" customHeight="1">
      <c r="A915" s="32">
        <v>910</v>
      </c>
      <c r="B915" s="21">
        <v>44092.57916666667</v>
      </c>
      <c r="C915" s="13" t="s">
        <v>1031</v>
      </c>
      <c r="D915" s="13" t="s">
        <v>76</v>
      </c>
      <c r="E915" s="13" t="s">
        <v>77</v>
      </c>
      <c r="F915" s="22">
        <f t="shared" si="39"/>
        <v>44106.57916666667</v>
      </c>
      <c r="G915" s="21">
        <v>44105</v>
      </c>
      <c r="H915" s="23">
        <v>106200</v>
      </c>
      <c r="I915" s="23">
        <v>106200</v>
      </c>
      <c r="J915" s="13" t="s">
        <v>19</v>
      </c>
      <c r="K915" s="24" t="s">
        <v>16</v>
      </c>
      <c r="L915" s="3"/>
    </row>
    <row r="916" spans="1:12" ht="114.95" customHeight="1">
      <c r="A916" s="32">
        <v>909</v>
      </c>
      <c r="B916" s="21">
        <v>44092.602083333331</v>
      </c>
      <c r="C916" s="13" t="s">
        <v>1031</v>
      </c>
      <c r="D916" s="13" t="s">
        <v>1044</v>
      </c>
      <c r="E916" s="13" t="s">
        <v>1045</v>
      </c>
      <c r="F916" s="22">
        <f t="shared" si="39"/>
        <v>44106.602083333331</v>
      </c>
      <c r="G916" s="21">
        <v>44154</v>
      </c>
      <c r="H916" s="23">
        <v>25000</v>
      </c>
      <c r="I916" s="23">
        <v>25000</v>
      </c>
      <c r="J916" s="13" t="s">
        <v>64</v>
      </c>
      <c r="K916" s="24" t="s">
        <v>16</v>
      </c>
      <c r="L916" s="3"/>
    </row>
    <row r="917" spans="1:12" ht="114.95" customHeight="1">
      <c r="A917" s="32">
        <v>911</v>
      </c>
      <c r="B917" s="21">
        <v>44092.624305555553</v>
      </c>
      <c r="C917" s="13" t="s">
        <v>1031</v>
      </c>
      <c r="D917" s="13" t="s">
        <v>1046</v>
      </c>
      <c r="E917" s="13" t="s">
        <v>1047</v>
      </c>
      <c r="F917" s="22">
        <f t="shared" si="39"/>
        <v>44106.624305555553</v>
      </c>
      <c r="G917" s="21">
        <v>44013</v>
      </c>
      <c r="H917" s="23">
        <v>25000</v>
      </c>
      <c r="I917" s="23">
        <v>25000</v>
      </c>
      <c r="J917" s="13" t="s">
        <v>51</v>
      </c>
      <c r="K917" s="24" t="s">
        <v>16</v>
      </c>
      <c r="L917" s="3"/>
    </row>
    <row r="918" spans="1:12" ht="114.95" customHeight="1">
      <c r="A918" s="32">
        <v>912</v>
      </c>
      <c r="B918" s="21">
        <v>44095.459027777775</v>
      </c>
      <c r="C918" s="13" t="s">
        <v>1031</v>
      </c>
      <c r="D918" s="13" t="s">
        <v>156</v>
      </c>
      <c r="E918" s="13" t="s">
        <v>1048</v>
      </c>
      <c r="F918" s="22">
        <f t="shared" si="39"/>
        <v>44109.459027777775</v>
      </c>
      <c r="G918" s="21">
        <v>43282</v>
      </c>
      <c r="H918" s="23">
        <v>135000</v>
      </c>
      <c r="I918" s="23">
        <v>135000</v>
      </c>
      <c r="J918" s="13" t="s">
        <v>51</v>
      </c>
      <c r="K918" s="24" t="s">
        <v>16</v>
      </c>
      <c r="L918" s="3"/>
    </row>
    <row r="919" spans="1:12" ht="114.95" customHeight="1">
      <c r="A919" s="32">
        <v>913</v>
      </c>
      <c r="B919" s="21">
        <v>44097.669444444444</v>
      </c>
      <c r="C919" s="13" t="s">
        <v>1031</v>
      </c>
      <c r="D919" s="13" t="s">
        <v>1022</v>
      </c>
      <c r="E919" s="13" t="s">
        <v>78</v>
      </c>
      <c r="F919" s="22">
        <f t="shared" si="39"/>
        <v>44111.669444444444</v>
      </c>
      <c r="G919" s="21">
        <v>44013</v>
      </c>
      <c r="H919" s="23">
        <v>259704.24</v>
      </c>
      <c r="I919" s="23">
        <v>259704.24</v>
      </c>
      <c r="J919" s="13" t="s">
        <v>19</v>
      </c>
      <c r="K919" s="24" t="s">
        <v>16</v>
      </c>
      <c r="L919" s="3"/>
    </row>
    <row r="920" spans="1:12" ht="114.95" customHeight="1">
      <c r="A920" s="32">
        <v>914</v>
      </c>
      <c r="B920" s="21">
        <v>44097.70416666667</v>
      </c>
      <c r="C920" s="13" t="s">
        <v>1031</v>
      </c>
      <c r="D920" s="13" t="s">
        <v>144</v>
      </c>
      <c r="E920" s="13" t="s">
        <v>1049</v>
      </c>
      <c r="F920" s="22">
        <f t="shared" si="39"/>
        <v>44111.70416666667</v>
      </c>
      <c r="G920" s="21">
        <v>44013</v>
      </c>
      <c r="H920" s="23">
        <v>40000</v>
      </c>
      <c r="I920" s="23">
        <v>40000</v>
      </c>
      <c r="J920" s="13" t="s">
        <v>19</v>
      </c>
      <c r="K920" s="24" t="s">
        <v>16</v>
      </c>
      <c r="L920" s="3"/>
    </row>
    <row r="921" spans="1:12" ht="114.95" customHeight="1">
      <c r="A921" s="32">
        <v>915</v>
      </c>
      <c r="B921" s="21">
        <v>44097.713888888888</v>
      </c>
      <c r="C921" s="13" t="s">
        <v>1031</v>
      </c>
      <c r="D921" s="13" t="s">
        <v>1027</v>
      </c>
      <c r="E921" s="13" t="s">
        <v>1050</v>
      </c>
      <c r="F921" s="22">
        <f t="shared" si="39"/>
        <v>44111.713888888888</v>
      </c>
      <c r="G921" s="21">
        <v>44105</v>
      </c>
      <c r="H921" s="23">
        <v>65658</v>
      </c>
      <c r="I921" s="23">
        <v>65658</v>
      </c>
      <c r="J921" s="13" t="s">
        <v>19</v>
      </c>
      <c r="K921" s="24" t="s">
        <v>16</v>
      </c>
      <c r="L921" s="3"/>
    </row>
    <row r="922" spans="1:12" ht="114.95" customHeight="1">
      <c r="A922" s="32">
        <v>925</v>
      </c>
      <c r="B922" s="28">
        <v>44139.708333333336</v>
      </c>
      <c r="C922" s="3" t="s">
        <v>1031</v>
      </c>
      <c r="D922" s="3" t="s">
        <v>521</v>
      </c>
      <c r="E922" s="3" t="s">
        <v>1051</v>
      </c>
      <c r="F922" s="28">
        <f t="shared" si="39"/>
        <v>44153.708333333336</v>
      </c>
      <c r="G922" s="28">
        <v>44013</v>
      </c>
      <c r="H922" s="7">
        <v>45000</v>
      </c>
      <c r="I922" s="7">
        <v>45000</v>
      </c>
      <c r="J922" s="3" t="s">
        <v>19</v>
      </c>
      <c r="K922" s="29" t="s">
        <v>16</v>
      </c>
      <c r="L922" s="3" t="s">
        <v>1052</v>
      </c>
    </row>
    <row r="923" spans="1:12" ht="114.95" customHeight="1">
      <c r="A923" s="32">
        <v>918</v>
      </c>
      <c r="B923" s="28">
        <v>44139.709027777775</v>
      </c>
      <c r="C923" s="3" t="s">
        <v>1031</v>
      </c>
      <c r="D923" s="3" t="s">
        <v>739</v>
      </c>
      <c r="E923" s="3" t="s">
        <v>1053</v>
      </c>
      <c r="F923" s="28">
        <f t="shared" si="39"/>
        <v>44153.709027777775</v>
      </c>
      <c r="G923" s="28">
        <v>44013</v>
      </c>
      <c r="H923" s="7">
        <v>277119.18</v>
      </c>
      <c r="I923" s="7">
        <v>277119.18</v>
      </c>
      <c r="J923" s="3" t="s">
        <v>216</v>
      </c>
      <c r="K923" s="29" t="s">
        <v>16</v>
      </c>
      <c r="L923" s="3" t="s">
        <v>1052</v>
      </c>
    </row>
    <row r="924" spans="1:12" ht="114.95" customHeight="1">
      <c r="A924" s="32">
        <v>924</v>
      </c>
      <c r="B924" s="28">
        <v>44139.709027777775</v>
      </c>
      <c r="C924" s="3" t="s">
        <v>1031</v>
      </c>
      <c r="D924" s="3" t="s">
        <v>1035</v>
      </c>
      <c r="E924" s="3" t="s">
        <v>306</v>
      </c>
      <c r="F924" s="28">
        <f t="shared" si="39"/>
        <v>44153.709027777775</v>
      </c>
      <c r="G924" s="28">
        <v>44013</v>
      </c>
      <c r="H924" s="7">
        <v>32500</v>
      </c>
      <c r="I924" s="7">
        <v>32500</v>
      </c>
      <c r="J924" s="3" t="s">
        <v>37</v>
      </c>
      <c r="K924" s="29" t="s">
        <v>16</v>
      </c>
      <c r="L924" s="3" t="s">
        <v>1052</v>
      </c>
    </row>
    <row r="925" spans="1:12" ht="114.95" customHeight="1">
      <c r="A925" s="32">
        <v>923</v>
      </c>
      <c r="B925" s="28">
        <v>44139.709722222222</v>
      </c>
      <c r="C925" s="3" t="s">
        <v>1031</v>
      </c>
      <c r="D925" s="3" t="s">
        <v>55</v>
      </c>
      <c r="E925" s="3" t="s">
        <v>56</v>
      </c>
      <c r="F925" s="28">
        <f t="shared" si="39"/>
        <v>44153.709722222222</v>
      </c>
      <c r="G925" s="28">
        <v>44013</v>
      </c>
      <c r="H925" s="7">
        <v>35000</v>
      </c>
      <c r="I925" s="7">
        <v>35000</v>
      </c>
      <c r="J925" s="3" t="s">
        <v>37</v>
      </c>
      <c r="K925" s="29" t="s">
        <v>16</v>
      </c>
      <c r="L925" s="3" t="s">
        <v>1052</v>
      </c>
    </row>
    <row r="926" spans="1:12" ht="114.95" customHeight="1">
      <c r="A926" s="32">
        <v>922</v>
      </c>
      <c r="B926" s="28">
        <v>44139.710416666669</v>
      </c>
      <c r="C926" s="3" t="s">
        <v>1031</v>
      </c>
      <c r="D926" s="3" t="s">
        <v>794</v>
      </c>
      <c r="E926" s="3" t="s">
        <v>979</v>
      </c>
      <c r="F926" s="28">
        <f t="shared" si="39"/>
        <v>44153.710416666669</v>
      </c>
      <c r="G926" s="28">
        <v>44013</v>
      </c>
      <c r="H926" s="7">
        <v>80000</v>
      </c>
      <c r="I926" s="7">
        <v>80000</v>
      </c>
      <c r="J926" s="3" t="s">
        <v>19</v>
      </c>
      <c r="K926" s="29" t="s">
        <v>16</v>
      </c>
      <c r="L926" s="3" t="s">
        <v>1052</v>
      </c>
    </row>
    <row r="927" spans="1:12" ht="114.95" customHeight="1">
      <c r="A927" s="32">
        <v>920</v>
      </c>
      <c r="B927" s="28">
        <v>44139.711111111108</v>
      </c>
      <c r="C927" s="3" t="s">
        <v>1031</v>
      </c>
      <c r="D927" s="3" t="s">
        <v>1010</v>
      </c>
      <c r="E927" s="3" t="s">
        <v>1054</v>
      </c>
      <c r="F927" s="28">
        <f t="shared" si="39"/>
        <v>44153.711111111108</v>
      </c>
      <c r="G927" s="28">
        <v>44105</v>
      </c>
      <c r="H927" s="7">
        <v>25000</v>
      </c>
      <c r="I927" s="7">
        <v>50000</v>
      </c>
      <c r="J927" s="3" t="s">
        <v>19</v>
      </c>
      <c r="K927" s="29" t="s">
        <v>16</v>
      </c>
      <c r="L927" s="3" t="s">
        <v>1052</v>
      </c>
    </row>
    <row r="928" spans="1:12" ht="114.95" customHeight="1">
      <c r="A928" s="32">
        <v>921</v>
      </c>
      <c r="B928" s="28">
        <v>44139.711111111108</v>
      </c>
      <c r="C928" s="3" t="s">
        <v>1031</v>
      </c>
      <c r="D928" s="3" t="s">
        <v>43</v>
      </c>
      <c r="E928" s="3" t="s">
        <v>1055</v>
      </c>
      <c r="F928" s="28">
        <f t="shared" si="39"/>
        <v>44153.711111111108</v>
      </c>
      <c r="G928" s="28">
        <v>44013</v>
      </c>
      <c r="H928" s="7">
        <v>45000</v>
      </c>
      <c r="I928" s="7">
        <v>45000</v>
      </c>
      <c r="J928" s="3" t="s">
        <v>37</v>
      </c>
      <c r="K928" s="29" t="s">
        <v>16</v>
      </c>
      <c r="L928" s="3" t="s">
        <v>1052</v>
      </c>
    </row>
    <row r="929" spans="1:12" ht="114.95" customHeight="1">
      <c r="A929" s="32">
        <v>919</v>
      </c>
      <c r="B929" s="28">
        <v>44139.711805555555</v>
      </c>
      <c r="C929" s="3" t="s">
        <v>1031</v>
      </c>
      <c r="D929" s="3" t="s">
        <v>84</v>
      </c>
      <c r="E929" s="3" t="s">
        <v>395</v>
      </c>
      <c r="F929" s="28">
        <f t="shared" si="39"/>
        <v>44153.711805555555</v>
      </c>
      <c r="G929" s="28">
        <v>44013</v>
      </c>
      <c r="H929" s="7">
        <v>55000</v>
      </c>
      <c r="I929" s="7">
        <v>55000</v>
      </c>
      <c r="J929" s="3" t="s">
        <v>19</v>
      </c>
      <c r="K929" s="29" t="s">
        <v>16</v>
      </c>
      <c r="L929" s="3" t="s">
        <v>1052</v>
      </c>
    </row>
    <row r="930" spans="1:12" ht="114.95" customHeight="1">
      <c r="A930" s="32">
        <v>917</v>
      </c>
      <c r="B930" s="28">
        <v>44139.712500000001</v>
      </c>
      <c r="C930" s="3" t="s">
        <v>1031</v>
      </c>
      <c r="D930" s="3" t="s">
        <v>1056</v>
      </c>
      <c r="E930" s="3" t="s">
        <v>1020</v>
      </c>
      <c r="F930" s="28">
        <f t="shared" si="39"/>
        <v>44153.712500000001</v>
      </c>
      <c r="G930" s="28">
        <v>44069</v>
      </c>
      <c r="H930" s="7">
        <v>313198.71000000002</v>
      </c>
      <c r="I930" s="7">
        <v>313198.71000000002</v>
      </c>
      <c r="J930" s="3" t="s">
        <v>73</v>
      </c>
      <c r="K930" s="29" t="s">
        <v>16</v>
      </c>
      <c r="L930" s="3" t="s">
        <v>1052</v>
      </c>
    </row>
    <row r="931" spans="1:12" ht="114.95" customHeight="1">
      <c r="A931" s="32">
        <v>916</v>
      </c>
      <c r="B931" s="28">
        <v>44139.713888888888</v>
      </c>
      <c r="C931" s="3" t="s">
        <v>1031</v>
      </c>
      <c r="D931" s="3" t="s">
        <v>1018</v>
      </c>
      <c r="E931" s="3" t="s">
        <v>1057</v>
      </c>
      <c r="F931" s="28">
        <v>44150</v>
      </c>
      <c r="G931" s="28">
        <v>44078</v>
      </c>
      <c r="H931" s="7">
        <v>121519</v>
      </c>
      <c r="I931" s="7">
        <v>121519</v>
      </c>
      <c r="J931" s="3" t="s">
        <v>73</v>
      </c>
      <c r="K931" s="29" t="s">
        <v>16</v>
      </c>
      <c r="L931" s="3" t="s">
        <v>1052</v>
      </c>
    </row>
    <row r="932" spans="1:12" ht="114.95" customHeight="1">
      <c r="A932" s="32">
        <v>926</v>
      </c>
      <c r="B932" s="28">
        <v>44139.717361111114</v>
      </c>
      <c r="C932" s="3" t="s">
        <v>1031</v>
      </c>
      <c r="D932" s="3" t="s">
        <v>950</v>
      </c>
      <c r="E932" s="3" t="s">
        <v>1058</v>
      </c>
      <c r="F932" s="28">
        <f>SUM(B932+14)</f>
        <v>44153.717361111114</v>
      </c>
      <c r="G932" s="28">
        <v>44013</v>
      </c>
      <c r="H932" s="7">
        <v>750000</v>
      </c>
      <c r="I932" s="7">
        <v>750000</v>
      </c>
      <c r="J932" s="3" t="s">
        <v>73</v>
      </c>
      <c r="K932" s="29" t="s">
        <v>16</v>
      </c>
      <c r="L932" s="3" t="s">
        <v>1052</v>
      </c>
    </row>
    <row r="933" spans="1:12" ht="114.95" customHeight="1">
      <c r="A933" s="32">
        <v>927</v>
      </c>
      <c r="B933" s="21">
        <v>44182.513888888891</v>
      </c>
      <c r="C933" s="13" t="s">
        <v>1031</v>
      </c>
      <c r="D933" s="13" t="s">
        <v>35</v>
      </c>
      <c r="E933" s="13" t="s">
        <v>86</v>
      </c>
      <c r="F933" s="21">
        <f>SUM(B933 + 14)</f>
        <v>44196.513888888891</v>
      </c>
      <c r="G933" s="21">
        <v>44013</v>
      </c>
      <c r="H933" s="23">
        <v>282500</v>
      </c>
      <c r="I933" s="23">
        <v>282500</v>
      </c>
      <c r="J933" s="13" t="s">
        <v>37</v>
      </c>
      <c r="K933" s="24" t="s">
        <v>16</v>
      </c>
      <c r="L933" s="3"/>
    </row>
    <row r="934" spans="1:12" ht="114.95" customHeight="1">
      <c r="A934" s="32">
        <v>928</v>
      </c>
      <c r="B934" s="21">
        <v>44182.515277777777</v>
      </c>
      <c r="C934" s="13" t="s">
        <v>1031</v>
      </c>
      <c r="D934" s="13" t="s">
        <v>1059</v>
      </c>
      <c r="E934" s="13" t="s">
        <v>1060</v>
      </c>
      <c r="F934" s="21">
        <f>SUM(B934 + 14)</f>
        <v>44196.515277777777</v>
      </c>
      <c r="G934" s="21">
        <v>44013</v>
      </c>
      <c r="H934" s="23">
        <v>135225</v>
      </c>
      <c r="I934" s="23">
        <v>135225</v>
      </c>
      <c r="J934" s="13" t="s">
        <v>216</v>
      </c>
      <c r="K934" s="24" t="s">
        <v>16</v>
      </c>
      <c r="L934" s="3"/>
    </row>
    <row r="935" spans="1:12" ht="114.95" customHeight="1">
      <c r="A935" s="32">
        <v>929</v>
      </c>
      <c r="B935" s="12">
        <v>44204.615972222222</v>
      </c>
      <c r="C935" s="13" t="s">
        <v>1031</v>
      </c>
      <c r="D935" s="13" t="s">
        <v>349</v>
      </c>
      <c r="E935" s="13" t="s">
        <v>306</v>
      </c>
      <c r="F935" s="30">
        <f>SUM(B935 +14)</f>
        <v>44218.615972222222</v>
      </c>
      <c r="G935" s="12">
        <v>44211</v>
      </c>
      <c r="H935" s="14">
        <v>24000</v>
      </c>
      <c r="I935" s="14">
        <v>24000</v>
      </c>
      <c r="J935" s="13" t="s">
        <v>37</v>
      </c>
      <c r="K935" s="13" t="s">
        <v>16</v>
      </c>
      <c r="L935" s="3"/>
    </row>
    <row r="936" spans="1:12" ht="114.95" customHeight="1">
      <c r="A936" s="32">
        <v>931</v>
      </c>
      <c r="B936" s="2">
        <v>44252.515277777777</v>
      </c>
      <c r="C936" s="3" t="s">
        <v>1031</v>
      </c>
      <c r="D936" s="3" t="s">
        <v>144</v>
      </c>
      <c r="E936" s="4" t="s">
        <v>1049</v>
      </c>
      <c r="F936" s="2">
        <f>SUM(B936+14)</f>
        <v>44266.515277777777</v>
      </c>
      <c r="G936" s="5">
        <v>44235</v>
      </c>
      <c r="H936" s="6">
        <v>120123</v>
      </c>
      <c r="I936" s="7">
        <v>120123</v>
      </c>
      <c r="J936" s="4" t="s">
        <v>19</v>
      </c>
      <c r="K936" s="8" t="s">
        <v>16</v>
      </c>
      <c r="L936" s="3"/>
    </row>
    <row r="937" spans="1:12" ht="114.95" customHeight="1">
      <c r="A937" s="32">
        <v>930</v>
      </c>
      <c r="B937" s="2">
        <v>44252.522222222222</v>
      </c>
      <c r="C937" s="3" t="s">
        <v>1031</v>
      </c>
      <c r="D937" s="3" t="s">
        <v>1061</v>
      </c>
      <c r="E937" s="4" t="s">
        <v>1062</v>
      </c>
      <c r="F937" s="2">
        <f>SUM(B937+14)</f>
        <v>44266.522222222222</v>
      </c>
      <c r="G937" s="5">
        <v>44250</v>
      </c>
      <c r="H937" s="6">
        <v>376475</v>
      </c>
      <c r="I937" s="7">
        <v>376475</v>
      </c>
      <c r="J937" s="4" t="s">
        <v>15</v>
      </c>
      <c r="K937" s="8" t="s">
        <v>16</v>
      </c>
      <c r="L937" s="3"/>
    </row>
    <row r="938" spans="1:12" ht="114.95" customHeight="1">
      <c r="A938" s="32">
        <v>932</v>
      </c>
      <c r="B938" s="2">
        <v>44341.727777777778</v>
      </c>
      <c r="C938" s="3" t="s">
        <v>1031</v>
      </c>
      <c r="D938" s="3" t="s">
        <v>76</v>
      </c>
      <c r="E938" s="4" t="s">
        <v>77</v>
      </c>
      <c r="F938" s="2">
        <f t="shared" ref="F938:F950" si="40">SUM(B938 + 14)</f>
        <v>44355.727777777778</v>
      </c>
      <c r="G938" s="5">
        <v>44378</v>
      </c>
      <c r="H938" s="6">
        <v>111300</v>
      </c>
      <c r="I938" s="7">
        <v>111300</v>
      </c>
      <c r="J938" s="4" t="s">
        <v>19</v>
      </c>
      <c r="K938" s="8" t="s">
        <v>16</v>
      </c>
      <c r="L938" s="3"/>
    </row>
    <row r="939" spans="1:12" ht="114.95" customHeight="1">
      <c r="A939" s="32">
        <v>933</v>
      </c>
      <c r="B939" s="2">
        <v>44341.734027777777</v>
      </c>
      <c r="C939" s="3" t="s">
        <v>1031</v>
      </c>
      <c r="D939" s="3" t="s">
        <v>43</v>
      </c>
      <c r="E939" s="4" t="s">
        <v>1055</v>
      </c>
      <c r="F939" s="2">
        <f t="shared" si="40"/>
        <v>44355.734027777777</v>
      </c>
      <c r="G939" s="5">
        <v>44378</v>
      </c>
      <c r="H939" s="6">
        <v>45000</v>
      </c>
      <c r="I939" s="7">
        <v>45000</v>
      </c>
      <c r="J939" s="4" t="s">
        <v>37</v>
      </c>
      <c r="K939" s="8" t="s">
        <v>16</v>
      </c>
      <c r="L939" s="3"/>
    </row>
    <row r="940" spans="1:12" ht="114.95" customHeight="1">
      <c r="A940" s="32">
        <v>934</v>
      </c>
      <c r="B940" s="2">
        <v>44341.745138888888</v>
      </c>
      <c r="C940" s="3" t="s">
        <v>1031</v>
      </c>
      <c r="D940" s="3" t="s">
        <v>35</v>
      </c>
      <c r="E940" s="4" t="s">
        <v>86</v>
      </c>
      <c r="F940" s="2">
        <f t="shared" si="40"/>
        <v>44355.745138888888</v>
      </c>
      <c r="G940" s="5">
        <v>44378</v>
      </c>
      <c r="H940" s="6">
        <v>282500</v>
      </c>
      <c r="I940" s="7">
        <v>282500</v>
      </c>
      <c r="J940" s="4" t="s">
        <v>37</v>
      </c>
      <c r="K940" s="8" t="s">
        <v>16</v>
      </c>
      <c r="L940" s="3"/>
    </row>
    <row r="941" spans="1:12" ht="114.95" customHeight="1">
      <c r="A941" s="32">
        <v>935</v>
      </c>
      <c r="B941" s="2">
        <v>44341.74722222222</v>
      </c>
      <c r="C941" s="3" t="s">
        <v>1031</v>
      </c>
      <c r="D941" s="3" t="s">
        <v>55</v>
      </c>
      <c r="E941" s="4" t="s">
        <v>56</v>
      </c>
      <c r="F941" s="2">
        <f t="shared" si="40"/>
        <v>44355.74722222222</v>
      </c>
      <c r="G941" s="5">
        <v>44378</v>
      </c>
      <c r="H941" s="6">
        <v>35000</v>
      </c>
      <c r="I941" s="7">
        <v>35000</v>
      </c>
      <c r="J941" s="4" t="s">
        <v>37</v>
      </c>
      <c r="K941" s="8" t="s">
        <v>16</v>
      </c>
      <c r="L941" s="3"/>
    </row>
    <row r="942" spans="1:12" ht="114.95" customHeight="1">
      <c r="A942" s="32">
        <v>936</v>
      </c>
      <c r="B942" s="2">
        <v>44345.393055555556</v>
      </c>
      <c r="C942" s="3" t="s">
        <v>1031</v>
      </c>
      <c r="D942" s="3" t="s">
        <v>1033</v>
      </c>
      <c r="E942" s="4" t="s">
        <v>1034</v>
      </c>
      <c r="F942" s="2">
        <f t="shared" si="40"/>
        <v>44359.393055555556</v>
      </c>
      <c r="G942" s="5">
        <v>44378</v>
      </c>
      <c r="H942" s="6">
        <v>27500</v>
      </c>
      <c r="I942" s="7">
        <v>29000</v>
      </c>
      <c r="J942" s="4" t="s">
        <v>19</v>
      </c>
      <c r="K942" s="8" t="s">
        <v>16</v>
      </c>
      <c r="L942" s="3"/>
    </row>
    <row r="943" spans="1:12" ht="114.95" customHeight="1">
      <c r="A943" s="32">
        <v>937</v>
      </c>
      <c r="B943" s="2">
        <v>44345.405555555553</v>
      </c>
      <c r="C943" s="3" t="s">
        <v>1031</v>
      </c>
      <c r="D943" s="3" t="s">
        <v>1022</v>
      </c>
      <c r="E943" s="4" t="s">
        <v>78</v>
      </c>
      <c r="F943" s="2">
        <f t="shared" si="40"/>
        <v>44359.405555555553</v>
      </c>
      <c r="G943" s="5">
        <v>44378</v>
      </c>
      <c r="H943" s="6">
        <v>267492</v>
      </c>
      <c r="I943" s="7">
        <v>267492</v>
      </c>
      <c r="J943" s="4" t="s">
        <v>19</v>
      </c>
      <c r="K943" s="8" t="s">
        <v>16</v>
      </c>
      <c r="L943" s="3"/>
    </row>
    <row r="944" spans="1:12" ht="114.95" customHeight="1">
      <c r="A944" s="32">
        <v>938</v>
      </c>
      <c r="B944" s="2">
        <v>44345.408333333333</v>
      </c>
      <c r="C944" s="3" t="s">
        <v>1031</v>
      </c>
      <c r="D944" s="3" t="s">
        <v>84</v>
      </c>
      <c r="E944" s="4" t="s">
        <v>395</v>
      </c>
      <c r="F944" s="2">
        <f t="shared" si="40"/>
        <v>44359.408333333333</v>
      </c>
      <c r="G944" s="5">
        <v>44378</v>
      </c>
      <c r="H944" s="6">
        <v>46860</v>
      </c>
      <c r="I944" s="7">
        <v>46860</v>
      </c>
      <c r="J944" s="4" t="s">
        <v>19</v>
      </c>
      <c r="K944" s="8" t="s">
        <v>16</v>
      </c>
      <c r="L944" s="3"/>
    </row>
    <row r="945" spans="1:12" ht="114.95" customHeight="1">
      <c r="A945" s="32">
        <v>939</v>
      </c>
      <c r="B945" s="2">
        <v>44349.712500000001</v>
      </c>
      <c r="C945" s="3" t="s">
        <v>1031</v>
      </c>
      <c r="D945" s="3" t="s">
        <v>144</v>
      </c>
      <c r="E945" s="4" t="s">
        <v>1049</v>
      </c>
      <c r="F945" s="2">
        <f t="shared" si="40"/>
        <v>44363.712500000001</v>
      </c>
      <c r="G945" s="21">
        <v>44235</v>
      </c>
      <c r="H945" s="23">
        <v>120000</v>
      </c>
      <c r="I945" s="23">
        <v>120000</v>
      </c>
      <c r="J945" s="13" t="s">
        <v>19</v>
      </c>
      <c r="K945" s="24" t="s">
        <v>16</v>
      </c>
      <c r="L945" s="3"/>
    </row>
    <row r="946" spans="1:12" ht="114.95" customHeight="1">
      <c r="A946" s="32">
        <v>941</v>
      </c>
      <c r="B946" s="2">
        <v>44349.722916666666</v>
      </c>
      <c r="C946" s="3" t="s">
        <v>1031</v>
      </c>
      <c r="D946" s="3" t="s">
        <v>794</v>
      </c>
      <c r="E946" s="4" t="s">
        <v>979</v>
      </c>
      <c r="F946" s="2">
        <f t="shared" si="40"/>
        <v>44363.722916666666</v>
      </c>
      <c r="G946" s="21">
        <v>44378</v>
      </c>
      <c r="H946" s="23">
        <v>160000</v>
      </c>
      <c r="I946" s="23">
        <v>160000</v>
      </c>
      <c r="J946" s="13" t="s">
        <v>19</v>
      </c>
      <c r="K946" s="24" t="s">
        <v>16</v>
      </c>
      <c r="L946" s="3"/>
    </row>
    <row r="947" spans="1:12" ht="114.95" customHeight="1">
      <c r="A947" s="32">
        <v>942</v>
      </c>
      <c r="B947" s="2">
        <v>44349.725694444445</v>
      </c>
      <c r="C947" s="3" t="s">
        <v>1031</v>
      </c>
      <c r="D947" s="3" t="s">
        <v>1042</v>
      </c>
      <c r="E947" s="4" t="s">
        <v>1063</v>
      </c>
      <c r="F947" s="2">
        <f t="shared" si="40"/>
        <v>44363.725694444445</v>
      </c>
      <c r="G947" s="21">
        <v>44378</v>
      </c>
      <c r="H947" s="23">
        <v>67200</v>
      </c>
      <c r="I947" s="23">
        <v>67200</v>
      </c>
      <c r="J947" s="13" t="s">
        <v>19</v>
      </c>
      <c r="K947" s="24" t="s">
        <v>16</v>
      </c>
      <c r="L947" s="3"/>
    </row>
    <row r="948" spans="1:12" ht="114.95" customHeight="1">
      <c r="A948" s="32">
        <v>940</v>
      </c>
      <c r="B948" s="2">
        <v>44354.539583333331</v>
      </c>
      <c r="C948" s="3" t="s">
        <v>1031</v>
      </c>
      <c r="D948" s="3" t="s">
        <v>1027</v>
      </c>
      <c r="E948" s="4" t="s">
        <v>1050</v>
      </c>
      <c r="F948" s="2">
        <f t="shared" si="40"/>
        <v>44368.539583333331</v>
      </c>
      <c r="G948" s="21">
        <v>44378</v>
      </c>
      <c r="H948" s="23">
        <v>108215</v>
      </c>
      <c r="I948" s="23">
        <v>108215</v>
      </c>
      <c r="J948" s="13" t="s">
        <v>19</v>
      </c>
      <c r="K948" s="24" t="s">
        <v>16</v>
      </c>
      <c r="L948" s="3"/>
    </row>
    <row r="949" spans="1:12" ht="114.95" customHeight="1">
      <c r="A949" s="32">
        <v>943</v>
      </c>
      <c r="B949" s="2">
        <v>44362.552083333336</v>
      </c>
      <c r="C949" s="3" t="s">
        <v>1031</v>
      </c>
      <c r="D949" s="3" t="s">
        <v>1046</v>
      </c>
      <c r="E949" s="4" t="s">
        <v>1047</v>
      </c>
      <c r="F949" s="2">
        <f t="shared" si="40"/>
        <v>44376.552083333336</v>
      </c>
      <c r="G949" s="21">
        <v>44378</v>
      </c>
      <c r="H949" s="23">
        <v>21300</v>
      </c>
      <c r="I949" s="23">
        <v>26000</v>
      </c>
      <c r="J949" s="13" t="s">
        <v>19</v>
      </c>
      <c r="K949" s="24" t="s">
        <v>16</v>
      </c>
      <c r="L949" s="3"/>
    </row>
    <row r="950" spans="1:12" ht="114.95" customHeight="1">
      <c r="A950" s="32">
        <v>944</v>
      </c>
      <c r="B950" s="2">
        <v>44362.581944444442</v>
      </c>
      <c r="C950" s="3" t="s">
        <v>1031</v>
      </c>
      <c r="D950" s="3" t="s">
        <v>739</v>
      </c>
      <c r="E950" s="4" t="s">
        <v>1053</v>
      </c>
      <c r="F950" s="2">
        <f t="shared" si="40"/>
        <v>44376.581944444442</v>
      </c>
      <c r="G950" s="21">
        <v>44378</v>
      </c>
      <c r="H950" s="23">
        <v>528798</v>
      </c>
      <c r="I950" s="23">
        <v>528798</v>
      </c>
      <c r="J950" s="13" t="s">
        <v>216</v>
      </c>
      <c r="K950" s="24" t="s">
        <v>16</v>
      </c>
      <c r="L950" s="3"/>
    </row>
    <row r="951" spans="1:12" ht="114.95" customHeight="1">
      <c r="A951" s="32">
        <v>945</v>
      </c>
      <c r="B951" s="2">
        <v>44410.740277777775</v>
      </c>
      <c r="C951" s="3" t="s">
        <v>1031</v>
      </c>
      <c r="D951" s="3" t="s">
        <v>521</v>
      </c>
      <c r="E951" s="4" t="s">
        <v>1051</v>
      </c>
      <c r="F951" s="2">
        <f>SUM(B951+14)</f>
        <v>44424.740277777775</v>
      </c>
      <c r="G951" s="5">
        <v>44378</v>
      </c>
      <c r="H951" s="6">
        <v>90000</v>
      </c>
      <c r="I951" s="7">
        <v>90000</v>
      </c>
      <c r="J951" s="4" t="s">
        <v>19</v>
      </c>
      <c r="K951" s="8" t="s">
        <v>16</v>
      </c>
      <c r="L951" s="3"/>
    </row>
    <row r="952" spans="1:12" ht="114.95" customHeight="1">
      <c r="A952" s="32">
        <v>946</v>
      </c>
      <c r="B952" s="2">
        <v>44475.604166666664</v>
      </c>
      <c r="C952" s="3" t="s">
        <v>1031</v>
      </c>
      <c r="D952" s="3" t="s">
        <v>1056</v>
      </c>
      <c r="E952" s="4" t="s">
        <v>1064</v>
      </c>
      <c r="F952" s="2">
        <f>SUM(B952+14)</f>
        <v>44489.604166666664</v>
      </c>
      <c r="G952" s="5">
        <v>44443</v>
      </c>
      <c r="H952" s="6">
        <v>240000</v>
      </c>
      <c r="I952" s="7">
        <v>240000</v>
      </c>
      <c r="J952" s="4" t="s">
        <v>19</v>
      </c>
      <c r="K952" s="8" t="s">
        <v>16</v>
      </c>
      <c r="L952" s="3" t="s">
        <v>69</v>
      </c>
    </row>
    <row r="953" spans="1:12" ht="114.95" customHeight="1">
      <c r="A953" s="32">
        <v>947</v>
      </c>
      <c r="B953" s="2">
        <v>42943</v>
      </c>
      <c r="C953" s="3" t="s">
        <v>1065</v>
      </c>
      <c r="D953" s="3" t="s">
        <v>209</v>
      </c>
      <c r="E953" s="4" t="s">
        <v>93</v>
      </c>
      <c r="F953" s="2">
        <f>B953+10</f>
        <v>42953</v>
      </c>
      <c r="G953" s="5">
        <v>42917</v>
      </c>
      <c r="H953" s="6">
        <v>411511.1</v>
      </c>
      <c r="I953" s="7">
        <v>411511.1</v>
      </c>
      <c r="J953" s="4" t="s">
        <v>15</v>
      </c>
      <c r="K953" s="8" t="s">
        <v>16</v>
      </c>
      <c r="L953" s="3" t="s">
        <v>96</v>
      </c>
    </row>
    <row r="954" spans="1:12" ht="114.95" customHeight="1">
      <c r="A954" s="32">
        <v>948</v>
      </c>
      <c r="B954" s="2">
        <v>43368</v>
      </c>
      <c r="C954" s="3" t="s">
        <v>1065</v>
      </c>
      <c r="D954" s="3" t="s">
        <v>1066</v>
      </c>
      <c r="E954" s="4" t="s">
        <v>559</v>
      </c>
      <c r="F954" s="2">
        <f>SUM(B954 +14)</f>
        <v>43382</v>
      </c>
      <c r="G954" s="5">
        <v>42346</v>
      </c>
      <c r="H954" s="6">
        <v>86297.82</v>
      </c>
      <c r="I954" s="7">
        <v>86297.82</v>
      </c>
      <c r="J954" s="4" t="s">
        <v>19</v>
      </c>
      <c r="K954" s="3" t="s">
        <v>16</v>
      </c>
      <c r="L954" s="3"/>
    </row>
    <row r="955" spans="1:12" ht="114.95" customHeight="1">
      <c r="A955" s="32">
        <v>949</v>
      </c>
      <c r="B955" s="2">
        <v>43159</v>
      </c>
      <c r="C955" s="3" t="s">
        <v>1067</v>
      </c>
      <c r="D955" s="3" t="s">
        <v>1066</v>
      </c>
      <c r="E955" s="18" t="s">
        <v>306</v>
      </c>
      <c r="F955" s="2">
        <f>B955+10</f>
        <v>43169</v>
      </c>
      <c r="G955" s="2">
        <v>42877</v>
      </c>
      <c r="H955" s="7">
        <v>30000</v>
      </c>
      <c r="I955" s="7">
        <v>30000</v>
      </c>
      <c r="J955" s="4" t="s">
        <v>19</v>
      </c>
      <c r="K955" s="3" t="s">
        <v>16</v>
      </c>
      <c r="L955" s="3" t="s">
        <v>1068</v>
      </c>
    </row>
    <row r="956" spans="1:12" ht="114.95" customHeight="1">
      <c r="A956" s="32">
        <v>950</v>
      </c>
      <c r="B956" s="2">
        <v>43189</v>
      </c>
      <c r="C956" s="3" t="s">
        <v>1067</v>
      </c>
      <c r="D956" s="2" t="s">
        <v>1069</v>
      </c>
      <c r="E956" s="18" t="s">
        <v>1070</v>
      </c>
      <c r="F956" s="2">
        <f>B956+10</f>
        <v>43199</v>
      </c>
      <c r="G956" s="2">
        <v>43115</v>
      </c>
      <c r="H956" s="7">
        <v>300000</v>
      </c>
      <c r="I956" s="7">
        <v>300000</v>
      </c>
      <c r="J956" s="3" t="s">
        <v>15</v>
      </c>
      <c r="K956" s="3" t="s">
        <v>16</v>
      </c>
      <c r="L956" s="3" t="s">
        <v>96</v>
      </c>
    </row>
    <row r="957" spans="1:12" ht="114.95" customHeight="1">
      <c r="A957" s="32">
        <v>951</v>
      </c>
      <c r="B957" s="2">
        <v>43199</v>
      </c>
      <c r="C957" s="3" t="s">
        <v>1067</v>
      </c>
      <c r="D957" s="3" t="s">
        <v>1071</v>
      </c>
      <c r="E957" s="4" t="s">
        <v>120</v>
      </c>
      <c r="F957" s="2">
        <f>B957+10</f>
        <v>43209</v>
      </c>
      <c r="G957" s="5">
        <v>43087</v>
      </c>
      <c r="H957" s="7">
        <v>30000</v>
      </c>
      <c r="I957" s="7">
        <v>30000</v>
      </c>
      <c r="J957" s="4" t="s">
        <v>15</v>
      </c>
      <c r="K957" s="8" t="s">
        <v>16</v>
      </c>
      <c r="L957" s="3" t="s">
        <v>96</v>
      </c>
    </row>
    <row r="958" spans="1:12" ht="114.95" customHeight="1">
      <c r="A958" s="32">
        <v>963</v>
      </c>
      <c r="B958" s="2">
        <v>43228</v>
      </c>
      <c r="C958" s="3" t="s">
        <v>1067</v>
      </c>
      <c r="D958" s="3" t="s">
        <v>1072</v>
      </c>
      <c r="E958" s="11" t="s">
        <v>120</v>
      </c>
      <c r="F958" s="2">
        <v>43331</v>
      </c>
      <c r="G958" s="5">
        <v>43332</v>
      </c>
      <c r="H958" s="6">
        <v>115000</v>
      </c>
      <c r="I958" s="7">
        <v>115000</v>
      </c>
      <c r="J958" s="4" t="s">
        <v>15</v>
      </c>
      <c r="K958" s="8" t="s">
        <v>16</v>
      </c>
      <c r="L958" s="3"/>
    </row>
    <row r="959" spans="1:12" ht="114.95" customHeight="1">
      <c r="A959" s="32">
        <v>964</v>
      </c>
      <c r="B959" s="2">
        <v>43228</v>
      </c>
      <c r="C959" s="3" t="s">
        <v>1067</v>
      </c>
      <c r="D959" s="3" t="s">
        <v>1071</v>
      </c>
      <c r="E959" s="11" t="s">
        <v>120</v>
      </c>
      <c r="F959" s="2">
        <v>43331</v>
      </c>
      <c r="G959" s="5">
        <v>43332</v>
      </c>
      <c r="H959" s="6">
        <v>30000</v>
      </c>
      <c r="I959" s="7">
        <v>30000</v>
      </c>
      <c r="J959" s="4" t="s">
        <v>15</v>
      </c>
      <c r="K959" s="8" t="s">
        <v>16</v>
      </c>
      <c r="L959" s="3"/>
    </row>
    <row r="960" spans="1:12" ht="114.95" customHeight="1">
      <c r="A960" s="32">
        <v>962</v>
      </c>
      <c r="B960" s="2">
        <v>43259</v>
      </c>
      <c r="C960" s="3" t="s">
        <v>1067</v>
      </c>
      <c r="D960" s="3" t="s">
        <v>76</v>
      </c>
      <c r="E960" s="4" t="s">
        <v>1073</v>
      </c>
      <c r="F960" s="2">
        <v>43332</v>
      </c>
      <c r="G960" s="5">
        <v>43109</v>
      </c>
      <c r="H960" s="6">
        <v>69967</v>
      </c>
      <c r="I960" s="7">
        <v>69967</v>
      </c>
      <c r="J960" s="4" t="s">
        <v>19</v>
      </c>
      <c r="K960" s="8" t="s">
        <v>16</v>
      </c>
      <c r="L960" s="3"/>
    </row>
    <row r="961" spans="1:12" ht="114.95" customHeight="1">
      <c r="A961" s="32">
        <v>960</v>
      </c>
      <c r="B961" s="2">
        <v>43265</v>
      </c>
      <c r="C961" s="3" t="s">
        <v>1067</v>
      </c>
      <c r="D961" s="3" t="s">
        <v>310</v>
      </c>
      <c r="E961" s="4" t="s">
        <v>523</v>
      </c>
      <c r="F961" s="2">
        <f>B961+10</f>
        <v>43275</v>
      </c>
      <c r="G961" s="5">
        <v>43282</v>
      </c>
      <c r="H961" s="6">
        <v>35990</v>
      </c>
      <c r="I961" s="7">
        <v>35990</v>
      </c>
      <c r="J961" s="4" t="s">
        <v>314</v>
      </c>
      <c r="K961" s="8" t="s">
        <v>16</v>
      </c>
      <c r="L961" s="3"/>
    </row>
    <row r="962" spans="1:12" ht="114.95" customHeight="1">
      <c r="A962" s="32">
        <v>959</v>
      </c>
      <c r="B962" s="2">
        <v>43266</v>
      </c>
      <c r="C962" s="3" t="s">
        <v>1067</v>
      </c>
      <c r="D962" s="3" t="s">
        <v>97</v>
      </c>
      <c r="E962" s="4" t="s">
        <v>1074</v>
      </c>
      <c r="F962" s="2">
        <f>B962+10</f>
        <v>43276</v>
      </c>
      <c r="G962" s="5">
        <v>43282</v>
      </c>
      <c r="H962" s="6">
        <v>30600</v>
      </c>
      <c r="I962" s="7">
        <v>30600</v>
      </c>
      <c r="J962" s="4" t="s">
        <v>314</v>
      </c>
      <c r="K962" s="8" t="s">
        <v>16</v>
      </c>
      <c r="L962" s="3"/>
    </row>
    <row r="963" spans="1:12" ht="114.95" customHeight="1">
      <c r="A963" s="32">
        <v>967</v>
      </c>
      <c r="B963" s="2">
        <v>43266</v>
      </c>
      <c r="C963" s="3" t="s">
        <v>1067</v>
      </c>
      <c r="D963" s="3" t="s">
        <v>1075</v>
      </c>
      <c r="E963" s="4" t="s">
        <v>1076</v>
      </c>
      <c r="F963" s="2">
        <v>43280</v>
      </c>
      <c r="G963" s="5">
        <v>43107</v>
      </c>
      <c r="H963" s="6">
        <v>45600</v>
      </c>
      <c r="I963" s="7">
        <v>45600</v>
      </c>
      <c r="J963" s="4" t="s">
        <v>19</v>
      </c>
      <c r="K963" s="8" t="s">
        <v>16</v>
      </c>
      <c r="L963" s="3"/>
    </row>
    <row r="964" spans="1:12" ht="114.95" customHeight="1">
      <c r="A964" s="32">
        <v>955</v>
      </c>
      <c r="B964" s="2">
        <v>43268</v>
      </c>
      <c r="C964" s="3" t="s">
        <v>1067</v>
      </c>
      <c r="D964" s="3" t="s">
        <v>1077</v>
      </c>
      <c r="E964" s="4" t="s">
        <v>512</v>
      </c>
      <c r="F964" s="2">
        <f>B964+10</f>
        <v>43278</v>
      </c>
      <c r="G964" s="5">
        <v>43282</v>
      </c>
      <c r="H964" s="6">
        <v>30000</v>
      </c>
      <c r="I964" s="7">
        <v>30000</v>
      </c>
      <c r="J964" s="4" t="s">
        <v>314</v>
      </c>
      <c r="K964" s="8" t="s">
        <v>16</v>
      </c>
      <c r="L964" s="3"/>
    </row>
    <row r="965" spans="1:12" ht="114.95" customHeight="1">
      <c r="A965" s="32">
        <v>956</v>
      </c>
      <c r="B965" s="2">
        <v>43268</v>
      </c>
      <c r="C965" s="3" t="s">
        <v>1067</v>
      </c>
      <c r="D965" s="3" t="s">
        <v>182</v>
      </c>
      <c r="E965" s="4" t="s">
        <v>1078</v>
      </c>
      <c r="F965" s="2">
        <f>B965+10</f>
        <v>43278</v>
      </c>
      <c r="G965" s="5">
        <v>43282</v>
      </c>
      <c r="H965" s="6">
        <v>440000</v>
      </c>
      <c r="I965" s="7">
        <v>440000</v>
      </c>
      <c r="J965" s="4" t="s">
        <v>15</v>
      </c>
      <c r="K965" s="8" t="s">
        <v>16</v>
      </c>
      <c r="L965" s="3"/>
    </row>
    <row r="966" spans="1:12" ht="114.95" customHeight="1">
      <c r="A966" s="32">
        <v>957</v>
      </c>
      <c r="B966" s="2">
        <v>43268</v>
      </c>
      <c r="C966" s="3" t="s">
        <v>1067</v>
      </c>
      <c r="D966" s="3" t="s">
        <v>76</v>
      </c>
      <c r="E966" s="4" t="s">
        <v>364</v>
      </c>
      <c r="F966" s="2">
        <f>B966+10</f>
        <v>43278</v>
      </c>
      <c r="G966" s="5">
        <v>43282</v>
      </c>
      <c r="H966" s="6">
        <v>125000</v>
      </c>
      <c r="I966" s="7">
        <v>125000</v>
      </c>
      <c r="J966" s="4" t="s">
        <v>314</v>
      </c>
      <c r="K966" s="8" t="s">
        <v>16</v>
      </c>
      <c r="L966" s="3"/>
    </row>
    <row r="967" spans="1:12" ht="114.95" customHeight="1">
      <c r="A967" s="32">
        <v>958</v>
      </c>
      <c r="B967" s="2">
        <v>43268</v>
      </c>
      <c r="C967" s="3" t="s">
        <v>1067</v>
      </c>
      <c r="D967" s="3" t="s">
        <v>76</v>
      </c>
      <c r="E967" s="4" t="s">
        <v>313</v>
      </c>
      <c r="F967" s="2">
        <f>B967+10</f>
        <v>43278</v>
      </c>
      <c r="G967" s="5">
        <v>43282</v>
      </c>
      <c r="H967" s="6">
        <v>49800</v>
      </c>
      <c r="I967" s="7">
        <v>49800</v>
      </c>
      <c r="J967" s="4" t="s">
        <v>314</v>
      </c>
      <c r="K967" s="8" t="s">
        <v>16</v>
      </c>
      <c r="L967" s="3"/>
    </row>
    <row r="968" spans="1:12" ht="114.95" customHeight="1">
      <c r="A968" s="32">
        <v>968</v>
      </c>
      <c r="B968" s="2">
        <v>43268</v>
      </c>
      <c r="C968" s="3" t="s">
        <v>1067</v>
      </c>
      <c r="D968" s="3" t="s">
        <v>1075</v>
      </c>
      <c r="E968" s="4" t="s">
        <v>1079</v>
      </c>
      <c r="F968" s="2">
        <v>43107</v>
      </c>
      <c r="G968" s="5">
        <v>42886</v>
      </c>
      <c r="H968" s="6">
        <v>25000</v>
      </c>
      <c r="I968" s="7">
        <v>25000</v>
      </c>
      <c r="J968" s="4" t="s">
        <v>19</v>
      </c>
      <c r="K968" s="8" t="s">
        <v>16</v>
      </c>
      <c r="L968" s="3"/>
    </row>
    <row r="969" spans="1:12" ht="114.95" customHeight="1">
      <c r="A969" s="32">
        <v>952</v>
      </c>
      <c r="B969" s="2">
        <v>43271</v>
      </c>
      <c r="C969" s="3" t="s">
        <v>1067</v>
      </c>
      <c r="D969" s="3" t="s">
        <v>35</v>
      </c>
      <c r="E969" s="4" t="s">
        <v>1080</v>
      </c>
      <c r="F969" s="2">
        <f>B969+10</f>
        <v>43281</v>
      </c>
      <c r="G969" s="5">
        <v>43282</v>
      </c>
      <c r="H969" s="6">
        <v>105000</v>
      </c>
      <c r="I969" s="9">
        <v>105000</v>
      </c>
      <c r="J969" s="4" t="s">
        <v>37</v>
      </c>
      <c r="K969" s="8" t="s">
        <v>16</v>
      </c>
      <c r="L969" s="3"/>
    </row>
    <row r="970" spans="1:12" ht="114.95" customHeight="1">
      <c r="A970" s="32">
        <v>954</v>
      </c>
      <c r="B970" s="2">
        <v>43271</v>
      </c>
      <c r="C970" s="3" t="s">
        <v>1067</v>
      </c>
      <c r="D970" s="3" t="s">
        <v>1066</v>
      </c>
      <c r="E970" s="4" t="s">
        <v>306</v>
      </c>
      <c r="F970" s="2">
        <f>B970+10</f>
        <v>43281</v>
      </c>
      <c r="G970" s="5">
        <v>43286</v>
      </c>
      <c r="H970" s="6">
        <v>30000</v>
      </c>
      <c r="I970" s="7">
        <v>30000</v>
      </c>
      <c r="J970" s="4" t="s">
        <v>37</v>
      </c>
      <c r="K970" s="8" t="s">
        <v>16</v>
      </c>
      <c r="L970" s="3"/>
    </row>
    <row r="971" spans="1:12" ht="114.95" customHeight="1">
      <c r="A971" s="32">
        <v>953</v>
      </c>
      <c r="B971" s="2">
        <v>43277</v>
      </c>
      <c r="C971" s="3" t="s">
        <v>1067</v>
      </c>
      <c r="D971" s="3" t="s">
        <v>1081</v>
      </c>
      <c r="E971" s="4" t="s">
        <v>46</v>
      </c>
      <c r="F971" s="2">
        <f>B971+10</f>
        <v>43287</v>
      </c>
      <c r="G971" s="5">
        <v>43282</v>
      </c>
      <c r="H971" s="6">
        <v>70000</v>
      </c>
      <c r="I971" s="7">
        <v>70000</v>
      </c>
      <c r="J971" s="4" t="s">
        <v>314</v>
      </c>
      <c r="K971" s="8" t="s">
        <v>16</v>
      </c>
      <c r="L971" s="3" t="s">
        <v>96</v>
      </c>
    </row>
    <row r="972" spans="1:12" ht="114.95" customHeight="1">
      <c r="A972" s="32">
        <v>961</v>
      </c>
      <c r="B972" s="2">
        <v>43298</v>
      </c>
      <c r="C972" s="3" t="s">
        <v>1067</v>
      </c>
      <c r="D972" s="3" t="s">
        <v>182</v>
      </c>
      <c r="E972" s="4" t="s">
        <v>1082</v>
      </c>
      <c r="F972" s="2">
        <v>43312</v>
      </c>
      <c r="G972" s="5">
        <v>43104</v>
      </c>
      <c r="H972" s="6">
        <v>96000</v>
      </c>
      <c r="I972" s="7">
        <v>96000</v>
      </c>
      <c r="J972" s="4" t="s">
        <v>61</v>
      </c>
      <c r="K972" s="8" t="s">
        <v>16</v>
      </c>
      <c r="L972" s="3"/>
    </row>
    <row r="973" spans="1:12" ht="114.95" customHeight="1">
      <c r="A973" s="32">
        <v>966</v>
      </c>
      <c r="B973" s="2">
        <v>43330</v>
      </c>
      <c r="C973" s="3" t="s">
        <v>1067</v>
      </c>
      <c r="D973" s="3" t="s">
        <v>870</v>
      </c>
      <c r="E973" s="4" t="s">
        <v>124</v>
      </c>
      <c r="F973" s="2">
        <v>43109</v>
      </c>
      <c r="G973" s="5">
        <v>43109</v>
      </c>
      <c r="H973" s="6">
        <v>415000</v>
      </c>
      <c r="I973" s="7">
        <v>415000</v>
      </c>
      <c r="J973" s="4" t="s">
        <v>19</v>
      </c>
      <c r="K973" s="8" t="s">
        <v>16</v>
      </c>
      <c r="L973" s="3"/>
    </row>
    <row r="974" spans="1:12" ht="114.95" customHeight="1">
      <c r="A974" s="32">
        <v>965</v>
      </c>
      <c r="B974" s="2">
        <v>43333</v>
      </c>
      <c r="C974" s="3" t="s">
        <v>1067</v>
      </c>
      <c r="D974" s="3" t="s">
        <v>1083</v>
      </c>
      <c r="E974" s="11" t="s">
        <v>120</v>
      </c>
      <c r="F974" s="2">
        <v>43199</v>
      </c>
      <c r="G974" s="5">
        <v>43443</v>
      </c>
      <c r="H974" s="6">
        <v>80000</v>
      </c>
      <c r="I974" s="7">
        <v>80000</v>
      </c>
      <c r="J974" s="4" t="s">
        <v>15</v>
      </c>
      <c r="K974" s="8" t="s">
        <v>16</v>
      </c>
      <c r="L974" s="3"/>
    </row>
    <row r="975" spans="1:12" ht="114.95" customHeight="1">
      <c r="A975" s="32">
        <v>969</v>
      </c>
      <c r="B975" s="2">
        <v>43342</v>
      </c>
      <c r="C975" s="3" t="s">
        <v>1067</v>
      </c>
      <c r="D975" s="3" t="s">
        <v>1084</v>
      </c>
      <c r="E975" s="4" t="s">
        <v>527</v>
      </c>
      <c r="F975" s="2">
        <f>B975 + 14</f>
        <v>43356</v>
      </c>
      <c r="G975" s="5">
        <v>43358</v>
      </c>
      <c r="H975" s="6">
        <v>78436</v>
      </c>
      <c r="I975" s="7">
        <v>78436</v>
      </c>
      <c r="J975" s="4" t="s">
        <v>15</v>
      </c>
      <c r="K975" s="8" t="s">
        <v>16</v>
      </c>
      <c r="L975" s="3"/>
    </row>
    <row r="976" spans="1:12" ht="114.95" customHeight="1">
      <c r="A976" s="32">
        <v>970</v>
      </c>
      <c r="B976" s="2">
        <v>43370</v>
      </c>
      <c r="C976" s="3" t="s">
        <v>1067</v>
      </c>
      <c r="D976" s="3" t="s">
        <v>1085</v>
      </c>
      <c r="E976" s="11" t="s">
        <v>120</v>
      </c>
      <c r="F976" s="2">
        <f>SUM(B976 +14)</f>
        <v>43384</v>
      </c>
      <c r="G976" s="5">
        <v>43385</v>
      </c>
      <c r="H976" s="6">
        <v>75000</v>
      </c>
      <c r="I976" s="7">
        <v>75000</v>
      </c>
      <c r="J976" s="4" t="s">
        <v>15</v>
      </c>
      <c r="K976" s="3" t="s">
        <v>16</v>
      </c>
      <c r="L976" s="3"/>
    </row>
    <row r="977" spans="1:12" ht="114.95" customHeight="1">
      <c r="A977" s="32">
        <v>971</v>
      </c>
      <c r="B977" s="2">
        <v>43251</v>
      </c>
      <c r="C977" s="3" t="s">
        <v>1086</v>
      </c>
      <c r="D977" s="3" t="s">
        <v>312</v>
      </c>
      <c r="E977" s="4" t="s">
        <v>1087</v>
      </c>
      <c r="F977" s="2">
        <f>B977+10</f>
        <v>43261</v>
      </c>
      <c r="G977" s="5">
        <v>43282</v>
      </c>
      <c r="H977" s="6">
        <v>117036</v>
      </c>
      <c r="I977" s="7">
        <v>117036</v>
      </c>
      <c r="J977" s="4" t="s">
        <v>15</v>
      </c>
      <c r="K977" s="8" t="s">
        <v>16</v>
      </c>
      <c r="L977" s="3"/>
    </row>
    <row r="978" spans="1:12" ht="114.95" customHeight="1">
      <c r="A978" s="32">
        <v>972</v>
      </c>
      <c r="B978" s="2">
        <v>43350</v>
      </c>
      <c r="C978" s="3" t="s">
        <v>1086</v>
      </c>
      <c r="D978" s="3" t="s">
        <v>312</v>
      </c>
      <c r="E978" s="4" t="s">
        <v>298</v>
      </c>
      <c r="F978" s="2">
        <v>43304</v>
      </c>
      <c r="G978" s="5">
        <v>43107</v>
      </c>
      <c r="H978" s="6">
        <v>117036</v>
      </c>
      <c r="I978" s="7">
        <v>117036</v>
      </c>
      <c r="J978" s="4" t="s">
        <v>15</v>
      </c>
      <c r="K978" s="8" t="s">
        <v>16</v>
      </c>
      <c r="L978" s="3" t="s">
        <v>103</v>
      </c>
    </row>
    <row r="979" spans="1:12" ht="114.95" customHeight="1">
      <c r="A979" s="32">
        <v>973</v>
      </c>
      <c r="B979" s="2">
        <v>43510</v>
      </c>
      <c r="C979" s="3" t="s">
        <v>1086</v>
      </c>
      <c r="D979" s="3" t="s">
        <v>1088</v>
      </c>
      <c r="E979" s="4" t="s">
        <v>1089</v>
      </c>
      <c r="F979" s="2">
        <f>SUM(B979+14)</f>
        <v>43524</v>
      </c>
      <c r="G979" s="5">
        <v>43282</v>
      </c>
      <c r="H979" s="6">
        <v>30237.9</v>
      </c>
      <c r="I979" s="7">
        <v>30237.9</v>
      </c>
      <c r="J979" s="4" t="s">
        <v>30</v>
      </c>
      <c r="K979" s="8" t="s">
        <v>16</v>
      </c>
      <c r="L979" s="3" t="s">
        <v>239</v>
      </c>
    </row>
    <row r="980" spans="1:12" ht="114.95" customHeight="1">
      <c r="A980" s="32">
        <v>974</v>
      </c>
      <c r="B980" s="2">
        <v>43580</v>
      </c>
      <c r="C980" s="3" t="s">
        <v>1086</v>
      </c>
      <c r="D980" s="3" t="s">
        <v>1088</v>
      </c>
      <c r="E980" s="4" t="s">
        <v>439</v>
      </c>
      <c r="F980" s="2">
        <f>SUM(B980+14)</f>
        <v>43594</v>
      </c>
      <c r="G980" s="5">
        <v>43594</v>
      </c>
      <c r="H980" s="6">
        <v>50000</v>
      </c>
      <c r="I980" s="7">
        <v>50000</v>
      </c>
      <c r="J980" s="4" t="s">
        <v>15</v>
      </c>
      <c r="K980" s="8" t="s">
        <v>16</v>
      </c>
      <c r="L980" s="3"/>
    </row>
    <row r="981" spans="1:12" ht="114.95" customHeight="1">
      <c r="A981" s="32">
        <v>975</v>
      </c>
      <c r="B981" s="2">
        <v>43935.918055555558</v>
      </c>
      <c r="C981" s="3" t="s">
        <v>1086</v>
      </c>
      <c r="D981" s="3" t="s">
        <v>1090</v>
      </c>
      <c r="E981" s="3" t="s">
        <v>1091</v>
      </c>
      <c r="F981" s="2">
        <v>43951</v>
      </c>
      <c r="G981" s="2">
        <v>43892</v>
      </c>
      <c r="H981" s="10">
        <v>75000</v>
      </c>
      <c r="I981" s="10">
        <v>100000</v>
      </c>
      <c r="J981" s="3" t="s">
        <v>15</v>
      </c>
      <c r="K981" s="3" t="s">
        <v>16</v>
      </c>
      <c r="L981" s="3"/>
    </row>
    <row r="982" spans="1:12" ht="114.95" customHeight="1">
      <c r="A982" s="32">
        <v>976</v>
      </c>
      <c r="B982" s="28">
        <v>44139.435416666667</v>
      </c>
      <c r="C982" s="3" t="s">
        <v>1086</v>
      </c>
      <c r="D982" s="3" t="s">
        <v>1092</v>
      </c>
      <c r="E982" s="3" t="s">
        <v>1093</v>
      </c>
      <c r="F982" s="28">
        <v>44150</v>
      </c>
      <c r="G982" s="28">
        <v>44044</v>
      </c>
      <c r="H982" s="7">
        <v>1806000</v>
      </c>
      <c r="I982" s="7">
        <v>2500000</v>
      </c>
      <c r="J982" s="3" t="s">
        <v>15</v>
      </c>
      <c r="K982" s="29" t="s">
        <v>16</v>
      </c>
      <c r="L982" s="3"/>
    </row>
    <row r="983" spans="1:12" ht="114.95" customHeight="1">
      <c r="A983" s="32">
        <v>977</v>
      </c>
      <c r="B983" s="2">
        <v>44252.31527777778</v>
      </c>
      <c r="C983" s="3" t="s">
        <v>1086</v>
      </c>
      <c r="D983" s="3" t="s">
        <v>1094</v>
      </c>
      <c r="E983" s="4" t="s">
        <v>1095</v>
      </c>
      <c r="F983" s="2">
        <f t="shared" ref="F983:F1001" si="41">SUM(B983+14)</f>
        <v>44266.31527777778</v>
      </c>
      <c r="G983" s="5">
        <v>44223</v>
      </c>
      <c r="H983" s="6">
        <v>40000</v>
      </c>
      <c r="I983" s="7">
        <v>40000</v>
      </c>
      <c r="J983" s="4" t="s">
        <v>15</v>
      </c>
      <c r="K983" s="8" t="s">
        <v>16</v>
      </c>
      <c r="L983" s="3"/>
    </row>
    <row r="984" spans="1:12" ht="114.95" customHeight="1">
      <c r="A984" s="32">
        <v>978</v>
      </c>
      <c r="B984" s="2">
        <v>44259.656944444447</v>
      </c>
      <c r="C984" s="3" t="s">
        <v>1086</v>
      </c>
      <c r="D984" s="3" t="s">
        <v>1096</v>
      </c>
      <c r="E984" s="4" t="s">
        <v>78</v>
      </c>
      <c r="F984" s="2">
        <f t="shared" si="41"/>
        <v>44273.656944444447</v>
      </c>
      <c r="G984" s="5">
        <v>43723</v>
      </c>
      <c r="H984" s="6">
        <v>128920</v>
      </c>
      <c r="I984" s="7">
        <v>128920</v>
      </c>
      <c r="J984" s="4" t="s">
        <v>19</v>
      </c>
      <c r="K984" s="8" t="s">
        <v>16</v>
      </c>
      <c r="L984" s="3" t="s">
        <v>1097</v>
      </c>
    </row>
    <row r="985" spans="1:12" ht="114.95" customHeight="1">
      <c r="A985" s="32">
        <v>979</v>
      </c>
      <c r="B985" s="2">
        <v>44259.666666666664</v>
      </c>
      <c r="C985" s="3" t="s">
        <v>1086</v>
      </c>
      <c r="D985" s="3" t="s">
        <v>1096</v>
      </c>
      <c r="E985" s="4" t="s">
        <v>78</v>
      </c>
      <c r="F985" s="2">
        <f t="shared" si="41"/>
        <v>44273.666666666664</v>
      </c>
      <c r="G985" s="5">
        <v>44089</v>
      </c>
      <c r="H985" s="6">
        <v>128920</v>
      </c>
      <c r="I985" s="7">
        <v>128920</v>
      </c>
      <c r="J985" s="4" t="s">
        <v>19</v>
      </c>
      <c r="K985" s="8" t="s">
        <v>16</v>
      </c>
      <c r="L985" s="3"/>
    </row>
    <row r="986" spans="1:12" ht="114.95" customHeight="1">
      <c r="A986" s="32">
        <v>980</v>
      </c>
      <c r="B986" s="2">
        <v>44259.695138888892</v>
      </c>
      <c r="C986" s="3" t="s">
        <v>1086</v>
      </c>
      <c r="D986" s="3" t="s">
        <v>1098</v>
      </c>
      <c r="E986" s="4" t="s">
        <v>289</v>
      </c>
      <c r="F986" s="2">
        <f t="shared" si="41"/>
        <v>44273.695138888892</v>
      </c>
      <c r="G986" s="5">
        <v>43647</v>
      </c>
      <c r="H986" s="6">
        <v>66667</v>
      </c>
      <c r="I986" s="7">
        <v>66667</v>
      </c>
      <c r="J986" s="4" t="s">
        <v>37</v>
      </c>
      <c r="K986" s="8" t="s">
        <v>16</v>
      </c>
      <c r="L986" s="3" t="s">
        <v>1097</v>
      </c>
    </row>
    <row r="987" spans="1:12" ht="114.95" customHeight="1">
      <c r="A987" s="32">
        <v>981</v>
      </c>
      <c r="B987" s="2">
        <v>44259.703472222223</v>
      </c>
      <c r="C987" s="3" t="s">
        <v>1086</v>
      </c>
      <c r="D987" s="3" t="s">
        <v>1099</v>
      </c>
      <c r="E987" s="4" t="s">
        <v>289</v>
      </c>
      <c r="F987" s="2">
        <f t="shared" si="41"/>
        <v>44273.703472222223</v>
      </c>
      <c r="G987" s="5">
        <v>43647</v>
      </c>
      <c r="H987" s="6">
        <v>35770</v>
      </c>
      <c r="I987" s="7">
        <v>35770</v>
      </c>
      <c r="J987" s="4" t="s">
        <v>37</v>
      </c>
      <c r="K987" s="8" t="s">
        <v>16</v>
      </c>
      <c r="L987" s="3" t="s">
        <v>1097</v>
      </c>
    </row>
    <row r="988" spans="1:12" ht="114.95" customHeight="1">
      <c r="A988" s="32">
        <v>982</v>
      </c>
      <c r="B988" s="2">
        <v>44263.806250000001</v>
      </c>
      <c r="C988" s="3" t="s">
        <v>1086</v>
      </c>
      <c r="D988" s="3" t="s">
        <v>84</v>
      </c>
      <c r="E988" s="4" t="s">
        <v>1100</v>
      </c>
      <c r="F988" s="2">
        <f t="shared" si="41"/>
        <v>44277.806250000001</v>
      </c>
      <c r="G988" s="5">
        <v>43647</v>
      </c>
      <c r="H988" s="6">
        <v>205734</v>
      </c>
      <c r="I988" s="7">
        <v>205734</v>
      </c>
      <c r="J988" s="4" t="s">
        <v>19</v>
      </c>
      <c r="K988" s="8" t="s">
        <v>16</v>
      </c>
      <c r="L988" s="3" t="s">
        <v>1097</v>
      </c>
    </row>
    <row r="989" spans="1:12" ht="114.95" customHeight="1">
      <c r="A989" s="32">
        <v>983</v>
      </c>
      <c r="B989" s="2">
        <v>44263.808333333334</v>
      </c>
      <c r="C989" s="3" t="s">
        <v>1086</v>
      </c>
      <c r="D989" s="3" t="s">
        <v>84</v>
      </c>
      <c r="E989" s="4" t="s">
        <v>1100</v>
      </c>
      <c r="F989" s="2">
        <f t="shared" si="41"/>
        <v>44277.808333333334</v>
      </c>
      <c r="G989" s="5">
        <v>44013</v>
      </c>
      <c r="H989" s="6">
        <v>205734</v>
      </c>
      <c r="I989" s="7">
        <v>205734</v>
      </c>
      <c r="J989" s="4" t="s">
        <v>19</v>
      </c>
      <c r="K989" s="8" t="s">
        <v>16</v>
      </c>
      <c r="L989" s="3"/>
    </row>
    <row r="990" spans="1:12" ht="114.95" customHeight="1">
      <c r="A990" s="32">
        <v>984</v>
      </c>
      <c r="B990" s="2">
        <v>44263.833333333336</v>
      </c>
      <c r="C990" s="3" t="s">
        <v>1086</v>
      </c>
      <c r="D990" s="3" t="s">
        <v>1101</v>
      </c>
      <c r="E990" s="4" t="s">
        <v>1102</v>
      </c>
      <c r="F990" s="2">
        <f t="shared" si="41"/>
        <v>44277.833333333336</v>
      </c>
      <c r="G990" s="5">
        <v>43556</v>
      </c>
      <c r="H990" s="6">
        <v>861496</v>
      </c>
      <c r="I990" s="7">
        <v>861496</v>
      </c>
      <c r="J990" s="4" t="s">
        <v>19</v>
      </c>
      <c r="K990" s="8" t="s">
        <v>16</v>
      </c>
      <c r="L990" s="3" t="s">
        <v>1097</v>
      </c>
    </row>
    <row r="991" spans="1:12" ht="114.95" customHeight="1">
      <c r="A991" s="32">
        <v>985</v>
      </c>
      <c r="B991" s="2">
        <v>44263.852083333331</v>
      </c>
      <c r="C991" s="3" t="s">
        <v>1086</v>
      </c>
      <c r="D991" s="3" t="s">
        <v>492</v>
      </c>
      <c r="E991" s="4" t="s">
        <v>1103</v>
      </c>
      <c r="F991" s="2">
        <f t="shared" si="41"/>
        <v>44277.852083333331</v>
      </c>
      <c r="G991" s="5">
        <v>43647</v>
      </c>
      <c r="H991" s="6">
        <v>342000</v>
      </c>
      <c r="I991" s="7">
        <v>342000</v>
      </c>
      <c r="J991" s="4" t="s">
        <v>37</v>
      </c>
      <c r="K991" s="8" t="s">
        <v>16</v>
      </c>
      <c r="L991" s="3" t="s">
        <v>1097</v>
      </c>
    </row>
    <row r="992" spans="1:12" ht="114.95" customHeight="1">
      <c r="A992" s="32">
        <v>986</v>
      </c>
      <c r="B992" s="2">
        <v>44266.773611111108</v>
      </c>
      <c r="C992" s="3" t="s">
        <v>1086</v>
      </c>
      <c r="D992" s="3" t="s">
        <v>1104</v>
      </c>
      <c r="E992" s="4" t="s">
        <v>1030</v>
      </c>
      <c r="F992" s="2">
        <f t="shared" si="41"/>
        <v>44280.773611111108</v>
      </c>
      <c r="G992" s="5">
        <v>43647</v>
      </c>
      <c r="H992" s="6">
        <v>125664</v>
      </c>
      <c r="I992" s="7">
        <v>125664</v>
      </c>
      <c r="J992" s="4" t="s">
        <v>19</v>
      </c>
      <c r="K992" s="8" t="s">
        <v>16</v>
      </c>
      <c r="L992" s="3" t="s">
        <v>1097</v>
      </c>
    </row>
    <row r="993" spans="1:12" ht="114.95" customHeight="1">
      <c r="A993" s="32">
        <v>987</v>
      </c>
      <c r="B993" s="2">
        <v>44266.789583333331</v>
      </c>
      <c r="C993" s="3" t="s">
        <v>1086</v>
      </c>
      <c r="D993" s="3" t="s">
        <v>1104</v>
      </c>
      <c r="E993" s="4" t="s">
        <v>1030</v>
      </c>
      <c r="F993" s="2">
        <f t="shared" si="41"/>
        <v>44280.789583333331</v>
      </c>
      <c r="G993" s="5">
        <v>44013</v>
      </c>
      <c r="H993" s="6">
        <v>125664</v>
      </c>
      <c r="I993" s="7">
        <v>125664</v>
      </c>
      <c r="J993" s="4" t="s">
        <v>19</v>
      </c>
      <c r="K993" s="8" t="s">
        <v>16</v>
      </c>
      <c r="L993" s="3"/>
    </row>
    <row r="994" spans="1:12" ht="114.95" customHeight="1">
      <c r="A994" s="32">
        <v>988</v>
      </c>
      <c r="B994" s="2">
        <v>44267.411111111112</v>
      </c>
      <c r="C994" s="3" t="s">
        <v>1086</v>
      </c>
      <c r="D994" s="3" t="s">
        <v>1105</v>
      </c>
      <c r="E994" s="4" t="s">
        <v>289</v>
      </c>
      <c r="F994" s="2">
        <f t="shared" si="41"/>
        <v>44281.411111111112</v>
      </c>
      <c r="G994" s="5">
        <v>43594</v>
      </c>
      <c r="H994" s="6">
        <v>50405</v>
      </c>
      <c r="I994" s="7">
        <v>50405</v>
      </c>
      <c r="J994" s="4" t="s">
        <v>51</v>
      </c>
      <c r="K994" s="8" t="s">
        <v>16</v>
      </c>
      <c r="L994" s="3" t="s">
        <v>1097</v>
      </c>
    </row>
    <row r="995" spans="1:12" ht="114.95" customHeight="1">
      <c r="A995" s="32">
        <v>989</v>
      </c>
      <c r="B995" s="2">
        <v>44279.547222222223</v>
      </c>
      <c r="C995" s="3" t="s">
        <v>1086</v>
      </c>
      <c r="D995" s="3" t="s">
        <v>1106</v>
      </c>
      <c r="E995" s="4" t="s">
        <v>1107</v>
      </c>
      <c r="F995" s="2">
        <f t="shared" si="41"/>
        <v>44293.547222222223</v>
      </c>
      <c r="G995" s="5">
        <v>44293</v>
      </c>
      <c r="H995" s="6">
        <v>103000</v>
      </c>
      <c r="I995" s="7">
        <v>150500</v>
      </c>
      <c r="J995" s="4" t="s">
        <v>37</v>
      </c>
      <c r="K995" s="8" t="s">
        <v>16</v>
      </c>
      <c r="L995" s="3"/>
    </row>
    <row r="996" spans="1:12" ht="114.95" customHeight="1">
      <c r="A996" s="32">
        <v>993</v>
      </c>
      <c r="B996" s="2">
        <v>44291.61041666667</v>
      </c>
      <c r="C996" s="3" t="s">
        <v>1086</v>
      </c>
      <c r="D996" s="3" t="s">
        <v>256</v>
      </c>
      <c r="E996" s="4" t="s">
        <v>1058</v>
      </c>
      <c r="F996" s="2">
        <f t="shared" si="41"/>
        <v>44305.61041666667</v>
      </c>
      <c r="G996" s="5">
        <v>43753</v>
      </c>
      <c r="H996" s="6">
        <v>516058</v>
      </c>
      <c r="I996" s="7">
        <v>516058</v>
      </c>
      <c r="J996" s="4" t="s">
        <v>73</v>
      </c>
      <c r="K996" s="8" t="s">
        <v>16</v>
      </c>
      <c r="L996" s="3" t="s">
        <v>1097</v>
      </c>
    </row>
    <row r="997" spans="1:12" ht="114.95" customHeight="1">
      <c r="A997" s="32">
        <v>994</v>
      </c>
      <c r="B997" s="2">
        <v>44291.611111111109</v>
      </c>
      <c r="C997" s="3" t="s">
        <v>1086</v>
      </c>
      <c r="D997" s="3" t="s">
        <v>256</v>
      </c>
      <c r="E997" s="4" t="s">
        <v>1058</v>
      </c>
      <c r="F997" s="2">
        <f t="shared" si="41"/>
        <v>44305.611111111109</v>
      </c>
      <c r="G997" s="5">
        <v>44119</v>
      </c>
      <c r="H997" s="6">
        <v>516058</v>
      </c>
      <c r="I997" s="7">
        <v>516058</v>
      </c>
      <c r="J997" s="4" t="s">
        <v>19</v>
      </c>
      <c r="K997" s="8" t="s">
        <v>16</v>
      </c>
      <c r="L997" s="3"/>
    </row>
    <row r="998" spans="1:12" ht="114.95" customHeight="1">
      <c r="A998" s="32">
        <v>990</v>
      </c>
      <c r="B998" s="2">
        <v>44292.624305555553</v>
      </c>
      <c r="C998" s="3" t="s">
        <v>1086</v>
      </c>
      <c r="D998" s="3" t="s">
        <v>1108</v>
      </c>
      <c r="E998" s="4" t="s">
        <v>1109</v>
      </c>
      <c r="F998" s="2">
        <f t="shared" si="41"/>
        <v>44306.624305555553</v>
      </c>
      <c r="G998" s="5">
        <v>43647</v>
      </c>
      <c r="H998" s="6">
        <v>73350</v>
      </c>
      <c r="I998" s="7">
        <v>73350</v>
      </c>
      <c r="J998" s="4" t="s">
        <v>51</v>
      </c>
      <c r="K998" s="8" t="s">
        <v>16</v>
      </c>
      <c r="L998" s="3" t="s">
        <v>1097</v>
      </c>
    </row>
    <row r="999" spans="1:12" ht="114.95" customHeight="1">
      <c r="A999" s="32">
        <v>991</v>
      </c>
      <c r="B999" s="2">
        <v>44292.628472222219</v>
      </c>
      <c r="C999" s="3" t="s">
        <v>1086</v>
      </c>
      <c r="D999" s="3" t="s">
        <v>1108</v>
      </c>
      <c r="E999" s="4" t="s">
        <v>1109</v>
      </c>
      <c r="F999" s="2">
        <f t="shared" si="41"/>
        <v>44306.628472222219</v>
      </c>
      <c r="G999" s="5">
        <v>44013</v>
      </c>
      <c r="H999" s="6">
        <v>73350</v>
      </c>
      <c r="I999" s="7">
        <v>73350</v>
      </c>
      <c r="J999" s="4" t="s">
        <v>16</v>
      </c>
      <c r="K999" s="8" t="s">
        <v>16</v>
      </c>
      <c r="L999" s="3" t="s">
        <v>1110</v>
      </c>
    </row>
    <row r="1000" spans="1:12" ht="114.95" customHeight="1">
      <c r="A1000" s="32">
        <v>992</v>
      </c>
      <c r="B1000" s="2">
        <v>44293.408333333333</v>
      </c>
      <c r="C1000" s="3" t="s">
        <v>1086</v>
      </c>
      <c r="D1000" s="3" t="s">
        <v>1111</v>
      </c>
      <c r="E1000" s="4" t="s">
        <v>1109</v>
      </c>
      <c r="F1000" s="2">
        <f t="shared" si="41"/>
        <v>44307.408333333333</v>
      </c>
      <c r="G1000" s="5">
        <v>43647</v>
      </c>
      <c r="H1000" s="6">
        <v>28000</v>
      </c>
      <c r="I1000" s="7">
        <v>28000</v>
      </c>
      <c r="J1000" s="4" t="s">
        <v>51</v>
      </c>
      <c r="K1000" s="8" t="s">
        <v>16</v>
      </c>
      <c r="L1000" s="3" t="s">
        <v>1097</v>
      </c>
    </row>
    <row r="1001" spans="1:12" ht="114.95" customHeight="1">
      <c r="A1001" s="32">
        <v>996</v>
      </c>
      <c r="B1001" s="2">
        <v>44361.365972222222</v>
      </c>
      <c r="C1001" s="3" t="s">
        <v>1086</v>
      </c>
      <c r="D1001" s="3" t="s">
        <v>76</v>
      </c>
      <c r="E1001" s="4" t="s">
        <v>364</v>
      </c>
      <c r="F1001" s="2">
        <f t="shared" si="41"/>
        <v>44375.365972222222</v>
      </c>
      <c r="G1001" s="5">
        <v>44378</v>
      </c>
      <c r="H1001" s="6">
        <v>25000</v>
      </c>
      <c r="I1001" s="7">
        <v>80000</v>
      </c>
      <c r="J1001" s="4" t="s">
        <v>15</v>
      </c>
      <c r="K1001" s="8" t="s">
        <v>16</v>
      </c>
      <c r="L1001" s="3"/>
    </row>
    <row r="1002" spans="1:12" ht="114.95" customHeight="1">
      <c r="A1002" s="32">
        <v>995</v>
      </c>
      <c r="B1002" s="2">
        <v>44370.302777777775</v>
      </c>
      <c r="C1002" s="3" t="s">
        <v>1086</v>
      </c>
      <c r="D1002" s="3" t="s">
        <v>1096</v>
      </c>
      <c r="E1002" s="4" t="s">
        <v>746</v>
      </c>
      <c r="F1002" s="2">
        <f>SUM(B1002 + 14)</f>
        <v>44384.302777777775</v>
      </c>
      <c r="G1002" s="5">
        <v>44378</v>
      </c>
      <c r="H1002" s="6">
        <v>253175</v>
      </c>
      <c r="I1002" s="7">
        <v>300000</v>
      </c>
      <c r="J1002" s="4" t="s">
        <v>15</v>
      </c>
      <c r="K1002" s="8" t="s">
        <v>16</v>
      </c>
      <c r="L1002" s="3"/>
    </row>
    <row r="1003" spans="1:12" ht="114.95" customHeight="1">
      <c r="A1003" s="32">
        <v>997</v>
      </c>
      <c r="B1003" s="2">
        <v>43172</v>
      </c>
      <c r="C1003" s="3" t="s">
        <v>1112</v>
      </c>
      <c r="D1003" s="3" t="s">
        <v>1113</v>
      </c>
      <c r="E1003" s="11" t="s">
        <v>1114</v>
      </c>
      <c r="F1003" s="2">
        <f>B1003+10</f>
        <v>43182</v>
      </c>
      <c r="G1003" s="2">
        <v>43171</v>
      </c>
      <c r="H1003" s="7">
        <v>33000</v>
      </c>
      <c r="I1003" s="7">
        <v>33000</v>
      </c>
      <c r="J1003" s="3" t="s">
        <v>15</v>
      </c>
      <c r="K1003" s="3" t="s">
        <v>16</v>
      </c>
      <c r="L1003" s="3" t="s">
        <v>96</v>
      </c>
    </row>
    <row r="1004" spans="1:12" ht="114.95" customHeight="1">
      <c r="A1004" s="32">
        <v>998</v>
      </c>
      <c r="B1004" s="2">
        <v>43216</v>
      </c>
      <c r="C1004" s="3" t="s">
        <v>1112</v>
      </c>
      <c r="D1004" s="3" t="s">
        <v>397</v>
      </c>
      <c r="E1004" s="4" t="s">
        <v>1115</v>
      </c>
      <c r="F1004" s="2">
        <f>B1004+10</f>
        <v>43226</v>
      </c>
      <c r="G1004" s="5">
        <v>43216</v>
      </c>
      <c r="H1004" s="7">
        <v>30000</v>
      </c>
      <c r="I1004" s="7">
        <v>30000</v>
      </c>
      <c r="J1004" s="4" t="s">
        <v>15</v>
      </c>
      <c r="K1004" s="8" t="s">
        <v>16</v>
      </c>
      <c r="L1004" s="3" t="s">
        <v>96</v>
      </c>
    </row>
    <row r="1005" spans="1:12" ht="114.95" customHeight="1">
      <c r="A1005" s="32">
        <v>999</v>
      </c>
      <c r="B1005" s="2">
        <v>43216</v>
      </c>
      <c r="C1005" s="3" t="s">
        <v>1112</v>
      </c>
      <c r="D1005" s="3" t="s">
        <v>1116</v>
      </c>
      <c r="E1005" s="4" t="s">
        <v>1117</v>
      </c>
      <c r="F1005" s="2">
        <f>B1005+10</f>
        <v>43226</v>
      </c>
      <c r="G1005" s="5">
        <v>43216</v>
      </c>
      <c r="H1005" s="7">
        <v>30000</v>
      </c>
      <c r="I1005" s="7">
        <v>30000</v>
      </c>
      <c r="J1005" s="4" t="s">
        <v>15</v>
      </c>
      <c r="K1005" s="8" t="s">
        <v>16</v>
      </c>
      <c r="L1005" s="3" t="s">
        <v>96</v>
      </c>
    </row>
    <row r="1006" spans="1:12" ht="114.95" customHeight="1">
      <c r="A1006" s="32">
        <v>1003</v>
      </c>
      <c r="B1006" s="2">
        <v>43266</v>
      </c>
      <c r="C1006" s="3" t="s">
        <v>1112</v>
      </c>
      <c r="D1006" s="3" t="s">
        <v>397</v>
      </c>
      <c r="E1006" s="4" t="s">
        <v>1118</v>
      </c>
      <c r="F1006" s="2">
        <v>43280</v>
      </c>
      <c r="G1006" s="5">
        <v>43107</v>
      </c>
      <c r="H1006" s="6">
        <v>30000</v>
      </c>
      <c r="I1006" s="7">
        <v>30000</v>
      </c>
      <c r="J1006" s="4" t="s">
        <v>19</v>
      </c>
      <c r="K1006" s="8" t="s">
        <v>16</v>
      </c>
      <c r="L1006" s="3"/>
    </row>
    <row r="1007" spans="1:12" ht="114.95" customHeight="1">
      <c r="A1007" s="32">
        <v>1004</v>
      </c>
      <c r="B1007" s="2">
        <v>43266</v>
      </c>
      <c r="C1007" s="3" t="s">
        <v>1112</v>
      </c>
      <c r="D1007" s="3" t="s">
        <v>1119</v>
      </c>
      <c r="E1007" s="4" t="s">
        <v>78</v>
      </c>
      <c r="F1007" s="2">
        <v>43280</v>
      </c>
      <c r="G1007" s="5">
        <v>43107</v>
      </c>
      <c r="H1007" s="6">
        <v>200000</v>
      </c>
      <c r="I1007" s="7">
        <v>200000</v>
      </c>
      <c r="J1007" s="4" t="s">
        <v>19</v>
      </c>
      <c r="K1007" s="8" t="s">
        <v>16</v>
      </c>
      <c r="L1007" s="3"/>
    </row>
    <row r="1008" spans="1:12" ht="114.95" customHeight="1">
      <c r="A1008" s="32">
        <v>1005</v>
      </c>
      <c r="B1008" s="2">
        <v>43266</v>
      </c>
      <c r="C1008" s="3" t="s">
        <v>1112</v>
      </c>
      <c r="D1008" s="3" t="s">
        <v>312</v>
      </c>
      <c r="E1008" s="4" t="s">
        <v>298</v>
      </c>
      <c r="F1008" s="2">
        <v>43280</v>
      </c>
      <c r="G1008" s="5">
        <v>43107</v>
      </c>
      <c r="H1008" s="6">
        <v>48000</v>
      </c>
      <c r="I1008" s="7">
        <v>48000</v>
      </c>
      <c r="J1008" s="4" t="s">
        <v>19</v>
      </c>
      <c r="K1008" s="8" t="s">
        <v>16</v>
      </c>
      <c r="L1008" s="3"/>
    </row>
    <row r="1009" spans="1:12" ht="114.95" customHeight="1">
      <c r="A1009" s="32">
        <v>1006</v>
      </c>
      <c r="B1009" s="2">
        <v>43266</v>
      </c>
      <c r="C1009" s="3" t="s">
        <v>1112</v>
      </c>
      <c r="D1009" s="3" t="s">
        <v>76</v>
      </c>
      <c r="E1009" s="4" t="s">
        <v>1120</v>
      </c>
      <c r="F1009" s="2">
        <v>43280</v>
      </c>
      <c r="G1009" s="5">
        <v>43107</v>
      </c>
      <c r="H1009" s="6">
        <v>130000</v>
      </c>
      <c r="I1009" s="7">
        <v>130000</v>
      </c>
      <c r="J1009" s="4" t="s">
        <v>19</v>
      </c>
      <c r="K1009" s="8" t="s">
        <v>16</v>
      </c>
      <c r="L1009" s="3"/>
    </row>
    <row r="1010" spans="1:12" ht="114.95" customHeight="1">
      <c r="A1010" s="32">
        <v>1007</v>
      </c>
      <c r="B1010" s="2">
        <v>43266</v>
      </c>
      <c r="C1010" s="3" t="s">
        <v>1112</v>
      </c>
      <c r="D1010" s="3" t="s">
        <v>308</v>
      </c>
      <c r="E1010" s="11" t="s">
        <v>120</v>
      </c>
      <c r="F1010" s="2">
        <v>43280</v>
      </c>
      <c r="G1010" s="5">
        <v>43107</v>
      </c>
      <c r="H1010" s="6">
        <v>80000</v>
      </c>
      <c r="I1010" s="7">
        <v>80000</v>
      </c>
      <c r="J1010" s="4" t="s">
        <v>19</v>
      </c>
      <c r="K1010" s="8" t="s">
        <v>16</v>
      </c>
      <c r="L1010" s="3"/>
    </row>
    <row r="1011" spans="1:12" ht="114.95" customHeight="1">
      <c r="A1011" s="32">
        <v>1008</v>
      </c>
      <c r="B1011" s="2">
        <v>43266</v>
      </c>
      <c r="C1011" s="3" t="s">
        <v>1112</v>
      </c>
      <c r="D1011" s="3" t="s">
        <v>1121</v>
      </c>
      <c r="E1011" s="4" t="s">
        <v>93</v>
      </c>
      <c r="F1011" s="2">
        <v>43280</v>
      </c>
      <c r="G1011" s="5">
        <v>43107</v>
      </c>
      <c r="H1011" s="6">
        <v>250000</v>
      </c>
      <c r="I1011" s="7">
        <v>250000</v>
      </c>
      <c r="J1011" s="4" t="s">
        <v>19</v>
      </c>
      <c r="K1011" s="8" t="s">
        <v>16</v>
      </c>
      <c r="L1011" s="3"/>
    </row>
    <row r="1012" spans="1:12" ht="114.95" customHeight="1">
      <c r="A1012" s="32">
        <v>1009</v>
      </c>
      <c r="B1012" s="2">
        <v>43266</v>
      </c>
      <c r="C1012" s="3" t="s">
        <v>1112</v>
      </c>
      <c r="D1012" s="3" t="s">
        <v>1122</v>
      </c>
      <c r="E1012" s="4" t="s">
        <v>1123</v>
      </c>
      <c r="F1012" s="2">
        <v>43280</v>
      </c>
      <c r="G1012" s="5">
        <v>43107</v>
      </c>
      <c r="H1012" s="6">
        <v>55000</v>
      </c>
      <c r="I1012" s="7">
        <v>55000</v>
      </c>
      <c r="J1012" s="4" t="s">
        <v>19</v>
      </c>
      <c r="K1012" s="8" t="s">
        <v>16</v>
      </c>
      <c r="L1012" s="3"/>
    </row>
    <row r="1013" spans="1:12" ht="114.95" customHeight="1">
      <c r="A1013" s="32">
        <v>1010</v>
      </c>
      <c r="B1013" s="2">
        <v>43266</v>
      </c>
      <c r="C1013" s="3" t="s">
        <v>1112</v>
      </c>
      <c r="D1013" s="3" t="s">
        <v>1124</v>
      </c>
      <c r="E1013" s="4" t="s">
        <v>1125</v>
      </c>
      <c r="F1013" s="2">
        <v>43280</v>
      </c>
      <c r="G1013" s="5">
        <v>43107</v>
      </c>
      <c r="H1013" s="6">
        <v>30000</v>
      </c>
      <c r="I1013" s="7">
        <v>30000</v>
      </c>
      <c r="J1013" s="4" t="s">
        <v>19</v>
      </c>
      <c r="K1013" s="8" t="s">
        <v>16</v>
      </c>
      <c r="L1013" s="3"/>
    </row>
    <row r="1014" spans="1:12" ht="114.95" customHeight="1">
      <c r="A1014" s="32">
        <v>1011</v>
      </c>
      <c r="B1014" s="2">
        <v>43266</v>
      </c>
      <c r="C1014" s="3" t="s">
        <v>1112</v>
      </c>
      <c r="D1014" s="3" t="s">
        <v>1116</v>
      </c>
      <c r="E1014" s="4" t="s">
        <v>1126</v>
      </c>
      <c r="F1014" s="2">
        <v>43280</v>
      </c>
      <c r="G1014" s="5">
        <v>43107</v>
      </c>
      <c r="H1014" s="6">
        <v>30000</v>
      </c>
      <c r="I1014" s="7">
        <v>30000</v>
      </c>
      <c r="J1014" s="4" t="s">
        <v>19</v>
      </c>
      <c r="K1014" s="8" t="s">
        <v>16</v>
      </c>
      <c r="L1014" s="3"/>
    </row>
    <row r="1015" spans="1:12" ht="114.95" customHeight="1">
      <c r="A1015" s="32">
        <v>1012</v>
      </c>
      <c r="B1015" s="2">
        <v>43266</v>
      </c>
      <c r="C1015" s="3" t="s">
        <v>1112</v>
      </c>
      <c r="D1015" s="3" t="s">
        <v>1127</v>
      </c>
      <c r="E1015" s="4" t="s">
        <v>1128</v>
      </c>
      <c r="F1015" s="2">
        <v>43280</v>
      </c>
      <c r="G1015" s="5">
        <v>43107</v>
      </c>
      <c r="H1015" s="6">
        <v>200000</v>
      </c>
      <c r="I1015" s="7">
        <v>200000</v>
      </c>
      <c r="J1015" s="4" t="s">
        <v>19</v>
      </c>
      <c r="K1015" s="8" t="s">
        <v>16</v>
      </c>
      <c r="L1015" s="3"/>
    </row>
    <row r="1016" spans="1:12" ht="114.95" customHeight="1">
      <c r="A1016" s="32">
        <v>1013</v>
      </c>
      <c r="B1016" s="2">
        <v>43266</v>
      </c>
      <c r="C1016" s="3" t="s">
        <v>1112</v>
      </c>
      <c r="D1016" s="3" t="s">
        <v>545</v>
      </c>
      <c r="E1016" s="4" t="s">
        <v>1129</v>
      </c>
      <c r="F1016" s="2">
        <v>43280</v>
      </c>
      <c r="G1016" s="5">
        <v>43107</v>
      </c>
      <c r="H1016" s="6">
        <v>25000</v>
      </c>
      <c r="I1016" s="7">
        <v>30000</v>
      </c>
      <c r="J1016" s="4" t="s">
        <v>19</v>
      </c>
      <c r="K1016" s="8" t="s">
        <v>16</v>
      </c>
      <c r="L1016" s="3"/>
    </row>
    <row r="1017" spans="1:12" ht="114.95" customHeight="1">
      <c r="A1017" s="32">
        <v>1014</v>
      </c>
      <c r="B1017" s="2">
        <v>43300</v>
      </c>
      <c r="C1017" s="3" t="s">
        <v>1112</v>
      </c>
      <c r="D1017" s="3" t="s">
        <v>182</v>
      </c>
      <c r="E1017" s="4" t="s">
        <v>1130</v>
      </c>
      <c r="F1017" s="2">
        <v>43139</v>
      </c>
      <c r="G1017" s="5">
        <v>43298</v>
      </c>
      <c r="H1017" s="6">
        <v>296000</v>
      </c>
      <c r="I1017" s="7">
        <v>296000</v>
      </c>
      <c r="J1017" s="4" t="s">
        <v>15</v>
      </c>
      <c r="K1017" s="8" t="s">
        <v>16</v>
      </c>
      <c r="L1017" s="3"/>
    </row>
    <row r="1018" spans="1:12" ht="114.95" customHeight="1">
      <c r="A1018" s="32">
        <v>1000</v>
      </c>
      <c r="B1018" s="2">
        <v>43329</v>
      </c>
      <c r="C1018" s="3" t="s">
        <v>1112</v>
      </c>
      <c r="D1018" s="3" t="s">
        <v>127</v>
      </c>
      <c r="E1018" s="4" t="s">
        <v>1131</v>
      </c>
      <c r="F1018" s="2">
        <v>43343</v>
      </c>
      <c r="G1018" s="5">
        <v>43107</v>
      </c>
      <c r="H1018" s="6">
        <v>40000</v>
      </c>
      <c r="I1018" s="7">
        <v>40000</v>
      </c>
      <c r="J1018" s="4" t="s">
        <v>73</v>
      </c>
      <c r="K1018" s="8" t="s">
        <v>16</v>
      </c>
      <c r="L1018" s="3"/>
    </row>
    <row r="1019" spans="1:12" ht="114.95" customHeight="1">
      <c r="A1019" s="32">
        <v>1001</v>
      </c>
      <c r="B1019" s="2">
        <v>43329</v>
      </c>
      <c r="C1019" s="3" t="s">
        <v>1112</v>
      </c>
      <c r="D1019" s="3" t="s">
        <v>1132</v>
      </c>
      <c r="E1019" s="4" t="s">
        <v>1133</v>
      </c>
      <c r="F1019" s="2">
        <v>43343</v>
      </c>
      <c r="G1019" s="5">
        <v>43109</v>
      </c>
      <c r="H1019" s="6">
        <v>62000</v>
      </c>
      <c r="I1019" s="7">
        <v>62000</v>
      </c>
      <c r="J1019" s="4" t="s">
        <v>15</v>
      </c>
      <c r="K1019" s="8" t="s">
        <v>16</v>
      </c>
      <c r="L1019" s="3"/>
    </row>
    <row r="1020" spans="1:12" ht="114.95" customHeight="1">
      <c r="A1020" s="32">
        <v>1002</v>
      </c>
      <c r="B1020" s="2">
        <v>43329</v>
      </c>
      <c r="C1020" s="3" t="s">
        <v>1112</v>
      </c>
      <c r="D1020" s="3" t="s">
        <v>521</v>
      </c>
      <c r="E1020" s="4" t="s">
        <v>1134</v>
      </c>
      <c r="F1020" s="2">
        <v>43343</v>
      </c>
      <c r="G1020" s="5">
        <v>43109</v>
      </c>
      <c r="H1020" s="6">
        <v>330000</v>
      </c>
      <c r="I1020" s="7">
        <v>330000</v>
      </c>
      <c r="J1020" s="4" t="s">
        <v>73</v>
      </c>
      <c r="K1020" s="8" t="s">
        <v>16</v>
      </c>
      <c r="L1020" s="3"/>
    </row>
    <row r="1021" spans="1:12" ht="114.95" customHeight="1">
      <c r="A1021" s="32">
        <v>1015</v>
      </c>
      <c r="B1021" s="2">
        <v>43359</v>
      </c>
      <c r="C1021" s="3" t="s">
        <v>1112</v>
      </c>
      <c r="D1021" s="3" t="s">
        <v>1135</v>
      </c>
      <c r="E1021" s="4" t="s">
        <v>1136</v>
      </c>
      <c r="F1021" s="2">
        <f>B1021 + 14</f>
        <v>43373</v>
      </c>
      <c r="G1021" s="5">
        <v>43131</v>
      </c>
      <c r="H1021" s="6">
        <v>27546.97</v>
      </c>
      <c r="I1021" s="7">
        <v>27546.97</v>
      </c>
      <c r="J1021" s="4" t="s">
        <v>30</v>
      </c>
      <c r="K1021" s="8" t="s">
        <v>16</v>
      </c>
      <c r="L1021" s="3"/>
    </row>
    <row r="1022" spans="1:12" ht="114.95" customHeight="1">
      <c r="A1022" s="32">
        <v>1016</v>
      </c>
      <c r="B1022" s="2">
        <v>43537</v>
      </c>
      <c r="C1022" s="3" t="s">
        <v>1112</v>
      </c>
      <c r="D1022" s="3" t="s">
        <v>1137</v>
      </c>
      <c r="E1022" s="4" t="s">
        <v>1138</v>
      </c>
      <c r="F1022" s="2">
        <f>SUM(B1022+14)</f>
        <v>43551</v>
      </c>
      <c r="G1022" s="5">
        <v>43322</v>
      </c>
      <c r="H1022" s="6">
        <v>27682.5</v>
      </c>
      <c r="I1022" s="7">
        <v>27682.5</v>
      </c>
      <c r="J1022" s="4" t="s">
        <v>30</v>
      </c>
      <c r="K1022" s="8" t="s">
        <v>16</v>
      </c>
      <c r="L1022" s="3"/>
    </row>
    <row r="1023" spans="1:12" ht="114.95" customHeight="1">
      <c r="A1023" s="32">
        <v>1017</v>
      </c>
      <c r="B1023" s="2">
        <v>43591</v>
      </c>
      <c r="C1023" s="3" t="s">
        <v>1112</v>
      </c>
      <c r="D1023" s="3" t="s">
        <v>1139</v>
      </c>
      <c r="E1023" s="4" t="s">
        <v>1140</v>
      </c>
      <c r="F1023" s="2">
        <f>SUM(B1023 +14)</f>
        <v>43605</v>
      </c>
      <c r="G1023" s="5">
        <v>43647</v>
      </c>
      <c r="H1023" s="6">
        <v>30000</v>
      </c>
      <c r="I1023" s="7">
        <v>30000</v>
      </c>
      <c r="J1023" s="4" t="s">
        <v>30</v>
      </c>
      <c r="K1023" s="8" t="s">
        <v>16</v>
      </c>
      <c r="L1023" s="3"/>
    </row>
    <row r="1024" spans="1:12" ht="114.95" customHeight="1">
      <c r="A1024" s="32">
        <v>1018</v>
      </c>
      <c r="B1024" s="2">
        <v>43649</v>
      </c>
      <c r="C1024" s="3" t="s">
        <v>1112</v>
      </c>
      <c r="D1024" s="3" t="s">
        <v>117</v>
      </c>
      <c r="E1024" s="11" t="s">
        <v>120</v>
      </c>
      <c r="F1024" s="2">
        <f t="shared" ref="F1024:F1035" si="42">SUM(B1024+14)</f>
        <v>43663</v>
      </c>
      <c r="G1024" s="5">
        <v>43282</v>
      </c>
      <c r="H1024" s="6">
        <v>25000</v>
      </c>
      <c r="I1024" s="7">
        <v>25000</v>
      </c>
      <c r="J1024" s="4" t="s">
        <v>30</v>
      </c>
      <c r="K1024" s="8" t="s">
        <v>16</v>
      </c>
      <c r="L1024" s="3"/>
    </row>
    <row r="1025" spans="1:12" ht="114.95" customHeight="1">
      <c r="A1025" s="32">
        <v>1019</v>
      </c>
      <c r="B1025" s="2">
        <v>43679</v>
      </c>
      <c r="C1025" s="3" t="s">
        <v>1112</v>
      </c>
      <c r="D1025" s="3" t="s">
        <v>154</v>
      </c>
      <c r="E1025" s="4" t="s">
        <v>805</v>
      </c>
      <c r="F1025" s="2">
        <f t="shared" si="42"/>
        <v>43693</v>
      </c>
      <c r="G1025" s="5">
        <v>43679</v>
      </c>
      <c r="H1025" s="6">
        <v>25000</v>
      </c>
      <c r="I1025" s="7">
        <v>25000</v>
      </c>
      <c r="J1025" s="4" t="s">
        <v>153</v>
      </c>
      <c r="K1025" s="8" t="s">
        <v>16</v>
      </c>
      <c r="L1025" s="3" t="s">
        <v>146</v>
      </c>
    </row>
    <row r="1026" spans="1:12" ht="114.95" customHeight="1">
      <c r="A1026" s="32">
        <v>1020</v>
      </c>
      <c r="B1026" s="2">
        <v>43679</v>
      </c>
      <c r="C1026" s="3" t="s">
        <v>1112</v>
      </c>
      <c r="D1026" s="3" t="s">
        <v>1119</v>
      </c>
      <c r="E1026" s="4" t="s">
        <v>78</v>
      </c>
      <c r="F1026" s="2">
        <f t="shared" si="42"/>
        <v>43693</v>
      </c>
      <c r="G1026" s="5">
        <v>43647</v>
      </c>
      <c r="H1026" s="6">
        <v>225000</v>
      </c>
      <c r="I1026" s="7">
        <v>225000</v>
      </c>
      <c r="J1026" s="4" t="s">
        <v>19</v>
      </c>
      <c r="K1026" s="8" t="s">
        <v>16</v>
      </c>
      <c r="L1026" s="3" t="s">
        <v>20</v>
      </c>
    </row>
    <row r="1027" spans="1:12" ht="114.95" customHeight="1">
      <c r="A1027" s="32">
        <v>1021</v>
      </c>
      <c r="B1027" s="2">
        <v>43679</v>
      </c>
      <c r="C1027" s="3" t="s">
        <v>1112</v>
      </c>
      <c r="D1027" s="3" t="s">
        <v>113</v>
      </c>
      <c r="E1027" s="4" t="s">
        <v>518</v>
      </c>
      <c r="F1027" s="2">
        <f t="shared" si="42"/>
        <v>43693</v>
      </c>
      <c r="G1027" s="5">
        <v>43647</v>
      </c>
      <c r="H1027" s="6">
        <v>30000</v>
      </c>
      <c r="I1027" s="7">
        <v>30000</v>
      </c>
      <c r="J1027" s="4" t="s">
        <v>19</v>
      </c>
      <c r="K1027" s="8" t="s">
        <v>16</v>
      </c>
      <c r="L1027" s="3" t="s">
        <v>20</v>
      </c>
    </row>
    <row r="1028" spans="1:12" ht="114.95" customHeight="1">
      <c r="A1028" s="32">
        <v>1022</v>
      </c>
      <c r="B1028" s="2">
        <v>43679</v>
      </c>
      <c r="C1028" s="3" t="s">
        <v>1112</v>
      </c>
      <c r="D1028" s="3" t="s">
        <v>28</v>
      </c>
      <c r="E1028" s="4" t="s">
        <v>29</v>
      </c>
      <c r="F1028" s="2">
        <f t="shared" si="42"/>
        <v>43693</v>
      </c>
      <c r="G1028" s="5">
        <v>43679</v>
      </c>
      <c r="H1028" s="6">
        <v>200000</v>
      </c>
      <c r="I1028" s="7">
        <v>200000</v>
      </c>
      <c r="J1028" s="4" t="s">
        <v>153</v>
      </c>
      <c r="K1028" s="8" t="s">
        <v>16</v>
      </c>
      <c r="L1028" s="3" t="s">
        <v>146</v>
      </c>
    </row>
    <row r="1029" spans="1:12" ht="114.95" customHeight="1">
      <c r="A1029" s="32">
        <v>1023</v>
      </c>
      <c r="B1029" s="2">
        <v>43679</v>
      </c>
      <c r="C1029" s="3" t="s">
        <v>1112</v>
      </c>
      <c r="D1029" s="3" t="s">
        <v>312</v>
      </c>
      <c r="E1029" s="4" t="s">
        <v>298</v>
      </c>
      <c r="F1029" s="2">
        <f t="shared" si="42"/>
        <v>43693</v>
      </c>
      <c r="G1029" s="5">
        <v>43647</v>
      </c>
      <c r="H1029" s="6">
        <v>50000</v>
      </c>
      <c r="I1029" s="7">
        <v>50000</v>
      </c>
      <c r="J1029" s="4" t="s">
        <v>19</v>
      </c>
      <c r="K1029" s="8" t="s">
        <v>16</v>
      </c>
      <c r="L1029" s="3" t="s">
        <v>20</v>
      </c>
    </row>
    <row r="1030" spans="1:12" ht="114.95" customHeight="1">
      <c r="A1030" s="32">
        <v>1024</v>
      </c>
      <c r="B1030" s="2">
        <v>43679</v>
      </c>
      <c r="C1030" s="3" t="s">
        <v>1112</v>
      </c>
      <c r="D1030" s="3" t="s">
        <v>76</v>
      </c>
      <c r="E1030" s="4" t="s">
        <v>439</v>
      </c>
      <c r="F1030" s="2">
        <f t="shared" si="42"/>
        <v>43693</v>
      </c>
      <c r="G1030" s="5">
        <v>43647</v>
      </c>
      <c r="H1030" s="6">
        <v>165000</v>
      </c>
      <c r="I1030" s="7">
        <v>165000</v>
      </c>
      <c r="J1030" s="4" t="s">
        <v>19</v>
      </c>
      <c r="K1030" s="8" t="s">
        <v>16</v>
      </c>
      <c r="L1030" s="3" t="s">
        <v>20</v>
      </c>
    </row>
    <row r="1031" spans="1:12" ht="114.95" customHeight="1">
      <c r="A1031" s="32">
        <v>1025</v>
      </c>
      <c r="B1031" s="2">
        <v>43679</v>
      </c>
      <c r="C1031" s="3" t="s">
        <v>1112</v>
      </c>
      <c r="D1031" s="3" t="s">
        <v>308</v>
      </c>
      <c r="E1031" s="11" t="s">
        <v>120</v>
      </c>
      <c r="F1031" s="2">
        <f t="shared" si="42"/>
        <v>43693</v>
      </c>
      <c r="G1031" s="5">
        <v>43647</v>
      </c>
      <c r="H1031" s="6">
        <v>330000</v>
      </c>
      <c r="I1031" s="7">
        <v>330000</v>
      </c>
      <c r="J1031" s="4" t="s">
        <v>19</v>
      </c>
      <c r="K1031" s="8" t="s">
        <v>16</v>
      </c>
      <c r="L1031" s="3" t="s">
        <v>20</v>
      </c>
    </row>
    <row r="1032" spans="1:12" ht="114.95" customHeight="1">
      <c r="A1032" s="32">
        <v>1026</v>
      </c>
      <c r="B1032" s="2">
        <v>43679</v>
      </c>
      <c r="C1032" s="3" t="s">
        <v>1112</v>
      </c>
      <c r="D1032" s="3" t="s">
        <v>1121</v>
      </c>
      <c r="E1032" s="4" t="s">
        <v>93</v>
      </c>
      <c r="F1032" s="2">
        <f t="shared" si="42"/>
        <v>43693</v>
      </c>
      <c r="G1032" s="5">
        <v>43647</v>
      </c>
      <c r="H1032" s="6">
        <v>250000</v>
      </c>
      <c r="I1032" s="7">
        <v>250000</v>
      </c>
      <c r="J1032" s="4" t="s">
        <v>210</v>
      </c>
      <c r="K1032" s="8" t="s">
        <v>16</v>
      </c>
      <c r="L1032" s="3" t="s">
        <v>20</v>
      </c>
    </row>
    <row r="1033" spans="1:12" ht="114.95" customHeight="1">
      <c r="A1033" s="32">
        <v>1027</v>
      </c>
      <c r="B1033" s="2">
        <v>43679</v>
      </c>
      <c r="C1033" s="3" t="s">
        <v>1112</v>
      </c>
      <c r="D1033" s="3" t="s">
        <v>1141</v>
      </c>
      <c r="E1033" s="4" t="s">
        <v>1142</v>
      </c>
      <c r="F1033" s="2">
        <f t="shared" si="42"/>
        <v>43693</v>
      </c>
      <c r="G1033" s="5">
        <v>43679</v>
      </c>
      <c r="H1033" s="6">
        <v>25000</v>
      </c>
      <c r="I1033" s="7">
        <v>25000</v>
      </c>
      <c r="J1033" s="4" t="s">
        <v>37</v>
      </c>
      <c r="K1033" s="8" t="s">
        <v>16</v>
      </c>
      <c r="L1033" s="3" t="s">
        <v>146</v>
      </c>
    </row>
    <row r="1034" spans="1:12" ht="114.95" customHeight="1">
      <c r="A1034" s="32">
        <v>1028</v>
      </c>
      <c r="B1034" s="2">
        <v>43679</v>
      </c>
      <c r="C1034" s="3" t="s">
        <v>1112</v>
      </c>
      <c r="D1034" s="3" t="s">
        <v>1122</v>
      </c>
      <c r="E1034" s="11" t="s">
        <v>120</v>
      </c>
      <c r="F1034" s="2">
        <f t="shared" si="42"/>
        <v>43693</v>
      </c>
      <c r="G1034" s="5">
        <v>43647</v>
      </c>
      <c r="H1034" s="6">
        <v>65000</v>
      </c>
      <c r="I1034" s="7">
        <v>65000</v>
      </c>
      <c r="J1034" s="4" t="s">
        <v>19</v>
      </c>
      <c r="K1034" s="8" t="s">
        <v>16</v>
      </c>
      <c r="L1034" s="3" t="s">
        <v>20</v>
      </c>
    </row>
    <row r="1035" spans="1:12" ht="114.95" customHeight="1">
      <c r="A1035" s="32">
        <v>1029</v>
      </c>
      <c r="B1035" s="2">
        <v>43679</v>
      </c>
      <c r="C1035" s="3" t="s">
        <v>1112</v>
      </c>
      <c r="D1035" s="3" t="s">
        <v>1127</v>
      </c>
      <c r="E1035" s="11" t="s">
        <v>120</v>
      </c>
      <c r="F1035" s="2">
        <f t="shared" si="42"/>
        <v>43693</v>
      </c>
      <c r="G1035" s="5">
        <v>43647</v>
      </c>
      <c r="H1035" s="6">
        <v>25000</v>
      </c>
      <c r="I1035" s="7">
        <v>25000</v>
      </c>
      <c r="J1035" s="4" t="s">
        <v>19</v>
      </c>
      <c r="K1035" s="8" t="s">
        <v>16</v>
      </c>
      <c r="L1035" s="3" t="s">
        <v>20</v>
      </c>
    </row>
    <row r="1036" spans="1:12" ht="114.95" customHeight="1">
      <c r="A1036" s="32">
        <v>1030</v>
      </c>
      <c r="B1036" s="2">
        <v>43748.511805555558</v>
      </c>
      <c r="C1036" s="3" t="s">
        <v>1112</v>
      </c>
      <c r="D1036" s="3" t="s">
        <v>1143</v>
      </c>
      <c r="E1036" s="4" t="s">
        <v>1144</v>
      </c>
      <c r="F1036" s="2">
        <v>43763</v>
      </c>
      <c r="G1036" s="5">
        <v>43763</v>
      </c>
      <c r="H1036" s="6">
        <v>66000</v>
      </c>
      <c r="I1036" s="7">
        <v>75000</v>
      </c>
      <c r="J1036" s="4" t="s">
        <v>15</v>
      </c>
      <c r="K1036" s="8" t="s">
        <v>16</v>
      </c>
      <c r="L1036" s="3"/>
    </row>
    <row r="1037" spans="1:12" ht="114.95" customHeight="1">
      <c r="A1037" s="32">
        <v>1031</v>
      </c>
      <c r="B1037" s="2">
        <v>43783.524305555555</v>
      </c>
      <c r="C1037" s="3" t="s">
        <v>1112</v>
      </c>
      <c r="D1037" s="3" t="s">
        <v>1145</v>
      </c>
      <c r="E1037" s="4" t="s">
        <v>1146</v>
      </c>
      <c r="F1037" s="2">
        <f t="shared" ref="F1037:F1045" si="43">SUM(B1037+14)</f>
        <v>43797.524305555555</v>
      </c>
      <c r="G1037" s="5">
        <v>43503</v>
      </c>
      <c r="H1037" s="6">
        <v>32000</v>
      </c>
      <c r="I1037" s="7">
        <v>40000</v>
      </c>
      <c r="J1037" s="4" t="s">
        <v>51</v>
      </c>
      <c r="K1037" s="8" t="s">
        <v>16</v>
      </c>
      <c r="L1037" s="3"/>
    </row>
    <row r="1038" spans="1:12" ht="114.95" customHeight="1">
      <c r="A1038" s="32">
        <v>1032</v>
      </c>
      <c r="B1038" s="2">
        <v>43809.590277777781</v>
      </c>
      <c r="C1038" s="3" t="s">
        <v>1112</v>
      </c>
      <c r="D1038" s="3" t="s">
        <v>1147</v>
      </c>
      <c r="E1038" s="4" t="s">
        <v>1148</v>
      </c>
      <c r="F1038" s="2">
        <f t="shared" si="43"/>
        <v>43823.590277777781</v>
      </c>
      <c r="G1038" s="5">
        <v>43825</v>
      </c>
      <c r="H1038" s="6">
        <v>128000</v>
      </c>
      <c r="I1038" s="7">
        <v>130000</v>
      </c>
      <c r="J1038" s="4" t="s">
        <v>15</v>
      </c>
      <c r="K1038" s="8" t="s">
        <v>16</v>
      </c>
      <c r="L1038" s="3"/>
    </row>
    <row r="1039" spans="1:12" ht="114.95" customHeight="1">
      <c r="A1039" s="32">
        <v>1035</v>
      </c>
      <c r="B1039" s="2">
        <v>43853.430555555555</v>
      </c>
      <c r="C1039" s="3" t="s">
        <v>1112</v>
      </c>
      <c r="D1039" s="3" t="s">
        <v>127</v>
      </c>
      <c r="E1039" s="4" t="s">
        <v>189</v>
      </c>
      <c r="F1039" s="2">
        <f t="shared" si="43"/>
        <v>43867.430555555555</v>
      </c>
      <c r="G1039" s="5">
        <v>43647</v>
      </c>
      <c r="H1039" s="6">
        <v>35000</v>
      </c>
      <c r="I1039" s="7">
        <v>37000</v>
      </c>
      <c r="J1039" s="4" t="s">
        <v>19</v>
      </c>
      <c r="K1039" s="8" t="s">
        <v>16</v>
      </c>
      <c r="L1039" s="3" t="s">
        <v>20</v>
      </c>
    </row>
    <row r="1040" spans="1:12" ht="114.95" customHeight="1">
      <c r="A1040" s="32">
        <v>1034</v>
      </c>
      <c r="B1040" s="2">
        <v>43853.431250000001</v>
      </c>
      <c r="C1040" s="3" t="s">
        <v>1112</v>
      </c>
      <c r="D1040" s="3" t="s">
        <v>1132</v>
      </c>
      <c r="E1040" s="4" t="s">
        <v>257</v>
      </c>
      <c r="F1040" s="2">
        <f t="shared" si="43"/>
        <v>43867.431250000001</v>
      </c>
      <c r="G1040" s="5">
        <v>43647</v>
      </c>
      <c r="H1040" s="6">
        <v>475000</v>
      </c>
      <c r="I1040" s="7">
        <v>499000</v>
      </c>
      <c r="J1040" s="4" t="s">
        <v>19</v>
      </c>
      <c r="K1040" s="8" t="s">
        <v>16</v>
      </c>
      <c r="L1040" s="3" t="s">
        <v>20</v>
      </c>
    </row>
    <row r="1041" spans="1:12" ht="114.95" customHeight="1">
      <c r="A1041" s="32">
        <v>1036</v>
      </c>
      <c r="B1041" s="2">
        <v>43853.493055555555</v>
      </c>
      <c r="C1041" s="3" t="s">
        <v>1112</v>
      </c>
      <c r="D1041" s="3" t="s">
        <v>521</v>
      </c>
      <c r="E1041" s="4" t="s">
        <v>198</v>
      </c>
      <c r="F1041" s="2">
        <f t="shared" si="43"/>
        <v>43867.493055555555</v>
      </c>
      <c r="G1041" s="5">
        <v>43647</v>
      </c>
      <c r="H1041" s="6">
        <v>70000</v>
      </c>
      <c r="I1041" s="7">
        <v>80000</v>
      </c>
      <c r="J1041" s="4" t="s">
        <v>19</v>
      </c>
      <c r="K1041" s="8" t="s">
        <v>16</v>
      </c>
      <c r="L1041" s="3" t="s">
        <v>20</v>
      </c>
    </row>
    <row r="1042" spans="1:12" ht="114.95" customHeight="1">
      <c r="A1042" s="32">
        <v>1033</v>
      </c>
      <c r="B1042" s="2">
        <v>43859.53125</v>
      </c>
      <c r="C1042" s="3" t="s">
        <v>1112</v>
      </c>
      <c r="D1042" s="3" t="s">
        <v>1145</v>
      </c>
      <c r="E1042" s="4" t="s">
        <v>1149</v>
      </c>
      <c r="F1042" s="2">
        <f t="shared" si="43"/>
        <v>43873.53125</v>
      </c>
      <c r="G1042" s="5">
        <v>43861</v>
      </c>
      <c r="H1042" s="6">
        <v>25000</v>
      </c>
      <c r="I1042" s="7">
        <v>45000</v>
      </c>
      <c r="J1042" s="4" t="s">
        <v>15</v>
      </c>
      <c r="K1042" s="8" t="s">
        <v>16</v>
      </c>
      <c r="L1042" s="3"/>
    </row>
    <row r="1043" spans="1:12" ht="114.95" customHeight="1">
      <c r="A1043" s="32">
        <v>1037</v>
      </c>
      <c r="B1043" s="2">
        <v>43861.640277777777</v>
      </c>
      <c r="C1043" s="3" t="s">
        <v>1112</v>
      </c>
      <c r="D1043" s="3" t="s">
        <v>450</v>
      </c>
      <c r="E1043" s="4" t="s">
        <v>1150</v>
      </c>
      <c r="F1043" s="2">
        <f t="shared" si="43"/>
        <v>43875.640277777777</v>
      </c>
      <c r="G1043" s="5">
        <v>43647</v>
      </c>
      <c r="H1043" s="6">
        <v>75000</v>
      </c>
      <c r="I1043" s="7">
        <v>125000</v>
      </c>
      <c r="J1043" s="4" t="s">
        <v>19</v>
      </c>
      <c r="K1043" s="8" t="s">
        <v>16</v>
      </c>
      <c r="L1043" s="3" t="s">
        <v>258</v>
      </c>
    </row>
    <row r="1044" spans="1:12" ht="114.95" customHeight="1">
      <c r="A1044" s="32">
        <v>1038</v>
      </c>
      <c r="B1044" s="12">
        <v>43865.64166666667</v>
      </c>
      <c r="C1044" s="3" t="s">
        <v>1112</v>
      </c>
      <c r="D1044" s="3" t="s">
        <v>121</v>
      </c>
      <c r="E1044" s="4" t="s">
        <v>1151</v>
      </c>
      <c r="F1044" s="2">
        <f t="shared" si="43"/>
        <v>43879.64166666667</v>
      </c>
      <c r="G1044" s="5">
        <v>43752</v>
      </c>
      <c r="H1044" s="6">
        <v>28000</v>
      </c>
      <c r="I1044" s="7">
        <v>45000</v>
      </c>
      <c r="J1044" s="4" t="s">
        <v>51</v>
      </c>
      <c r="K1044" s="8" t="s">
        <v>16</v>
      </c>
      <c r="L1044" s="3"/>
    </row>
    <row r="1045" spans="1:12" ht="114.95" customHeight="1">
      <c r="A1045" s="32">
        <v>1039</v>
      </c>
      <c r="B1045" s="12">
        <v>43874.609027777777</v>
      </c>
      <c r="C1045" s="3" t="s">
        <v>1112</v>
      </c>
      <c r="D1045" s="3" t="s">
        <v>1152</v>
      </c>
      <c r="E1045" s="4" t="s">
        <v>1153</v>
      </c>
      <c r="F1045" s="2">
        <f t="shared" si="43"/>
        <v>43888.609027777777</v>
      </c>
      <c r="G1045" s="5">
        <v>43889</v>
      </c>
      <c r="H1045" s="6">
        <v>65000</v>
      </c>
      <c r="I1045" s="7">
        <v>140000</v>
      </c>
      <c r="J1045" s="4" t="s">
        <v>15</v>
      </c>
      <c r="K1045" s="8" t="s">
        <v>16</v>
      </c>
      <c r="L1045" s="3"/>
    </row>
    <row r="1046" spans="1:12" ht="114.95" customHeight="1">
      <c r="A1046" s="32">
        <v>1040</v>
      </c>
      <c r="B1046" s="12">
        <v>43888.643055555556</v>
      </c>
      <c r="C1046" s="13" t="s">
        <v>1112</v>
      </c>
      <c r="D1046" s="13" t="s">
        <v>1154</v>
      </c>
      <c r="E1046" s="13" t="s">
        <v>1155</v>
      </c>
      <c r="F1046" s="12">
        <v>43902</v>
      </c>
      <c r="G1046" s="12">
        <v>43647</v>
      </c>
      <c r="H1046" s="14">
        <v>40000</v>
      </c>
      <c r="I1046" s="14">
        <v>45000</v>
      </c>
      <c r="J1046" s="13" t="s">
        <v>16</v>
      </c>
      <c r="K1046" s="13" t="s">
        <v>16</v>
      </c>
      <c r="L1046" s="3" t="s">
        <v>1156</v>
      </c>
    </row>
    <row r="1047" spans="1:12" ht="114.95" customHeight="1">
      <c r="A1047" s="32">
        <v>1041</v>
      </c>
      <c r="B1047" s="2">
        <v>43929.674305555556</v>
      </c>
      <c r="C1047" s="3" t="s">
        <v>1112</v>
      </c>
      <c r="D1047" s="3" t="s">
        <v>192</v>
      </c>
      <c r="E1047" s="3" t="s">
        <v>1157</v>
      </c>
      <c r="F1047" s="2">
        <v>43944</v>
      </c>
      <c r="G1047" s="2">
        <v>43934</v>
      </c>
      <c r="H1047" s="10">
        <v>25000</v>
      </c>
      <c r="I1047" s="10">
        <v>60000</v>
      </c>
      <c r="J1047" s="3" t="s">
        <v>61</v>
      </c>
      <c r="K1047" s="3" t="s">
        <v>16</v>
      </c>
      <c r="L1047" s="3"/>
    </row>
    <row r="1048" spans="1:12" ht="114.95" customHeight="1">
      <c r="A1048" s="32">
        <v>1042</v>
      </c>
      <c r="B1048" s="2">
        <v>43951.524305555555</v>
      </c>
      <c r="C1048" s="3" t="s">
        <v>1112</v>
      </c>
      <c r="D1048" s="3" t="s">
        <v>1158</v>
      </c>
      <c r="E1048" s="3" t="s">
        <v>1159</v>
      </c>
      <c r="F1048" s="2">
        <f t="shared" ref="F1048:F1055" si="44">SUM(B1048+14)</f>
        <v>43965.524305555555</v>
      </c>
      <c r="G1048" s="2">
        <v>43966</v>
      </c>
      <c r="H1048" s="10">
        <v>75000</v>
      </c>
      <c r="I1048" s="10">
        <v>90000</v>
      </c>
      <c r="J1048" s="3" t="s">
        <v>153</v>
      </c>
      <c r="K1048" s="3" t="s">
        <v>16</v>
      </c>
      <c r="L1048" s="3"/>
    </row>
    <row r="1049" spans="1:12" ht="114.95" customHeight="1">
      <c r="A1049" s="32">
        <v>1043</v>
      </c>
      <c r="B1049" s="2">
        <v>43951.52847222222</v>
      </c>
      <c r="C1049" s="3" t="s">
        <v>1112</v>
      </c>
      <c r="D1049" s="3" t="s">
        <v>1160</v>
      </c>
      <c r="E1049" s="3" t="s">
        <v>1161</v>
      </c>
      <c r="F1049" s="2">
        <f t="shared" si="44"/>
        <v>43965.52847222222</v>
      </c>
      <c r="G1049" s="2">
        <v>43966</v>
      </c>
      <c r="H1049" s="10">
        <v>25000</v>
      </c>
      <c r="I1049" s="10">
        <v>50000</v>
      </c>
      <c r="J1049" s="3" t="s">
        <v>153</v>
      </c>
      <c r="K1049" s="3" t="s">
        <v>16</v>
      </c>
      <c r="L1049" s="25"/>
    </row>
    <row r="1050" spans="1:12" ht="114.95" customHeight="1">
      <c r="A1050" s="32">
        <v>1044</v>
      </c>
      <c r="B1050" s="2">
        <v>43998.468055555553</v>
      </c>
      <c r="C1050" s="3" t="s">
        <v>1112</v>
      </c>
      <c r="D1050" s="3" t="s">
        <v>76</v>
      </c>
      <c r="E1050" s="3" t="s">
        <v>364</v>
      </c>
      <c r="F1050" s="2">
        <f t="shared" si="44"/>
        <v>44012.468055555553</v>
      </c>
      <c r="G1050" s="2">
        <v>44013</v>
      </c>
      <c r="H1050" s="10">
        <v>94000</v>
      </c>
      <c r="I1050" s="10">
        <v>105000</v>
      </c>
      <c r="J1050" s="3" t="s">
        <v>19</v>
      </c>
      <c r="K1050" s="3" t="s">
        <v>16</v>
      </c>
      <c r="L1050" s="31"/>
    </row>
    <row r="1051" spans="1:12" ht="114.95" customHeight="1">
      <c r="A1051" s="32">
        <v>1045</v>
      </c>
      <c r="B1051" s="2">
        <v>43999.384722222225</v>
      </c>
      <c r="C1051" s="3" t="s">
        <v>1112</v>
      </c>
      <c r="D1051" s="3" t="s">
        <v>188</v>
      </c>
      <c r="E1051" s="3" t="s">
        <v>1162</v>
      </c>
      <c r="F1051" s="2">
        <f t="shared" si="44"/>
        <v>44013.384722222225</v>
      </c>
      <c r="G1051" s="2">
        <v>44013</v>
      </c>
      <c r="H1051" s="10">
        <v>35000</v>
      </c>
      <c r="I1051" s="10">
        <v>55000</v>
      </c>
      <c r="J1051" s="3" t="s">
        <v>73</v>
      </c>
      <c r="K1051" s="3" t="s">
        <v>16</v>
      </c>
      <c r="L1051" s="3"/>
    </row>
    <row r="1052" spans="1:12" ht="114.95" customHeight="1">
      <c r="A1052" s="32">
        <v>1047</v>
      </c>
      <c r="B1052" s="2">
        <v>43999.410416666666</v>
      </c>
      <c r="C1052" s="3" t="s">
        <v>1112</v>
      </c>
      <c r="D1052" s="3" t="s">
        <v>1163</v>
      </c>
      <c r="E1052" s="3" t="s">
        <v>120</v>
      </c>
      <c r="F1052" s="2">
        <f t="shared" si="44"/>
        <v>44013.410416666666</v>
      </c>
      <c r="G1052" s="2">
        <v>44013</v>
      </c>
      <c r="H1052" s="10">
        <v>30000</v>
      </c>
      <c r="I1052" s="10">
        <v>85000</v>
      </c>
      <c r="J1052" s="3" t="s">
        <v>15</v>
      </c>
      <c r="K1052" s="3" t="s">
        <v>16</v>
      </c>
      <c r="L1052" s="3"/>
    </row>
    <row r="1053" spans="1:12" ht="114.95" customHeight="1">
      <c r="A1053" s="32">
        <v>1048</v>
      </c>
      <c r="B1053" s="2">
        <v>43999.413888888892</v>
      </c>
      <c r="C1053" s="3" t="s">
        <v>1112</v>
      </c>
      <c r="D1053" s="3" t="s">
        <v>357</v>
      </c>
      <c r="E1053" s="3" t="s">
        <v>120</v>
      </c>
      <c r="F1053" s="2">
        <f t="shared" si="44"/>
        <v>44013.413888888892</v>
      </c>
      <c r="G1053" s="2">
        <v>44013</v>
      </c>
      <c r="H1053" s="10">
        <v>50000</v>
      </c>
      <c r="I1053" s="10">
        <v>125000</v>
      </c>
      <c r="J1053" s="3" t="s">
        <v>15</v>
      </c>
      <c r="K1053" s="3" t="s">
        <v>16</v>
      </c>
      <c r="L1053" s="3"/>
    </row>
    <row r="1054" spans="1:12" ht="114.95" customHeight="1">
      <c r="A1054" s="32">
        <v>1049</v>
      </c>
      <c r="B1054" s="2">
        <v>43999.423611111109</v>
      </c>
      <c r="C1054" s="3" t="s">
        <v>1112</v>
      </c>
      <c r="D1054" s="3" t="s">
        <v>340</v>
      </c>
      <c r="E1054" s="3" t="s">
        <v>120</v>
      </c>
      <c r="F1054" s="2">
        <f t="shared" si="44"/>
        <v>44013.423611111109</v>
      </c>
      <c r="G1054" s="2">
        <v>44013</v>
      </c>
      <c r="H1054" s="10">
        <v>30000</v>
      </c>
      <c r="I1054" s="10">
        <v>100000</v>
      </c>
      <c r="J1054" s="3" t="s">
        <v>15</v>
      </c>
      <c r="K1054" s="3" t="s">
        <v>16</v>
      </c>
      <c r="L1054" s="31"/>
    </row>
    <row r="1055" spans="1:12" ht="114.95" customHeight="1">
      <c r="A1055" s="32">
        <v>1046</v>
      </c>
      <c r="B1055" s="2">
        <v>43999.424305555556</v>
      </c>
      <c r="C1055" s="3" t="s">
        <v>1112</v>
      </c>
      <c r="D1055" s="3" t="s">
        <v>84</v>
      </c>
      <c r="E1055" s="3" t="s">
        <v>347</v>
      </c>
      <c r="F1055" s="2">
        <f t="shared" si="44"/>
        <v>44013.424305555556</v>
      </c>
      <c r="G1055" s="2">
        <v>44013</v>
      </c>
      <c r="H1055" s="10">
        <v>35000</v>
      </c>
      <c r="I1055" s="10">
        <v>45000</v>
      </c>
      <c r="J1055" s="3" t="s">
        <v>15</v>
      </c>
      <c r="K1055" s="3" t="s">
        <v>16</v>
      </c>
      <c r="L1055" s="3"/>
    </row>
    <row r="1056" spans="1:12" ht="114.95" customHeight="1">
      <c r="A1056" s="32">
        <v>1070</v>
      </c>
      <c r="B1056" s="2">
        <v>43999.424305555556</v>
      </c>
      <c r="C1056" s="3" t="s">
        <v>1112</v>
      </c>
      <c r="D1056" s="3" t="s">
        <v>84</v>
      </c>
      <c r="E1056" s="4" t="s">
        <v>1164</v>
      </c>
      <c r="F1056" s="2">
        <v>44013</v>
      </c>
      <c r="G1056" s="5">
        <v>44013</v>
      </c>
      <c r="H1056" s="6">
        <v>35000</v>
      </c>
      <c r="I1056" s="7">
        <v>45000</v>
      </c>
      <c r="J1056" s="4" t="s">
        <v>15</v>
      </c>
      <c r="K1056" s="8" t="s">
        <v>16</v>
      </c>
      <c r="L1056" s="3" t="s">
        <v>568</v>
      </c>
    </row>
    <row r="1057" spans="1:12" ht="114.95" customHeight="1">
      <c r="A1057" s="32">
        <v>1050</v>
      </c>
      <c r="B1057" s="2">
        <v>43999.425694444442</v>
      </c>
      <c r="C1057" s="3" t="s">
        <v>1112</v>
      </c>
      <c r="D1057" s="3" t="s">
        <v>747</v>
      </c>
      <c r="E1057" s="3" t="s">
        <v>1165</v>
      </c>
      <c r="F1057" s="2">
        <f t="shared" ref="F1057:F1063" si="45">SUM(B1057+14)</f>
        <v>44013.425694444442</v>
      </c>
      <c r="G1057" s="2">
        <v>44013</v>
      </c>
      <c r="H1057" s="10">
        <v>135000</v>
      </c>
      <c r="I1057" s="10">
        <v>145000</v>
      </c>
      <c r="J1057" s="3" t="s">
        <v>19</v>
      </c>
      <c r="K1057" s="3" t="s">
        <v>16</v>
      </c>
      <c r="L1057" s="3"/>
    </row>
    <row r="1058" spans="1:12" ht="114.95" customHeight="1">
      <c r="A1058" s="32">
        <v>1052</v>
      </c>
      <c r="B1058" s="2">
        <v>43999.444444444445</v>
      </c>
      <c r="C1058" s="3" t="s">
        <v>1112</v>
      </c>
      <c r="D1058" s="3" t="s">
        <v>144</v>
      </c>
      <c r="E1058" s="3" t="s">
        <v>897</v>
      </c>
      <c r="F1058" s="2">
        <f t="shared" si="45"/>
        <v>44013.444444444445</v>
      </c>
      <c r="G1058" s="2">
        <v>44013</v>
      </c>
      <c r="H1058" s="10">
        <v>30000</v>
      </c>
      <c r="I1058" s="10">
        <v>40000</v>
      </c>
      <c r="J1058" s="3" t="s">
        <v>19</v>
      </c>
      <c r="K1058" s="3" t="s">
        <v>16</v>
      </c>
      <c r="L1058" s="3"/>
    </row>
    <row r="1059" spans="1:12" ht="114.95" customHeight="1">
      <c r="A1059" s="32">
        <v>1053</v>
      </c>
      <c r="B1059" s="2">
        <v>43999.454861111109</v>
      </c>
      <c r="C1059" s="3" t="s">
        <v>1112</v>
      </c>
      <c r="D1059" s="3" t="s">
        <v>1143</v>
      </c>
      <c r="E1059" s="3" t="s">
        <v>1166</v>
      </c>
      <c r="F1059" s="2">
        <f t="shared" si="45"/>
        <v>44013.454861111109</v>
      </c>
      <c r="G1059" s="2">
        <v>44128</v>
      </c>
      <c r="H1059" s="10">
        <v>30000</v>
      </c>
      <c r="I1059" s="10">
        <v>50000</v>
      </c>
      <c r="J1059" s="3" t="s">
        <v>19</v>
      </c>
      <c r="K1059" s="3" t="s">
        <v>16</v>
      </c>
      <c r="L1059" s="3"/>
    </row>
    <row r="1060" spans="1:12" ht="114.95" customHeight="1">
      <c r="A1060" s="32">
        <v>1051</v>
      </c>
      <c r="B1060" s="2">
        <v>43999.456944444442</v>
      </c>
      <c r="C1060" s="3" t="s">
        <v>1112</v>
      </c>
      <c r="D1060" s="3" t="s">
        <v>221</v>
      </c>
      <c r="E1060" s="3" t="s">
        <v>78</v>
      </c>
      <c r="F1060" s="2">
        <f t="shared" si="45"/>
        <v>44013.456944444442</v>
      </c>
      <c r="G1060" s="2">
        <v>44013</v>
      </c>
      <c r="H1060" s="10">
        <v>255000</v>
      </c>
      <c r="I1060" s="10">
        <v>270000</v>
      </c>
      <c r="J1060" s="3" t="s">
        <v>64</v>
      </c>
      <c r="K1060" s="3" t="s">
        <v>16</v>
      </c>
      <c r="L1060" s="3"/>
    </row>
    <row r="1061" spans="1:12" ht="114.95" customHeight="1">
      <c r="A1061" s="32">
        <v>1054</v>
      </c>
      <c r="B1061" s="2">
        <v>43999.519444444442</v>
      </c>
      <c r="C1061" s="3" t="s">
        <v>1112</v>
      </c>
      <c r="D1061" s="3" t="s">
        <v>84</v>
      </c>
      <c r="E1061" s="3" t="s">
        <v>1167</v>
      </c>
      <c r="F1061" s="2">
        <f t="shared" si="45"/>
        <v>44013.519444444442</v>
      </c>
      <c r="G1061" s="2">
        <v>44013</v>
      </c>
      <c r="H1061" s="10">
        <v>50000</v>
      </c>
      <c r="I1061" s="10">
        <v>90000</v>
      </c>
      <c r="J1061" s="3" t="s">
        <v>216</v>
      </c>
      <c r="K1061" s="3" t="s">
        <v>16</v>
      </c>
      <c r="L1061" s="31"/>
    </row>
    <row r="1062" spans="1:12" ht="114.95" customHeight="1">
      <c r="A1062" s="32">
        <v>1055</v>
      </c>
      <c r="B1062" s="2">
        <v>44006.584722222222</v>
      </c>
      <c r="C1062" s="3" t="s">
        <v>1112</v>
      </c>
      <c r="D1062" s="3" t="s">
        <v>121</v>
      </c>
      <c r="E1062" s="3" t="s">
        <v>120</v>
      </c>
      <c r="F1062" s="2">
        <f t="shared" si="45"/>
        <v>44020.584722222222</v>
      </c>
      <c r="G1062" s="2">
        <v>44027</v>
      </c>
      <c r="H1062" s="10">
        <v>25000</v>
      </c>
      <c r="I1062" s="10">
        <v>60000</v>
      </c>
      <c r="J1062" s="3" t="s">
        <v>15</v>
      </c>
      <c r="K1062" s="3" t="s">
        <v>16</v>
      </c>
      <c r="L1062" s="3"/>
    </row>
    <row r="1063" spans="1:12" ht="114.95" customHeight="1">
      <c r="A1063" s="32">
        <v>1056</v>
      </c>
      <c r="B1063" s="2">
        <v>44006.588194444441</v>
      </c>
      <c r="C1063" s="3" t="s">
        <v>1112</v>
      </c>
      <c r="D1063" s="3" t="s">
        <v>765</v>
      </c>
      <c r="E1063" s="3" t="s">
        <v>120</v>
      </c>
      <c r="F1063" s="2">
        <f t="shared" si="45"/>
        <v>44020.588194444441</v>
      </c>
      <c r="G1063" s="2">
        <v>44027</v>
      </c>
      <c r="H1063" s="10">
        <v>25000</v>
      </c>
      <c r="I1063" s="10">
        <v>60000</v>
      </c>
      <c r="J1063" s="3" t="s">
        <v>15</v>
      </c>
      <c r="K1063" s="3" t="s">
        <v>16</v>
      </c>
      <c r="L1063" s="3"/>
    </row>
    <row r="1064" spans="1:12" ht="114.95" customHeight="1">
      <c r="A1064" s="32">
        <v>1062</v>
      </c>
      <c r="B1064" s="28">
        <v>44020.529166666667</v>
      </c>
      <c r="C1064" s="3" t="s">
        <v>1112</v>
      </c>
      <c r="D1064" s="3" t="s">
        <v>1168</v>
      </c>
      <c r="E1064" s="3" t="s">
        <v>1169</v>
      </c>
      <c r="F1064" s="28">
        <v>44030</v>
      </c>
      <c r="G1064" s="28">
        <v>44019</v>
      </c>
      <c r="H1064" s="7">
        <v>50000</v>
      </c>
      <c r="I1064" s="7">
        <v>65000</v>
      </c>
      <c r="J1064" s="3" t="s">
        <v>61</v>
      </c>
      <c r="K1064" s="29" t="s">
        <v>16</v>
      </c>
      <c r="L1064" s="3"/>
    </row>
    <row r="1065" spans="1:12" ht="114.95" customHeight="1">
      <c r="A1065" s="32">
        <v>1057</v>
      </c>
      <c r="B1065" s="2">
        <v>44028.693749999999</v>
      </c>
      <c r="C1065" s="3" t="s">
        <v>1112</v>
      </c>
      <c r="D1065" s="3" t="s">
        <v>1170</v>
      </c>
      <c r="E1065" s="3" t="s">
        <v>180</v>
      </c>
      <c r="F1065" s="2">
        <v>44038</v>
      </c>
      <c r="G1065" s="2">
        <v>44044</v>
      </c>
      <c r="H1065" s="10">
        <v>190000</v>
      </c>
      <c r="I1065" s="10">
        <v>310000</v>
      </c>
      <c r="J1065" s="3" t="s">
        <v>216</v>
      </c>
      <c r="K1065" s="3" t="s">
        <v>16</v>
      </c>
      <c r="L1065" s="3"/>
    </row>
    <row r="1066" spans="1:12" ht="114.95" customHeight="1">
      <c r="A1066" s="32">
        <v>1058</v>
      </c>
      <c r="B1066" s="2">
        <v>44034.551388888889</v>
      </c>
      <c r="C1066" s="3" t="s">
        <v>1112</v>
      </c>
      <c r="D1066" s="3" t="s">
        <v>154</v>
      </c>
      <c r="E1066" s="3" t="s">
        <v>1171</v>
      </c>
      <c r="F1066" s="2">
        <v>44044</v>
      </c>
      <c r="G1066" s="2">
        <v>44044</v>
      </c>
      <c r="H1066" s="10">
        <v>25000</v>
      </c>
      <c r="I1066" s="10">
        <v>50000</v>
      </c>
      <c r="J1066" s="3" t="s">
        <v>19</v>
      </c>
      <c r="K1066" s="3" t="s">
        <v>16</v>
      </c>
      <c r="L1066" s="3"/>
    </row>
    <row r="1067" spans="1:12" ht="114.95" customHeight="1">
      <c r="A1067" s="32">
        <v>1066</v>
      </c>
      <c r="B1067" s="2">
        <v>44034.551388888889</v>
      </c>
      <c r="C1067" s="3" t="s">
        <v>1112</v>
      </c>
      <c r="D1067" s="3" t="s">
        <v>154</v>
      </c>
      <c r="E1067" s="4" t="s">
        <v>1172</v>
      </c>
      <c r="F1067" s="2">
        <f>SUM(B1067 + 14)</f>
        <v>44048.551388888889</v>
      </c>
      <c r="G1067" s="5">
        <v>44044</v>
      </c>
      <c r="H1067" s="6">
        <v>100000</v>
      </c>
      <c r="I1067" s="7">
        <v>200000</v>
      </c>
      <c r="J1067" s="4" t="s">
        <v>19</v>
      </c>
      <c r="K1067" s="8" t="s">
        <v>16</v>
      </c>
      <c r="L1067" s="3"/>
    </row>
    <row r="1068" spans="1:12" ht="114.95" customHeight="1">
      <c r="A1068" s="32">
        <v>1060</v>
      </c>
      <c r="B1068" s="2">
        <v>44061.629166666666</v>
      </c>
      <c r="C1068" s="3" t="s">
        <v>1112</v>
      </c>
      <c r="D1068" s="3" t="s">
        <v>521</v>
      </c>
      <c r="E1068" s="3" t="s">
        <v>1173</v>
      </c>
      <c r="F1068" s="2">
        <v>44071</v>
      </c>
      <c r="G1068" s="2">
        <v>44075</v>
      </c>
      <c r="H1068" s="10">
        <v>95000</v>
      </c>
      <c r="I1068" s="10">
        <v>120000</v>
      </c>
      <c r="J1068" s="3" t="s">
        <v>73</v>
      </c>
      <c r="K1068" s="3" t="s">
        <v>16</v>
      </c>
      <c r="L1068" s="3"/>
    </row>
    <row r="1069" spans="1:12" ht="114.95" customHeight="1">
      <c r="A1069" s="32">
        <v>1059</v>
      </c>
      <c r="B1069" s="2">
        <v>44061.629861111112</v>
      </c>
      <c r="C1069" s="3" t="s">
        <v>1112</v>
      </c>
      <c r="D1069" s="3" t="s">
        <v>1132</v>
      </c>
      <c r="E1069" s="3" t="s">
        <v>1174</v>
      </c>
      <c r="F1069" s="2">
        <v>44071</v>
      </c>
      <c r="G1069" s="2">
        <v>44075</v>
      </c>
      <c r="H1069" s="10">
        <v>500000</v>
      </c>
      <c r="I1069" s="10">
        <v>600000</v>
      </c>
      <c r="J1069" s="3" t="s">
        <v>73</v>
      </c>
      <c r="K1069" s="3" t="s">
        <v>16</v>
      </c>
      <c r="L1069" s="3"/>
    </row>
    <row r="1070" spans="1:12" ht="114.95" customHeight="1">
      <c r="A1070" s="32">
        <v>1061</v>
      </c>
      <c r="B1070" s="21">
        <v>44103.508333333331</v>
      </c>
      <c r="C1070" s="13" t="s">
        <v>1112</v>
      </c>
      <c r="D1070" s="13" t="s">
        <v>1175</v>
      </c>
      <c r="E1070" s="13" t="s">
        <v>1176</v>
      </c>
      <c r="F1070" s="22">
        <f>SUM(B1070+14)</f>
        <v>44117.508333333331</v>
      </c>
      <c r="G1070" s="21">
        <v>44119</v>
      </c>
      <c r="H1070" s="23">
        <v>25000</v>
      </c>
      <c r="I1070" s="23">
        <v>45000</v>
      </c>
      <c r="J1070" s="13" t="s">
        <v>15</v>
      </c>
      <c r="K1070" s="24" t="s">
        <v>16</v>
      </c>
      <c r="L1070" s="3"/>
    </row>
    <row r="1071" spans="1:12" ht="114.95" customHeight="1">
      <c r="A1071" s="32">
        <v>1067</v>
      </c>
      <c r="B1071" s="2">
        <v>44103.508333333331</v>
      </c>
      <c r="C1071" s="3" t="s">
        <v>1112</v>
      </c>
      <c r="D1071" s="3" t="s">
        <v>1177</v>
      </c>
      <c r="E1071" s="4" t="s">
        <v>1176</v>
      </c>
      <c r="F1071" s="2">
        <f>SUM(B1071 + 14)</f>
        <v>44117.508333333331</v>
      </c>
      <c r="G1071" s="5">
        <v>44119</v>
      </c>
      <c r="H1071" s="6">
        <v>100000</v>
      </c>
      <c r="I1071" s="7">
        <v>170000</v>
      </c>
      <c r="J1071" s="4" t="s">
        <v>15</v>
      </c>
      <c r="K1071" s="8" t="s">
        <v>16</v>
      </c>
      <c r="L1071" s="3"/>
    </row>
    <row r="1072" spans="1:12" ht="114.95" customHeight="1">
      <c r="A1072" s="32">
        <v>1071</v>
      </c>
      <c r="B1072" s="2">
        <v>44103.508333333331</v>
      </c>
      <c r="C1072" s="3" t="s">
        <v>1112</v>
      </c>
      <c r="D1072" s="3" t="s">
        <v>1175</v>
      </c>
      <c r="E1072" s="4" t="s">
        <v>1176</v>
      </c>
      <c r="F1072" s="2">
        <v>44118</v>
      </c>
      <c r="G1072" s="5">
        <v>44119</v>
      </c>
      <c r="H1072" s="6">
        <v>100000</v>
      </c>
      <c r="I1072" s="7">
        <v>170000</v>
      </c>
      <c r="J1072" s="4" t="s">
        <v>15</v>
      </c>
      <c r="K1072" s="8" t="s">
        <v>16</v>
      </c>
      <c r="L1072" s="3" t="s">
        <v>568</v>
      </c>
    </row>
    <row r="1073" spans="1:12" ht="114.95" customHeight="1">
      <c r="A1073" s="32">
        <v>1063</v>
      </c>
      <c r="B1073" s="28">
        <v>44144.354166666664</v>
      </c>
      <c r="C1073" s="3" t="s">
        <v>1112</v>
      </c>
      <c r="D1073" s="3" t="s">
        <v>67</v>
      </c>
      <c r="E1073" s="3" t="s">
        <v>1178</v>
      </c>
      <c r="F1073" s="28">
        <f>SUM(B1073+14)</f>
        <v>44158.354166666664</v>
      </c>
      <c r="G1073" s="28">
        <v>44105</v>
      </c>
      <c r="H1073" s="7">
        <v>30000</v>
      </c>
      <c r="I1073" s="7">
        <v>45000</v>
      </c>
      <c r="J1073" s="3" t="s">
        <v>51</v>
      </c>
      <c r="K1073" s="29" t="s">
        <v>16</v>
      </c>
      <c r="L1073" s="3"/>
    </row>
    <row r="1074" spans="1:12" ht="114.95" customHeight="1">
      <c r="A1074" s="32">
        <v>1072</v>
      </c>
      <c r="B1074" s="2">
        <v>44144.354166666664</v>
      </c>
      <c r="C1074" s="3" t="s">
        <v>1112</v>
      </c>
      <c r="D1074" s="3" t="s">
        <v>67</v>
      </c>
      <c r="E1074" s="4" t="s">
        <v>1178</v>
      </c>
      <c r="F1074" s="2">
        <v>44159</v>
      </c>
      <c r="G1074" s="5">
        <v>44105</v>
      </c>
      <c r="H1074" s="6">
        <v>30000</v>
      </c>
      <c r="I1074" s="7">
        <v>45000</v>
      </c>
      <c r="J1074" s="4" t="s">
        <v>51</v>
      </c>
      <c r="K1074" s="8" t="s">
        <v>16</v>
      </c>
      <c r="L1074" s="3" t="s">
        <v>568</v>
      </c>
    </row>
    <row r="1075" spans="1:12" ht="114.95" customHeight="1">
      <c r="A1075" s="32">
        <v>1064</v>
      </c>
      <c r="B1075" s="21">
        <v>44169.600694444445</v>
      </c>
      <c r="C1075" s="13" t="s">
        <v>1112</v>
      </c>
      <c r="D1075" s="13" t="s">
        <v>1179</v>
      </c>
      <c r="E1075" s="13" t="s">
        <v>1180</v>
      </c>
      <c r="F1075" s="22">
        <f>SUM(B1075 + 14)</f>
        <v>44183.600694444445</v>
      </c>
      <c r="G1075" s="21">
        <v>44185</v>
      </c>
      <c r="H1075" s="23">
        <v>25000</v>
      </c>
      <c r="I1075" s="23">
        <v>30000</v>
      </c>
      <c r="J1075" s="13" t="s">
        <v>15</v>
      </c>
      <c r="K1075" s="24" t="s">
        <v>16</v>
      </c>
      <c r="L1075" s="3"/>
    </row>
    <row r="1076" spans="1:12" ht="114.95" customHeight="1">
      <c r="A1076" s="32">
        <v>1065</v>
      </c>
      <c r="B1076" s="2">
        <v>44323.424305555556</v>
      </c>
      <c r="C1076" s="3" t="s">
        <v>1112</v>
      </c>
      <c r="D1076" s="3" t="s">
        <v>544</v>
      </c>
      <c r="E1076" s="4" t="s">
        <v>1181</v>
      </c>
      <c r="F1076" s="2">
        <f>SUM(B1076 + 14)</f>
        <v>44337.424305555556</v>
      </c>
      <c r="G1076" s="5">
        <v>44340</v>
      </c>
      <c r="H1076" s="6">
        <v>25000</v>
      </c>
      <c r="I1076" s="7">
        <v>150000</v>
      </c>
      <c r="J1076" s="4" t="s">
        <v>15</v>
      </c>
      <c r="K1076" s="8" t="s">
        <v>16</v>
      </c>
      <c r="L1076" s="3"/>
    </row>
    <row r="1077" spans="1:12" ht="114.95" customHeight="1">
      <c r="A1077" s="32">
        <v>1073</v>
      </c>
      <c r="B1077" s="2">
        <v>44323.424305555556</v>
      </c>
      <c r="C1077" s="3" t="s">
        <v>1112</v>
      </c>
      <c r="D1077" s="3" t="s">
        <v>544</v>
      </c>
      <c r="E1077" s="4" t="s">
        <v>1181</v>
      </c>
      <c r="F1077" s="2">
        <v>44337</v>
      </c>
      <c r="G1077" s="5">
        <v>44340</v>
      </c>
      <c r="H1077" s="6">
        <v>25000</v>
      </c>
      <c r="I1077" s="7">
        <v>150000</v>
      </c>
      <c r="J1077" s="4" t="s">
        <v>15</v>
      </c>
      <c r="K1077" s="8" t="s">
        <v>16</v>
      </c>
      <c r="L1077" s="3"/>
    </row>
    <row r="1078" spans="1:12" ht="114.95" customHeight="1">
      <c r="A1078" s="32">
        <v>1074</v>
      </c>
      <c r="B1078" s="2">
        <v>44349.500694444447</v>
      </c>
      <c r="C1078" s="3" t="s">
        <v>1112</v>
      </c>
      <c r="D1078" s="3" t="s">
        <v>221</v>
      </c>
      <c r="E1078" s="4" t="s">
        <v>1182</v>
      </c>
      <c r="F1078" s="2">
        <f t="shared" ref="F1078:F1095" si="46">SUM(B1078 + 14)</f>
        <v>44363.500694444447</v>
      </c>
      <c r="G1078" s="21">
        <v>44378</v>
      </c>
      <c r="H1078" s="23">
        <v>250000</v>
      </c>
      <c r="I1078" s="23">
        <v>300000</v>
      </c>
      <c r="J1078" s="13" t="s">
        <v>19</v>
      </c>
      <c r="K1078" s="24" t="s">
        <v>16</v>
      </c>
      <c r="L1078" s="3"/>
    </row>
    <row r="1079" spans="1:12" ht="114.95" customHeight="1">
      <c r="A1079" s="32">
        <v>1075</v>
      </c>
      <c r="B1079" s="2">
        <v>44357.509027777778</v>
      </c>
      <c r="C1079" s="3" t="s">
        <v>1112</v>
      </c>
      <c r="D1079" s="3" t="s">
        <v>76</v>
      </c>
      <c r="E1079" s="4" t="s">
        <v>1183</v>
      </c>
      <c r="F1079" s="2">
        <f t="shared" si="46"/>
        <v>44371.509027777778</v>
      </c>
      <c r="G1079" s="21">
        <v>44378</v>
      </c>
      <c r="H1079" s="23">
        <v>100000</v>
      </c>
      <c r="I1079" s="23">
        <v>120000</v>
      </c>
      <c r="J1079" s="13" t="s">
        <v>19</v>
      </c>
      <c r="K1079" s="24" t="s">
        <v>16</v>
      </c>
      <c r="L1079" s="3"/>
    </row>
    <row r="1080" spans="1:12" ht="114.95" customHeight="1">
      <c r="A1080" s="32">
        <v>1076</v>
      </c>
      <c r="B1080" s="2">
        <v>44357.51666666667</v>
      </c>
      <c r="C1080" s="3" t="s">
        <v>1112</v>
      </c>
      <c r="D1080" s="3" t="s">
        <v>1170</v>
      </c>
      <c r="E1080" s="4" t="s">
        <v>989</v>
      </c>
      <c r="F1080" s="2">
        <f t="shared" si="46"/>
        <v>44371.51666666667</v>
      </c>
      <c r="G1080" s="21">
        <v>44409</v>
      </c>
      <c r="H1080" s="23">
        <v>200000</v>
      </c>
      <c r="I1080" s="23">
        <v>400000</v>
      </c>
      <c r="J1080" s="13" t="s">
        <v>19</v>
      </c>
      <c r="K1080" s="24" t="s">
        <v>16</v>
      </c>
      <c r="L1080" s="3"/>
    </row>
    <row r="1081" spans="1:12" ht="114.95" customHeight="1">
      <c r="A1081" s="32">
        <v>1077</v>
      </c>
      <c r="B1081" s="2">
        <v>44363.463194444441</v>
      </c>
      <c r="C1081" s="3" t="s">
        <v>1112</v>
      </c>
      <c r="D1081" s="3" t="s">
        <v>84</v>
      </c>
      <c r="E1081" s="4" t="s">
        <v>85</v>
      </c>
      <c r="F1081" s="2">
        <f t="shared" si="46"/>
        <v>44377.463194444441</v>
      </c>
      <c r="G1081" s="21">
        <v>44378</v>
      </c>
      <c r="H1081" s="23">
        <v>35000</v>
      </c>
      <c r="I1081" s="23">
        <v>65000</v>
      </c>
      <c r="J1081" s="13" t="s">
        <v>19</v>
      </c>
      <c r="K1081" s="24" t="s">
        <v>16</v>
      </c>
      <c r="L1081" s="3"/>
    </row>
    <row r="1082" spans="1:12" ht="114.95" customHeight="1">
      <c r="A1082" s="32">
        <v>1078</v>
      </c>
      <c r="B1082" s="2">
        <v>44363.465277777781</v>
      </c>
      <c r="C1082" s="3" t="s">
        <v>1112</v>
      </c>
      <c r="D1082" s="3" t="s">
        <v>144</v>
      </c>
      <c r="E1082" s="4" t="s">
        <v>1184</v>
      </c>
      <c r="F1082" s="2">
        <f t="shared" si="46"/>
        <v>44377.465277777781</v>
      </c>
      <c r="G1082" s="21">
        <v>44378</v>
      </c>
      <c r="H1082" s="23">
        <v>25000</v>
      </c>
      <c r="I1082" s="23">
        <v>50000</v>
      </c>
      <c r="J1082" s="13" t="s">
        <v>19</v>
      </c>
      <c r="K1082" s="24" t="s">
        <v>16</v>
      </c>
      <c r="L1082" s="3"/>
    </row>
    <row r="1083" spans="1:12" ht="114.95" customHeight="1">
      <c r="A1083" s="32">
        <v>1079</v>
      </c>
      <c r="B1083" s="2">
        <v>44363.466666666667</v>
      </c>
      <c r="C1083" s="3" t="s">
        <v>1112</v>
      </c>
      <c r="D1083" s="3" t="s">
        <v>765</v>
      </c>
      <c r="E1083" s="4" t="s">
        <v>1185</v>
      </c>
      <c r="F1083" s="2">
        <f t="shared" si="46"/>
        <v>44377.466666666667</v>
      </c>
      <c r="G1083" s="21">
        <v>44378</v>
      </c>
      <c r="H1083" s="23">
        <v>25000</v>
      </c>
      <c r="I1083" s="23">
        <v>125000</v>
      </c>
      <c r="J1083" s="13" t="s">
        <v>19</v>
      </c>
      <c r="K1083" s="24" t="s">
        <v>16</v>
      </c>
      <c r="L1083" s="3"/>
    </row>
    <row r="1084" spans="1:12" ht="114.95" customHeight="1">
      <c r="A1084" s="32">
        <v>1080</v>
      </c>
      <c r="B1084" s="2">
        <v>44363.468055555553</v>
      </c>
      <c r="C1084" s="3" t="s">
        <v>1112</v>
      </c>
      <c r="D1084" s="3" t="s">
        <v>121</v>
      </c>
      <c r="E1084" s="4" t="s">
        <v>1185</v>
      </c>
      <c r="F1084" s="2">
        <f t="shared" si="46"/>
        <v>44377.468055555553</v>
      </c>
      <c r="G1084" s="21">
        <v>44378</v>
      </c>
      <c r="H1084" s="23">
        <v>25000</v>
      </c>
      <c r="I1084" s="23">
        <v>125000</v>
      </c>
      <c r="J1084" s="13" t="s">
        <v>19</v>
      </c>
      <c r="K1084" s="24" t="s">
        <v>16</v>
      </c>
      <c r="L1084" s="3"/>
    </row>
    <row r="1085" spans="1:12" ht="114.95" customHeight="1">
      <c r="A1085" s="32">
        <v>1081</v>
      </c>
      <c r="B1085" s="2">
        <v>44363.468055555553</v>
      </c>
      <c r="C1085" s="3" t="s">
        <v>1112</v>
      </c>
      <c r="D1085" s="3" t="s">
        <v>340</v>
      </c>
      <c r="E1085" s="4" t="s">
        <v>1185</v>
      </c>
      <c r="F1085" s="2">
        <f t="shared" si="46"/>
        <v>44377.468055555553</v>
      </c>
      <c r="G1085" s="21">
        <v>44378</v>
      </c>
      <c r="H1085" s="23">
        <v>25000</v>
      </c>
      <c r="I1085" s="23">
        <v>150000</v>
      </c>
      <c r="J1085" s="13" t="s">
        <v>19</v>
      </c>
      <c r="K1085" s="24" t="s">
        <v>16</v>
      </c>
      <c r="L1085" s="3"/>
    </row>
    <row r="1086" spans="1:12" ht="114.95" customHeight="1">
      <c r="A1086" s="32">
        <v>1068</v>
      </c>
      <c r="B1086" s="2">
        <v>44363.474305555559</v>
      </c>
      <c r="C1086" s="3" t="s">
        <v>1112</v>
      </c>
      <c r="D1086" s="3" t="s">
        <v>357</v>
      </c>
      <c r="E1086" s="4" t="s">
        <v>1185</v>
      </c>
      <c r="F1086" s="2">
        <f t="shared" si="46"/>
        <v>44377.474305555559</v>
      </c>
      <c r="G1086" s="5">
        <v>44378</v>
      </c>
      <c r="H1086" s="6">
        <v>25000</v>
      </c>
      <c r="I1086" s="7">
        <v>150000</v>
      </c>
      <c r="J1086" s="4" t="s">
        <v>19</v>
      </c>
      <c r="K1086" s="8" t="s">
        <v>16</v>
      </c>
      <c r="L1086" s="3"/>
    </row>
    <row r="1087" spans="1:12" ht="114.95" customHeight="1">
      <c r="A1087" s="32">
        <v>1082</v>
      </c>
      <c r="B1087" s="2">
        <v>44363.474999999999</v>
      </c>
      <c r="C1087" s="3" t="s">
        <v>1112</v>
      </c>
      <c r="D1087" s="3" t="s">
        <v>1186</v>
      </c>
      <c r="E1087" s="4" t="s">
        <v>1185</v>
      </c>
      <c r="F1087" s="2">
        <f t="shared" si="46"/>
        <v>44377.474999999999</v>
      </c>
      <c r="G1087" s="21">
        <v>44378</v>
      </c>
      <c r="H1087" s="23">
        <v>25000</v>
      </c>
      <c r="I1087" s="23">
        <v>150000</v>
      </c>
      <c r="J1087" s="13" t="s">
        <v>19</v>
      </c>
      <c r="K1087" s="24" t="s">
        <v>16</v>
      </c>
      <c r="L1087" s="3"/>
    </row>
    <row r="1088" spans="1:12" ht="114.95" customHeight="1">
      <c r="A1088" s="32">
        <v>1069</v>
      </c>
      <c r="B1088" s="2">
        <v>44364.337500000001</v>
      </c>
      <c r="C1088" s="3" t="s">
        <v>1112</v>
      </c>
      <c r="D1088" s="3" t="s">
        <v>1187</v>
      </c>
      <c r="E1088" s="4" t="s">
        <v>1188</v>
      </c>
      <c r="F1088" s="2">
        <f t="shared" si="46"/>
        <v>44378.337500000001</v>
      </c>
      <c r="G1088" s="5">
        <v>44242</v>
      </c>
      <c r="H1088" s="6">
        <v>25000</v>
      </c>
      <c r="I1088" s="7">
        <v>25000</v>
      </c>
      <c r="J1088" s="4" t="s">
        <v>37</v>
      </c>
      <c r="K1088" s="8" t="s">
        <v>16</v>
      </c>
      <c r="L1088" s="3"/>
    </row>
    <row r="1089" spans="1:12" ht="114.95" customHeight="1">
      <c r="A1089" s="32">
        <v>1084</v>
      </c>
      <c r="B1089" s="2">
        <v>44377.594444444447</v>
      </c>
      <c r="C1089" s="3" t="s">
        <v>1112</v>
      </c>
      <c r="D1089" s="3" t="s">
        <v>1189</v>
      </c>
      <c r="E1089" s="4" t="s">
        <v>1190</v>
      </c>
      <c r="F1089" s="2">
        <f t="shared" si="46"/>
        <v>44391.594444444447</v>
      </c>
      <c r="G1089" s="21">
        <v>44378</v>
      </c>
      <c r="H1089" s="23">
        <v>50000</v>
      </c>
      <c r="I1089" s="23">
        <v>80000</v>
      </c>
      <c r="J1089" s="13" t="s">
        <v>73</v>
      </c>
      <c r="K1089" s="24" t="s">
        <v>16</v>
      </c>
      <c r="L1089" s="3"/>
    </row>
    <row r="1090" spans="1:12" ht="114.95" customHeight="1">
      <c r="A1090" s="32">
        <v>1083</v>
      </c>
      <c r="B1090" s="2">
        <v>44389.64166666667</v>
      </c>
      <c r="C1090" s="3" t="s">
        <v>1112</v>
      </c>
      <c r="D1090" s="3" t="s">
        <v>134</v>
      </c>
      <c r="E1090" s="4" t="s">
        <v>1185</v>
      </c>
      <c r="F1090" s="2">
        <f t="shared" si="46"/>
        <v>44403.64166666667</v>
      </c>
      <c r="G1090" s="21">
        <v>44378</v>
      </c>
      <c r="H1090" s="23">
        <v>25000</v>
      </c>
      <c r="I1090" s="23">
        <v>50000</v>
      </c>
      <c r="J1090" s="13" t="s">
        <v>15</v>
      </c>
      <c r="K1090" s="24" t="s">
        <v>16</v>
      </c>
      <c r="L1090" s="3"/>
    </row>
    <row r="1091" spans="1:12" ht="114.95" customHeight="1">
      <c r="A1091" s="32">
        <v>1087</v>
      </c>
      <c r="B1091" s="2">
        <v>44419.656944444447</v>
      </c>
      <c r="C1091" s="3" t="s">
        <v>1112</v>
      </c>
      <c r="D1091" s="3" t="s">
        <v>514</v>
      </c>
      <c r="E1091" s="4" t="s">
        <v>1191</v>
      </c>
      <c r="F1091" s="2">
        <f t="shared" si="46"/>
        <v>44433.656944444447</v>
      </c>
      <c r="G1091" s="21">
        <v>44438</v>
      </c>
      <c r="H1091" s="23">
        <v>50000</v>
      </c>
      <c r="I1091" s="23">
        <v>200000</v>
      </c>
      <c r="J1091" s="13" t="s">
        <v>15</v>
      </c>
      <c r="K1091" s="24" t="s">
        <v>16</v>
      </c>
      <c r="L1091" s="3"/>
    </row>
    <row r="1092" spans="1:12" ht="114.95" customHeight="1">
      <c r="A1092" s="32">
        <v>1085</v>
      </c>
      <c r="B1092" s="2">
        <v>44421.487500000003</v>
      </c>
      <c r="C1092" s="3" t="s">
        <v>1112</v>
      </c>
      <c r="D1092" s="3" t="s">
        <v>123</v>
      </c>
      <c r="E1092" s="4" t="s">
        <v>1192</v>
      </c>
      <c r="F1092" s="2">
        <f t="shared" si="46"/>
        <v>44435.487500000003</v>
      </c>
      <c r="G1092" s="21">
        <v>44440</v>
      </c>
      <c r="H1092" s="23">
        <v>550000</v>
      </c>
      <c r="I1092" s="23">
        <v>525000</v>
      </c>
      <c r="J1092" s="13" t="s">
        <v>73</v>
      </c>
      <c r="K1092" s="24" t="s">
        <v>16</v>
      </c>
      <c r="L1092" s="3"/>
    </row>
    <row r="1093" spans="1:12" ht="114.95" customHeight="1">
      <c r="A1093" s="32">
        <v>1086</v>
      </c>
      <c r="B1093" s="2">
        <v>44421.488194444442</v>
      </c>
      <c r="C1093" s="3" t="s">
        <v>1112</v>
      </c>
      <c r="D1093" s="3" t="s">
        <v>521</v>
      </c>
      <c r="E1093" s="4" t="s">
        <v>1193</v>
      </c>
      <c r="F1093" s="2">
        <f t="shared" si="46"/>
        <v>44435.488194444442</v>
      </c>
      <c r="G1093" s="21">
        <v>44440</v>
      </c>
      <c r="H1093" s="23">
        <v>80000</v>
      </c>
      <c r="I1093" s="23">
        <v>95000</v>
      </c>
      <c r="J1093" s="13" t="s">
        <v>73</v>
      </c>
      <c r="K1093" s="24" t="s">
        <v>16</v>
      </c>
      <c r="L1093" s="3"/>
    </row>
    <row r="1094" spans="1:12" ht="114.95" customHeight="1">
      <c r="A1094" s="32">
        <v>1088</v>
      </c>
      <c r="B1094" s="2">
        <v>44424.454861111109</v>
      </c>
      <c r="C1094" s="3" t="s">
        <v>1112</v>
      </c>
      <c r="D1094" s="3" t="s">
        <v>1194</v>
      </c>
      <c r="E1094" s="4" t="s">
        <v>1195</v>
      </c>
      <c r="F1094" s="2">
        <f t="shared" si="46"/>
        <v>44438.454861111109</v>
      </c>
      <c r="G1094" s="21">
        <v>44438</v>
      </c>
      <c r="H1094" s="23">
        <v>25000</v>
      </c>
      <c r="I1094" s="23">
        <v>150000</v>
      </c>
      <c r="J1094" s="13" t="s">
        <v>15</v>
      </c>
      <c r="K1094" s="24" t="s">
        <v>16</v>
      </c>
      <c r="L1094" s="3"/>
    </row>
    <row r="1095" spans="1:12" ht="114.95" customHeight="1">
      <c r="A1095" s="32">
        <v>1089</v>
      </c>
      <c r="B1095" s="2">
        <v>44426.667361111111</v>
      </c>
      <c r="C1095" s="3" t="s">
        <v>1112</v>
      </c>
      <c r="D1095" s="3" t="s">
        <v>1152</v>
      </c>
      <c r="E1095" s="4" t="s">
        <v>1196</v>
      </c>
      <c r="F1095" s="2">
        <f t="shared" si="46"/>
        <v>44440.667361111111</v>
      </c>
      <c r="G1095" s="21">
        <v>44441</v>
      </c>
      <c r="H1095" s="23">
        <v>45000</v>
      </c>
      <c r="I1095" s="23">
        <v>200000</v>
      </c>
      <c r="J1095" s="13" t="s">
        <v>19</v>
      </c>
      <c r="K1095" s="24" t="s">
        <v>16</v>
      </c>
      <c r="L1095" s="3"/>
    </row>
    <row r="1096" spans="1:12" ht="114.95" customHeight="1">
      <c r="A1096" s="32">
        <v>4942</v>
      </c>
      <c r="B1096" s="2">
        <v>44532</v>
      </c>
      <c r="C1096" s="3" t="s">
        <v>1112</v>
      </c>
      <c r="D1096" s="3" t="s">
        <v>648</v>
      </c>
      <c r="E1096" s="4" t="s">
        <v>1197</v>
      </c>
      <c r="F1096" s="2">
        <v>44546</v>
      </c>
      <c r="G1096" s="5">
        <v>44561</v>
      </c>
      <c r="H1096" s="6">
        <v>25000</v>
      </c>
      <c r="I1096" s="7">
        <v>350000</v>
      </c>
      <c r="J1096" s="4" t="s">
        <v>64</v>
      </c>
      <c r="K1096" s="8" t="s">
        <v>16</v>
      </c>
      <c r="L1096" s="3" t="s">
        <v>386</v>
      </c>
    </row>
    <row r="1097" spans="1:12" ht="114.95" customHeight="1">
      <c r="A1097" s="32">
        <v>1090</v>
      </c>
      <c r="B1097" s="2">
        <v>43167</v>
      </c>
      <c r="C1097" s="3" t="s">
        <v>1198</v>
      </c>
      <c r="D1097" s="3" t="s">
        <v>248</v>
      </c>
      <c r="E1097" s="11" t="s">
        <v>120</v>
      </c>
      <c r="F1097" s="2">
        <f t="shared" ref="F1097:F1113" si="47">B1097+10</f>
        <v>43177</v>
      </c>
      <c r="G1097" s="15">
        <v>42965</v>
      </c>
      <c r="H1097" s="7" t="s">
        <v>309</v>
      </c>
      <c r="I1097" s="7" t="s">
        <v>309</v>
      </c>
      <c r="J1097" s="3" t="s">
        <v>987</v>
      </c>
      <c r="K1097" s="3" t="s">
        <v>16</v>
      </c>
      <c r="L1097" s="3" t="s">
        <v>1068</v>
      </c>
    </row>
    <row r="1098" spans="1:12" ht="114.95" customHeight="1">
      <c r="A1098" s="32">
        <v>1091</v>
      </c>
      <c r="B1098" s="2">
        <v>43167</v>
      </c>
      <c r="C1098" s="3" t="s">
        <v>1198</v>
      </c>
      <c r="D1098" s="3" t="s">
        <v>1199</v>
      </c>
      <c r="E1098" s="11" t="s">
        <v>120</v>
      </c>
      <c r="F1098" s="2">
        <f t="shared" si="47"/>
        <v>43177</v>
      </c>
      <c r="G1098" s="15">
        <v>42972</v>
      </c>
      <c r="H1098" s="7" t="s">
        <v>309</v>
      </c>
      <c r="I1098" s="7" t="s">
        <v>309</v>
      </c>
      <c r="J1098" s="3" t="s">
        <v>15</v>
      </c>
      <c r="K1098" s="3" t="s">
        <v>16</v>
      </c>
      <c r="L1098" s="3" t="s">
        <v>1068</v>
      </c>
    </row>
    <row r="1099" spans="1:12" ht="114.95" customHeight="1">
      <c r="A1099" s="32">
        <v>1092</v>
      </c>
      <c r="B1099" s="2">
        <v>43167</v>
      </c>
      <c r="C1099" s="3" t="s">
        <v>1198</v>
      </c>
      <c r="D1099" s="3" t="s">
        <v>119</v>
      </c>
      <c r="E1099" s="4" t="s">
        <v>120</v>
      </c>
      <c r="F1099" s="2">
        <f t="shared" si="47"/>
        <v>43177</v>
      </c>
      <c r="G1099" s="15">
        <v>42965</v>
      </c>
      <c r="H1099" s="7" t="s">
        <v>309</v>
      </c>
      <c r="I1099" s="7" t="s">
        <v>309</v>
      </c>
      <c r="J1099" s="3" t="s">
        <v>15</v>
      </c>
      <c r="K1099" s="3" t="s">
        <v>16</v>
      </c>
      <c r="L1099" s="3" t="s">
        <v>96</v>
      </c>
    </row>
    <row r="1100" spans="1:12" ht="114.95" customHeight="1">
      <c r="A1100" s="32">
        <v>1093</v>
      </c>
      <c r="B1100" s="2">
        <v>43171</v>
      </c>
      <c r="C1100" s="3" t="s">
        <v>1198</v>
      </c>
      <c r="D1100" s="3" t="s">
        <v>1200</v>
      </c>
      <c r="E1100" s="11" t="s">
        <v>1082</v>
      </c>
      <c r="F1100" s="2">
        <f t="shared" si="47"/>
        <v>43181</v>
      </c>
      <c r="G1100" s="2">
        <v>43147</v>
      </c>
      <c r="H1100" s="9">
        <v>12947000</v>
      </c>
      <c r="I1100" s="9">
        <v>12947000</v>
      </c>
      <c r="J1100" s="3" t="s">
        <v>987</v>
      </c>
      <c r="K1100" s="3" t="s">
        <v>16</v>
      </c>
      <c r="L1100" s="3" t="s">
        <v>96</v>
      </c>
    </row>
    <row r="1101" spans="1:12" ht="114.95" customHeight="1">
      <c r="A1101" s="32">
        <v>1094</v>
      </c>
      <c r="B1101" s="2">
        <v>43214</v>
      </c>
      <c r="C1101" s="3" t="s">
        <v>1198</v>
      </c>
      <c r="D1101" s="3" t="s">
        <v>1201</v>
      </c>
      <c r="E1101" s="4" t="s">
        <v>1202</v>
      </c>
      <c r="F1101" s="2">
        <f t="shared" si="47"/>
        <v>43224</v>
      </c>
      <c r="G1101" s="5">
        <v>42998</v>
      </c>
      <c r="H1101" s="6">
        <v>228000</v>
      </c>
      <c r="I1101" s="6">
        <v>228000</v>
      </c>
      <c r="J1101" s="4" t="s">
        <v>15</v>
      </c>
      <c r="K1101" s="8" t="s">
        <v>16</v>
      </c>
      <c r="L1101" s="3" t="s">
        <v>96</v>
      </c>
    </row>
    <row r="1102" spans="1:12" ht="114.95" customHeight="1">
      <c r="A1102" s="32">
        <v>1095</v>
      </c>
      <c r="B1102" s="2">
        <v>43214</v>
      </c>
      <c r="C1102" s="3" t="s">
        <v>1198</v>
      </c>
      <c r="D1102" s="3" t="s">
        <v>1203</v>
      </c>
      <c r="E1102" s="4" t="s">
        <v>1204</v>
      </c>
      <c r="F1102" s="2">
        <f t="shared" si="47"/>
        <v>43224</v>
      </c>
      <c r="G1102" s="5">
        <v>42858</v>
      </c>
      <c r="H1102" s="7">
        <v>39000</v>
      </c>
      <c r="I1102" s="7">
        <v>39000</v>
      </c>
      <c r="J1102" s="4" t="s">
        <v>15</v>
      </c>
      <c r="K1102" s="8" t="s">
        <v>16</v>
      </c>
      <c r="L1102" s="3" t="s">
        <v>96</v>
      </c>
    </row>
    <row r="1103" spans="1:12" ht="114.95" customHeight="1">
      <c r="A1103" s="32">
        <v>1102</v>
      </c>
      <c r="B1103" s="2">
        <v>43228</v>
      </c>
      <c r="C1103" s="3" t="s">
        <v>1198</v>
      </c>
      <c r="D1103" s="3" t="s">
        <v>1205</v>
      </c>
      <c r="E1103" s="4" t="s">
        <v>93</v>
      </c>
      <c r="F1103" s="2">
        <f t="shared" si="47"/>
        <v>43238</v>
      </c>
      <c r="G1103" s="5">
        <v>42968</v>
      </c>
      <c r="H1103" s="6">
        <v>335992</v>
      </c>
      <c r="I1103" s="6">
        <v>335992</v>
      </c>
      <c r="J1103" s="4" t="s">
        <v>19</v>
      </c>
      <c r="K1103" s="8" t="s">
        <v>16</v>
      </c>
      <c r="L1103" s="3" t="s">
        <v>96</v>
      </c>
    </row>
    <row r="1104" spans="1:12" ht="114.95" customHeight="1">
      <c r="A1104" s="32">
        <v>1103</v>
      </c>
      <c r="B1104" s="2">
        <v>43228</v>
      </c>
      <c r="C1104" s="3" t="s">
        <v>1198</v>
      </c>
      <c r="D1104" s="3" t="s">
        <v>1077</v>
      </c>
      <c r="E1104" s="4" t="s">
        <v>512</v>
      </c>
      <c r="F1104" s="2">
        <f t="shared" si="47"/>
        <v>43238</v>
      </c>
      <c r="G1104" s="5">
        <v>42979</v>
      </c>
      <c r="H1104" s="6">
        <v>25000</v>
      </c>
      <c r="I1104" s="6">
        <v>25000</v>
      </c>
      <c r="J1104" s="4" t="s">
        <v>15</v>
      </c>
      <c r="K1104" s="8" t="s">
        <v>16</v>
      </c>
      <c r="L1104" s="3" t="s">
        <v>96</v>
      </c>
    </row>
    <row r="1105" spans="1:12" ht="114.95" customHeight="1">
      <c r="A1105" s="32">
        <v>1101</v>
      </c>
      <c r="B1105" s="2">
        <v>43229</v>
      </c>
      <c r="C1105" s="3" t="s">
        <v>1198</v>
      </c>
      <c r="D1105" s="3" t="s">
        <v>1206</v>
      </c>
      <c r="E1105" s="4" t="s">
        <v>1207</v>
      </c>
      <c r="F1105" s="2">
        <f t="shared" si="47"/>
        <v>43239</v>
      </c>
      <c r="G1105" s="5">
        <v>42917</v>
      </c>
      <c r="H1105" s="6">
        <v>586000</v>
      </c>
      <c r="I1105" s="6">
        <v>586000</v>
      </c>
      <c r="J1105" s="4" t="s">
        <v>19</v>
      </c>
      <c r="K1105" s="8" t="s">
        <v>16</v>
      </c>
      <c r="L1105" s="3" t="s">
        <v>96</v>
      </c>
    </row>
    <row r="1106" spans="1:12" ht="114.95" customHeight="1">
      <c r="A1106" s="32">
        <v>1099</v>
      </c>
      <c r="B1106" s="2">
        <v>43239</v>
      </c>
      <c r="C1106" s="3" t="s">
        <v>1198</v>
      </c>
      <c r="D1106" s="3" t="s">
        <v>195</v>
      </c>
      <c r="E1106" s="4" t="s">
        <v>1208</v>
      </c>
      <c r="F1106" s="2">
        <f t="shared" si="47"/>
        <v>43249</v>
      </c>
      <c r="G1106" s="5">
        <v>42917</v>
      </c>
      <c r="H1106" s="6">
        <v>129970</v>
      </c>
      <c r="I1106" s="7">
        <v>129970</v>
      </c>
      <c r="J1106" s="4" t="s">
        <v>19</v>
      </c>
      <c r="K1106" s="8" t="s">
        <v>16</v>
      </c>
      <c r="L1106" s="3" t="s">
        <v>96</v>
      </c>
    </row>
    <row r="1107" spans="1:12" ht="114.95" customHeight="1">
      <c r="A1107" s="32">
        <v>1100</v>
      </c>
      <c r="B1107" s="2">
        <v>43239</v>
      </c>
      <c r="C1107" s="3" t="s">
        <v>1198</v>
      </c>
      <c r="D1107" s="3" t="s">
        <v>1209</v>
      </c>
      <c r="E1107" s="4" t="s">
        <v>1210</v>
      </c>
      <c r="F1107" s="2">
        <f t="shared" si="47"/>
        <v>43249</v>
      </c>
      <c r="G1107" s="5">
        <v>43252</v>
      </c>
      <c r="H1107" s="6">
        <v>93280</v>
      </c>
      <c r="I1107" s="7">
        <v>93280</v>
      </c>
      <c r="J1107" s="4" t="s">
        <v>987</v>
      </c>
      <c r="K1107" s="8" t="s">
        <v>16</v>
      </c>
      <c r="L1107" s="3"/>
    </row>
    <row r="1108" spans="1:12" ht="114.95" customHeight="1">
      <c r="A1108" s="32">
        <v>1098</v>
      </c>
      <c r="B1108" s="2">
        <v>43241</v>
      </c>
      <c r="C1108" s="3" t="s">
        <v>1198</v>
      </c>
      <c r="D1108" s="3" t="s">
        <v>1211</v>
      </c>
      <c r="E1108" s="4" t="s">
        <v>1212</v>
      </c>
      <c r="F1108" s="2">
        <f t="shared" si="47"/>
        <v>43251</v>
      </c>
      <c r="G1108" s="5">
        <v>43009</v>
      </c>
      <c r="H1108" s="6">
        <v>32339</v>
      </c>
      <c r="I1108" s="6">
        <v>32340</v>
      </c>
      <c r="J1108" s="4" t="s">
        <v>15</v>
      </c>
      <c r="K1108" s="8" t="s">
        <v>16</v>
      </c>
      <c r="L1108" s="3" t="s">
        <v>96</v>
      </c>
    </row>
    <row r="1109" spans="1:12" ht="114.95" customHeight="1">
      <c r="A1109" s="32">
        <v>1096</v>
      </c>
      <c r="B1109" s="2">
        <v>43242</v>
      </c>
      <c r="C1109" s="3" t="s">
        <v>1198</v>
      </c>
      <c r="D1109" s="3" t="s">
        <v>1213</v>
      </c>
      <c r="E1109" s="4" t="s">
        <v>1214</v>
      </c>
      <c r="F1109" s="2">
        <f t="shared" si="47"/>
        <v>43252</v>
      </c>
      <c r="G1109" s="5">
        <v>43021</v>
      </c>
      <c r="H1109" s="6">
        <v>22726</v>
      </c>
      <c r="I1109" s="6">
        <v>22726</v>
      </c>
      <c r="J1109" s="4" t="s">
        <v>19</v>
      </c>
      <c r="K1109" s="8" t="s">
        <v>16</v>
      </c>
      <c r="L1109" s="3" t="s">
        <v>96</v>
      </c>
    </row>
    <row r="1110" spans="1:12" ht="114.95" customHeight="1">
      <c r="A1110" s="32">
        <v>1097</v>
      </c>
      <c r="B1110" s="2">
        <v>43243</v>
      </c>
      <c r="C1110" s="3" t="s">
        <v>1198</v>
      </c>
      <c r="D1110" s="3" t="s">
        <v>1215</v>
      </c>
      <c r="E1110" s="4" t="s">
        <v>306</v>
      </c>
      <c r="F1110" s="2">
        <f t="shared" si="47"/>
        <v>43253</v>
      </c>
      <c r="G1110" s="5">
        <v>43053</v>
      </c>
      <c r="H1110" s="6" t="s">
        <v>309</v>
      </c>
      <c r="I1110" s="6" t="s">
        <v>309</v>
      </c>
      <c r="J1110" s="4" t="s">
        <v>15</v>
      </c>
      <c r="K1110" s="8" t="s">
        <v>16</v>
      </c>
      <c r="L1110" s="3" t="s">
        <v>96</v>
      </c>
    </row>
    <row r="1111" spans="1:12" ht="114.95" customHeight="1">
      <c r="A1111" s="32">
        <v>1104</v>
      </c>
      <c r="B1111" s="2">
        <v>43249</v>
      </c>
      <c r="C1111" s="3" t="s">
        <v>1198</v>
      </c>
      <c r="D1111" s="3" t="s">
        <v>119</v>
      </c>
      <c r="E1111" s="4" t="s">
        <v>120</v>
      </c>
      <c r="F1111" s="2">
        <f t="shared" si="47"/>
        <v>43259</v>
      </c>
      <c r="G1111" s="5">
        <v>43282</v>
      </c>
      <c r="H1111" s="6" t="s">
        <v>309</v>
      </c>
      <c r="I1111" s="7" t="s">
        <v>309</v>
      </c>
      <c r="J1111" s="4" t="s">
        <v>19</v>
      </c>
      <c r="K1111" s="8" t="s">
        <v>16</v>
      </c>
      <c r="L1111" s="3"/>
    </row>
    <row r="1112" spans="1:12" ht="114.95" customHeight="1">
      <c r="A1112" s="32">
        <v>1105</v>
      </c>
      <c r="B1112" s="2">
        <v>43256</v>
      </c>
      <c r="C1112" s="3" t="s">
        <v>1198</v>
      </c>
      <c r="D1112" s="3" t="s">
        <v>248</v>
      </c>
      <c r="E1112" s="11" t="s">
        <v>120</v>
      </c>
      <c r="F1112" s="2">
        <f t="shared" si="47"/>
        <v>43266</v>
      </c>
      <c r="G1112" s="5">
        <v>43282</v>
      </c>
      <c r="H1112" s="6">
        <v>133000</v>
      </c>
      <c r="I1112" s="7">
        <v>133000</v>
      </c>
      <c r="J1112" s="4" t="s">
        <v>314</v>
      </c>
      <c r="K1112" s="8" t="s">
        <v>16</v>
      </c>
      <c r="L1112" s="3"/>
    </row>
    <row r="1113" spans="1:12" ht="114.95" customHeight="1">
      <c r="A1113" s="32">
        <v>1106</v>
      </c>
      <c r="B1113" s="2">
        <v>43256</v>
      </c>
      <c r="C1113" s="3" t="s">
        <v>1198</v>
      </c>
      <c r="D1113" s="3" t="s">
        <v>1199</v>
      </c>
      <c r="E1113" s="11" t="s">
        <v>120</v>
      </c>
      <c r="F1113" s="2">
        <f t="shared" si="47"/>
        <v>43266</v>
      </c>
      <c r="G1113" s="5">
        <v>43337</v>
      </c>
      <c r="H1113" s="6">
        <v>70000</v>
      </c>
      <c r="I1113" s="7">
        <v>70000</v>
      </c>
      <c r="J1113" s="4" t="s">
        <v>314</v>
      </c>
      <c r="K1113" s="8" t="s">
        <v>16</v>
      </c>
      <c r="L1113" s="3"/>
    </row>
    <row r="1114" spans="1:12" ht="114.95" customHeight="1">
      <c r="A1114" s="32">
        <v>1121</v>
      </c>
      <c r="B1114" s="2">
        <v>43256</v>
      </c>
      <c r="C1114" s="3" t="s">
        <v>1198</v>
      </c>
      <c r="D1114" s="3" t="s">
        <v>248</v>
      </c>
      <c r="E1114" s="11" t="s">
        <v>120</v>
      </c>
      <c r="F1114" s="2">
        <f>B1114 + 14</f>
        <v>43270</v>
      </c>
      <c r="G1114" s="5">
        <v>43254</v>
      </c>
      <c r="H1114" s="6">
        <v>140000</v>
      </c>
      <c r="I1114" s="7">
        <v>140000</v>
      </c>
      <c r="J1114" s="4" t="s">
        <v>19</v>
      </c>
      <c r="K1114" s="8" t="s">
        <v>16</v>
      </c>
      <c r="L1114" s="3"/>
    </row>
    <row r="1115" spans="1:12" ht="114.95" customHeight="1">
      <c r="A1115" s="32">
        <v>1122</v>
      </c>
      <c r="B1115" s="2">
        <v>43256</v>
      </c>
      <c r="C1115" s="3" t="s">
        <v>1198</v>
      </c>
      <c r="D1115" s="3" t="s">
        <v>1199</v>
      </c>
      <c r="E1115" s="11" t="s">
        <v>120</v>
      </c>
      <c r="F1115" s="2">
        <f>B1115 + 14</f>
        <v>43270</v>
      </c>
      <c r="G1115" s="5">
        <v>43251</v>
      </c>
      <c r="H1115" s="6">
        <v>70000</v>
      </c>
      <c r="I1115" s="7">
        <v>70000</v>
      </c>
      <c r="J1115" s="4" t="s">
        <v>19</v>
      </c>
      <c r="K1115" s="8" t="s">
        <v>16</v>
      </c>
      <c r="L1115" s="3"/>
    </row>
    <row r="1116" spans="1:12" ht="114.95" customHeight="1">
      <c r="A1116" s="32">
        <v>1117</v>
      </c>
      <c r="B1116" s="2">
        <v>43257</v>
      </c>
      <c r="C1116" s="3" t="s">
        <v>1198</v>
      </c>
      <c r="D1116" s="3" t="s">
        <v>1216</v>
      </c>
      <c r="E1116" s="4" t="s">
        <v>706</v>
      </c>
      <c r="F1116" s="2">
        <f t="shared" ref="F1116:F1127" si="48">B1116+10</f>
        <v>43267</v>
      </c>
      <c r="G1116" s="5">
        <v>42965</v>
      </c>
      <c r="H1116" s="6">
        <v>38000</v>
      </c>
      <c r="I1116" s="9">
        <v>38000</v>
      </c>
      <c r="J1116" s="4" t="s">
        <v>15</v>
      </c>
      <c r="K1116" s="8" t="s">
        <v>16</v>
      </c>
      <c r="L1116" s="3" t="s">
        <v>96</v>
      </c>
    </row>
    <row r="1117" spans="1:12" ht="114.95" customHeight="1">
      <c r="A1117" s="32">
        <v>1114</v>
      </c>
      <c r="B1117" s="2">
        <v>43265</v>
      </c>
      <c r="C1117" s="3" t="s">
        <v>1198</v>
      </c>
      <c r="D1117" s="3" t="s">
        <v>55</v>
      </c>
      <c r="E1117" s="4" t="s">
        <v>1217</v>
      </c>
      <c r="F1117" s="2">
        <f t="shared" si="48"/>
        <v>43275</v>
      </c>
      <c r="G1117" s="5">
        <v>43282</v>
      </c>
      <c r="H1117" s="6">
        <v>42000</v>
      </c>
      <c r="I1117" s="9">
        <v>42000</v>
      </c>
      <c r="J1117" s="4" t="s">
        <v>37</v>
      </c>
      <c r="K1117" s="8" t="s">
        <v>16</v>
      </c>
      <c r="L1117" s="3"/>
    </row>
    <row r="1118" spans="1:12" ht="114.95" customHeight="1">
      <c r="A1118" s="32">
        <v>1115</v>
      </c>
      <c r="B1118" s="2">
        <v>43265</v>
      </c>
      <c r="C1118" s="3" t="s">
        <v>1198</v>
      </c>
      <c r="D1118" s="3" t="s">
        <v>35</v>
      </c>
      <c r="E1118" s="4" t="s">
        <v>1080</v>
      </c>
      <c r="F1118" s="2">
        <f t="shared" si="48"/>
        <v>43275</v>
      </c>
      <c r="G1118" s="5">
        <v>43282</v>
      </c>
      <c r="H1118" s="6">
        <v>86000</v>
      </c>
      <c r="I1118" s="9">
        <v>86000</v>
      </c>
      <c r="J1118" s="4" t="s">
        <v>37</v>
      </c>
      <c r="K1118" s="8" t="s">
        <v>16</v>
      </c>
      <c r="L1118" s="3"/>
    </row>
    <row r="1119" spans="1:12" ht="114.95" customHeight="1">
      <c r="A1119" s="32">
        <v>1116</v>
      </c>
      <c r="B1119" s="2">
        <v>43265</v>
      </c>
      <c r="C1119" s="3" t="s">
        <v>1198</v>
      </c>
      <c r="D1119" s="3" t="s">
        <v>538</v>
      </c>
      <c r="E1119" s="4" t="s">
        <v>158</v>
      </c>
      <c r="F1119" s="2">
        <f t="shared" si="48"/>
        <v>43275</v>
      </c>
      <c r="G1119" s="5">
        <v>43282</v>
      </c>
      <c r="H1119" s="6">
        <f>3800*12</f>
        <v>45600</v>
      </c>
      <c r="I1119" s="9">
        <f>3800*12</f>
        <v>45600</v>
      </c>
      <c r="J1119" s="4" t="s">
        <v>37</v>
      </c>
      <c r="K1119" s="8" t="s">
        <v>16</v>
      </c>
      <c r="L1119" s="3"/>
    </row>
    <row r="1120" spans="1:12" ht="114.95" customHeight="1">
      <c r="A1120" s="32">
        <v>1107</v>
      </c>
      <c r="B1120" s="2">
        <v>43266</v>
      </c>
      <c r="C1120" s="3" t="s">
        <v>1198</v>
      </c>
      <c r="D1120" s="3" t="s">
        <v>1077</v>
      </c>
      <c r="E1120" s="4" t="s">
        <v>512</v>
      </c>
      <c r="F1120" s="2">
        <f t="shared" si="48"/>
        <v>43276</v>
      </c>
      <c r="G1120" s="5">
        <v>43344</v>
      </c>
      <c r="H1120" s="6">
        <v>26000</v>
      </c>
      <c r="I1120" s="9">
        <v>26000</v>
      </c>
      <c r="J1120" s="4" t="s">
        <v>15</v>
      </c>
      <c r="K1120" s="8" t="s">
        <v>16</v>
      </c>
      <c r="L1120" s="3"/>
    </row>
    <row r="1121" spans="1:12" ht="114.95" customHeight="1">
      <c r="A1121" s="32">
        <v>1108</v>
      </c>
      <c r="B1121" s="2">
        <v>43266</v>
      </c>
      <c r="C1121" s="3" t="s">
        <v>1198</v>
      </c>
      <c r="D1121" s="3" t="s">
        <v>1211</v>
      </c>
      <c r="E1121" s="4" t="s">
        <v>1212</v>
      </c>
      <c r="F1121" s="2">
        <f t="shared" si="48"/>
        <v>43276</v>
      </c>
      <c r="G1121" s="5">
        <v>43374</v>
      </c>
      <c r="H1121" s="6">
        <v>34000</v>
      </c>
      <c r="I1121" s="9">
        <v>34000</v>
      </c>
      <c r="J1121" s="4" t="s">
        <v>314</v>
      </c>
      <c r="K1121" s="8" t="s">
        <v>16</v>
      </c>
      <c r="L1121" s="3"/>
    </row>
    <row r="1122" spans="1:12" ht="114.95" customHeight="1">
      <c r="A1122" s="32">
        <v>1109</v>
      </c>
      <c r="B1122" s="2">
        <v>43266</v>
      </c>
      <c r="C1122" s="3" t="s">
        <v>1198</v>
      </c>
      <c r="D1122" s="3" t="s">
        <v>76</v>
      </c>
      <c r="E1122" s="4" t="s">
        <v>405</v>
      </c>
      <c r="F1122" s="2">
        <f t="shared" si="48"/>
        <v>43276</v>
      </c>
      <c r="G1122" s="5">
        <v>43282</v>
      </c>
      <c r="H1122" s="6">
        <v>96875</v>
      </c>
      <c r="I1122" s="7">
        <v>96875</v>
      </c>
      <c r="J1122" s="4" t="s">
        <v>314</v>
      </c>
      <c r="K1122" s="8" t="s">
        <v>16</v>
      </c>
      <c r="L1122" s="3"/>
    </row>
    <row r="1123" spans="1:12" ht="114.95" customHeight="1">
      <c r="A1123" s="32">
        <v>1110</v>
      </c>
      <c r="B1123" s="2">
        <v>43266</v>
      </c>
      <c r="C1123" s="3" t="s">
        <v>1198</v>
      </c>
      <c r="D1123" s="3" t="s">
        <v>1203</v>
      </c>
      <c r="E1123" s="4" t="s">
        <v>1204</v>
      </c>
      <c r="F1123" s="2">
        <f t="shared" si="48"/>
        <v>43276</v>
      </c>
      <c r="G1123" s="5">
        <v>43282</v>
      </c>
      <c r="H1123" s="6">
        <v>48000</v>
      </c>
      <c r="I1123" s="7">
        <v>48000</v>
      </c>
      <c r="J1123" s="4" t="s">
        <v>314</v>
      </c>
      <c r="K1123" s="8" t="s">
        <v>16</v>
      </c>
      <c r="L1123" s="3"/>
    </row>
    <row r="1124" spans="1:12" ht="114.95" customHeight="1">
      <c r="A1124" s="32">
        <v>1111</v>
      </c>
      <c r="B1124" s="2">
        <v>43266</v>
      </c>
      <c r="C1124" s="3" t="s">
        <v>1198</v>
      </c>
      <c r="D1124" s="3" t="s">
        <v>1216</v>
      </c>
      <c r="E1124" s="4" t="s">
        <v>706</v>
      </c>
      <c r="F1124" s="2">
        <f t="shared" si="48"/>
        <v>43276</v>
      </c>
      <c r="G1124" s="5">
        <v>43282</v>
      </c>
      <c r="H1124" s="6">
        <v>38000</v>
      </c>
      <c r="I1124" s="9">
        <v>38000</v>
      </c>
      <c r="J1124" s="4" t="s">
        <v>314</v>
      </c>
      <c r="K1124" s="8" t="s">
        <v>16</v>
      </c>
      <c r="L1124" s="3"/>
    </row>
    <row r="1125" spans="1:12" ht="114.95" customHeight="1">
      <c r="A1125" s="32">
        <v>1112</v>
      </c>
      <c r="B1125" s="2">
        <v>43266</v>
      </c>
      <c r="C1125" s="3" t="s">
        <v>1198</v>
      </c>
      <c r="D1125" s="3" t="s">
        <v>1218</v>
      </c>
      <c r="E1125" s="4" t="s">
        <v>1219</v>
      </c>
      <c r="F1125" s="2">
        <f t="shared" si="48"/>
        <v>43276</v>
      </c>
      <c r="G1125" s="5">
        <v>43282</v>
      </c>
      <c r="H1125" s="6">
        <v>164800</v>
      </c>
      <c r="I1125" s="7">
        <v>164800</v>
      </c>
      <c r="J1125" s="4" t="s">
        <v>314</v>
      </c>
      <c r="K1125" s="8" t="s">
        <v>16</v>
      </c>
      <c r="L1125" s="3"/>
    </row>
    <row r="1126" spans="1:12" ht="114.95" customHeight="1">
      <c r="A1126" s="32">
        <v>1113</v>
      </c>
      <c r="B1126" s="2">
        <v>43266</v>
      </c>
      <c r="C1126" s="3" t="s">
        <v>1198</v>
      </c>
      <c r="D1126" s="3" t="s">
        <v>1206</v>
      </c>
      <c r="E1126" s="4" t="s">
        <v>1207</v>
      </c>
      <c r="F1126" s="2">
        <f t="shared" si="48"/>
        <v>43276</v>
      </c>
      <c r="G1126" s="5">
        <v>43282</v>
      </c>
      <c r="H1126" s="6">
        <v>586000</v>
      </c>
      <c r="I1126" s="9">
        <v>586000</v>
      </c>
      <c r="J1126" s="4" t="s">
        <v>314</v>
      </c>
      <c r="K1126" s="8" t="s">
        <v>16</v>
      </c>
      <c r="L1126" s="3"/>
    </row>
    <row r="1127" spans="1:12" ht="114.95" customHeight="1">
      <c r="A1127" s="32">
        <v>1118</v>
      </c>
      <c r="B1127" s="2">
        <v>43278</v>
      </c>
      <c r="C1127" s="3" t="s">
        <v>1198</v>
      </c>
      <c r="D1127" s="3" t="s">
        <v>195</v>
      </c>
      <c r="E1127" s="4" t="s">
        <v>78</v>
      </c>
      <c r="F1127" s="2">
        <f t="shared" si="48"/>
        <v>43288</v>
      </c>
      <c r="G1127" s="5">
        <v>43292</v>
      </c>
      <c r="H1127" s="6">
        <v>136572</v>
      </c>
      <c r="I1127" s="7">
        <v>136572</v>
      </c>
      <c r="J1127" s="4" t="s">
        <v>15</v>
      </c>
      <c r="K1127" s="8" t="s">
        <v>16</v>
      </c>
      <c r="L1127" s="3"/>
    </row>
    <row r="1128" spans="1:12" ht="114.95" customHeight="1">
      <c r="A1128" s="32">
        <v>1120</v>
      </c>
      <c r="B1128" s="2">
        <v>43357</v>
      </c>
      <c r="C1128" s="3" t="s">
        <v>1198</v>
      </c>
      <c r="D1128" s="3" t="s">
        <v>123</v>
      </c>
      <c r="E1128" s="4" t="s">
        <v>124</v>
      </c>
      <c r="F1128" s="2">
        <f>B1128 + 14</f>
        <v>43371</v>
      </c>
      <c r="G1128" s="5">
        <v>43374</v>
      </c>
      <c r="H1128" s="6">
        <v>220000</v>
      </c>
      <c r="I1128" s="7">
        <v>220000</v>
      </c>
      <c r="J1128" s="4" t="s">
        <v>73</v>
      </c>
      <c r="K1128" s="8" t="s">
        <v>16</v>
      </c>
      <c r="L1128" s="3"/>
    </row>
    <row r="1129" spans="1:12" ht="114.95" customHeight="1">
      <c r="A1129" s="32">
        <v>1123</v>
      </c>
      <c r="B1129" s="2">
        <v>43368</v>
      </c>
      <c r="C1129" s="3" t="s">
        <v>1198</v>
      </c>
      <c r="D1129" s="3" t="s">
        <v>1220</v>
      </c>
      <c r="E1129" s="4" t="s">
        <v>93</v>
      </c>
      <c r="F1129" s="2">
        <f>SUM(B1129 +14)</f>
        <v>43382</v>
      </c>
      <c r="G1129" s="5">
        <v>43347</v>
      </c>
      <c r="H1129" s="6">
        <v>100500</v>
      </c>
      <c r="I1129" s="7">
        <v>172000</v>
      </c>
      <c r="J1129" s="4" t="s">
        <v>210</v>
      </c>
      <c r="K1129" s="3" t="s">
        <v>16</v>
      </c>
      <c r="L1129" s="3" t="s">
        <v>20</v>
      </c>
    </row>
    <row r="1130" spans="1:12" ht="114.95" customHeight="1">
      <c r="A1130" s="32">
        <v>1124</v>
      </c>
      <c r="B1130" s="2">
        <v>43368</v>
      </c>
      <c r="C1130" s="3" t="s">
        <v>1198</v>
      </c>
      <c r="D1130" s="3" t="s">
        <v>1143</v>
      </c>
      <c r="E1130" s="4" t="s">
        <v>289</v>
      </c>
      <c r="F1130" s="2">
        <f>SUM(B1130 +14)</f>
        <v>43382</v>
      </c>
      <c r="G1130" s="5">
        <v>43384</v>
      </c>
      <c r="H1130" s="6">
        <v>60000</v>
      </c>
      <c r="I1130" s="7">
        <v>60000</v>
      </c>
      <c r="J1130" s="4" t="s">
        <v>15</v>
      </c>
      <c r="K1130" s="3" t="s">
        <v>16</v>
      </c>
      <c r="L1130" s="3"/>
    </row>
    <row r="1131" spans="1:12" ht="114.95" customHeight="1">
      <c r="A1131" s="32">
        <v>1125</v>
      </c>
      <c r="B1131" s="2">
        <v>43368</v>
      </c>
      <c r="C1131" s="3" t="s">
        <v>1198</v>
      </c>
      <c r="D1131" s="3" t="s">
        <v>1221</v>
      </c>
      <c r="E1131" s="4" t="s">
        <v>1222</v>
      </c>
      <c r="F1131" s="2">
        <f>SUM(B1131 +14)</f>
        <v>43382</v>
      </c>
      <c r="G1131" s="5">
        <v>43384</v>
      </c>
      <c r="H1131" s="6">
        <v>65000</v>
      </c>
      <c r="I1131" s="7">
        <v>65000</v>
      </c>
      <c r="J1131" s="4" t="s">
        <v>15</v>
      </c>
      <c r="K1131" s="3" t="s">
        <v>16</v>
      </c>
      <c r="L1131" s="3"/>
    </row>
    <row r="1132" spans="1:12" ht="114.95" customHeight="1">
      <c r="A1132" s="32">
        <v>1119</v>
      </c>
      <c r="B1132" s="2">
        <v>43411</v>
      </c>
      <c r="C1132" s="3" t="s">
        <v>1198</v>
      </c>
      <c r="D1132" s="3" t="s">
        <v>121</v>
      </c>
      <c r="E1132" s="11" t="s">
        <v>120</v>
      </c>
      <c r="F1132" s="2">
        <v>43306</v>
      </c>
      <c r="G1132" s="5">
        <v>43343</v>
      </c>
      <c r="H1132" s="6">
        <v>210000</v>
      </c>
      <c r="I1132" s="7">
        <v>210000</v>
      </c>
      <c r="J1132" s="4" t="s">
        <v>19</v>
      </c>
      <c r="K1132" s="8" t="s">
        <v>16</v>
      </c>
      <c r="L1132" s="3"/>
    </row>
    <row r="1133" spans="1:12" ht="114.95" customHeight="1">
      <c r="A1133" s="32">
        <v>1126</v>
      </c>
      <c r="B1133" s="2">
        <v>43525</v>
      </c>
      <c r="C1133" s="3" t="s">
        <v>1198</v>
      </c>
      <c r="D1133" s="3" t="s">
        <v>1223</v>
      </c>
      <c r="E1133" s="4" t="s">
        <v>93</v>
      </c>
      <c r="F1133" s="2">
        <f>SUM(B1133+14)</f>
        <v>43539</v>
      </c>
      <c r="G1133" s="5">
        <v>43494</v>
      </c>
      <c r="H1133" s="6">
        <v>68000</v>
      </c>
      <c r="I1133" s="7">
        <v>68000</v>
      </c>
      <c r="J1133" s="4" t="s">
        <v>210</v>
      </c>
      <c r="K1133" s="8" t="s">
        <v>16</v>
      </c>
      <c r="L1133" s="3" t="s">
        <v>20</v>
      </c>
    </row>
    <row r="1134" spans="1:12" ht="114.95" customHeight="1">
      <c r="A1134" s="32">
        <v>1127</v>
      </c>
      <c r="B1134" s="2">
        <v>43525</v>
      </c>
      <c r="C1134" s="3" t="s">
        <v>1198</v>
      </c>
      <c r="D1134" s="3" t="s">
        <v>1224</v>
      </c>
      <c r="E1134" s="4" t="s">
        <v>93</v>
      </c>
      <c r="F1134" s="2">
        <f>SUM(B1134+14)</f>
        <v>43539</v>
      </c>
      <c r="G1134" s="5">
        <v>43542</v>
      </c>
      <c r="H1134" s="6">
        <v>45000</v>
      </c>
      <c r="I1134" s="7">
        <v>45000</v>
      </c>
      <c r="J1134" s="4" t="s">
        <v>210</v>
      </c>
      <c r="K1134" s="8" t="s">
        <v>16</v>
      </c>
      <c r="L1134" s="3"/>
    </row>
    <row r="1135" spans="1:12" ht="114.95" customHeight="1">
      <c r="A1135" s="32">
        <v>1128</v>
      </c>
      <c r="B1135" s="2">
        <v>43566</v>
      </c>
      <c r="C1135" s="3" t="s">
        <v>1198</v>
      </c>
      <c r="D1135" s="3" t="s">
        <v>423</v>
      </c>
      <c r="E1135" s="4" t="s">
        <v>1214</v>
      </c>
      <c r="F1135" s="2">
        <f>SUM(B1135+14)</f>
        <v>43580</v>
      </c>
      <c r="G1135" s="5">
        <v>43386</v>
      </c>
      <c r="H1135" s="6">
        <v>37500</v>
      </c>
      <c r="I1135" s="7">
        <v>37500</v>
      </c>
      <c r="J1135" s="4" t="s">
        <v>30</v>
      </c>
      <c r="K1135" s="8" t="s">
        <v>16</v>
      </c>
      <c r="L1135" s="3"/>
    </row>
    <row r="1136" spans="1:12" ht="114.95" customHeight="1">
      <c r="A1136" s="32">
        <v>1129</v>
      </c>
      <c r="B1136" s="2">
        <v>43630</v>
      </c>
      <c r="C1136" s="3" t="s">
        <v>1198</v>
      </c>
      <c r="D1136" s="3" t="s">
        <v>1225</v>
      </c>
      <c r="E1136" s="4" t="s">
        <v>1219</v>
      </c>
      <c r="F1136" s="2">
        <v>43644</v>
      </c>
      <c r="G1136" s="5">
        <v>43472</v>
      </c>
      <c r="H1136" s="6">
        <v>140000</v>
      </c>
      <c r="I1136" s="7">
        <v>140000</v>
      </c>
      <c r="J1136" s="4" t="s">
        <v>19</v>
      </c>
      <c r="K1136" s="8" t="s">
        <v>16</v>
      </c>
      <c r="L1136" s="3"/>
    </row>
    <row r="1137" spans="1:12" ht="114.95" customHeight="1">
      <c r="A1137" s="32">
        <v>1130</v>
      </c>
      <c r="B1137" s="2">
        <v>43630</v>
      </c>
      <c r="C1137" s="3" t="s">
        <v>1198</v>
      </c>
      <c r="D1137" s="3" t="s">
        <v>252</v>
      </c>
      <c r="E1137" s="4" t="s">
        <v>1226</v>
      </c>
      <c r="F1137" s="2">
        <v>43644</v>
      </c>
      <c r="G1137" s="5">
        <v>43472</v>
      </c>
      <c r="H1137" s="6">
        <v>34335</v>
      </c>
      <c r="I1137" s="7">
        <v>34335</v>
      </c>
      <c r="J1137" s="4" t="s">
        <v>19</v>
      </c>
      <c r="K1137" s="8" t="s">
        <v>16</v>
      </c>
      <c r="L1137" s="3"/>
    </row>
    <row r="1138" spans="1:12" ht="114.95" customHeight="1">
      <c r="A1138" s="32">
        <v>1131</v>
      </c>
      <c r="B1138" s="2">
        <v>43630</v>
      </c>
      <c r="C1138" s="3" t="s">
        <v>1198</v>
      </c>
      <c r="D1138" s="3" t="s">
        <v>252</v>
      </c>
      <c r="E1138" s="4" t="s">
        <v>253</v>
      </c>
      <c r="F1138" s="2">
        <v>43644</v>
      </c>
      <c r="G1138" s="5">
        <v>43472</v>
      </c>
      <c r="H1138" s="6">
        <v>103020</v>
      </c>
      <c r="I1138" s="7">
        <v>103020</v>
      </c>
      <c r="J1138" s="4" t="s">
        <v>19</v>
      </c>
      <c r="K1138" s="8" t="s">
        <v>16</v>
      </c>
      <c r="L1138" s="3"/>
    </row>
    <row r="1139" spans="1:12" ht="114.95" customHeight="1">
      <c r="A1139" s="32">
        <v>1132</v>
      </c>
      <c r="B1139" s="2">
        <v>43630</v>
      </c>
      <c r="C1139" s="3" t="s">
        <v>1198</v>
      </c>
      <c r="D1139" s="3" t="s">
        <v>195</v>
      </c>
      <c r="E1139" s="4" t="s">
        <v>1227</v>
      </c>
      <c r="F1139" s="2">
        <v>43644</v>
      </c>
      <c r="G1139" s="5">
        <v>43472</v>
      </c>
      <c r="H1139" s="6">
        <v>160672</v>
      </c>
      <c r="I1139" s="7">
        <v>160672</v>
      </c>
      <c r="J1139" s="4" t="s">
        <v>19</v>
      </c>
      <c r="K1139" s="8" t="s">
        <v>16</v>
      </c>
      <c r="L1139" s="3"/>
    </row>
    <row r="1140" spans="1:12" ht="114.95" customHeight="1">
      <c r="A1140" s="32">
        <v>1133</v>
      </c>
      <c r="B1140" s="2">
        <v>43630</v>
      </c>
      <c r="C1140" s="3" t="s">
        <v>1198</v>
      </c>
      <c r="D1140" s="3" t="s">
        <v>1077</v>
      </c>
      <c r="E1140" s="4" t="s">
        <v>512</v>
      </c>
      <c r="F1140" s="2">
        <v>43644</v>
      </c>
      <c r="G1140" s="5">
        <v>43472</v>
      </c>
      <c r="H1140" s="6">
        <v>32000</v>
      </c>
      <c r="I1140" s="7">
        <v>32000</v>
      </c>
      <c r="J1140" s="4" t="s">
        <v>19</v>
      </c>
      <c r="K1140" s="8" t="s">
        <v>16</v>
      </c>
      <c r="L1140" s="3"/>
    </row>
    <row r="1141" spans="1:12" ht="114.95" customHeight="1">
      <c r="A1141" s="32">
        <v>1134</v>
      </c>
      <c r="B1141" s="2">
        <v>43630</v>
      </c>
      <c r="C1141" s="3" t="s">
        <v>1198</v>
      </c>
      <c r="D1141" s="3" t="s">
        <v>1203</v>
      </c>
      <c r="E1141" s="4" t="s">
        <v>1204</v>
      </c>
      <c r="F1141" s="2">
        <v>43644</v>
      </c>
      <c r="G1141" s="5">
        <v>43472</v>
      </c>
      <c r="H1141" s="6">
        <v>50000</v>
      </c>
      <c r="I1141" s="7">
        <v>50000</v>
      </c>
      <c r="J1141" s="4" t="s">
        <v>19</v>
      </c>
      <c r="K1141" s="8" t="s">
        <v>16</v>
      </c>
      <c r="L1141" s="3"/>
    </row>
    <row r="1142" spans="1:12" ht="114.95" customHeight="1">
      <c r="A1142" s="32">
        <v>1135</v>
      </c>
      <c r="B1142" s="2">
        <v>43630</v>
      </c>
      <c r="C1142" s="3" t="s">
        <v>1198</v>
      </c>
      <c r="D1142" s="3" t="s">
        <v>1228</v>
      </c>
      <c r="E1142" s="4" t="s">
        <v>347</v>
      </c>
      <c r="F1142" s="2">
        <v>43644</v>
      </c>
      <c r="G1142" s="5">
        <v>43472</v>
      </c>
      <c r="H1142" s="6">
        <v>32340</v>
      </c>
      <c r="I1142" s="7">
        <v>32340</v>
      </c>
      <c r="J1142" s="4" t="s">
        <v>19</v>
      </c>
      <c r="K1142" s="8" t="s">
        <v>16</v>
      </c>
      <c r="L1142" s="3"/>
    </row>
    <row r="1143" spans="1:12" ht="114.95" customHeight="1">
      <c r="A1143" s="32">
        <v>1144</v>
      </c>
      <c r="B1143" s="2">
        <v>43657</v>
      </c>
      <c r="C1143" s="3" t="s">
        <v>1198</v>
      </c>
      <c r="D1143" s="3" t="s">
        <v>201</v>
      </c>
      <c r="E1143" s="4" t="s">
        <v>1229</v>
      </c>
      <c r="F1143" s="2">
        <f t="shared" ref="F1143:F1151" si="49">SUM(B1143+14)</f>
        <v>43671</v>
      </c>
      <c r="G1143" s="5">
        <v>43672</v>
      </c>
      <c r="H1143" s="6">
        <v>29151</v>
      </c>
      <c r="I1143" s="7">
        <v>29151</v>
      </c>
      <c r="J1143" s="4" t="s">
        <v>15</v>
      </c>
      <c r="K1143" s="8" t="s">
        <v>16</v>
      </c>
      <c r="L1143" s="3"/>
    </row>
    <row r="1144" spans="1:12" ht="114.95" customHeight="1">
      <c r="A1144" s="32">
        <v>1140</v>
      </c>
      <c r="B1144" s="2">
        <v>43658</v>
      </c>
      <c r="C1144" s="3" t="s">
        <v>1198</v>
      </c>
      <c r="D1144" s="3" t="s">
        <v>121</v>
      </c>
      <c r="E1144" s="11" t="s">
        <v>120</v>
      </c>
      <c r="F1144" s="2">
        <f t="shared" si="49"/>
        <v>43672</v>
      </c>
      <c r="G1144" s="5">
        <v>43708</v>
      </c>
      <c r="H1144" s="6">
        <v>215000</v>
      </c>
      <c r="I1144" s="7">
        <v>215000</v>
      </c>
      <c r="J1144" s="4" t="s">
        <v>19</v>
      </c>
      <c r="K1144" s="8" t="s">
        <v>16</v>
      </c>
      <c r="L1144" s="3"/>
    </row>
    <row r="1145" spans="1:12" ht="114.95" customHeight="1">
      <c r="A1145" s="32">
        <v>1141</v>
      </c>
      <c r="B1145" s="2">
        <v>43658</v>
      </c>
      <c r="C1145" s="3" t="s">
        <v>1198</v>
      </c>
      <c r="D1145" s="3" t="s">
        <v>248</v>
      </c>
      <c r="E1145" s="11" t="s">
        <v>120</v>
      </c>
      <c r="F1145" s="2">
        <f t="shared" si="49"/>
        <v>43672</v>
      </c>
      <c r="G1145" s="5">
        <v>43678</v>
      </c>
      <c r="H1145" s="6">
        <v>164500</v>
      </c>
      <c r="I1145" s="7">
        <v>164500</v>
      </c>
      <c r="J1145" s="4" t="s">
        <v>19</v>
      </c>
      <c r="K1145" s="8" t="s">
        <v>16</v>
      </c>
      <c r="L1145" s="3"/>
    </row>
    <row r="1146" spans="1:12" ht="114.95" customHeight="1">
      <c r="A1146" s="32">
        <v>1142</v>
      </c>
      <c r="B1146" s="2">
        <v>43658</v>
      </c>
      <c r="C1146" s="3" t="s">
        <v>1198</v>
      </c>
      <c r="D1146" s="3" t="s">
        <v>119</v>
      </c>
      <c r="E1146" s="11" t="s">
        <v>120</v>
      </c>
      <c r="F1146" s="2">
        <f t="shared" si="49"/>
        <v>43672</v>
      </c>
      <c r="G1146" s="5">
        <v>43678</v>
      </c>
      <c r="H1146" s="6">
        <v>45000</v>
      </c>
      <c r="I1146" s="7">
        <v>45000</v>
      </c>
      <c r="J1146" s="4" t="s">
        <v>19</v>
      </c>
      <c r="K1146" s="8" t="s">
        <v>16</v>
      </c>
      <c r="L1146" s="3"/>
    </row>
    <row r="1147" spans="1:12" ht="114.95" customHeight="1">
      <c r="A1147" s="32">
        <v>1143</v>
      </c>
      <c r="B1147" s="2">
        <v>43658</v>
      </c>
      <c r="C1147" s="3" t="s">
        <v>1198</v>
      </c>
      <c r="D1147" s="3" t="s">
        <v>1230</v>
      </c>
      <c r="E1147" s="4" t="s">
        <v>93</v>
      </c>
      <c r="F1147" s="2">
        <f t="shared" si="49"/>
        <v>43672</v>
      </c>
      <c r="G1147" s="5">
        <v>43682</v>
      </c>
      <c r="H1147" s="6">
        <v>162000</v>
      </c>
      <c r="I1147" s="7">
        <v>162000</v>
      </c>
      <c r="J1147" s="4" t="s">
        <v>210</v>
      </c>
      <c r="K1147" s="8" t="s">
        <v>16</v>
      </c>
      <c r="L1147" s="3"/>
    </row>
    <row r="1148" spans="1:12" ht="114.95" customHeight="1">
      <c r="A1148" s="32">
        <v>1139</v>
      </c>
      <c r="B1148" s="2">
        <v>43661</v>
      </c>
      <c r="C1148" s="3" t="s">
        <v>1198</v>
      </c>
      <c r="D1148" s="3" t="s">
        <v>1231</v>
      </c>
      <c r="E1148" s="4" t="s">
        <v>93</v>
      </c>
      <c r="F1148" s="2">
        <f t="shared" si="49"/>
        <v>43675</v>
      </c>
      <c r="G1148" s="5">
        <v>43682</v>
      </c>
      <c r="H1148" s="6">
        <v>230000</v>
      </c>
      <c r="I1148" s="7">
        <v>230000</v>
      </c>
      <c r="J1148" s="4" t="s">
        <v>210</v>
      </c>
      <c r="K1148" s="8" t="s">
        <v>16</v>
      </c>
      <c r="L1148" s="3"/>
    </row>
    <row r="1149" spans="1:12" ht="114.95" customHeight="1">
      <c r="A1149" s="32">
        <v>1145</v>
      </c>
      <c r="B1149" s="15">
        <v>43689.474999999999</v>
      </c>
      <c r="C1149" s="2" t="s">
        <v>1198</v>
      </c>
      <c r="D1149" s="3" t="s">
        <v>1216</v>
      </c>
      <c r="E1149" s="4" t="s">
        <v>706</v>
      </c>
      <c r="F1149" s="2">
        <f t="shared" si="49"/>
        <v>43703.474999999999</v>
      </c>
      <c r="G1149" s="5">
        <v>43705</v>
      </c>
      <c r="H1149" s="6">
        <v>45000</v>
      </c>
      <c r="I1149" s="7">
        <v>45000</v>
      </c>
      <c r="J1149" s="4" t="s">
        <v>19</v>
      </c>
      <c r="K1149" s="8" t="s">
        <v>16</v>
      </c>
      <c r="L1149" s="3"/>
    </row>
    <row r="1150" spans="1:12" ht="114.95" customHeight="1">
      <c r="A1150" s="32">
        <v>1146</v>
      </c>
      <c r="B1150" s="15">
        <v>43699.912499999999</v>
      </c>
      <c r="C1150" s="2" t="s">
        <v>1198</v>
      </c>
      <c r="D1150" s="3" t="s">
        <v>308</v>
      </c>
      <c r="E1150" s="11" t="s">
        <v>120</v>
      </c>
      <c r="F1150" s="2">
        <f t="shared" si="49"/>
        <v>43713.912499999999</v>
      </c>
      <c r="G1150" s="5">
        <v>43717</v>
      </c>
      <c r="H1150" s="6">
        <v>10000</v>
      </c>
      <c r="I1150" s="7">
        <v>35000</v>
      </c>
      <c r="J1150" s="4" t="s">
        <v>15</v>
      </c>
      <c r="K1150" s="8" t="s">
        <v>16</v>
      </c>
      <c r="L1150" s="3"/>
    </row>
    <row r="1151" spans="1:12" ht="114.95" customHeight="1">
      <c r="A1151" s="32">
        <v>1147</v>
      </c>
      <c r="B1151" s="15">
        <v>43699.912499999999</v>
      </c>
      <c r="C1151" s="2" t="s">
        <v>1198</v>
      </c>
      <c r="D1151" s="3" t="s">
        <v>117</v>
      </c>
      <c r="E1151" s="11" t="s">
        <v>120</v>
      </c>
      <c r="F1151" s="2">
        <f t="shared" si="49"/>
        <v>43713.912499999999</v>
      </c>
      <c r="G1151" s="5">
        <v>43717</v>
      </c>
      <c r="H1151" s="6">
        <v>15000</v>
      </c>
      <c r="I1151" s="7">
        <v>25000</v>
      </c>
      <c r="J1151" s="4" t="s">
        <v>15</v>
      </c>
      <c r="K1151" s="8" t="s">
        <v>16</v>
      </c>
      <c r="L1151" s="3"/>
    </row>
    <row r="1152" spans="1:12" ht="114.95" customHeight="1">
      <c r="A1152" s="32">
        <v>1136</v>
      </c>
      <c r="B1152" s="2">
        <v>43775</v>
      </c>
      <c r="C1152" s="3" t="s">
        <v>1198</v>
      </c>
      <c r="D1152" s="3" t="s">
        <v>538</v>
      </c>
      <c r="E1152" s="4" t="s">
        <v>158</v>
      </c>
      <c r="F1152" s="2">
        <v>43641</v>
      </c>
      <c r="G1152" s="5">
        <v>43472</v>
      </c>
      <c r="H1152" s="6">
        <v>34800</v>
      </c>
      <c r="I1152" s="7">
        <v>34800</v>
      </c>
      <c r="J1152" s="4" t="s">
        <v>37</v>
      </c>
      <c r="K1152" s="8" t="s">
        <v>16</v>
      </c>
      <c r="L1152" s="3"/>
    </row>
    <row r="1153" spans="1:12" ht="114.95" customHeight="1">
      <c r="A1153" s="32">
        <v>1137</v>
      </c>
      <c r="B1153" s="2">
        <v>43775</v>
      </c>
      <c r="C1153" s="3" t="s">
        <v>1198</v>
      </c>
      <c r="D1153" s="3" t="s">
        <v>55</v>
      </c>
      <c r="E1153" s="4" t="s">
        <v>56</v>
      </c>
      <c r="F1153" s="2">
        <v>43641</v>
      </c>
      <c r="G1153" s="5">
        <v>43472</v>
      </c>
      <c r="H1153" s="6">
        <v>77600</v>
      </c>
      <c r="I1153" s="7">
        <v>77600</v>
      </c>
      <c r="J1153" s="4" t="s">
        <v>37</v>
      </c>
      <c r="K1153" s="8" t="s">
        <v>16</v>
      </c>
      <c r="L1153" s="3"/>
    </row>
    <row r="1154" spans="1:12" ht="114.95" customHeight="1">
      <c r="A1154" s="32">
        <v>1138</v>
      </c>
      <c r="B1154" s="2">
        <v>43775</v>
      </c>
      <c r="C1154" s="3" t="s">
        <v>1198</v>
      </c>
      <c r="D1154" s="3" t="s">
        <v>35</v>
      </c>
      <c r="E1154" s="4" t="s">
        <v>136</v>
      </c>
      <c r="F1154" s="2">
        <v>43641</v>
      </c>
      <c r="G1154" s="5">
        <v>43472</v>
      </c>
      <c r="H1154" s="6">
        <v>96500</v>
      </c>
      <c r="I1154" s="7">
        <v>96500</v>
      </c>
      <c r="J1154" s="4" t="s">
        <v>37</v>
      </c>
      <c r="K1154" s="8" t="s">
        <v>16</v>
      </c>
      <c r="L1154" s="3"/>
    </row>
    <row r="1155" spans="1:12" ht="114.95" customHeight="1">
      <c r="A1155" s="32">
        <v>1148</v>
      </c>
      <c r="B1155" s="2">
        <v>43803.606249999997</v>
      </c>
      <c r="C1155" s="3" t="s">
        <v>1198</v>
      </c>
      <c r="D1155" s="3" t="s">
        <v>1232</v>
      </c>
      <c r="E1155" s="4" t="s">
        <v>1233</v>
      </c>
      <c r="F1155" s="2">
        <f>SUM(B1155+14)</f>
        <v>43817.606249999997</v>
      </c>
      <c r="G1155" s="5">
        <v>43818</v>
      </c>
      <c r="H1155" s="6">
        <v>79370</v>
      </c>
      <c r="I1155" s="7">
        <v>85370</v>
      </c>
      <c r="J1155" s="4" t="s">
        <v>15</v>
      </c>
      <c r="K1155" s="8" t="s">
        <v>16</v>
      </c>
      <c r="L1155" s="3"/>
    </row>
    <row r="1156" spans="1:12" ht="114.95" customHeight="1">
      <c r="A1156" s="32">
        <v>1149</v>
      </c>
      <c r="B1156" s="2">
        <v>43817.706944444442</v>
      </c>
      <c r="C1156" s="3" t="s">
        <v>1198</v>
      </c>
      <c r="D1156" s="3" t="s">
        <v>1234</v>
      </c>
      <c r="E1156" s="4" t="s">
        <v>1235</v>
      </c>
      <c r="F1156" s="2">
        <f>SUM(B1156+14)</f>
        <v>43831.706944444442</v>
      </c>
      <c r="G1156" s="5">
        <v>43711</v>
      </c>
      <c r="H1156" s="6">
        <v>881000</v>
      </c>
      <c r="I1156" s="7">
        <v>991000</v>
      </c>
      <c r="J1156" s="4" t="s">
        <v>15</v>
      </c>
      <c r="K1156" s="8" t="s">
        <v>16</v>
      </c>
      <c r="L1156" s="3" t="s">
        <v>1236</v>
      </c>
    </row>
    <row r="1157" spans="1:12" ht="114.95" customHeight="1">
      <c r="A1157" s="32">
        <v>1150</v>
      </c>
      <c r="B1157" s="2">
        <v>43838.647916666669</v>
      </c>
      <c r="C1157" s="3" t="s">
        <v>1198</v>
      </c>
      <c r="D1157" s="3" t="s">
        <v>123</v>
      </c>
      <c r="E1157" s="4" t="s">
        <v>1237</v>
      </c>
      <c r="F1157" s="2">
        <f>SUM(B1157+14)</f>
        <v>43852.647916666669</v>
      </c>
      <c r="G1157" s="5">
        <v>43739</v>
      </c>
      <c r="H1157" s="6">
        <v>422835</v>
      </c>
      <c r="I1157" s="7">
        <v>422835</v>
      </c>
      <c r="J1157" s="4" t="s">
        <v>73</v>
      </c>
      <c r="K1157" s="8" t="s">
        <v>16</v>
      </c>
      <c r="L1157" s="3" t="s">
        <v>20</v>
      </c>
    </row>
    <row r="1158" spans="1:12" ht="114.95" customHeight="1">
      <c r="A1158" s="32">
        <v>1151</v>
      </c>
      <c r="B1158" s="12">
        <v>43889.421527777777</v>
      </c>
      <c r="C1158" s="13" t="s">
        <v>1198</v>
      </c>
      <c r="D1158" s="13" t="s">
        <v>1238</v>
      </c>
      <c r="E1158" s="13" t="s">
        <v>1239</v>
      </c>
      <c r="F1158" s="12">
        <v>43903</v>
      </c>
      <c r="G1158" s="12">
        <v>43647</v>
      </c>
      <c r="H1158" s="14">
        <v>33600</v>
      </c>
      <c r="I1158" s="14">
        <v>39500</v>
      </c>
      <c r="J1158" s="13" t="s">
        <v>51</v>
      </c>
      <c r="K1158" s="13" t="s">
        <v>16</v>
      </c>
      <c r="L1158" s="3"/>
    </row>
    <row r="1159" spans="1:12" ht="114.95" customHeight="1">
      <c r="A1159" s="32">
        <v>1152</v>
      </c>
      <c r="B1159" s="12">
        <v>43898.9</v>
      </c>
      <c r="C1159" s="13" t="s">
        <v>1198</v>
      </c>
      <c r="D1159" s="13" t="s">
        <v>560</v>
      </c>
      <c r="E1159" s="13" t="s">
        <v>657</v>
      </c>
      <c r="F1159" s="30">
        <f t="shared" ref="F1159:F1175" si="50">SUM(B1159+14)</f>
        <v>43912.9</v>
      </c>
      <c r="G1159" s="12">
        <v>43751</v>
      </c>
      <c r="H1159" s="14">
        <v>23923</v>
      </c>
      <c r="I1159" s="14">
        <v>29670</v>
      </c>
      <c r="J1159" s="13" t="s">
        <v>73</v>
      </c>
      <c r="K1159" s="13" t="s">
        <v>16</v>
      </c>
      <c r="L1159" s="3"/>
    </row>
    <row r="1160" spans="1:12" ht="114.95" customHeight="1">
      <c r="A1160" s="32">
        <v>1153</v>
      </c>
      <c r="B1160" s="12">
        <v>43898.920138888891</v>
      </c>
      <c r="C1160" s="13" t="s">
        <v>1198</v>
      </c>
      <c r="D1160" s="13" t="s">
        <v>129</v>
      </c>
      <c r="E1160" s="13" t="s">
        <v>1240</v>
      </c>
      <c r="F1160" s="30">
        <f t="shared" si="50"/>
        <v>43912.920138888891</v>
      </c>
      <c r="G1160" s="12">
        <v>43739</v>
      </c>
      <c r="H1160" s="14">
        <v>24300</v>
      </c>
      <c r="I1160" s="14">
        <v>29255</v>
      </c>
      <c r="J1160" s="13" t="s">
        <v>73</v>
      </c>
      <c r="K1160" s="13" t="s">
        <v>16</v>
      </c>
      <c r="L1160" s="3"/>
    </row>
    <row r="1161" spans="1:12" ht="114.95" customHeight="1">
      <c r="A1161" s="32">
        <v>1154</v>
      </c>
      <c r="B1161" s="2">
        <v>43957.571527777778</v>
      </c>
      <c r="C1161" s="3" t="s">
        <v>1198</v>
      </c>
      <c r="D1161" s="3" t="s">
        <v>182</v>
      </c>
      <c r="E1161" s="3" t="s">
        <v>1241</v>
      </c>
      <c r="F1161" s="2">
        <f t="shared" si="50"/>
        <v>43971.571527777778</v>
      </c>
      <c r="G1161" s="2">
        <v>43997</v>
      </c>
      <c r="H1161" s="10">
        <v>436000</v>
      </c>
      <c r="I1161" s="10">
        <v>635000</v>
      </c>
      <c r="J1161" s="3" t="s">
        <v>15</v>
      </c>
      <c r="K1161" s="3" t="s">
        <v>16</v>
      </c>
      <c r="L1161" s="3"/>
    </row>
    <row r="1162" spans="1:12" ht="114.95" customHeight="1">
      <c r="A1162" s="32">
        <v>1179</v>
      </c>
      <c r="B1162" s="2">
        <v>43957.571527777778</v>
      </c>
      <c r="C1162" s="3" t="s">
        <v>1198</v>
      </c>
      <c r="D1162" s="3" t="s">
        <v>182</v>
      </c>
      <c r="E1162" s="4" t="s">
        <v>1242</v>
      </c>
      <c r="F1162" s="2">
        <f t="shared" si="50"/>
        <v>43971.571527777778</v>
      </c>
      <c r="G1162" s="5">
        <v>43997</v>
      </c>
      <c r="H1162" s="6">
        <v>436000</v>
      </c>
      <c r="I1162" s="7">
        <v>635000</v>
      </c>
      <c r="J1162" s="4" t="s">
        <v>15</v>
      </c>
      <c r="K1162" s="8" t="s">
        <v>16</v>
      </c>
      <c r="L1162" s="3"/>
    </row>
    <row r="1163" spans="1:12" ht="114.95" customHeight="1">
      <c r="A1163" s="32">
        <v>1155</v>
      </c>
      <c r="B1163" s="2">
        <v>43987.865277777775</v>
      </c>
      <c r="C1163" s="3" t="s">
        <v>1198</v>
      </c>
      <c r="D1163" s="3" t="s">
        <v>35</v>
      </c>
      <c r="E1163" s="3" t="s">
        <v>86</v>
      </c>
      <c r="F1163" s="2">
        <f t="shared" si="50"/>
        <v>44001.865277777775</v>
      </c>
      <c r="G1163" s="2">
        <v>44013</v>
      </c>
      <c r="H1163" s="10">
        <v>75000</v>
      </c>
      <c r="I1163" s="10">
        <v>90000</v>
      </c>
      <c r="J1163" s="3" t="s">
        <v>37</v>
      </c>
      <c r="K1163" s="3" t="s">
        <v>16</v>
      </c>
      <c r="L1163" s="3"/>
    </row>
    <row r="1164" spans="1:12" ht="114.95" customHeight="1">
      <c r="A1164" s="32">
        <v>1156</v>
      </c>
      <c r="B1164" s="2">
        <v>43987.866666666669</v>
      </c>
      <c r="C1164" s="3" t="s">
        <v>1198</v>
      </c>
      <c r="D1164" s="3" t="s">
        <v>55</v>
      </c>
      <c r="E1164" s="3" t="s">
        <v>914</v>
      </c>
      <c r="F1164" s="2">
        <f t="shared" si="50"/>
        <v>44001.866666666669</v>
      </c>
      <c r="G1164" s="2">
        <v>44013</v>
      </c>
      <c r="H1164" s="10">
        <v>25000</v>
      </c>
      <c r="I1164" s="10">
        <v>45000</v>
      </c>
      <c r="J1164" s="3" t="s">
        <v>37</v>
      </c>
      <c r="K1164" s="3" t="s">
        <v>16</v>
      </c>
      <c r="L1164" s="3"/>
    </row>
    <row r="1165" spans="1:12" ht="114.95" customHeight="1">
      <c r="A1165" s="32">
        <v>1157</v>
      </c>
      <c r="B1165" s="2">
        <v>43987.871527777781</v>
      </c>
      <c r="C1165" s="3" t="s">
        <v>1198</v>
      </c>
      <c r="D1165" s="3" t="s">
        <v>43</v>
      </c>
      <c r="E1165" s="3" t="s">
        <v>899</v>
      </c>
      <c r="F1165" s="2">
        <f t="shared" si="50"/>
        <v>44001.871527777781</v>
      </c>
      <c r="G1165" s="2">
        <v>44013</v>
      </c>
      <c r="H1165" s="10">
        <v>25000</v>
      </c>
      <c r="I1165" s="10">
        <v>55000</v>
      </c>
      <c r="J1165" s="3" t="s">
        <v>37</v>
      </c>
      <c r="K1165" s="3" t="s">
        <v>16</v>
      </c>
      <c r="L1165" s="3"/>
    </row>
    <row r="1166" spans="1:12" ht="114.95" customHeight="1">
      <c r="A1166" s="32">
        <v>1159</v>
      </c>
      <c r="B1166" s="2">
        <v>43997.530555555553</v>
      </c>
      <c r="C1166" s="3" t="s">
        <v>1198</v>
      </c>
      <c r="D1166" s="3" t="s">
        <v>76</v>
      </c>
      <c r="E1166" s="3" t="s">
        <v>1243</v>
      </c>
      <c r="F1166" s="2">
        <f t="shared" si="50"/>
        <v>44011.530555555553</v>
      </c>
      <c r="G1166" s="2">
        <v>44013</v>
      </c>
      <c r="H1166" s="10">
        <v>37440</v>
      </c>
      <c r="I1166" s="10">
        <v>47440</v>
      </c>
      <c r="J1166" s="3" t="s">
        <v>19</v>
      </c>
      <c r="K1166" s="3" t="s">
        <v>16</v>
      </c>
      <c r="L1166" s="3"/>
    </row>
    <row r="1167" spans="1:12" ht="114.95" customHeight="1">
      <c r="A1167" s="32">
        <v>1158</v>
      </c>
      <c r="B1167" s="2">
        <v>43997.53125</v>
      </c>
      <c r="C1167" s="3" t="s">
        <v>1198</v>
      </c>
      <c r="D1167" s="3" t="s">
        <v>1077</v>
      </c>
      <c r="E1167" s="3" t="s">
        <v>1244</v>
      </c>
      <c r="F1167" s="2">
        <f t="shared" si="50"/>
        <v>44011.53125</v>
      </c>
      <c r="G1167" s="2">
        <v>44013</v>
      </c>
      <c r="H1167" s="10">
        <v>32320</v>
      </c>
      <c r="I1167" s="10">
        <v>48220</v>
      </c>
      <c r="J1167" s="3" t="s">
        <v>19</v>
      </c>
      <c r="K1167" s="3" t="s">
        <v>16</v>
      </c>
      <c r="L1167" s="3"/>
    </row>
    <row r="1168" spans="1:12" ht="114.95" customHeight="1">
      <c r="A1168" s="32">
        <v>1160</v>
      </c>
      <c r="B1168" s="2">
        <v>43997.533333333333</v>
      </c>
      <c r="C1168" s="3" t="s">
        <v>1198</v>
      </c>
      <c r="D1168" s="3" t="s">
        <v>76</v>
      </c>
      <c r="E1168" s="3" t="s">
        <v>364</v>
      </c>
      <c r="F1168" s="2">
        <f t="shared" si="50"/>
        <v>44011.533333333333</v>
      </c>
      <c r="G1168" s="2">
        <v>44013</v>
      </c>
      <c r="H1168" s="10">
        <v>115500</v>
      </c>
      <c r="I1168" s="10">
        <v>125000</v>
      </c>
      <c r="J1168" s="3" t="s">
        <v>19</v>
      </c>
      <c r="K1168" s="3" t="s">
        <v>16</v>
      </c>
      <c r="L1168" s="3"/>
    </row>
    <row r="1169" spans="1:12" ht="114.95" customHeight="1">
      <c r="A1169" s="32">
        <v>1161</v>
      </c>
      <c r="B1169" s="2">
        <v>43997.670138888891</v>
      </c>
      <c r="C1169" s="3" t="s">
        <v>1198</v>
      </c>
      <c r="D1169" s="3" t="s">
        <v>1228</v>
      </c>
      <c r="E1169" s="3" t="s">
        <v>347</v>
      </c>
      <c r="F1169" s="2">
        <f t="shared" si="50"/>
        <v>44011.670138888891</v>
      </c>
      <c r="G1169" s="2">
        <v>44013</v>
      </c>
      <c r="H1169" s="10">
        <v>32340</v>
      </c>
      <c r="I1169" s="10">
        <v>72300</v>
      </c>
      <c r="J1169" s="3" t="s">
        <v>19</v>
      </c>
      <c r="K1169" s="3" t="s">
        <v>16</v>
      </c>
      <c r="L1169" s="31"/>
    </row>
    <row r="1170" spans="1:12" ht="114.95" customHeight="1">
      <c r="A1170" s="32">
        <v>1162</v>
      </c>
      <c r="B1170" s="2">
        <v>43997.676388888889</v>
      </c>
      <c r="C1170" s="3" t="s">
        <v>1198</v>
      </c>
      <c r="D1170" s="3" t="s">
        <v>1218</v>
      </c>
      <c r="E1170" s="3" t="s">
        <v>1245</v>
      </c>
      <c r="F1170" s="2">
        <f t="shared" si="50"/>
        <v>44011.676388888889</v>
      </c>
      <c r="G1170" s="2">
        <v>44013</v>
      </c>
      <c r="H1170" s="10">
        <v>142800</v>
      </c>
      <c r="I1170" s="10">
        <v>162200</v>
      </c>
      <c r="J1170" s="3" t="s">
        <v>19</v>
      </c>
      <c r="K1170" s="3" t="s">
        <v>16</v>
      </c>
      <c r="L1170" s="3"/>
    </row>
    <row r="1171" spans="1:12" ht="114.95" customHeight="1">
      <c r="A1171" s="32">
        <v>1163</v>
      </c>
      <c r="B1171" s="2">
        <v>43997.681250000001</v>
      </c>
      <c r="C1171" s="3" t="s">
        <v>1198</v>
      </c>
      <c r="D1171" s="3" t="s">
        <v>65</v>
      </c>
      <c r="E1171" s="3" t="s">
        <v>746</v>
      </c>
      <c r="F1171" s="2">
        <f t="shared" si="50"/>
        <v>44011.681250000001</v>
      </c>
      <c r="G1171" s="2">
        <v>44013</v>
      </c>
      <c r="H1171" s="10">
        <v>194700</v>
      </c>
      <c r="I1171" s="10">
        <v>201700</v>
      </c>
      <c r="J1171" s="3" t="s">
        <v>19</v>
      </c>
      <c r="K1171" s="3" t="s">
        <v>16</v>
      </c>
      <c r="L1171" s="3"/>
    </row>
    <row r="1172" spans="1:12" ht="114.95" customHeight="1">
      <c r="A1172" s="32">
        <v>1165</v>
      </c>
      <c r="B1172" s="2">
        <v>44018.681250000001</v>
      </c>
      <c r="C1172" s="3" t="s">
        <v>1198</v>
      </c>
      <c r="D1172" s="3" t="s">
        <v>248</v>
      </c>
      <c r="E1172" s="3" t="s">
        <v>120</v>
      </c>
      <c r="F1172" s="2">
        <f t="shared" si="50"/>
        <v>44032.681250000001</v>
      </c>
      <c r="G1172" s="2">
        <v>44082</v>
      </c>
      <c r="H1172" s="10">
        <v>130000</v>
      </c>
      <c r="I1172" s="10">
        <v>180000</v>
      </c>
      <c r="J1172" s="3" t="s">
        <v>15</v>
      </c>
      <c r="K1172" s="3" t="s">
        <v>16</v>
      </c>
      <c r="L1172" s="3"/>
    </row>
    <row r="1173" spans="1:12" ht="114.95" customHeight="1">
      <c r="A1173" s="32">
        <v>1166</v>
      </c>
      <c r="B1173" s="2">
        <v>44018.69027777778</v>
      </c>
      <c r="C1173" s="3" t="s">
        <v>1198</v>
      </c>
      <c r="D1173" s="3" t="s">
        <v>357</v>
      </c>
      <c r="E1173" s="3" t="s">
        <v>120</v>
      </c>
      <c r="F1173" s="2">
        <f t="shared" si="50"/>
        <v>44032.69027777778</v>
      </c>
      <c r="G1173" s="2">
        <v>44082</v>
      </c>
      <c r="H1173" s="10">
        <v>25000</v>
      </c>
      <c r="I1173" s="10">
        <v>75000</v>
      </c>
      <c r="J1173" s="3" t="s">
        <v>15</v>
      </c>
      <c r="K1173" s="3" t="s">
        <v>16</v>
      </c>
      <c r="L1173" s="3"/>
    </row>
    <row r="1174" spans="1:12" ht="114.95" customHeight="1">
      <c r="A1174" s="32">
        <v>1167</v>
      </c>
      <c r="B1174" s="2">
        <v>44018.693749999999</v>
      </c>
      <c r="C1174" s="3" t="s">
        <v>1198</v>
      </c>
      <c r="D1174" s="3" t="s">
        <v>121</v>
      </c>
      <c r="E1174" s="3" t="s">
        <v>120</v>
      </c>
      <c r="F1174" s="2">
        <f t="shared" si="50"/>
        <v>44032.693749999999</v>
      </c>
      <c r="G1174" s="2">
        <v>44082</v>
      </c>
      <c r="H1174" s="10">
        <v>50000</v>
      </c>
      <c r="I1174" s="10">
        <v>95000</v>
      </c>
      <c r="J1174" s="3" t="s">
        <v>15</v>
      </c>
      <c r="K1174" s="3" t="s">
        <v>16</v>
      </c>
      <c r="L1174" s="3"/>
    </row>
    <row r="1175" spans="1:12" ht="114.95" customHeight="1">
      <c r="A1175" s="32">
        <v>1168</v>
      </c>
      <c r="B1175" s="2">
        <v>44018.697222222225</v>
      </c>
      <c r="C1175" s="3" t="s">
        <v>1198</v>
      </c>
      <c r="D1175" s="3" t="s">
        <v>360</v>
      </c>
      <c r="E1175" s="3" t="s">
        <v>120</v>
      </c>
      <c r="F1175" s="2">
        <f t="shared" si="50"/>
        <v>44032.697222222225</v>
      </c>
      <c r="G1175" s="2">
        <v>44082</v>
      </c>
      <c r="H1175" s="10">
        <v>125000</v>
      </c>
      <c r="I1175" s="10">
        <v>185000</v>
      </c>
      <c r="J1175" s="3" t="s">
        <v>15</v>
      </c>
      <c r="K1175" s="3" t="s">
        <v>16</v>
      </c>
      <c r="L1175" s="3"/>
    </row>
    <row r="1176" spans="1:12" ht="114.95" customHeight="1">
      <c r="A1176" s="32">
        <v>1169</v>
      </c>
      <c r="B1176" s="2">
        <v>44019.875694444447</v>
      </c>
      <c r="C1176" s="3" t="s">
        <v>1198</v>
      </c>
      <c r="D1176" s="3" t="s">
        <v>1230</v>
      </c>
      <c r="E1176" s="3" t="s">
        <v>180</v>
      </c>
      <c r="F1176" s="2">
        <v>44030</v>
      </c>
      <c r="G1176" s="2">
        <v>44046</v>
      </c>
      <c r="H1176" s="10">
        <v>162000</v>
      </c>
      <c r="I1176" s="10">
        <v>175000</v>
      </c>
      <c r="J1176" s="3" t="s">
        <v>19</v>
      </c>
      <c r="K1176" s="3" t="s">
        <v>16</v>
      </c>
      <c r="L1176" s="3"/>
    </row>
    <row r="1177" spans="1:12" ht="114.95" customHeight="1">
      <c r="A1177" s="32">
        <v>1170</v>
      </c>
      <c r="B1177" s="2">
        <v>44019.877083333333</v>
      </c>
      <c r="C1177" s="3" t="s">
        <v>1198</v>
      </c>
      <c r="D1177" s="3" t="s">
        <v>1231</v>
      </c>
      <c r="E1177" s="3" t="s">
        <v>1246</v>
      </c>
      <c r="F1177" s="2">
        <v>44030</v>
      </c>
      <c r="G1177" s="2">
        <v>44046</v>
      </c>
      <c r="H1177" s="10">
        <v>220000</v>
      </c>
      <c r="I1177" s="10">
        <v>240000</v>
      </c>
      <c r="J1177" s="3" t="s">
        <v>19</v>
      </c>
      <c r="K1177" s="3" t="s">
        <v>16</v>
      </c>
      <c r="L1177" s="3"/>
    </row>
    <row r="1178" spans="1:12" ht="114.95" customHeight="1">
      <c r="A1178" s="32">
        <v>1171</v>
      </c>
      <c r="B1178" s="2">
        <v>44026.478472222225</v>
      </c>
      <c r="C1178" s="3" t="s">
        <v>1198</v>
      </c>
      <c r="D1178" s="3" t="s">
        <v>747</v>
      </c>
      <c r="E1178" s="3" t="s">
        <v>1247</v>
      </c>
      <c r="F1178" s="2">
        <v>44036</v>
      </c>
      <c r="G1178" s="2">
        <v>44044</v>
      </c>
      <c r="H1178" s="10">
        <v>25000</v>
      </c>
      <c r="I1178" s="10">
        <v>40000</v>
      </c>
      <c r="J1178" s="3" t="s">
        <v>153</v>
      </c>
      <c r="K1178" s="3" t="s">
        <v>16</v>
      </c>
      <c r="L1178" s="3"/>
    </row>
    <row r="1179" spans="1:12" ht="114.95" customHeight="1">
      <c r="A1179" s="32">
        <v>1164</v>
      </c>
      <c r="B1179" s="2">
        <v>44031.904166666667</v>
      </c>
      <c r="C1179" s="3" t="s">
        <v>1198</v>
      </c>
      <c r="D1179" s="3" t="s">
        <v>181</v>
      </c>
      <c r="E1179" s="3" t="s">
        <v>120</v>
      </c>
      <c r="F1179" s="2">
        <f>SUM(B1179+14)</f>
        <v>44045.904166666667</v>
      </c>
      <c r="G1179" s="2">
        <v>44082</v>
      </c>
      <c r="H1179" s="10">
        <v>125000</v>
      </c>
      <c r="I1179" s="10">
        <v>185000</v>
      </c>
      <c r="J1179" s="3" t="s">
        <v>15</v>
      </c>
      <c r="K1179" s="3" t="s">
        <v>16</v>
      </c>
      <c r="L1179" s="3"/>
    </row>
    <row r="1180" spans="1:12" ht="114.95" customHeight="1">
      <c r="A1180" s="32">
        <v>1172</v>
      </c>
      <c r="B1180" s="2">
        <v>44035.444444444445</v>
      </c>
      <c r="C1180" s="3" t="s">
        <v>1198</v>
      </c>
      <c r="D1180" s="3" t="s">
        <v>1248</v>
      </c>
      <c r="E1180" s="3" t="s">
        <v>1249</v>
      </c>
      <c r="F1180" s="2">
        <f>SUM(B1180+14)</f>
        <v>44049.444444444445</v>
      </c>
      <c r="G1180" s="2">
        <v>44050</v>
      </c>
      <c r="H1180" s="10">
        <v>1128073</v>
      </c>
      <c r="I1180" s="10">
        <v>1278098</v>
      </c>
      <c r="J1180" s="3" t="s">
        <v>15</v>
      </c>
      <c r="K1180" s="3" t="s">
        <v>16</v>
      </c>
      <c r="L1180" s="3"/>
    </row>
    <row r="1181" spans="1:12" ht="114.95" customHeight="1">
      <c r="A1181" s="32">
        <v>1173</v>
      </c>
      <c r="B1181" s="2">
        <v>44048.776388888888</v>
      </c>
      <c r="C1181" s="3" t="s">
        <v>1198</v>
      </c>
      <c r="D1181" s="3" t="s">
        <v>84</v>
      </c>
      <c r="E1181" s="3" t="s">
        <v>1250</v>
      </c>
      <c r="F1181" s="2">
        <v>44058</v>
      </c>
      <c r="G1181" s="2">
        <v>44074</v>
      </c>
      <c r="H1181" s="10">
        <v>36708</v>
      </c>
      <c r="I1181" s="10">
        <v>49800</v>
      </c>
      <c r="J1181" s="3" t="s">
        <v>216</v>
      </c>
      <c r="K1181" s="3" t="s">
        <v>16</v>
      </c>
      <c r="L1181" s="3"/>
    </row>
    <row r="1182" spans="1:12" ht="114.95" customHeight="1">
      <c r="A1182" s="32">
        <v>1174</v>
      </c>
      <c r="B1182" s="2">
        <v>44049.48333333333</v>
      </c>
      <c r="C1182" s="3" t="s">
        <v>1198</v>
      </c>
      <c r="D1182" s="3" t="s">
        <v>229</v>
      </c>
      <c r="E1182" s="3" t="s">
        <v>1251</v>
      </c>
      <c r="F1182" s="2">
        <f>SUM(B1182+14)</f>
        <v>44063.48333333333</v>
      </c>
      <c r="G1182" s="2">
        <v>44026</v>
      </c>
      <c r="H1182" s="10">
        <v>125000</v>
      </c>
      <c r="I1182" s="10">
        <v>144700</v>
      </c>
      <c r="J1182" s="3" t="s">
        <v>61</v>
      </c>
      <c r="K1182" s="3" t="s">
        <v>16</v>
      </c>
      <c r="L1182" s="3"/>
    </row>
    <row r="1183" spans="1:12" ht="114.95" customHeight="1">
      <c r="A1183" s="32">
        <v>1175</v>
      </c>
      <c r="B1183" s="21">
        <v>44082.602777777778</v>
      </c>
      <c r="C1183" s="13" t="s">
        <v>1198</v>
      </c>
      <c r="D1183" s="13" t="s">
        <v>123</v>
      </c>
      <c r="E1183" s="13" t="s">
        <v>1252</v>
      </c>
      <c r="F1183" s="22">
        <f>SUM(B1183+14)</f>
        <v>44096.602777777778</v>
      </c>
      <c r="G1183" s="21">
        <v>44105</v>
      </c>
      <c r="H1183" s="23">
        <v>385000</v>
      </c>
      <c r="I1183" s="23">
        <v>475000</v>
      </c>
      <c r="J1183" s="13" t="s">
        <v>73</v>
      </c>
      <c r="K1183" s="24" t="s">
        <v>16</v>
      </c>
      <c r="L1183" s="3"/>
    </row>
    <row r="1184" spans="1:12" ht="114.95" customHeight="1">
      <c r="A1184" s="32">
        <v>1176</v>
      </c>
      <c r="B1184" s="21">
        <v>44082.61041666667</v>
      </c>
      <c r="C1184" s="13" t="s">
        <v>1198</v>
      </c>
      <c r="D1184" s="13" t="s">
        <v>129</v>
      </c>
      <c r="E1184" s="13" t="s">
        <v>1253</v>
      </c>
      <c r="F1184" s="22">
        <f>SUM(B1184+14)</f>
        <v>44096.61041666667</v>
      </c>
      <c r="G1184" s="21">
        <v>44105</v>
      </c>
      <c r="H1184" s="23">
        <v>25000</v>
      </c>
      <c r="I1184" s="23">
        <v>45000</v>
      </c>
      <c r="J1184" s="13" t="s">
        <v>73</v>
      </c>
      <c r="K1184" s="24" t="s">
        <v>16</v>
      </c>
      <c r="L1184" s="3"/>
    </row>
    <row r="1185" spans="1:12" ht="114.95" customHeight="1">
      <c r="A1185" s="32">
        <v>1177</v>
      </c>
      <c r="B1185" s="21">
        <v>44083.504166666666</v>
      </c>
      <c r="C1185" s="13" t="s">
        <v>1198</v>
      </c>
      <c r="D1185" s="13" t="s">
        <v>84</v>
      </c>
      <c r="E1185" s="13" t="s">
        <v>458</v>
      </c>
      <c r="F1185" s="22">
        <f>SUM(B1185+14)</f>
        <v>44097.504166666666</v>
      </c>
      <c r="G1185" s="21">
        <v>44083</v>
      </c>
      <c r="H1185" s="23">
        <v>134817</v>
      </c>
      <c r="I1185" s="23">
        <v>144815</v>
      </c>
      <c r="J1185" s="13" t="s">
        <v>61</v>
      </c>
      <c r="K1185" s="24" t="s">
        <v>16</v>
      </c>
      <c r="L1185" s="3"/>
    </row>
    <row r="1186" spans="1:12" ht="114.95" customHeight="1">
      <c r="A1186" s="32">
        <v>1178</v>
      </c>
      <c r="B1186" s="12">
        <v>44210.69027777778</v>
      </c>
      <c r="C1186" s="13" t="s">
        <v>1198</v>
      </c>
      <c r="D1186" s="13" t="s">
        <v>1254</v>
      </c>
      <c r="E1186" s="13" t="s">
        <v>1255</v>
      </c>
      <c r="F1186" s="30">
        <f>SUM(B1186 +14)</f>
        <v>44224.69027777778</v>
      </c>
      <c r="G1186" s="12">
        <v>44105</v>
      </c>
      <c r="H1186" s="14">
        <v>24900</v>
      </c>
      <c r="I1186" s="14">
        <v>29500</v>
      </c>
      <c r="J1186" s="13" t="s">
        <v>73</v>
      </c>
      <c r="K1186" s="13" t="s">
        <v>16</v>
      </c>
      <c r="L1186" s="3"/>
    </row>
    <row r="1187" spans="1:12" ht="114.95" customHeight="1">
      <c r="A1187" s="32">
        <v>1180</v>
      </c>
      <c r="B1187" s="2">
        <v>44280.420138888891</v>
      </c>
      <c r="C1187" s="3" t="s">
        <v>1198</v>
      </c>
      <c r="D1187" s="3" t="s">
        <v>84</v>
      </c>
      <c r="E1187" s="4" t="s">
        <v>1256</v>
      </c>
      <c r="F1187" s="2">
        <f>SUM(B1187+14)</f>
        <v>44294.420138888891</v>
      </c>
      <c r="G1187" s="5">
        <v>44440</v>
      </c>
      <c r="H1187" s="6">
        <v>25000</v>
      </c>
      <c r="I1187" s="7">
        <v>65000</v>
      </c>
      <c r="J1187" s="4" t="s">
        <v>216</v>
      </c>
      <c r="K1187" s="8" t="s">
        <v>16</v>
      </c>
      <c r="L1187" s="3"/>
    </row>
    <row r="1188" spans="1:12" ht="114.95" customHeight="1">
      <c r="A1188" s="32">
        <v>1181</v>
      </c>
      <c r="B1188" s="2">
        <v>44285.786805555559</v>
      </c>
      <c r="C1188" s="3" t="s">
        <v>1198</v>
      </c>
      <c r="D1188" s="3" t="s">
        <v>1248</v>
      </c>
      <c r="E1188" s="4" t="s">
        <v>1257</v>
      </c>
      <c r="F1188" s="2">
        <f>SUM(B1188+14)</f>
        <v>44299.786805555559</v>
      </c>
      <c r="G1188" s="5">
        <v>44317</v>
      </c>
      <c r="H1188" s="6">
        <v>15400000</v>
      </c>
      <c r="I1188" s="7">
        <v>15595801</v>
      </c>
      <c r="J1188" s="4" t="s">
        <v>19</v>
      </c>
      <c r="K1188" s="8" t="s">
        <v>16</v>
      </c>
      <c r="L1188" s="3"/>
    </row>
    <row r="1189" spans="1:12" ht="114.95" customHeight="1">
      <c r="A1189" s="32">
        <v>1182</v>
      </c>
      <c r="B1189" s="2">
        <v>44286.446527777778</v>
      </c>
      <c r="C1189" s="3" t="s">
        <v>1198</v>
      </c>
      <c r="D1189" s="3" t="s">
        <v>1258</v>
      </c>
      <c r="E1189" s="4" t="s">
        <v>431</v>
      </c>
      <c r="F1189" s="2">
        <f>SUM(B1189+14)</f>
        <v>44300.446527777778</v>
      </c>
      <c r="G1189" s="5">
        <v>44013</v>
      </c>
      <c r="H1189" s="6">
        <v>24500</v>
      </c>
      <c r="I1189" s="7">
        <v>28000</v>
      </c>
      <c r="J1189" s="4" t="s">
        <v>166</v>
      </c>
      <c r="K1189" s="8" t="s">
        <v>16</v>
      </c>
      <c r="L1189" s="3"/>
    </row>
    <row r="1190" spans="1:12" ht="114.95" customHeight="1">
      <c r="A1190" s="32">
        <v>1183</v>
      </c>
      <c r="B1190" s="2">
        <v>44286.823611111111</v>
      </c>
      <c r="C1190" s="3" t="s">
        <v>1198</v>
      </c>
      <c r="D1190" s="3" t="s">
        <v>1259</v>
      </c>
      <c r="E1190" s="4" t="s">
        <v>1260</v>
      </c>
      <c r="F1190" s="2">
        <f>SUM(B1190+14)</f>
        <v>44300.823611111111</v>
      </c>
      <c r="G1190" s="5">
        <v>44305</v>
      </c>
      <c r="H1190" s="6">
        <v>45000</v>
      </c>
      <c r="I1190" s="7">
        <v>65000</v>
      </c>
      <c r="J1190" s="4" t="s">
        <v>15</v>
      </c>
      <c r="K1190" s="8" t="s">
        <v>16</v>
      </c>
      <c r="L1190" s="3"/>
    </row>
    <row r="1191" spans="1:12" ht="114.95" customHeight="1">
      <c r="A1191" s="32">
        <v>1184</v>
      </c>
      <c r="B1191" s="2">
        <v>44320.663194444445</v>
      </c>
      <c r="C1191" s="3" t="s">
        <v>1198</v>
      </c>
      <c r="D1191" s="3" t="s">
        <v>35</v>
      </c>
      <c r="E1191" s="4" t="s">
        <v>1261</v>
      </c>
      <c r="F1191" s="2">
        <f t="shared" ref="F1191:F1214" si="51">SUM(B1191 + 14)</f>
        <v>44334.663194444445</v>
      </c>
      <c r="G1191" s="5">
        <v>44378</v>
      </c>
      <c r="H1191" s="6">
        <v>85000</v>
      </c>
      <c r="I1191" s="7">
        <v>99000</v>
      </c>
      <c r="J1191" s="4" t="s">
        <v>37</v>
      </c>
      <c r="K1191" s="8" t="s">
        <v>16</v>
      </c>
      <c r="L1191" s="3"/>
    </row>
    <row r="1192" spans="1:12" ht="114.95" customHeight="1">
      <c r="A1192" s="32">
        <v>1185</v>
      </c>
      <c r="B1192" s="2">
        <v>44323.566666666666</v>
      </c>
      <c r="C1192" s="3" t="s">
        <v>1198</v>
      </c>
      <c r="D1192" s="3" t="s">
        <v>55</v>
      </c>
      <c r="E1192" s="4" t="s">
        <v>1262</v>
      </c>
      <c r="F1192" s="2">
        <f t="shared" si="51"/>
        <v>44337.566666666666</v>
      </c>
      <c r="G1192" s="5">
        <v>44378</v>
      </c>
      <c r="H1192" s="6">
        <v>30000</v>
      </c>
      <c r="I1192" s="7">
        <v>45000</v>
      </c>
      <c r="J1192" s="4" t="s">
        <v>37</v>
      </c>
      <c r="K1192" s="8" t="s">
        <v>16</v>
      </c>
      <c r="L1192" s="3"/>
    </row>
    <row r="1193" spans="1:12" ht="114.95" customHeight="1">
      <c r="A1193" s="32">
        <v>1186</v>
      </c>
      <c r="B1193" s="2">
        <v>44323.576388888891</v>
      </c>
      <c r="C1193" s="3" t="s">
        <v>1198</v>
      </c>
      <c r="D1193" s="3" t="s">
        <v>43</v>
      </c>
      <c r="E1193" s="4" t="s">
        <v>1263</v>
      </c>
      <c r="F1193" s="2">
        <f t="shared" si="51"/>
        <v>44337.576388888891</v>
      </c>
      <c r="G1193" s="5">
        <v>44378</v>
      </c>
      <c r="H1193" s="6">
        <v>30000</v>
      </c>
      <c r="I1193" s="7">
        <v>55000</v>
      </c>
      <c r="J1193" s="4" t="s">
        <v>37</v>
      </c>
      <c r="K1193" s="8" t="s">
        <v>16</v>
      </c>
      <c r="L1193" s="3"/>
    </row>
    <row r="1194" spans="1:12" ht="114.95" customHeight="1">
      <c r="A1194" s="32">
        <v>1187</v>
      </c>
      <c r="B1194" s="2">
        <v>44327.398611111108</v>
      </c>
      <c r="C1194" s="3" t="s">
        <v>1198</v>
      </c>
      <c r="D1194" s="3" t="s">
        <v>181</v>
      </c>
      <c r="E1194" s="4" t="s">
        <v>120</v>
      </c>
      <c r="F1194" s="2">
        <f t="shared" si="51"/>
        <v>44341.398611111108</v>
      </c>
      <c r="G1194" s="5">
        <v>44447</v>
      </c>
      <c r="H1194" s="6">
        <v>125000</v>
      </c>
      <c r="I1194" s="7">
        <v>185000</v>
      </c>
      <c r="J1194" s="4" t="s">
        <v>19</v>
      </c>
      <c r="K1194" s="8" t="s">
        <v>16</v>
      </c>
      <c r="L1194" s="3"/>
    </row>
    <row r="1195" spans="1:12" ht="114.95" customHeight="1">
      <c r="A1195" s="32">
        <v>1188</v>
      </c>
      <c r="B1195" s="2">
        <v>44327.402777777781</v>
      </c>
      <c r="C1195" s="3" t="s">
        <v>1198</v>
      </c>
      <c r="D1195" s="3" t="s">
        <v>1231</v>
      </c>
      <c r="E1195" s="4" t="s">
        <v>180</v>
      </c>
      <c r="F1195" s="2">
        <f t="shared" si="51"/>
        <v>44341.402777777781</v>
      </c>
      <c r="G1195" s="5">
        <v>44411</v>
      </c>
      <c r="H1195" s="6">
        <v>220000</v>
      </c>
      <c r="I1195" s="7">
        <v>240000</v>
      </c>
      <c r="J1195" s="4" t="s">
        <v>19</v>
      </c>
      <c r="K1195" s="8" t="s">
        <v>16</v>
      </c>
      <c r="L1195" s="3"/>
    </row>
    <row r="1196" spans="1:12" ht="114.95" customHeight="1">
      <c r="A1196" s="32">
        <v>1189</v>
      </c>
      <c r="B1196" s="2">
        <v>44327.541666666664</v>
      </c>
      <c r="C1196" s="3" t="s">
        <v>1198</v>
      </c>
      <c r="D1196" s="3" t="s">
        <v>1230</v>
      </c>
      <c r="E1196" s="4" t="s">
        <v>180</v>
      </c>
      <c r="F1196" s="2">
        <f t="shared" si="51"/>
        <v>44341.541666666664</v>
      </c>
      <c r="G1196" s="5">
        <v>44411</v>
      </c>
      <c r="H1196" s="6">
        <v>162000</v>
      </c>
      <c r="I1196" s="7">
        <v>175000</v>
      </c>
      <c r="J1196" s="4" t="s">
        <v>216</v>
      </c>
      <c r="K1196" s="8" t="s">
        <v>16</v>
      </c>
      <c r="L1196" s="3"/>
    </row>
    <row r="1197" spans="1:12" ht="114.95" customHeight="1">
      <c r="A1197" s="32">
        <v>1190</v>
      </c>
      <c r="B1197" s="2">
        <v>44327.634722222225</v>
      </c>
      <c r="C1197" s="3" t="s">
        <v>1198</v>
      </c>
      <c r="D1197" s="3" t="s">
        <v>65</v>
      </c>
      <c r="E1197" s="4" t="s">
        <v>78</v>
      </c>
      <c r="F1197" s="2">
        <f t="shared" si="51"/>
        <v>44341.634722222225</v>
      </c>
      <c r="G1197" s="5">
        <v>44378</v>
      </c>
      <c r="H1197" s="6">
        <v>201700</v>
      </c>
      <c r="I1197" s="7">
        <v>275000</v>
      </c>
      <c r="J1197" s="4" t="s">
        <v>19</v>
      </c>
      <c r="K1197" s="8" t="s">
        <v>16</v>
      </c>
      <c r="L1197" s="3"/>
    </row>
    <row r="1198" spans="1:12" ht="114.95" customHeight="1">
      <c r="A1198" s="32">
        <v>1191</v>
      </c>
      <c r="B1198" s="2">
        <v>44327.64166666667</v>
      </c>
      <c r="C1198" s="3" t="s">
        <v>1198</v>
      </c>
      <c r="D1198" s="3" t="s">
        <v>1077</v>
      </c>
      <c r="E1198" s="4" t="s">
        <v>1244</v>
      </c>
      <c r="F1198" s="2">
        <f t="shared" si="51"/>
        <v>44341.64166666667</v>
      </c>
      <c r="G1198" s="5">
        <v>44378</v>
      </c>
      <c r="H1198" s="6">
        <v>32000</v>
      </c>
      <c r="I1198" s="7">
        <v>48220</v>
      </c>
      <c r="J1198" s="4" t="s">
        <v>19</v>
      </c>
      <c r="K1198" s="8" t="s">
        <v>16</v>
      </c>
      <c r="L1198" s="3"/>
    </row>
    <row r="1199" spans="1:12" ht="114.95" customHeight="1">
      <c r="A1199" s="32">
        <v>1192</v>
      </c>
      <c r="B1199" s="2">
        <v>44328.664583333331</v>
      </c>
      <c r="C1199" s="3" t="s">
        <v>1198</v>
      </c>
      <c r="D1199" s="3" t="s">
        <v>1218</v>
      </c>
      <c r="E1199" s="4" t="s">
        <v>1245</v>
      </c>
      <c r="F1199" s="2">
        <f t="shared" si="51"/>
        <v>44342.664583333331</v>
      </c>
      <c r="G1199" s="5">
        <v>44378</v>
      </c>
      <c r="H1199" s="6">
        <v>142800</v>
      </c>
      <c r="I1199" s="7">
        <v>162200</v>
      </c>
      <c r="J1199" s="4" t="s">
        <v>19</v>
      </c>
      <c r="K1199" s="8" t="s">
        <v>16</v>
      </c>
      <c r="L1199" s="3"/>
    </row>
    <row r="1200" spans="1:12" ht="114.95" customHeight="1">
      <c r="A1200" s="32">
        <v>1193</v>
      </c>
      <c r="B1200" s="2">
        <v>44328.676388888889</v>
      </c>
      <c r="C1200" s="3" t="s">
        <v>1198</v>
      </c>
      <c r="D1200" s="3" t="s">
        <v>164</v>
      </c>
      <c r="E1200" s="4" t="s">
        <v>1264</v>
      </c>
      <c r="F1200" s="2">
        <f t="shared" si="51"/>
        <v>44342.676388888889</v>
      </c>
      <c r="G1200" s="5">
        <v>44378</v>
      </c>
      <c r="H1200" s="6">
        <v>25500</v>
      </c>
      <c r="I1200" s="7">
        <v>32000</v>
      </c>
      <c r="J1200" s="4" t="s">
        <v>166</v>
      </c>
      <c r="K1200" s="8" t="s">
        <v>16</v>
      </c>
      <c r="L1200" s="3"/>
    </row>
    <row r="1201" spans="1:12" ht="114.95" customHeight="1">
      <c r="A1201" s="32">
        <v>1194</v>
      </c>
      <c r="B1201" s="2">
        <v>44328.680555555555</v>
      </c>
      <c r="C1201" s="3" t="s">
        <v>1198</v>
      </c>
      <c r="D1201" s="3" t="s">
        <v>248</v>
      </c>
      <c r="E1201" s="4" t="s">
        <v>120</v>
      </c>
      <c r="F1201" s="2">
        <f t="shared" si="51"/>
        <v>44342.680555555555</v>
      </c>
      <c r="G1201" s="5">
        <v>44447</v>
      </c>
      <c r="H1201" s="6">
        <v>130000</v>
      </c>
      <c r="I1201" s="7">
        <v>180000</v>
      </c>
      <c r="J1201" s="4" t="s">
        <v>19</v>
      </c>
      <c r="K1201" s="8" t="s">
        <v>16</v>
      </c>
      <c r="L1201" s="3"/>
    </row>
    <row r="1202" spans="1:12" ht="114.95" customHeight="1">
      <c r="A1202" s="32">
        <v>1195</v>
      </c>
      <c r="B1202" s="2">
        <v>44328.708333333336</v>
      </c>
      <c r="C1202" s="3" t="s">
        <v>1198</v>
      </c>
      <c r="D1202" s="3" t="s">
        <v>121</v>
      </c>
      <c r="E1202" s="4" t="s">
        <v>120</v>
      </c>
      <c r="F1202" s="2">
        <f t="shared" si="51"/>
        <v>44342.708333333336</v>
      </c>
      <c r="G1202" s="5">
        <v>44447</v>
      </c>
      <c r="H1202" s="6">
        <v>50000</v>
      </c>
      <c r="I1202" s="7">
        <v>95000</v>
      </c>
      <c r="J1202" s="4" t="s">
        <v>19</v>
      </c>
      <c r="K1202" s="8" t="s">
        <v>16</v>
      </c>
      <c r="L1202" s="3"/>
    </row>
    <row r="1203" spans="1:12" ht="114.95" customHeight="1">
      <c r="A1203" s="32">
        <v>1196</v>
      </c>
      <c r="B1203" s="2">
        <v>44328.712500000001</v>
      </c>
      <c r="C1203" s="3" t="s">
        <v>1198</v>
      </c>
      <c r="D1203" s="3" t="s">
        <v>360</v>
      </c>
      <c r="E1203" s="4" t="s">
        <v>120</v>
      </c>
      <c r="F1203" s="2">
        <f t="shared" si="51"/>
        <v>44342.712500000001</v>
      </c>
      <c r="G1203" s="5">
        <v>44447</v>
      </c>
      <c r="H1203" s="6">
        <v>125000</v>
      </c>
      <c r="I1203" s="7">
        <v>185000</v>
      </c>
      <c r="J1203" s="4" t="s">
        <v>19</v>
      </c>
      <c r="K1203" s="8" t="s">
        <v>16</v>
      </c>
      <c r="L1203" s="3"/>
    </row>
    <row r="1204" spans="1:12" ht="114.95" customHeight="1">
      <c r="A1204" s="32">
        <v>1197</v>
      </c>
      <c r="B1204" s="2">
        <v>44328.71597222222</v>
      </c>
      <c r="C1204" s="3" t="s">
        <v>1198</v>
      </c>
      <c r="D1204" s="3" t="s">
        <v>357</v>
      </c>
      <c r="E1204" s="4" t="s">
        <v>120</v>
      </c>
      <c r="F1204" s="2">
        <f t="shared" si="51"/>
        <v>44342.71597222222</v>
      </c>
      <c r="G1204" s="5">
        <v>44447</v>
      </c>
      <c r="H1204" s="6">
        <v>25000</v>
      </c>
      <c r="I1204" s="7">
        <v>75000</v>
      </c>
      <c r="J1204" s="4" t="s">
        <v>19</v>
      </c>
      <c r="K1204" s="8" t="s">
        <v>16</v>
      </c>
      <c r="L1204" s="3"/>
    </row>
    <row r="1205" spans="1:12" ht="114.95" customHeight="1">
      <c r="A1205" s="32">
        <v>1198</v>
      </c>
      <c r="B1205" s="2">
        <v>44328.719444444447</v>
      </c>
      <c r="C1205" s="3" t="s">
        <v>1198</v>
      </c>
      <c r="D1205" s="3" t="s">
        <v>76</v>
      </c>
      <c r="E1205" s="4" t="s">
        <v>364</v>
      </c>
      <c r="F1205" s="2">
        <f t="shared" si="51"/>
        <v>44342.719444444447</v>
      </c>
      <c r="G1205" s="5">
        <v>44378</v>
      </c>
      <c r="H1205" s="6">
        <v>115500</v>
      </c>
      <c r="I1205" s="7">
        <v>145000</v>
      </c>
      <c r="J1205" s="4" t="s">
        <v>19</v>
      </c>
      <c r="K1205" s="8" t="s">
        <v>16</v>
      </c>
      <c r="L1205" s="3"/>
    </row>
    <row r="1206" spans="1:12" ht="114.95" customHeight="1">
      <c r="A1206" s="32">
        <v>1199</v>
      </c>
      <c r="B1206" s="2">
        <v>44328.729861111111</v>
      </c>
      <c r="C1206" s="3" t="s">
        <v>1198</v>
      </c>
      <c r="D1206" s="3" t="s">
        <v>76</v>
      </c>
      <c r="E1206" s="4" t="s">
        <v>1243</v>
      </c>
      <c r="F1206" s="2">
        <f t="shared" si="51"/>
        <v>44342.729861111111</v>
      </c>
      <c r="G1206" s="5">
        <v>44378</v>
      </c>
      <c r="H1206" s="6">
        <v>37440</v>
      </c>
      <c r="I1206" s="7">
        <v>50000</v>
      </c>
      <c r="J1206" s="4" t="s">
        <v>19</v>
      </c>
      <c r="K1206" s="8" t="s">
        <v>16</v>
      </c>
      <c r="L1206" s="3"/>
    </row>
    <row r="1207" spans="1:12" ht="114.95" customHeight="1">
      <c r="A1207" s="32">
        <v>1200</v>
      </c>
      <c r="B1207" s="2">
        <v>44361.545138888891</v>
      </c>
      <c r="C1207" s="3" t="s">
        <v>1198</v>
      </c>
      <c r="D1207" s="3" t="s">
        <v>530</v>
      </c>
      <c r="E1207" s="4" t="s">
        <v>1265</v>
      </c>
      <c r="F1207" s="2">
        <f t="shared" si="51"/>
        <v>44375.545138888891</v>
      </c>
      <c r="G1207" s="21">
        <v>44378</v>
      </c>
      <c r="H1207" s="23">
        <v>25000</v>
      </c>
      <c r="I1207" s="23">
        <v>45000</v>
      </c>
      <c r="J1207" s="13" t="s">
        <v>15</v>
      </c>
      <c r="K1207" s="24" t="s">
        <v>16</v>
      </c>
      <c r="L1207" s="3"/>
    </row>
    <row r="1208" spans="1:12" ht="114.95" customHeight="1">
      <c r="A1208" s="32">
        <v>1201</v>
      </c>
      <c r="B1208" s="2">
        <v>44361.548611111109</v>
      </c>
      <c r="C1208" s="3" t="s">
        <v>1198</v>
      </c>
      <c r="D1208" s="3" t="s">
        <v>1266</v>
      </c>
      <c r="E1208" s="4" t="s">
        <v>1267</v>
      </c>
      <c r="F1208" s="2">
        <f t="shared" si="51"/>
        <v>44375.548611111109</v>
      </c>
      <c r="G1208" s="21">
        <v>44378</v>
      </c>
      <c r="H1208" s="23">
        <v>88000</v>
      </c>
      <c r="I1208" s="23">
        <v>98000</v>
      </c>
      <c r="J1208" s="13" t="s">
        <v>15</v>
      </c>
      <c r="K1208" s="24" t="s">
        <v>16</v>
      </c>
      <c r="L1208" s="3"/>
    </row>
    <row r="1209" spans="1:12" ht="114.95" customHeight="1">
      <c r="A1209" s="32">
        <v>1202</v>
      </c>
      <c r="B1209" s="2">
        <v>44361.660416666666</v>
      </c>
      <c r="C1209" s="3" t="s">
        <v>1198</v>
      </c>
      <c r="D1209" s="3" t="s">
        <v>84</v>
      </c>
      <c r="E1209" s="4" t="s">
        <v>1268</v>
      </c>
      <c r="F1209" s="2">
        <f t="shared" si="51"/>
        <v>44375.660416666666</v>
      </c>
      <c r="G1209" s="21">
        <v>44378</v>
      </c>
      <c r="H1209" s="23">
        <v>15000</v>
      </c>
      <c r="I1209" s="23">
        <v>40000</v>
      </c>
      <c r="J1209" s="13" t="s">
        <v>15</v>
      </c>
      <c r="K1209" s="24" t="s">
        <v>16</v>
      </c>
      <c r="L1209" s="3"/>
    </row>
    <row r="1210" spans="1:12" ht="114.95" customHeight="1">
      <c r="A1210" s="32">
        <v>1203</v>
      </c>
      <c r="B1210" s="2">
        <v>44361.726388888892</v>
      </c>
      <c r="C1210" s="3" t="s">
        <v>1198</v>
      </c>
      <c r="D1210" s="3" t="s">
        <v>1269</v>
      </c>
      <c r="E1210" s="4" t="s">
        <v>1270</v>
      </c>
      <c r="F1210" s="2">
        <f t="shared" si="51"/>
        <v>44375.726388888892</v>
      </c>
      <c r="G1210" s="21">
        <v>44378</v>
      </c>
      <c r="H1210" s="23">
        <v>35000</v>
      </c>
      <c r="I1210" s="23">
        <v>40000</v>
      </c>
      <c r="J1210" s="13" t="s">
        <v>15</v>
      </c>
      <c r="K1210" s="24" t="s">
        <v>16</v>
      </c>
      <c r="L1210" s="3"/>
    </row>
    <row r="1211" spans="1:12" ht="114.95" customHeight="1">
      <c r="A1211" s="32">
        <v>1205</v>
      </c>
      <c r="B1211" s="2">
        <v>44400.672222222223</v>
      </c>
      <c r="C1211" s="3" t="s">
        <v>1198</v>
      </c>
      <c r="D1211" s="3" t="s">
        <v>1271</v>
      </c>
      <c r="E1211" s="4" t="s">
        <v>1272</v>
      </c>
      <c r="F1211" s="2">
        <f t="shared" si="51"/>
        <v>44414.672222222223</v>
      </c>
      <c r="G1211" s="21">
        <v>44417</v>
      </c>
      <c r="H1211" s="23">
        <v>25000</v>
      </c>
      <c r="I1211" s="23">
        <v>41000</v>
      </c>
      <c r="J1211" s="13" t="s">
        <v>15</v>
      </c>
      <c r="K1211" s="24" t="s">
        <v>16</v>
      </c>
      <c r="L1211" s="3"/>
    </row>
    <row r="1212" spans="1:12" ht="114.95" customHeight="1">
      <c r="A1212" s="32">
        <v>1204</v>
      </c>
      <c r="B1212" s="2">
        <v>44411.400694444441</v>
      </c>
      <c r="C1212" s="3" t="s">
        <v>1198</v>
      </c>
      <c r="D1212" s="3" t="s">
        <v>747</v>
      </c>
      <c r="E1212" s="4" t="s">
        <v>1150</v>
      </c>
      <c r="F1212" s="2">
        <f t="shared" si="51"/>
        <v>44425.400694444441</v>
      </c>
      <c r="G1212" s="21">
        <v>44409</v>
      </c>
      <c r="H1212" s="23">
        <v>50000</v>
      </c>
      <c r="I1212" s="23">
        <v>70000</v>
      </c>
      <c r="J1212" s="13" t="s">
        <v>19</v>
      </c>
      <c r="K1212" s="24" t="s">
        <v>16</v>
      </c>
      <c r="L1212" s="3"/>
    </row>
    <row r="1213" spans="1:12" ht="114.95" customHeight="1">
      <c r="A1213" s="32">
        <v>1206</v>
      </c>
      <c r="B1213" s="2">
        <v>44447.710416666669</v>
      </c>
      <c r="C1213" s="3" t="s">
        <v>1198</v>
      </c>
      <c r="D1213" s="3" t="s">
        <v>1273</v>
      </c>
      <c r="E1213" s="4" t="s">
        <v>1274</v>
      </c>
      <c r="F1213" s="2">
        <f t="shared" si="51"/>
        <v>44461.710416666669</v>
      </c>
      <c r="G1213" s="21">
        <v>44424</v>
      </c>
      <c r="H1213" s="23">
        <v>25000</v>
      </c>
      <c r="I1213" s="23">
        <v>75000</v>
      </c>
      <c r="J1213" s="13" t="s">
        <v>15</v>
      </c>
      <c r="K1213" s="24" t="s">
        <v>16</v>
      </c>
      <c r="L1213" s="3"/>
    </row>
    <row r="1214" spans="1:12" ht="114.95" customHeight="1">
      <c r="A1214" s="32">
        <v>1207</v>
      </c>
      <c r="B1214" s="2">
        <v>44452.442361111112</v>
      </c>
      <c r="C1214" s="3" t="s">
        <v>1198</v>
      </c>
      <c r="D1214" s="3" t="s">
        <v>123</v>
      </c>
      <c r="E1214" s="4" t="s">
        <v>124</v>
      </c>
      <c r="F1214" s="2">
        <f t="shared" si="51"/>
        <v>44466.442361111112</v>
      </c>
      <c r="G1214" s="21">
        <v>44470</v>
      </c>
      <c r="H1214" s="23">
        <v>278892.53000000003</v>
      </c>
      <c r="I1214" s="23">
        <v>400000</v>
      </c>
      <c r="J1214" s="13" t="s">
        <v>73</v>
      </c>
      <c r="K1214" s="24" t="s">
        <v>16</v>
      </c>
      <c r="L1214" s="3"/>
    </row>
    <row r="1215" spans="1:12" ht="114.95" customHeight="1">
      <c r="A1215" s="32">
        <v>1208</v>
      </c>
      <c r="B1215" s="2">
        <v>44453.432638888888</v>
      </c>
      <c r="C1215" s="3" t="s">
        <v>1198</v>
      </c>
      <c r="D1215" s="3" t="s">
        <v>1254</v>
      </c>
      <c r="E1215" s="4" t="s">
        <v>126</v>
      </c>
      <c r="F1215" s="2">
        <f>SUM(B1215+14)</f>
        <v>44467.432638888888</v>
      </c>
      <c r="G1215" s="5">
        <v>44470</v>
      </c>
      <c r="H1215" s="6">
        <v>25000</v>
      </c>
      <c r="I1215" s="7">
        <v>40000</v>
      </c>
      <c r="J1215" s="4" t="s">
        <v>73</v>
      </c>
      <c r="K1215" s="8" t="s">
        <v>16</v>
      </c>
      <c r="L1215" s="3"/>
    </row>
    <row r="1216" spans="1:12" ht="114.95" customHeight="1">
      <c r="A1216" s="32">
        <v>1209</v>
      </c>
      <c r="B1216" s="2">
        <v>44490.398611111108</v>
      </c>
      <c r="C1216" s="3" t="s">
        <v>1198</v>
      </c>
      <c r="D1216" s="3" t="s">
        <v>1275</v>
      </c>
      <c r="E1216" s="4" t="s">
        <v>1024</v>
      </c>
      <c r="F1216" s="2">
        <f>SUM(B1216+14)</f>
        <v>44504.398611111108</v>
      </c>
      <c r="G1216" s="5">
        <v>44399</v>
      </c>
      <c r="H1216" s="6">
        <v>25000</v>
      </c>
      <c r="I1216" s="7">
        <v>75000</v>
      </c>
      <c r="J1216" s="4" t="s">
        <v>51</v>
      </c>
      <c r="K1216" s="8" t="s">
        <v>16</v>
      </c>
      <c r="L1216" s="3"/>
    </row>
    <row r="1217" spans="1:12" ht="114.95" customHeight="1">
      <c r="A1217" s="32">
        <v>1211</v>
      </c>
      <c r="B1217" s="2">
        <v>43711.425694444442</v>
      </c>
      <c r="C1217" s="3" t="s">
        <v>1276</v>
      </c>
      <c r="D1217" s="3" t="s">
        <v>1277</v>
      </c>
      <c r="E1217" s="4" t="s">
        <v>1278</v>
      </c>
      <c r="F1217" s="2">
        <v>43725</v>
      </c>
      <c r="G1217" s="5">
        <v>43724</v>
      </c>
      <c r="H1217" s="6">
        <v>92900</v>
      </c>
      <c r="I1217" s="7">
        <v>92900</v>
      </c>
      <c r="J1217" s="4" t="s">
        <v>19</v>
      </c>
      <c r="K1217" s="8" t="s">
        <v>16</v>
      </c>
      <c r="L1217" s="3"/>
    </row>
    <row r="1218" spans="1:12" ht="114.95" customHeight="1">
      <c r="A1218" s="32">
        <v>1210</v>
      </c>
      <c r="B1218" s="2">
        <v>43718.431944444441</v>
      </c>
      <c r="C1218" s="3" t="s">
        <v>1276</v>
      </c>
      <c r="D1218" s="3" t="s">
        <v>28</v>
      </c>
      <c r="E1218" s="4" t="s">
        <v>1279</v>
      </c>
      <c r="F1218" s="2">
        <v>43732</v>
      </c>
      <c r="G1218" s="5">
        <v>43721</v>
      </c>
      <c r="H1218" s="6">
        <v>25000</v>
      </c>
      <c r="I1218" s="7">
        <v>100000</v>
      </c>
      <c r="J1218" s="4" t="s">
        <v>15</v>
      </c>
      <c r="K1218" s="8" t="s">
        <v>16</v>
      </c>
      <c r="L1218" s="3"/>
    </row>
    <row r="1219" spans="1:12" ht="114.95" customHeight="1">
      <c r="A1219" s="32">
        <v>1215</v>
      </c>
      <c r="B1219" s="2">
        <v>43725.565972222219</v>
      </c>
      <c r="C1219" s="3" t="s">
        <v>1276</v>
      </c>
      <c r="D1219" s="3" t="s">
        <v>1280</v>
      </c>
      <c r="E1219" s="4" t="s">
        <v>1281</v>
      </c>
      <c r="F1219" s="2">
        <v>43739</v>
      </c>
      <c r="G1219" s="5">
        <v>43628</v>
      </c>
      <c r="H1219" s="6">
        <v>15000</v>
      </c>
      <c r="I1219" s="7">
        <v>35000</v>
      </c>
      <c r="J1219" s="4" t="s">
        <v>30</v>
      </c>
      <c r="K1219" s="8" t="s">
        <v>16</v>
      </c>
      <c r="L1219" s="3"/>
    </row>
    <row r="1220" spans="1:12" ht="114.95" customHeight="1">
      <c r="A1220" s="32">
        <v>1212</v>
      </c>
      <c r="B1220" s="2">
        <v>43732.907638888886</v>
      </c>
      <c r="C1220" s="3" t="s">
        <v>1276</v>
      </c>
      <c r="D1220" s="3" t="s">
        <v>1282</v>
      </c>
      <c r="E1220" s="4" t="s">
        <v>1283</v>
      </c>
      <c r="F1220" s="2">
        <v>43746</v>
      </c>
      <c r="G1220" s="5">
        <v>43747</v>
      </c>
      <c r="H1220" s="6">
        <v>25000</v>
      </c>
      <c r="I1220" s="7">
        <v>75000</v>
      </c>
      <c r="J1220" s="4" t="s">
        <v>15</v>
      </c>
      <c r="K1220" s="8" t="s">
        <v>16</v>
      </c>
      <c r="L1220" s="3"/>
    </row>
    <row r="1221" spans="1:12" ht="114.95" customHeight="1">
      <c r="A1221" s="32">
        <v>1213</v>
      </c>
      <c r="B1221" s="2">
        <v>43738.515277777777</v>
      </c>
      <c r="C1221" s="3" t="s">
        <v>1276</v>
      </c>
      <c r="D1221" s="3" t="s">
        <v>1284</v>
      </c>
      <c r="E1221" s="4" t="s">
        <v>706</v>
      </c>
      <c r="F1221" s="2">
        <v>43753</v>
      </c>
      <c r="G1221" s="5">
        <v>43738</v>
      </c>
      <c r="H1221" s="6">
        <v>25000</v>
      </c>
      <c r="I1221" s="7">
        <v>60000</v>
      </c>
      <c r="J1221" s="4" t="s">
        <v>61</v>
      </c>
      <c r="K1221" s="8" t="s">
        <v>16</v>
      </c>
      <c r="L1221" s="3"/>
    </row>
    <row r="1222" spans="1:12" ht="114.95" customHeight="1">
      <c r="A1222" s="32">
        <v>1214</v>
      </c>
      <c r="B1222" s="2">
        <v>43738.529861111114</v>
      </c>
      <c r="C1222" s="3" t="s">
        <v>1276</v>
      </c>
      <c r="D1222" s="3" t="s">
        <v>1285</v>
      </c>
      <c r="E1222" s="4" t="s">
        <v>1286</v>
      </c>
      <c r="F1222" s="2">
        <v>43753</v>
      </c>
      <c r="G1222" s="5">
        <v>43738</v>
      </c>
      <c r="H1222" s="6">
        <v>25000</v>
      </c>
      <c r="I1222" s="7">
        <v>50000</v>
      </c>
      <c r="J1222" s="4" t="s">
        <v>61</v>
      </c>
      <c r="K1222" s="8" t="s">
        <v>16</v>
      </c>
      <c r="L1222" s="3"/>
    </row>
    <row r="1223" spans="1:12" ht="114.95" customHeight="1">
      <c r="A1223" s="32">
        <v>1216</v>
      </c>
      <c r="B1223" s="2">
        <v>43857.521527777775</v>
      </c>
      <c r="C1223" s="3" t="s">
        <v>1276</v>
      </c>
      <c r="D1223" s="3" t="s">
        <v>1287</v>
      </c>
      <c r="E1223" s="4" t="s">
        <v>1288</v>
      </c>
      <c r="F1223" s="2">
        <f>SUM(B1223+14)</f>
        <v>43871.521527777775</v>
      </c>
      <c r="G1223" s="5">
        <v>43503</v>
      </c>
      <c r="H1223" s="6">
        <v>25000</v>
      </c>
      <c r="I1223" s="7">
        <v>200000</v>
      </c>
      <c r="J1223" s="4" t="s">
        <v>37</v>
      </c>
      <c r="K1223" s="8" t="s">
        <v>16</v>
      </c>
      <c r="L1223" s="3" t="s">
        <v>146</v>
      </c>
    </row>
    <row r="1224" spans="1:12" ht="114.95" customHeight="1">
      <c r="A1224" s="32">
        <v>1217</v>
      </c>
      <c r="B1224" s="2">
        <v>43857.527083333334</v>
      </c>
      <c r="C1224" s="3" t="s">
        <v>1276</v>
      </c>
      <c r="D1224" s="3" t="s">
        <v>1021</v>
      </c>
      <c r="E1224" s="4" t="s">
        <v>306</v>
      </c>
      <c r="F1224" s="2">
        <f>SUM(B1224+14)</f>
        <v>43871.527083333334</v>
      </c>
      <c r="G1224" s="5">
        <v>43763</v>
      </c>
      <c r="H1224" s="6">
        <v>63000</v>
      </c>
      <c r="I1224" s="7">
        <v>200000</v>
      </c>
      <c r="J1224" s="4" t="s">
        <v>37</v>
      </c>
      <c r="K1224" s="8" t="s">
        <v>16</v>
      </c>
      <c r="L1224" s="3" t="s">
        <v>20</v>
      </c>
    </row>
    <row r="1225" spans="1:12" ht="114.95" customHeight="1">
      <c r="A1225" s="32">
        <v>1218</v>
      </c>
      <c r="B1225" s="12">
        <v>43865.693055555559</v>
      </c>
      <c r="C1225" s="3" t="s">
        <v>1276</v>
      </c>
      <c r="D1225" s="3" t="s">
        <v>1289</v>
      </c>
      <c r="E1225" s="4" t="s">
        <v>1290</v>
      </c>
      <c r="F1225" s="2">
        <f>SUM(B1225+14)</f>
        <v>43879.693055555559</v>
      </c>
      <c r="G1225" s="5">
        <v>43810</v>
      </c>
      <c r="H1225" s="6">
        <v>49000</v>
      </c>
      <c r="I1225" s="7">
        <v>60000</v>
      </c>
      <c r="J1225" s="4" t="s">
        <v>51</v>
      </c>
      <c r="K1225" s="8" t="s">
        <v>16</v>
      </c>
      <c r="L1225" s="3"/>
    </row>
    <row r="1226" spans="1:12" ht="114.95" customHeight="1">
      <c r="A1226" s="32">
        <v>1219</v>
      </c>
      <c r="B1226" s="30">
        <v>43896</v>
      </c>
      <c r="C1226" s="13" t="s">
        <v>1276</v>
      </c>
      <c r="D1226" s="13" t="s">
        <v>1291</v>
      </c>
      <c r="E1226" s="13" t="s">
        <v>439</v>
      </c>
      <c r="F1226" s="12">
        <v>43910</v>
      </c>
      <c r="G1226" s="12">
        <v>43859</v>
      </c>
      <c r="H1226" s="14">
        <v>5000</v>
      </c>
      <c r="I1226" s="14">
        <v>20000</v>
      </c>
      <c r="J1226" s="3" t="s">
        <v>620</v>
      </c>
      <c r="K1226" s="25" t="s">
        <v>15</v>
      </c>
      <c r="L1226" s="13" t="s">
        <v>1292</v>
      </c>
    </row>
    <row r="1227" spans="1:12" ht="114.95" customHeight="1">
      <c r="A1227" s="32">
        <v>1222</v>
      </c>
      <c r="B1227" s="12">
        <v>43896.572916666664</v>
      </c>
      <c r="C1227" s="13" t="s">
        <v>1276</v>
      </c>
      <c r="D1227" s="13" t="s">
        <v>1293</v>
      </c>
      <c r="E1227" s="13" t="s">
        <v>1294</v>
      </c>
      <c r="F1227" s="12">
        <f>SUM(B1227+14)</f>
        <v>43910.572916666664</v>
      </c>
      <c r="G1227" s="12">
        <v>43896</v>
      </c>
      <c r="H1227" s="14">
        <v>25000</v>
      </c>
      <c r="I1227" s="14">
        <v>40000</v>
      </c>
      <c r="J1227" s="13" t="s">
        <v>61</v>
      </c>
      <c r="K1227" s="13" t="s">
        <v>16</v>
      </c>
      <c r="L1227" s="3"/>
    </row>
    <row r="1228" spans="1:12" ht="114.95" customHeight="1">
      <c r="A1228" s="32">
        <v>1220</v>
      </c>
      <c r="B1228" s="12">
        <v>43896.62222222222</v>
      </c>
      <c r="C1228" s="13" t="s">
        <v>1276</v>
      </c>
      <c r="D1228" s="13" t="s">
        <v>1295</v>
      </c>
      <c r="E1228" s="13" t="s">
        <v>1296</v>
      </c>
      <c r="F1228" s="12">
        <v>43910</v>
      </c>
      <c r="G1228" s="12">
        <v>43617</v>
      </c>
      <c r="H1228" s="14">
        <v>30784</v>
      </c>
      <c r="I1228" s="14">
        <v>35000</v>
      </c>
      <c r="J1228" s="13" t="s">
        <v>51</v>
      </c>
      <c r="K1228" s="13" t="s">
        <v>16</v>
      </c>
      <c r="L1228" s="3" t="s">
        <v>38</v>
      </c>
    </row>
    <row r="1229" spans="1:12" ht="114.95" customHeight="1">
      <c r="A1229" s="32">
        <v>1221</v>
      </c>
      <c r="B1229" s="12">
        <v>43896.62222222222</v>
      </c>
      <c r="C1229" s="13" t="s">
        <v>1276</v>
      </c>
      <c r="D1229" s="13" t="s">
        <v>1297</v>
      </c>
      <c r="E1229" s="13" t="s">
        <v>1298</v>
      </c>
      <c r="F1229" s="12">
        <v>43910</v>
      </c>
      <c r="G1229" s="12">
        <v>43616</v>
      </c>
      <c r="H1229" s="14">
        <v>27992</v>
      </c>
      <c r="I1229" s="14">
        <v>35000</v>
      </c>
      <c r="J1229" s="13" t="s">
        <v>51</v>
      </c>
      <c r="K1229" s="13" t="s">
        <v>16</v>
      </c>
      <c r="L1229" s="3" t="s">
        <v>38</v>
      </c>
    </row>
    <row r="1230" spans="1:12" ht="114.95" customHeight="1">
      <c r="A1230" s="32">
        <v>1223</v>
      </c>
      <c r="B1230" s="2">
        <v>43938.643055555556</v>
      </c>
      <c r="C1230" s="3" t="s">
        <v>1276</v>
      </c>
      <c r="D1230" s="3" t="s">
        <v>1077</v>
      </c>
      <c r="E1230" s="3" t="s">
        <v>512</v>
      </c>
      <c r="F1230" s="2">
        <v>43952</v>
      </c>
      <c r="G1230" s="2">
        <v>43957</v>
      </c>
      <c r="H1230" s="10">
        <v>153340</v>
      </c>
      <c r="I1230" s="10">
        <v>165000</v>
      </c>
      <c r="J1230" s="3" t="s">
        <v>64</v>
      </c>
      <c r="K1230" s="3" t="s">
        <v>16</v>
      </c>
      <c r="L1230" s="31"/>
    </row>
    <row r="1231" spans="1:12" ht="114.95" customHeight="1">
      <c r="A1231" s="32">
        <v>1226</v>
      </c>
      <c r="B1231" s="2">
        <v>43958.75</v>
      </c>
      <c r="C1231" s="3" t="s">
        <v>1276</v>
      </c>
      <c r="D1231" s="3" t="s">
        <v>1077</v>
      </c>
      <c r="E1231" s="3" t="s">
        <v>1299</v>
      </c>
      <c r="F1231" s="2">
        <f>SUM(B1231+14)</f>
        <v>43972.75</v>
      </c>
      <c r="G1231" s="2">
        <v>44013</v>
      </c>
      <c r="H1231" s="10">
        <v>68300</v>
      </c>
      <c r="I1231" s="10">
        <v>75000</v>
      </c>
      <c r="J1231" s="3" t="s">
        <v>19</v>
      </c>
      <c r="K1231" s="3" t="s">
        <v>16</v>
      </c>
      <c r="L1231" s="3"/>
    </row>
    <row r="1232" spans="1:12" ht="114.95" customHeight="1">
      <c r="A1232" s="32">
        <v>1224</v>
      </c>
      <c r="B1232" s="2">
        <v>43971.802777777775</v>
      </c>
      <c r="C1232" s="3" t="s">
        <v>1276</v>
      </c>
      <c r="D1232" s="3" t="s">
        <v>564</v>
      </c>
      <c r="E1232" s="3" t="s">
        <v>136</v>
      </c>
      <c r="F1232" s="2">
        <f>SUM(B1232+14)</f>
        <v>43985.802777777775</v>
      </c>
      <c r="G1232" s="2">
        <v>44175</v>
      </c>
      <c r="H1232" s="10">
        <v>210000</v>
      </c>
      <c r="I1232" s="10">
        <v>300000</v>
      </c>
      <c r="J1232" s="3" t="s">
        <v>37</v>
      </c>
      <c r="K1232" s="3" t="s">
        <v>16</v>
      </c>
      <c r="L1232" s="3"/>
    </row>
    <row r="1233" spans="1:12" ht="114.95" customHeight="1">
      <c r="A1233" s="32">
        <v>1225</v>
      </c>
      <c r="B1233" s="2">
        <v>43972.723611111112</v>
      </c>
      <c r="C1233" s="3" t="s">
        <v>1276</v>
      </c>
      <c r="D1233" s="3" t="s">
        <v>1300</v>
      </c>
      <c r="E1233" s="3" t="s">
        <v>1301</v>
      </c>
      <c r="F1233" s="2">
        <f>SUM(B1233+14)</f>
        <v>43986.723611111112</v>
      </c>
      <c r="G1233" s="2">
        <v>43973</v>
      </c>
      <c r="H1233" s="10">
        <v>125800</v>
      </c>
      <c r="I1233" s="10">
        <v>125800</v>
      </c>
      <c r="J1233" s="3" t="s">
        <v>61</v>
      </c>
      <c r="K1233" s="3" t="s">
        <v>16</v>
      </c>
      <c r="L1233" s="3"/>
    </row>
    <row r="1234" spans="1:12" ht="114.95" customHeight="1">
      <c r="A1234" s="32">
        <v>1254</v>
      </c>
      <c r="B1234" s="28">
        <v>43977.777083333334</v>
      </c>
      <c r="C1234" s="3" t="s">
        <v>1276</v>
      </c>
      <c r="D1234" s="3" t="s">
        <v>1287</v>
      </c>
      <c r="E1234" s="3" t="s">
        <v>289</v>
      </c>
      <c r="F1234" s="28">
        <v>43987</v>
      </c>
      <c r="G1234" s="28">
        <v>43992</v>
      </c>
      <c r="H1234" s="7">
        <v>480000</v>
      </c>
      <c r="I1234" s="7">
        <v>500000</v>
      </c>
      <c r="J1234" s="3" t="s">
        <v>37</v>
      </c>
      <c r="K1234" s="29" t="s">
        <v>16</v>
      </c>
      <c r="L1234" s="3"/>
    </row>
    <row r="1235" spans="1:12" ht="114.95" customHeight="1">
      <c r="A1235" s="32">
        <v>1252</v>
      </c>
      <c r="B1235" s="28">
        <v>43977.789583333331</v>
      </c>
      <c r="C1235" s="3" t="s">
        <v>1276</v>
      </c>
      <c r="D1235" s="3" t="s">
        <v>1302</v>
      </c>
      <c r="E1235" s="3" t="s">
        <v>1303</v>
      </c>
      <c r="F1235" s="28">
        <v>43987</v>
      </c>
      <c r="G1235" s="28">
        <v>43647</v>
      </c>
      <c r="H1235" s="7">
        <v>25000</v>
      </c>
      <c r="I1235" s="7">
        <v>40000</v>
      </c>
      <c r="J1235" s="3" t="s">
        <v>19</v>
      </c>
      <c r="K1235" s="29" t="s">
        <v>16</v>
      </c>
      <c r="L1235" s="3"/>
    </row>
    <row r="1236" spans="1:12" ht="114.95" customHeight="1">
      <c r="A1236" s="32">
        <v>1227</v>
      </c>
      <c r="B1236" s="2">
        <v>43980.755555555559</v>
      </c>
      <c r="C1236" s="3" t="s">
        <v>1276</v>
      </c>
      <c r="D1236" s="3" t="s">
        <v>1304</v>
      </c>
      <c r="E1236" s="3" t="s">
        <v>170</v>
      </c>
      <c r="F1236" s="2">
        <f t="shared" ref="F1236:F1251" si="52">SUM(B1236+14)</f>
        <v>43994.755555555559</v>
      </c>
      <c r="G1236" s="2">
        <v>44013</v>
      </c>
      <c r="H1236" s="10">
        <v>49000</v>
      </c>
      <c r="I1236" s="10">
        <v>55000</v>
      </c>
      <c r="J1236" s="3" t="s">
        <v>15</v>
      </c>
      <c r="K1236" s="3" t="s">
        <v>16</v>
      </c>
      <c r="L1236" s="25"/>
    </row>
    <row r="1237" spans="1:12" ht="114.95" customHeight="1">
      <c r="A1237" s="32">
        <v>1228</v>
      </c>
      <c r="B1237" s="2">
        <v>43984.763888888891</v>
      </c>
      <c r="C1237" s="3" t="s">
        <v>1276</v>
      </c>
      <c r="D1237" s="3" t="s">
        <v>28</v>
      </c>
      <c r="E1237" s="3" t="s">
        <v>1305</v>
      </c>
      <c r="F1237" s="2">
        <f t="shared" si="52"/>
        <v>43998.763888888891</v>
      </c>
      <c r="G1237" s="2">
        <v>44002</v>
      </c>
      <c r="H1237" s="10">
        <v>98499.86</v>
      </c>
      <c r="I1237" s="10">
        <v>150000</v>
      </c>
      <c r="J1237" s="3" t="s">
        <v>15</v>
      </c>
      <c r="K1237" s="3" t="s">
        <v>16</v>
      </c>
      <c r="L1237" s="3"/>
    </row>
    <row r="1238" spans="1:12" ht="114.95" customHeight="1">
      <c r="A1238" s="32">
        <v>1229</v>
      </c>
      <c r="B1238" s="2">
        <v>43984.76666666667</v>
      </c>
      <c r="C1238" s="3" t="s">
        <v>1276</v>
      </c>
      <c r="D1238" s="3" t="s">
        <v>229</v>
      </c>
      <c r="E1238" s="3" t="s">
        <v>1305</v>
      </c>
      <c r="F1238" s="2">
        <f t="shared" si="52"/>
        <v>43998.76666666667</v>
      </c>
      <c r="G1238" s="2">
        <v>44002</v>
      </c>
      <c r="H1238" s="10">
        <v>112089.75</v>
      </c>
      <c r="I1238" s="10">
        <v>150000</v>
      </c>
      <c r="J1238" s="3" t="s">
        <v>15</v>
      </c>
      <c r="K1238" s="3" t="s">
        <v>16</v>
      </c>
      <c r="L1238" s="3"/>
    </row>
    <row r="1239" spans="1:12" ht="114.95" customHeight="1">
      <c r="A1239" s="32">
        <v>1230</v>
      </c>
      <c r="B1239" s="2">
        <v>43987.726388888892</v>
      </c>
      <c r="C1239" s="3" t="s">
        <v>1276</v>
      </c>
      <c r="D1239" s="3" t="s">
        <v>1046</v>
      </c>
      <c r="E1239" s="3" t="s">
        <v>431</v>
      </c>
      <c r="F1239" s="2">
        <f t="shared" si="52"/>
        <v>44001.726388888892</v>
      </c>
      <c r="G1239" s="2">
        <v>44013</v>
      </c>
      <c r="H1239" s="10">
        <v>55500</v>
      </c>
      <c r="I1239" s="10">
        <v>60000</v>
      </c>
      <c r="J1239" s="3" t="s">
        <v>166</v>
      </c>
      <c r="K1239" s="3" t="s">
        <v>16</v>
      </c>
      <c r="L1239" s="3"/>
    </row>
    <row r="1240" spans="1:12" ht="114.95" customHeight="1">
      <c r="A1240" s="32">
        <v>1231</v>
      </c>
      <c r="B1240" s="2">
        <v>43993.711111111108</v>
      </c>
      <c r="C1240" s="3" t="s">
        <v>1276</v>
      </c>
      <c r="D1240" s="3" t="s">
        <v>1306</v>
      </c>
      <c r="E1240" s="3" t="s">
        <v>1307</v>
      </c>
      <c r="F1240" s="2">
        <f t="shared" si="52"/>
        <v>44007.711111111108</v>
      </c>
      <c r="G1240" s="2">
        <v>43993</v>
      </c>
      <c r="H1240" s="10">
        <v>29077</v>
      </c>
      <c r="I1240" s="10">
        <v>29077</v>
      </c>
      <c r="J1240" s="3" t="s">
        <v>61</v>
      </c>
      <c r="K1240" s="3" t="s">
        <v>16</v>
      </c>
      <c r="L1240" s="31"/>
    </row>
    <row r="1241" spans="1:12" ht="114.95" customHeight="1">
      <c r="A1241" s="32">
        <v>1232</v>
      </c>
      <c r="B1241" s="2">
        <v>43993.715277777781</v>
      </c>
      <c r="C1241" s="3" t="s">
        <v>1276</v>
      </c>
      <c r="D1241" s="3" t="s">
        <v>560</v>
      </c>
      <c r="E1241" s="3" t="s">
        <v>255</v>
      </c>
      <c r="F1241" s="2">
        <f t="shared" si="52"/>
        <v>44007.715277777781</v>
      </c>
      <c r="G1241" s="2">
        <v>44013</v>
      </c>
      <c r="H1241" s="10">
        <v>84971</v>
      </c>
      <c r="I1241" s="10">
        <v>90000</v>
      </c>
      <c r="J1241" s="3" t="s">
        <v>19</v>
      </c>
      <c r="K1241" s="3" t="s">
        <v>16</v>
      </c>
      <c r="L1241" s="3"/>
    </row>
    <row r="1242" spans="1:12" ht="114.95" customHeight="1">
      <c r="A1242" s="32">
        <v>1233</v>
      </c>
      <c r="B1242" s="2">
        <v>43993.717361111114</v>
      </c>
      <c r="C1242" s="3" t="s">
        <v>1276</v>
      </c>
      <c r="D1242" s="3" t="s">
        <v>462</v>
      </c>
      <c r="E1242" s="3" t="s">
        <v>255</v>
      </c>
      <c r="F1242" s="2">
        <f t="shared" si="52"/>
        <v>44007.717361111114</v>
      </c>
      <c r="G1242" s="2">
        <v>44013</v>
      </c>
      <c r="H1242" s="10">
        <v>110242</v>
      </c>
      <c r="I1242" s="10">
        <v>112000</v>
      </c>
      <c r="J1242" s="3" t="s">
        <v>19</v>
      </c>
      <c r="K1242" s="3" t="s">
        <v>16</v>
      </c>
      <c r="L1242" s="3"/>
    </row>
    <row r="1243" spans="1:12" ht="114.95" customHeight="1">
      <c r="A1243" s="32">
        <v>1234</v>
      </c>
      <c r="B1243" s="2">
        <v>43997.761805555558</v>
      </c>
      <c r="C1243" s="3" t="s">
        <v>1276</v>
      </c>
      <c r="D1243" s="3" t="s">
        <v>1308</v>
      </c>
      <c r="E1243" s="3" t="s">
        <v>1309</v>
      </c>
      <c r="F1243" s="2">
        <f t="shared" si="52"/>
        <v>44011.761805555558</v>
      </c>
      <c r="G1243" s="2">
        <v>44013</v>
      </c>
      <c r="H1243" s="10">
        <v>54989.2</v>
      </c>
      <c r="I1243" s="10">
        <v>75000</v>
      </c>
      <c r="J1243" s="3" t="s">
        <v>19</v>
      </c>
      <c r="K1243" s="3" t="s">
        <v>16</v>
      </c>
      <c r="L1243" s="3"/>
    </row>
    <row r="1244" spans="1:12" ht="114.95" customHeight="1">
      <c r="A1244" s="32">
        <v>1235</v>
      </c>
      <c r="B1244" s="2">
        <v>43999.742361111108</v>
      </c>
      <c r="C1244" s="3" t="s">
        <v>1276</v>
      </c>
      <c r="D1244" s="3" t="s">
        <v>471</v>
      </c>
      <c r="E1244" s="3" t="s">
        <v>1310</v>
      </c>
      <c r="F1244" s="2">
        <f t="shared" si="52"/>
        <v>44013.742361111108</v>
      </c>
      <c r="G1244" s="2">
        <v>43994</v>
      </c>
      <c r="H1244" s="10">
        <v>44405.5</v>
      </c>
      <c r="I1244" s="10">
        <v>44405.5</v>
      </c>
      <c r="J1244" s="3" t="s">
        <v>61</v>
      </c>
      <c r="K1244" s="3" t="s">
        <v>16</v>
      </c>
      <c r="L1244" s="3"/>
    </row>
    <row r="1245" spans="1:12" ht="114.95" customHeight="1">
      <c r="A1245" s="32">
        <v>1236</v>
      </c>
      <c r="B1245" s="2">
        <v>43999.744444444441</v>
      </c>
      <c r="C1245" s="3" t="s">
        <v>1276</v>
      </c>
      <c r="D1245" s="3" t="s">
        <v>62</v>
      </c>
      <c r="E1245" s="3" t="s">
        <v>78</v>
      </c>
      <c r="F1245" s="2">
        <f t="shared" si="52"/>
        <v>44013.744444444441</v>
      </c>
      <c r="G1245" s="2">
        <v>43983</v>
      </c>
      <c r="H1245" s="10">
        <v>149632.23000000001</v>
      </c>
      <c r="I1245" s="10">
        <v>149632.23000000001</v>
      </c>
      <c r="J1245" s="3" t="s">
        <v>64</v>
      </c>
      <c r="K1245" s="3" t="s">
        <v>16</v>
      </c>
      <c r="L1245" s="3"/>
    </row>
    <row r="1246" spans="1:12" ht="114.95" customHeight="1">
      <c r="A1246" s="32">
        <v>1237</v>
      </c>
      <c r="B1246" s="2">
        <v>43999.747916666667</v>
      </c>
      <c r="C1246" s="3" t="s">
        <v>1276</v>
      </c>
      <c r="D1246" s="3" t="s">
        <v>65</v>
      </c>
      <c r="E1246" s="3" t="s">
        <v>78</v>
      </c>
      <c r="F1246" s="2">
        <f t="shared" si="52"/>
        <v>44013.747916666667</v>
      </c>
      <c r="G1246" s="2">
        <v>44013</v>
      </c>
      <c r="H1246" s="10">
        <v>1406544</v>
      </c>
      <c r="I1246" s="10">
        <v>1500000</v>
      </c>
      <c r="J1246" s="3" t="s">
        <v>64</v>
      </c>
      <c r="K1246" s="3" t="s">
        <v>16</v>
      </c>
      <c r="L1246" s="3"/>
    </row>
    <row r="1247" spans="1:12" ht="114.95" customHeight="1">
      <c r="A1247" s="32">
        <v>1238</v>
      </c>
      <c r="B1247" s="2">
        <v>44000.395138888889</v>
      </c>
      <c r="C1247" s="3" t="s">
        <v>1276</v>
      </c>
      <c r="D1247" s="3" t="s">
        <v>1311</v>
      </c>
      <c r="E1247" s="3" t="s">
        <v>1312</v>
      </c>
      <c r="F1247" s="2">
        <f t="shared" si="52"/>
        <v>44014.395138888889</v>
      </c>
      <c r="G1247" s="2">
        <v>44018</v>
      </c>
      <c r="H1247" s="10">
        <v>49750</v>
      </c>
      <c r="I1247" s="10">
        <v>100000</v>
      </c>
      <c r="J1247" s="3" t="s">
        <v>15</v>
      </c>
      <c r="K1247" s="3" t="s">
        <v>16</v>
      </c>
      <c r="L1247" s="3"/>
    </row>
    <row r="1248" spans="1:12" ht="114.95" customHeight="1">
      <c r="A1248" s="32">
        <v>1239</v>
      </c>
      <c r="B1248" s="2">
        <v>44005.754166666666</v>
      </c>
      <c r="C1248" s="3" t="s">
        <v>1276</v>
      </c>
      <c r="D1248" s="3" t="s">
        <v>1313</v>
      </c>
      <c r="E1248" s="3" t="s">
        <v>1314</v>
      </c>
      <c r="F1248" s="2">
        <f t="shared" si="52"/>
        <v>44019.754166666666</v>
      </c>
      <c r="G1248" s="2">
        <v>44022</v>
      </c>
      <c r="H1248" s="10">
        <v>45147.29</v>
      </c>
      <c r="I1248" s="10">
        <v>45147.29</v>
      </c>
      <c r="J1248" s="3" t="s">
        <v>37</v>
      </c>
      <c r="K1248" s="3" t="s">
        <v>16</v>
      </c>
      <c r="L1248" s="3"/>
    </row>
    <row r="1249" spans="1:12" ht="114.95" customHeight="1">
      <c r="A1249" s="32">
        <v>1240</v>
      </c>
      <c r="B1249" s="2">
        <v>44005.8125</v>
      </c>
      <c r="C1249" s="3" t="s">
        <v>1276</v>
      </c>
      <c r="D1249" s="3" t="s">
        <v>229</v>
      </c>
      <c r="E1249" s="3" t="s">
        <v>1315</v>
      </c>
      <c r="F1249" s="2">
        <f t="shared" si="52"/>
        <v>44019.8125</v>
      </c>
      <c r="G1249" s="2">
        <v>44022</v>
      </c>
      <c r="H1249" s="10">
        <v>28110.75</v>
      </c>
      <c r="I1249" s="10">
        <v>35000</v>
      </c>
      <c r="J1249" s="3" t="s">
        <v>216</v>
      </c>
      <c r="K1249" s="3" t="s">
        <v>16</v>
      </c>
      <c r="L1249" s="3"/>
    </row>
    <row r="1250" spans="1:12" ht="114.95" customHeight="1">
      <c r="A1250" s="32">
        <v>1241</v>
      </c>
      <c r="B1250" s="2">
        <v>44007.719444444447</v>
      </c>
      <c r="C1250" s="3" t="s">
        <v>1276</v>
      </c>
      <c r="D1250" s="3" t="s">
        <v>1316</v>
      </c>
      <c r="E1250" s="3" t="s">
        <v>1317</v>
      </c>
      <c r="F1250" s="2">
        <f t="shared" si="52"/>
        <v>44021.719444444447</v>
      </c>
      <c r="G1250" s="2">
        <v>44018</v>
      </c>
      <c r="H1250" s="10">
        <v>41544</v>
      </c>
      <c r="I1250" s="10">
        <v>41544</v>
      </c>
      <c r="J1250" s="3" t="s">
        <v>64</v>
      </c>
      <c r="K1250" s="3" t="s">
        <v>16</v>
      </c>
      <c r="L1250" s="3"/>
    </row>
    <row r="1251" spans="1:12" ht="114.95" customHeight="1">
      <c r="A1251" s="32">
        <v>1242</v>
      </c>
      <c r="B1251" s="2">
        <v>44028.800000000003</v>
      </c>
      <c r="C1251" s="3" t="s">
        <v>1276</v>
      </c>
      <c r="D1251" s="3" t="s">
        <v>349</v>
      </c>
      <c r="E1251" s="3" t="s">
        <v>306</v>
      </c>
      <c r="F1251" s="2">
        <f t="shared" si="52"/>
        <v>44042.8</v>
      </c>
      <c r="G1251" s="2">
        <v>44044</v>
      </c>
      <c r="H1251" s="10">
        <v>120000</v>
      </c>
      <c r="I1251" s="10">
        <v>130000</v>
      </c>
      <c r="J1251" s="3" t="s">
        <v>19</v>
      </c>
      <c r="K1251" s="3" t="s">
        <v>16</v>
      </c>
      <c r="L1251" s="3"/>
    </row>
    <row r="1252" spans="1:12" ht="114.95" customHeight="1">
      <c r="A1252" s="32">
        <v>1243</v>
      </c>
      <c r="B1252" s="2">
        <v>44034.798611111109</v>
      </c>
      <c r="C1252" s="3" t="s">
        <v>1276</v>
      </c>
      <c r="D1252" s="3" t="s">
        <v>961</v>
      </c>
      <c r="E1252" s="3" t="s">
        <v>1318</v>
      </c>
      <c r="F1252" s="2">
        <v>44044</v>
      </c>
      <c r="G1252" s="2">
        <v>44055</v>
      </c>
      <c r="H1252" s="10">
        <v>27500</v>
      </c>
      <c r="I1252" s="10">
        <v>30000</v>
      </c>
      <c r="J1252" s="3" t="s">
        <v>37</v>
      </c>
      <c r="K1252" s="3" t="s">
        <v>16</v>
      </c>
      <c r="L1252" s="3"/>
    </row>
    <row r="1253" spans="1:12" ht="114.95" customHeight="1">
      <c r="A1253" s="32">
        <v>1244</v>
      </c>
      <c r="B1253" s="2">
        <v>44040.760416666664</v>
      </c>
      <c r="C1253" s="3" t="s">
        <v>1276</v>
      </c>
      <c r="D1253" s="3" t="s">
        <v>1319</v>
      </c>
      <c r="E1253" s="3" t="s">
        <v>1320</v>
      </c>
      <c r="F1253" s="2">
        <f>SUM(B1253+14)</f>
        <v>44054.760416666664</v>
      </c>
      <c r="G1253" s="2">
        <v>44058</v>
      </c>
      <c r="H1253" s="10">
        <v>35000</v>
      </c>
      <c r="I1253" s="10">
        <v>40000</v>
      </c>
      <c r="J1253" s="3" t="s">
        <v>15</v>
      </c>
      <c r="K1253" s="3" t="s">
        <v>16</v>
      </c>
      <c r="L1253" s="3"/>
    </row>
    <row r="1254" spans="1:12" ht="114.95" customHeight="1">
      <c r="A1254" s="32">
        <v>1246</v>
      </c>
      <c r="B1254" s="2">
        <v>44040.807638888888</v>
      </c>
      <c r="C1254" s="3" t="s">
        <v>1276</v>
      </c>
      <c r="D1254" s="3" t="s">
        <v>1277</v>
      </c>
      <c r="E1254" s="3" t="s">
        <v>1321</v>
      </c>
      <c r="F1254" s="2">
        <v>44050</v>
      </c>
      <c r="G1254" s="2">
        <v>44058</v>
      </c>
      <c r="H1254" s="10">
        <v>92650</v>
      </c>
      <c r="I1254" s="10">
        <v>92650</v>
      </c>
      <c r="J1254" s="3" t="s">
        <v>19</v>
      </c>
      <c r="K1254" s="3" t="s">
        <v>16</v>
      </c>
      <c r="L1254" s="3"/>
    </row>
    <row r="1255" spans="1:12" ht="114.95" customHeight="1">
      <c r="A1255" s="32">
        <v>1245</v>
      </c>
      <c r="B1255" s="2">
        <v>44047.752083333333</v>
      </c>
      <c r="C1255" s="3" t="s">
        <v>1276</v>
      </c>
      <c r="D1255" s="3" t="s">
        <v>1282</v>
      </c>
      <c r="E1255" s="3" t="s">
        <v>1288</v>
      </c>
      <c r="F1255" s="2">
        <f>SUM(B1255+14)</f>
        <v>44061.752083333333</v>
      </c>
      <c r="G1255" s="2">
        <v>44081</v>
      </c>
      <c r="H1255" s="10">
        <v>45000</v>
      </c>
      <c r="I1255" s="10">
        <v>60000</v>
      </c>
      <c r="J1255" s="3" t="s">
        <v>15</v>
      </c>
      <c r="K1255" s="3" t="s">
        <v>16</v>
      </c>
      <c r="L1255" s="3"/>
    </row>
    <row r="1256" spans="1:12" ht="114.95" customHeight="1">
      <c r="A1256" s="32">
        <v>1247</v>
      </c>
      <c r="B1256" s="2">
        <v>44060.445833333331</v>
      </c>
      <c r="C1256" s="3" t="s">
        <v>1276</v>
      </c>
      <c r="D1256" s="3" t="s">
        <v>1322</v>
      </c>
      <c r="E1256" s="3" t="s">
        <v>1320</v>
      </c>
      <c r="F1256" s="2">
        <f>SUM(B1256+14)</f>
        <v>44074.445833333331</v>
      </c>
      <c r="G1256" s="2">
        <v>44075</v>
      </c>
      <c r="H1256" s="10">
        <v>47050</v>
      </c>
      <c r="I1256" s="10">
        <v>60000</v>
      </c>
      <c r="J1256" s="3" t="s">
        <v>15</v>
      </c>
      <c r="K1256" s="3" t="s">
        <v>16</v>
      </c>
      <c r="L1256" s="3"/>
    </row>
    <row r="1257" spans="1:12" ht="114.95" customHeight="1">
      <c r="A1257" s="32">
        <v>1248</v>
      </c>
      <c r="B1257" s="2">
        <v>44060.620833333334</v>
      </c>
      <c r="C1257" s="3" t="s">
        <v>1276</v>
      </c>
      <c r="D1257" s="3" t="s">
        <v>179</v>
      </c>
      <c r="E1257" s="3" t="s">
        <v>180</v>
      </c>
      <c r="F1257" s="2">
        <v>44070</v>
      </c>
      <c r="G1257" s="2">
        <v>44075</v>
      </c>
      <c r="H1257" s="10">
        <v>1006110</v>
      </c>
      <c r="I1257" s="10">
        <v>1200000</v>
      </c>
      <c r="J1257" s="3" t="s">
        <v>19</v>
      </c>
      <c r="K1257" s="3" t="s">
        <v>16</v>
      </c>
      <c r="L1257" s="3"/>
    </row>
    <row r="1258" spans="1:12" ht="114.95" customHeight="1">
      <c r="A1258" s="32">
        <v>1249</v>
      </c>
      <c r="B1258" s="21">
        <v>44089.82708333333</v>
      </c>
      <c r="C1258" s="13" t="s">
        <v>1276</v>
      </c>
      <c r="D1258" s="13" t="s">
        <v>1323</v>
      </c>
      <c r="E1258" s="13" t="s">
        <v>1324</v>
      </c>
      <c r="F1258" s="22">
        <f t="shared" ref="F1258:F1263" si="53">SUM(B1258+14)</f>
        <v>44103.82708333333</v>
      </c>
      <c r="G1258" s="21">
        <v>44105</v>
      </c>
      <c r="H1258" s="23">
        <v>25000</v>
      </c>
      <c r="I1258" s="23">
        <v>75000</v>
      </c>
      <c r="J1258" s="13" t="s">
        <v>15</v>
      </c>
      <c r="K1258" s="24" t="s">
        <v>16</v>
      </c>
      <c r="L1258" s="3"/>
    </row>
    <row r="1259" spans="1:12" ht="114.95" customHeight="1">
      <c r="A1259" s="32">
        <v>1250</v>
      </c>
      <c r="B1259" s="21">
        <v>44118.682638888888</v>
      </c>
      <c r="C1259" s="24" t="s">
        <v>1276</v>
      </c>
      <c r="D1259" s="13" t="s">
        <v>1325</v>
      </c>
      <c r="E1259" s="13" t="s">
        <v>1326</v>
      </c>
      <c r="F1259" s="22">
        <f t="shared" si="53"/>
        <v>44132.682638888888</v>
      </c>
      <c r="G1259" s="21">
        <v>44134</v>
      </c>
      <c r="H1259" s="23">
        <v>28000</v>
      </c>
      <c r="I1259" s="23">
        <v>30000</v>
      </c>
      <c r="J1259" s="13" t="s">
        <v>15</v>
      </c>
      <c r="K1259" s="24" t="s">
        <v>16</v>
      </c>
      <c r="L1259" s="3"/>
    </row>
    <row r="1260" spans="1:12" ht="114.95" customHeight="1">
      <c r="A1260" s="32">
        <v>1251</v>
      </c>
      <c r="B1260" s="21">
        <v>44118.716666666667</v>
      </c>
      <c r="C1260" s="24" t="s">
        <v>1276</v>
      </c>
      <c r="D1260" s="13" t="s">
        <v>1069</v>
      </c>
      <c r="E1260" s="13" t="s">
        <v>1327</v>
      </c>
      <c r="F1260" s="22">
        <f t="shared" si="53"/>
        <v>44132.716666666667</v>
      </c>
      <c r="G1260" s="21">
        <v>44136</v>
      </c>
      <c r="H1260" s="23">
        <v>674500</v>
      </c>
      <c r="I1260" s="23">
        <v>700000</v>
      </c>
      <c r="J1260" s="13" t="s">
        <v>15</v>
      </c>
      <c r="K1260" s="24" t="s">
        <v>16</v>
      </c>
      <c r="L1260" s="3"/>
    </row>
    <row r="1261" spans="1:12" ht="114.95" customHeight="1">
      <c r="A1261" s="32">
        <v>1255</v>
      </c>
      <c r="B1261" s="28">
        <v>44118.716666666667</v>
      </c>
      <c r="C1261" s="3" t="s">
        <v>1276</v>
      </c>
      <c r="D1261" s="3" t="s">
        <v>1069</v>
      </c>
      <c r="E1261" s="3" t="s">
        <v>1327</v>
      </c>
      <c r="F1261" s="28">
        <f t="shared" si="53"/>
        <v>44132.716666666667</v>
      </c>
      <c r="G1261" s="28">
        <v>44136</v>
      </c>
      <c r="H1261" s="7">
        <v>674500</v>
      </c>
      <c r="I1261" s="7">
        <v>700000</v>
      </c>
      <c r="J1261" s="3" t="s">
        <v>15</v>
      </c>
      <c r="K1261" s="29" t="s">
        <v>16</v>
      </c>
      <c r="L1261" s="3"/>
    </row>
    <row r="1262" spans="1:12" ht="114.95" customHeight="1">
      <c r="A1262" s="32">
        <v>1256</v>
      </c>
      <c r="B1262" s="28">
        <v>44141.726388888892</v>
      </c>
      <c r="C1262" s="3" t="s">
        <v>1276</v>
      </c>
      <c r="D1262" s="3" t="s">
        <v>1328</v>
      </c>
      <c r="E1262" s="3" t="s">
        <v>56</v>
      </c>
      <c r="F1262" s="28">
        <f t="shared" si="53"/>
        <v>44155.726388888892</v>
      </c>
      <c r="G1262" s="28">
        <v>44166</v>
      </c>
      <c r="H1262" s="7">
        <v>25000</v>
      </c>
      <c r="I1262" s="7">
        <v>40000</v>
      </c>
      <c r="J1262" s="3" t="s">
        <v>64</v>
      </c>
      <c r="K1262" s="29" t="s">
        <v>16</v>
      </c>
      <c r="L1262" s="3"/>
    </row>
    <row r="1263" spans="1:12" ht="114.95" customHeight="1">
      <c r="A1263" s="32">
        <v>1257</v>
      </c>
      <c r="B1263" s="28">
        <v>44154.739583333336</v>
      </c>
      <c r="C1263" s="3" t="s">
        <v>1276</v>
      </c>
      <c r="D1263" s="3" t="s">
        <v>1289</v>
      </c>
      <c r="E1263" s="3" t="s">
        <v>1288</v>
      </c>
      <c r="F1263" s="28">
        <f t="shared" si="53"/>
        <v>44168.739583333336</v>
      </c>
      <c r="G1263" s="28">
        <v>44161</v>
      </c>
      <c r="H1263" s="7">
        <v>210000</v>
      </c>
      <c r="I1263" s="7">
        <v>225000</v>
      </c>
      <c r="J1263" s="3" t="s">
        <v>15</v>
      </c>
      <c r="K1263" s="29" t="s">
        <v>16</v>
      </c>
      <c r="L1263" s="3"/>
    </row>
    <row r="1264" spans="1:12" ht="114.95" customHeight="1">
      <c r="A1264" s="32">
        <v>1253</v>
      </c>
      <c r="B1264" s="28">
        <v>44154.745833333334</v>
      </c>
      <c r="C1264" s="3" t="s">
        <v>1276</v>
      </c>
      <c r="D1264" s="3" t="s">
        <v>1329</v>
      </c>
      <c r="E1264" s="3" t="s">
        <v>1330</v>
      </c>
      <c r="F1264" s="28">
        <v>44165</v>
      </c>
      <c r="G1264" s="28">
        <v>43875</v>
      </c>
      <c r="H1264" s="7">
        <v>28000</v>
      </c>
      <c r="I1264" s="7">
        <v>28000</v>
      </c>
      <c r="J1264" s="3" t="s">
        <v>15</v>
      </c>
      <c r="K1264" s="29" t="s">
        <v>16</v>
      </c>
      <c r="L1264" s="3"/>
    </row>
    <row r="1265" spans="1:12" ht="114.95" customHeight="1">
      <c r="A1265" s="32">
        <v>1259</v>
      </c>
      <c r="B1265" s="12">
        <v>44154.748611111114</v>
      </c>
      <c r="C1265" s="13" t="s">
        <v>1276</v>
      </c>
      <c r="D1265" s="13" t="s">
        <v>1302</v>
      </c>
      <c r="E1265" s="13" t="s">
        <v>1331</v>
      </c>
      <c r="F1265" s="12">
        <f>SUM(B1265 +14)</f>
        <v>44168.748611111114</v>
      </c>
      <c r="G1265" s="12">
        <v>43647</v>
      </c>
      <c r="H1265" s="14">
        <v>25000</v>
      </c>
      <c r="I1265" s="14">
        <v>50000</v>
      </c>
      <c r="J1265" s="13" t="s">
        <v>15</v>
      </c>
      <c r="K1265" s="13" t="s">
        <v>16</v>
      </c>
      <c r="L1265" s="3"/>
    </row>
    <row r="1266" spans="1:12" ht="114.95" customHeight="1">
      <c r="A1266" s="32">
        <v>1258</v>
      </c>
      <c r="B1266" s="21">
        <v>44167.68472222222</v>
      </c>
      <c r="C1266" s="13" t="s">
        <v>1276</v>
      </c>
      <c r="D1266" s="13" t="s">
        <v>366</v>
      </c>
      <c r="E1266" s="13" t="s">
        <v>1332</v>
      </c>
      <c r="F1266" s="22">
        <f>SUM(B1266 + 14)</f>
        <v>44181.68472222222</v>
      </c>
      <c r="G1266" s="21">
        <v>44197</v>
      </c>
      <c r="H1266" s="23">
        <v>31809</v>
      </c>
      <c r="I1266" s="23">
        <v>40000</v>
      </c>
      <c r="J1266" s="13" t="s">
        <v>37</v>
      </c>
      <c r="K1266" s="24" t="s">
        <v>16</v>
      </c>
      <c r="L1266" s="3"/>
    </row>
    <row r="1267" spans="1:12" ht="114.95" customHeight="1">
      <c r="A1267" s="32">
        <v>1262</v>
      </c>
      <c r="B1267" s="12">
        <v>44217.79583333333</v>
      </c>
      <c r="C1267" s="13" t="s">
        <v>1276</v>
      </c>
      <c r="D1267" s="13" t="s">
        <v>1333</v>
      </c>
      <c r="E1267" s="13" t="s">
        <v>1334</v>
      </c>
      <c r="F1267" s="12">
        <f>SUM(B1267 +14)</f>
        <v>44231.79583333333</v>
      </c>
      <c r="G1267" s="12">
        <v>44162</v>
      </c>
      <c r="H1267" s="14">
        <v>32592</v>
      </c>
      <c r="I1267" s="14">
        <v>32592</v>
      </c>
      <c r="J1267" s="13" t="s">
        <v>37</v>
      </c>
      <c r="K1267" s="13" t="s">
        <v>15</v>
      </c>
      <c r="L1267" s="13" t="s">
        <v>1335</v>
      </c>
    </row>
    <row r="1268" spans="1:12" ht="114.95" customHeight="1">
      <c r="A1268" s="32">
        <v>1261</v>
      </c>
      <c r="B1268" s="12">
        <v>44217.804166666669</v>
      </c>
      <c r="C1268" s="13" t="s">
        <v>1276</v>
      </c>
      <c r="D1268" s="13" t="s">
        <v>1336</v>
      </c>
      <c r="E1268" s="13" t="s">
        <v>1312</v>
      </c>
      <c r="F1268" s="12">
        <f>SUM(B1268 +14)</f>
        <v>44231.804166666669</v>
      </c>
      <c r="G1268" s="12">
        <v>44048</v>
      </c>
      <c r="H1268" s="14">
        <v>25000</v>
      </c>
      <c r="I1268" s="14">
        <v>30000</v>
      </c>
      <c r="J1268" s="13" t="s">
        <v>15</v>
      </c>
      <c r="K1268" s="13" t="s">
        <v>16</v>
      </c>
      <c r="L1268" s="3"/>
    </row>
    <row r="1269" spans="1:12" ht="114.95" customHeight="1">
      <c r="A1269" s="32">
        <v>1260</v>
      </c>
      <c r="B1269" s="12">
        <v>44217.808333333334</v>
      </c>
      <c r="C1269" s="13" t="s">
        <v>1276</v>
      </c>
      <c r="D1269" s="13" t="s">
        <v>1337</v>
      </c>
      <c r="E1269" s="13" t="s">
        <v>706</v>
      </c>
      <c r="F1269" s="12">
        <f>SUM(B1269 +14)</f>
        <v>44231.808333333334</v>
      </c>
      <c r="G1269" s="12">
        <v>43881</v>
      </c>
      <c r="H1269" s="14">
        <v>25000</v>
      </c>
      <c r="I1269" s="14">
        <v>50000</v>
      </c>
      <c r="J1269" s="13" t="s">
        <v>15</v>
      </c>
      <c r="K1269" s="13" t="s">
        <v>16</v>
      </c>
      <c r="L1269" s="3"/>
    </row>
    <row r="1270" spans="1:12" ht="114.95" customHeight="1">
      <c r="A1270" s="32">
        <v>1263</v>
      </c>
      <c r="B1270" s="12">
        <v>44222.813194444447</v>
      </c>
      <c r="C1270" s="13" t="s">
        <v>1276</v>
      </c>
      <c r="D1270" s="13" t="s">
        <v>1338</v>
      </c>
      <c r="E1270" s="13" t="s">
        <v>306</v>
      </c>
      <c r="F1270" s="12">
        <f>SUM(B1270 +14)</f>
        <v>44236.813194444447</v>
      </c>
      <c r="G1270" s="12">
        <v>44237</v>
      </c>
      <c r="H1270" s="14">
        <v>25000</v>
      </c>
      <c r="I1270" s="14">
        <v>65000</v>
      </c>
      <c r="J1270" s="13" t="s">
        <v>15</v>
      </c>
      <c r="K1270" s="13" t="s">
        <v>16</v>
      </c>
      <c r="L1270" s="3"/>
    </row>
    <row r="1271" spans="1:12" ht="114.95" customHeight="1">
      <c r="A1271" s="32">
        <v>1264</v>
      </c>
      <c r="B1271" s="2">
        <v>44229.740277777775</v>
      </c>
      <c r="C1271" s="3" t="s">
        <v>1276</v>
      </c>
      <c r="D1271" s="3" t="s">
        <v>1339</v>
      </c>
      <c r="E1271" s="4" t="s">
        <v>1340</v>
      </c>
      <c r="F1271" s="2">
        <f>SUM(B1271+14)</f>
        <v>44243.740277777775</v>
      </c>
      <c r="G1271" s="5">
        <v>44244</v>
      </c>
      <c r="H1271" s="6">
        <v>25000</v>
      </c>
      <c r="I1271" s="7">
        <v>40000</v>
      </c>
      <c r="J1271" s="4" t="s">
        <v>15</v>
      </c>
      <c r="K1271" s="8" t="s">
        <v>16</v>
      </c>
      <c r="L1271" s="3"/>
    </row>
    <row r="1272" spans="1:12" ht="114.95" customHeight="1">
      <c r="A1272" s="32">
        <v>1265</v>
      </c>
      <c r="B1272" s="2">
        <v>44256.81527777778</v>
      </c>
      <c r="C1272" s="3" t="s">
        <v>1276</v>
      </c>
      <c r="D1272" s="3" t="s">
        <v>1341</v>
      </c>
      <c r="E1272" s="4" t="s">
        <v>1342</v>
      </c>
      <c r="F1272" s="2">
        <f>SUM(B1272+14)</f>
        <v>44270.81527777778</v>
      </c>
      <c r="G1272" s="5">
        <v>44272</v>
      </c>
      <c r="H1272" s="6">
        <v>1100000</v>
      </c>
      <c r="I1272" s="7">
        <v>1500000</v>
      </c>
      <c r="J1272" s="4" t="s">
        <v>15</v>
      </c>
      <c r="K1272" s="8" t="s">
        <v>16</v>
      </c>
      <c r="L1272" s="3"/>
    </row>
    <row r="1273" spans="1:12" ht="114.95" customHeight="1">
      <c r="A1273" s="32">
        <v>1266</v>
      </c>
      <c r="B1273" s="2">
        <v>44293.42291666667</v>
      </c>
      <c r="C1273" s="3" t="s">
        <v>1276</v>
      </c>
      <c r="D1273" s="3" t="s">
        <v>1343</v>
      </c>
      <c r="E1273" s="4" t="s">
        <v>619</v>
      </c>
      <c r="F1273" s="2">
        <f>SUM(B1273+14)</f>
        <v>44307.42291666667</v>
      </c>
      <c r="G1273" s="5">
        <v>44319</v>
      </c>
      <c r="H1273" s="6">
        <v>27490</v>
      </c>
      <c r="I1273" s="7">
        <v>50000</v>
      </c>
      <c r="J1273" s="4" t="s">
        <v>37</v>
      </c>
      <c r="K1273" s="8" t="s">
        <v>16</v>
      </c>
      <c r="L1273" s="3"/>
    </row>
    <row r="1274" spans="1:12" ht="114.95" customHeight="1">
      <c r="A1274" s="32">
        <v>1267</v>
      </c>
      <c r="B1274" s="2">
        <v>44308.736111111109</v>
      </c>
      <c r="C1274" s="3" t="s">
        <v>1276</v>
      </c>
      <c r="D1274" s="3" t="s">
        <v>182</v>
      </c>
      <c r="E1274" s="4" t="s">
        <v>1344</v>
      </c>
      <c r="F1274" s="2">
        <f>SUM(B1274+14)</f>
        <v>44322.736111111109</v>
      </c>
      <c r="G1274" s="5">
        <v>44326</v>
      </c>
      <c r="H1274" s="6">
        <v>24047138</v>
      </c>
      <c r="I1274" s="7">
        <v>35000000</v>
      </c>
      <c r="J1274" s="4" t="s">
        <v>15</v>
      </c>
      <c r="K1274" s="8" t="s">
        <v>16</v>
      </c>
      <c r="L1274" s="3"/>
    </row>
    <row r="1275" spans="1:12" ht="114.95" customHeight="1">
      <c r="A1275" s="32">
        <v>1268</v>
      </c>
      <c r="B1275" s="2">
        <v>44320.736111111109</v>
      </c>
      <c r="C1275" s="3" t="s">
        <v>1276</v>
      </c>
      <c r="D1275" s="3" t="s">
        <v>1282</v>
      </c>
      <c r="E1275" s="4" t="s">
        <v>1288</v>
      </c>
      <c r="F1275" s="2">
        <f t="shared" ref="F1275:F1280" si="54">SUM(B1275 + 14)</f>
        <v>44334.736111111109</v>
      </c>
      <c r="G1275" s="5">
        <v>44378</v>
      </c>
      <c r="H1275" s="6">
        <v>104005</v>
      </c>
      <c r="I1275" s="7">
        <v>120000</v>
      </c>
      <c r="J1275" s="4" t="s">
        <v>15</v>
      </c>
      <c r="K1275" s="8" t="s">
        <v>16</v>
      </c>
      <c r="L1275" s="3"/>
    </row>
    <row r="1276" spans="1:12" ht="114.95" customHeight="1">
      <c r="A1276" s="32">
        <v>1269</v>
      </c>
      <c r="B1276" s="2">
        <v>44329.497916666667</v>
      </c>
      <c r="C1276" s="3" t="s">
        <v>1276</v>
      </c>
      <c r="D1276" s="3" t="s">
        <v>1077</v>
      </c>
      <c r="E1276" s="4" t="s">
        <v>1345</v>
      </c>
      <c r="F1276" s="2">
        <f t="shared" si="54"/>
        <v>44343.497916666667</v>
      </c>
      <c r="G1276" s="5">
        <v>44378</v>
      </c>
      <c r="H1276" s="6">
        <v>65280</v>
      </c>
      <c r="I1276" s="7">
        <v>75000</v>
      </c>
      <c r="J1276" s="4" t="s">
        <v>19</v>
      </c>
      <c r="K1276" s="8" t="s">
        <v>16</v>
      </c>
      <c r="L1276" s="3"/>
    </row>
    <row r="1277" spans="1:12" ht="114.95" customHeight="1">
      <c r="A1277" s="32">
        <v>1275</v>
      </c>
      <c r="B1277" s="2">
        <v>44350.803472222222</v>
      </c>
      <c r="C1277" s="3" t="s">
        <v>1276</v>
      </c>
      <c r="D1277" s="3" t="s">
        <v>1346</v>
      </c>
      <c r="E1277" s="4" t="s">
        <v>1347</v>
      </c>
      <c r="F1277" s="2">
        <f t="shared" si="54"/>
        <v>44364.803472222222</v>
      </c>
      <c r="G1277" s="5">
        <v>44363</v>
      </c>
      <c r="H1277" s="6">
        <v>25000</v>
      </c>
      <c r="I1277" s="7">
        <v>30000</v>
      </c>
      <c r="J1277" s="4" t="s">
        <v>15</v>
      </c>
      <c r="K1277" s="8" t="s">
        <v>16</v>
      </c>
      <c r="L1277" s="3"/>
    </row>
    <row r="1278" spans="1:12" ht="114.95" customHeight="1">
      <c r="A1278" s="32">
        <v>1273</v>
      </c>
      <c r="B1278" s="2">
        <v>44350.806944444441</v>
      </c>
      <c r="C1278" s="3" t="s">
        <v>1276</v>
      </c>
      <c r="D1278" s="3" t="s">
        <v>1348</v>
      </c>
      <c r="E1278" s="4" t="s">
        <v>1349</v>
      </c>
      <c r="F1278" s="2">
        <f t="shared" si="54"/>
        <v>44364.806944444441</v>
      </c>
      <c r="G1278" s="5">
        <v>44378</v>
      </c>
      <c r="H1278" s="6">
        <v>52019</v>
      </c>
      <c r="I1278" s="7">
        <v>60000</v>
      </c>
      <c r="J1278" s="4" t="s">
        <v>15</v>
      </c>
      <c r="K1278" s="8" t="s">
        <v>16</v>
      </c>
      <c r="L1278" s="3"/>
    </row>
    <row r="1279" spans="1:12" ht="114.95" customHeight="1">
      <c r="A1279" s="32">
        <v>1272</v>
      </c>
      <c r="B1279" s="2">
        <v>44350.807638888888</v>
      </c>
      <c r="C1279" s="3" t="s">
        <v>1276</v>
      </c>
      <c r="D1279" s="3" t="s">
        <v>1350</v>
      </c>
      <c r="E1279" s="4" t="s">
        <v>1312</v>
      </c>
      <c r="F1279" s="2">
        <f t="shared" si="54"/>
        <v>44364.807638888888</v>
      </c>
      <c r="G1279" s="5">
        <v>44378</v>
      </c>
      <c r="H1279" s="6">
        <v>526500</v>
      </c>
      <c r="I1279" s="7">
        <v>526500</v>
      </c>
      <c r="J1279" s="4" t="s">
        <v>15</v>
      </c>
      <c r="K1279" s="8" t="s">
        <v>16</v>
      </c>
      <c r="L1279" s="3"/>
    </row>
    <row r="1280" spans="1:12" ht="114.95" customHeight="1">
      <c r="A1280" s="32">
        <v>1270</v>
      </c>
      <c r="B1280" s="2">
        <v>44350.808333333334</v>
      </c>
      <c r="C1280" s="3" t="s">
        <v>1276</v>
      </c>
      <c r="D1280" s="3" t="s">
        <v>76</v>
      </c>
      <c r="E1280" s="4" t="s">
        <v>1030</v>
      </c>
      <c r="F1280" s="2">
        <f t="shared" si="54"/>
        <v>44364.808333333334</v>
      </c>
      <c r="G1280" s="5">
        <v>44378</v>
      </c>
      <c r="H1280" s="6">
        <v>250000</v>
      </c>
      <c r="I1280" s="7">
        <v>350000</v>
      </c>
      <c r="J1280" s="4" t="s">
        <v>15</v>
      </c>
      <c r="K1280" s="8" t="s">
        <v>16</v>
      </c>
      <c r="L1280" s="3"/>
    </row>
    <row r="1281" spans="1:12" ht="114.95" customHeight="1">
      <c r="A1281" s="32">
        <v>1277</v>
      </c>
      <c r="B1281" s="2">
        <v>44354.788888888892</v>
      </c>
      <c r="C1281" s="3" t="s">
        <v>1276</v>
      </c>
      <c r="D1281" s="3" t="s">
        <v>179</v>
      </c>
      <c r="E1281" s="4" t="s">
        <v>93</v>
      </c>
      <c r="F1281" s="2">
        <f>SUM(B1281+14)</f>
        <v>44368.788888888892</v>
      </c>
      <c r="G1281" s="5">
        <v>44410</v>
      </c>
      <c r="H1281" s="6">
        <v>1023750</v>
      </c>
      <c r="I1281" s="7">
        <v>1100000</v>
      </c>
      <c r="J1281" s="4" t="s">
        <v>19</v>
      </c>
      <c r="K1281" s="8" t="s">
        <v>16</v>
      </c>
      <c r="L1281" s="3"/>
    </row>
    <row r="1282" spans="1:12" ht="114.95" customHeight="1">
      <c r="A1282" s="32">
        <v>1278</v>
      </c>
      <c r="B1282" s="2">
        <v>44354.832638888889</v>
      </c>
      <c r="C1282" s="3" t="s">
        <v>1276</v>
      </c>
      <c r="D1282" s="3" t="s">
        <v>1316</v>
      </c>
      <c r="E1282" s="4" t="s">
        <v>1351</v>
      </c>
      <c r="F1282" s="2">
        <f>SUM(B1282+14)</f>
        <v>44368.832638888889</v>
      </c>
      <c r="G1282" s="5">
        <v>44377</v>
      </c>
      <c r="H1282" s="6">
        <v>25000</v>
      </c>
      <c r="I1282" s="7">
        <v>25000</v>
      </c>
      <c r="J1282" s="4" t="s">
        <v>19</v>
      </c>
      <c r="K1282" s="8" t="s">
        <v>16</v>
      </c>
      <c r="L1282" s="3"/>
    </row>
    <row r="1283" spans="1:12" ht="114.95" customHeight="1">
      <c r="A1283" s="32">
        <v>1279</v>
      </c>
      <c r="B1283" s="2">
        <v>44355.737500000003</v>
      </c>
      <c r="C1283" s="3" t="s">
        <v>1276</v>
      </c>
      <c r="D1283" s="3" t="s">
        <v>1104</v>
      </c>
      <c r="E1283" s="4" t="s">
        <v>431</v>
      </c>
      <c r="F1283" s="2">
        <f>SUM(B1283+14)</f>
        <v>44369.737500000003</v>
      </c>
      <c r="G1283" s="5">
        <v>44378</v>
      </c>
      <c r="H1283" s="6">
        <v>71225</v>
      </c>
      <c r="I1283" s="7">
        <v>75000</v>
      </c>
      <c r="J1283" s="4" t="s">
        <v>166</v>
      </c>
      <c r="K1283" s="8" t="s">
        <v>16</v>
      </c>
      <c r="L1283" s="3"/>
    </row>
    <row r="1284" spans="1:12" ht="114.95" customHeight="1">
      <c r="A1284" s="32">
        <v>1280</v>
      </c>
      <c r="B1284" s="2">
        <v>44362.842361111114</v>
      </c>
      <c r="C1284" s="3" t="s">
        <v>1276</v>
      </c>
      <c r="D1284" s="3" t="s">
        <v>1287</v>
      </c>
      <c r="E1284" s="4" t="s">
        <v>1312</v>
      </c>
      <c r="F1284" s="2">
        <f>SUM(B1284+14)</f>
        <v>44376.842361111114</v>
      </c>
      <c r="G1284" s="5">
        <v>44378</v>
      </c>
      <c r="H1284" s="6">
        <v>315000</v>
      </c>
      <c r="I1284" s="7">
        <v>315000</v>
      </c>
      <c r="J1284" s="4" t="s">
        <v>37</v>
      </c>
      <c r="K1284" s="8" t="s">
        <v>16</v>
      </c>
      <c r="L1284" s="3"/>
    </row>
    <row r="1285" spans="1:12" ht="114.95" customHeight="1">
      <c r="A1285" s="32">
        <v>1276</v>
      </c>
      <c r="B1285" s="2">
        <v>44368.80972222222</v>
      </c>
      <c r="C1285" s="3" t="s">
        <v>1276</v>
      </c>
      <c r="D1285" s="3" t="s">
        <v>1352</v>
      </c>
      <c r="E1285" s="4" t="s">
        <v>1353</v>
      </c>
      <c r="F1285" s="2">
        <f>SUM(B1285 + 14)</f>
        <v>44382.80972222222</v>
      </c>
      <c r="G1285" s="5">
        <v>44379</v>
      </c>
      <c r="H1285" s="6">
        <v>79336</v>
      </c>
      <c r="I1285" s="7">
        <v>85000</v>
      </c>
      <c r="J1285" s="4" t="s">
        <v>15</v>
      </c>
      <c r="K1285" s="8" t="s">
        <v>16</v>
      </c>
      <c r="L1285" s="3"/>
    </row>
    <row r="1286" spans="1:12" ht="114.95" customHeight="1">
      <c r="A1286" s="32">
        <v>1271</v>
      </c>
      <c r="B1286" s="2">
        <v>44368.81527777778</v>
      </c>
      <c r="C1286" s="3" t="s">
        <v>1276</v>
      </c>
      <c r="D1286" s="3" t="s">
        <v>28</v>
      </c>
      <c r="E1286" s="4" t="s">
        <v>1354</v>
      </c>
      <c r="F1286" s="2">
        <f>SUM(B1286 + 14)</f>
        <v>44382.81527777778</v>
      </c>
      <c r="G1286" s="5">
        <v>44363</v>
      </c>
      <c r="H1286" s="6">
        <v>47500</v>
      </c>
      <c r="I1286" s="7">
        <v>650000</v>
      </c>
      <c r="J1286" s="4" t="s">
        <v>15</v>
      </c>
      <c r="K1286" s="8" t="s">
        <v>16</v>
      </c>
      <c r="L1286" s="3"/>
    </row>
    <row r="1287" spans="1:12" ht="114.95" customHeight="1">
      <c r="A1287" s="32">
        <v>1274</v>
      </c>
      <c r="B1287" s="2">
        <v>44368.815972222219</v>
      </c>
      <c r="C1287" s="3" t="s">
        <v>1276</v>
      </c>
      <c r="D1287" s="3" t="s">
        <v>1289</v>
      </c>
      <c r="E1287" s="4" t="s">
        <v>1355</v>
      </c>
      <c r="F1287" s="2">
        <f>SUM(B1287 + 14)</f>
        <v>44382.815972222219</v>
      </c>
      <c r="G1287" s="5">
        <v>44438</v>
      </c>
      <c r="H1287" s="6">
        <v>170000</v>
      </c>
      <c r="I1287" s="7">
        <v>220000</v>
      </c>
      <c r="J1287" s="4" t="s">
        <v>15</v>
      </c>
      <c r="K1287" s="8" t="s">
        <v>16</v>
      </c>
      <c r="L1287" s="3"/>
    </row>
    <row r="1288" spans="1:12" ht="114.95" customHeight="1">
      <c r="A1288" s="32">
        <v>1281</v>
      </c>
      <c r="B1288" s="2">
        <v>44378.703472222223</v>
      </c>
      <c r="C1288" s="3" t="s">
        <v>1276</v>
      </c>
      <c r="D1288" s="3" t="s">
        <v>65</v>
      </c>
      <c r="E1288" s="4" t="s">
        <v>78</v>
      </c>
      <c r="F1288" s="2">
        <f t="shared" ref="F1288:F1318" si="55">SUM(B1288+14)</f>
        <v>44392.703472222223</v>
      </c>
      <c r="G1288" s="5">
        <v>44397</v>
      </c>
      <c r="H1288" s="6">
        <v>600000</v>
      </c>
      <c r="I1288" s="7">
        <v>700000</v>
      </c>
      <c r="J1288" s="4" t="s">
        <v>15</v>
      </c>
      <c r="K1288" s="8" t="s">
        <v>16</v>
      </c>
      <c r="L1288" s="3"/>
    </row>
    <row r="1289" spans="1:12" ht="114.95" customHeight="1">
      <c r="A1289" s="32">
        <v>1282</v>
      </c>
      <c r="B1289" s="2">
        <v>44378.709027777775</v>
      </c>
      <c r="C1289" s="3" t="s">
        <v>1276</v>
      </c>
      <c r="D1289" s="3" t="s">
        <v>62</v>
      </c>
      <c r="E1289" s="4" t="s">
        <v>78</v>
      </c>
      <c r="F1289" s="2">
        <f t="shared" si="55"/>
        <v>44392.709027777775</v>
      </c>
      <c r="G1289" s="5">
        <v>44397</v>
      </c>
      <c r="H1289" s="6">
        <v>145800</v>
      </c>
      <c r="I1289" s="7">
        <v>300000</v>
      </c>
      <c r="J1289" s="4" t="s">
        <v>15</v>
      </c>
      <c r="K1289" s="8" t="s">
        <v>16</v>
      </c>
      <c r="L1289" s="3"/>
    </row>
    <row r="1290" spans="1:12" ht="114.95" customHeight="1">
      <c r="A1290" s="32">
        <v>1283</v>
      </c>
      <c r="B1290" s="2">
        <v>44379.404861111114</v>
      </c>
      <c r="C1290" s="3" t="s">
        <v>1276</v>
      </c>
      <c r="D1290" s="3" t="s">
        <v>1277</v>
      </c>
      <c r="E1290" s="4" t="s">
        <v>1278</v>
      </c>
      <c r="F1290" s="2">
        <f t="shared" si="55"/>
        <v>44393.404861111114</v>
      </c>
      <c r="G1290" s="5">
        <v>44409</v>
      </c>
      <c r="H1290" s="6">
        <v>72000</v>
      </c>
      <c r="I1290" s="7">
        <v>80000</v>
      </c>
      <c r="J1290" s="4" t="s">
        <v>37</v>
      </c>
      <c r="K1290" s="8" t="s">
        <v>16</v>
      </c>
      <c r="L1290" s="3"/>
    </row>
    <row r="1291" spans="1:12" ht="114.95" customHeight="1">
      <c r="A1291" s="32">
        <v>1285</v>
      </c>
      <c r="B1291" s="2">
        <v>44386.402777777781</v>
      </c>
      <c r="C1291" s="3" t="s">
        <v>1276</v>
      </c>
      <c r="D1291" s="3" t="s">
        <v>961</v>
      </c>
      <c r="E1291" s="4" t="s">
        <v>1356</v>
      </c>
      <c r="F1291" s="2">
        <f t="shared" si="55"/>
        <v>44400.402777777781</v>
      </c>
      <c r="G1291" s="5">
        <v>44409</v>
      </c>
      <c r="H1291" s="6">
        <v>81655.42</v>
      </c>
      <c r="I1291" s="7">
        <v>90000</v>
      </c>
      <c r="J1291" s="4" t="s">
        <v>37</v>
      </c>
      <c r="K1291" s="8" t="s">
        <v>16</v>
      </c>
      <c r="L1291" s="3"/>
    </row>
    <row r="1292" spans="1:12" ht="114.95" customHeight="1">
      <c r="A1292" s="32">
        <v>1284</v>
      </c>
      <c r="B1292" s="2">
        <v>44386.582638888889</v>
      </c>
      <c r="C1292" s="3" t="s">
        <v>1276</v>
      </c>
      <c r="D1292" s="3" t="s">
        <v>1357</v>
      </c>
      <c r="E1292" s="4" t="s">
        <v>706</v>
      </c>
      <c r="F1292" s="2">
        <f t="shared" si="55"/>
        <v>44400.582638888889</v>
      </c>
      <c r="G1292" s="5">
        <v>44409</v>
      </c>
      <c r="H1292" s="6">
        <v>198000</v>
      </c>
      <c r="I1292" s="7">
        <v>200000</v>
      </c>
      <c r="J1292" s="4" t="s">
        <v>64</v>
      </c>
      <c r="K1292" s="8" t="s">
        <v>16</v>
      </c>
      <c r="L1292" s="3"/>
    </row>
    <row r="1293" spans="1:12" ht="114.95" customHeight="1">
      <c r="A1293" s="32">
        <v>1286</v>
      </c>
      <c r="B1293" s="2">
        <v>44390.741666666669</v>
      </c>
      <c r="C1293" s="3" t="s">
        <v>1276</v>
      </c>
      <c r="D1293" s="3" t="s">
        <v>1336</v>
      </c>
      <c r="E1293" s="4" t="s">
        <v>1312</v>
      </c>
      <c r="F1293" s="2">
        <f t="shared" si="55"/>
        <v>44404.741666666669</v>
      </c>
      <c r="G1293" s="5">
        <v>44405</v>
      </c>
      <c r="H1293" s="6">
        <v>32000</v>
      </c>
      <c r="I1293" s="7">
        <v>35000</v>
      </c>
      <c r="J1293" s="4" t="s">
        <v>15</v>
      </c>
      <c r="K1293" s="8" t="s">
        <v>16</v>
      </c>
      <c r="L1293" s="3"/>
    </row>
    <row r="1294" spans="1:12" ht="114.95" customHeight="1">
      <c r="A1294" s="32">
        <v>1287</v>
      </c>
      <c r="B1294" s="2">
        <v>44396.676388888889</v>
      </c>
      <c r="C1294" s="3" t="s">
        <v>1276</v>
      </c>
      <c r="D1294" s="3" t="s">
        <v>349</v>
      </c>
      <c r="E1294" s="4" t="s">
        <v>306</v>
      </c>
      <c r="F1294" s="2">
        <f t="shared" si="55"/>
        <v>44410.676388888889</v>
      </c>
      <c r="G1294" s="5">
        <v>44411</v>
      </c>
      <c r="H1294" s="6">
        <v>25000</v>
      </c>
      <c r="I1294" s="7">
        <v>40000</v>
      </c>
      <c r="J1294" s="4" t="s">
        <v>37</v>
      </c>
      <c r="K1294" s="8" t="s">
        <v>16</v>
      </c>
      <c r="L1294" s="3"/>
    </row>
    <row r="1295" spans="1:12" ht="114.95" customHeight="1">
      <c r="A1295" s="32">
        <v>1288</v>
      </c>
      <c r="B1295" s="2">
        <v>44396.742361111108</v>
      </c>
      <c r="C1295" s="3" t="s">
        <v>1276</v>
      </c>
      <c r="D1295" s="3" t="s">
        <v>1358</v>
      </c>
      <c r="E1295" s="4" t="s">
        <v>1359</v>
      </c>
      <c r="F1295" s="2">
        <f t="shared" si="55"/>
        <v>44410.742361111108</v>
      </c>
      <c r="G1295" s="5">
        <v>44411</v>
      </c>
      <c r="H1295" s="6">
        <v>25000</v>
      </c>
      <c r="I1295" s="7">
        <v>37000</v>
      </c>
      <c r="J1295" s="4" t="s">
        <v>15</v>
      </c>
      <c r="K1295" s="8" t="s">
        <v>16</v>
      </c>
      <c r="L1295" s="3"/>
    </row>
    <row r="1296" spans="1:12" ht="114.95" customHeight="1">
      <c r="A1296" s="32">
        <v>1289</v>
      </c>
      <c r="B1296" s="2">
        <v>44397.559027777781</v>
      </c>
      <c r="C1296" s="3" t="s">
        <v>1276</v>
      </c>
      <c r="D1296" s="3" t="s">
        <v>1323</v>
      </c>
      <c r="E1296" s="4" t="s">
        <v>1324</v>
      </c>
      <c r="F1296" s="2">
        <f t="shared" si="55"/>
        <v>44411.559027777781</v>
      </c>
      <c r="G1296" s="5">
        <v>44412</v>
      </c>
      <c r="H1296" s="6">
        <v>50000</v>
      </c>
      <c r="I1296" s="7">
        <v>100000</v>
      </c>
      <c r="J1296" s="4" t="s">
        <v>15</v>
      </c>
      <c r="K1296" s="8" t="s">
        <v>16</v>
      </c>
      <c r="L1296" s="3"/>
    </row>
    <row r="1297" spans="1:12" ht="114.95" customHeight="1">
      <c r="A1297" s="32">
        <v>1290</v>
      </c>
      <c r="B1297" s="2">
        <v>44399.822222222225</v>
      </c>
      <c r="C1297" s="3" t="s">
        <v>1276</v>
      </c>
      <c r="D1297" s="3" t="s">
        <v>1360</v>
      </c>
      <c r="E1297" s="4" t="s">
        <v>655</v>
      </c>
      <c r="F1297" s="2">
        <f t="shared" si="55"/>
        <v>44413.822222222225</v>
      </c>
      <c r="G1297" s="5">
        <v>44414</v>
      </c>
      <c r="H1297" s="6">
        <v>32760</v>
      </c>
      <c r="I1297" s="7">
        <v>40000</v>
      </c>
      <c r="J1297" s="4" t="s">
        <v>37</v>
      </c>
      <c r="K1297" s="8" t="s">
        <v>16</v>
      </c>
      <c r="L1297" s="3"/>
    </row>
    <row r="1298" spans="1:12" ht="114.95" customHeight="1">
      <c r="A1298" s="32">
        <v>1291</v>
      </c>
      <c r="B1298" s="2">
        <v>44418.873611111114</v>
      </c>
      <c r="C1298" s="3" t="s">
        <v>1276</v>
      </c>
      <c r="D1298" s="3" t="s">
        <v>1322</v>
      </c>
      <c r="E1298" s="4" t="s">
        <v>1312</v>
      </c>
      <c r="F1298" s="2">
        <f t="shared" si="55"/>
        <v>44432.873611111114</v>
      </c>
      <c r="G1298" s="5">
        <v>44433</v>
      </c>
      <c r="H1298" s="6">
        <v>70000</v>
      </c>
      <c r="I1298" s="7">
        <v>100000</v>
      </c>
      <c r="J1298" s="4" t="s">
        <v>15</v>
      </c>
      <c r="K1298" s="8" t="s">
        <v>16</v>
      </c>
      <c r="L1298" s="3"/>
    </row>
    <row r="1299" spans="1:12" ht="114.95" customHeight="1">
      <c r="A1299" s="32">
        <v>1292</v>
      </c>
      <c r="B1299" s="2">
        <v>44418.87777777778</v>
      </c>
      <c r="C1299" s="3" t="s">
        <v>1276</v>
      </c>
      <c r="D1299" s="3" t="s">
        <v>1361</v>
      </c>
      <c r="E1299" s="4" t="s">
        <v>1312</v>
      </c>
      <c r="F1299" s="2">
        <f t="shared" si="55"/>
        <v>44432.87777777778</v>
      </c>
      <c r="G1299" s="5">
        <v>44433</v>
      </c>
      <c r="H1299" s="6">
        <v>45000</v>
      </c>
      <c r="I1299" s="7">
        <v>45000</v>
      </c>
      <c r="J1299" s="4" t="s">
        <v>15</v>
      </c>
      <c r="K1299" s="8" t="s">
        <v>16</v>
      </c>
      <c r="L1299" s="3"/>
    </row>
    <row r="1300" spans="1:12" ht="114.95" customHeight="1">
      <c r="A1300" s="32">
        <v>1293</v>
      </c>
      <c r="B1300" s="2">
        <v>44420.731944444444</v>
      </c>
      <c r="C1300" s="3" t="s">
        <v>1276</v>
      </c>
      <c r="D1300" s="3" t="s">
        <v>1362</v>
      </c>
      <c r="E1300" s="4" t="s">
        <v>1363</v>
      </c>
      <c r="F1300" s="2">
        <f t="shared" si="55"/>
        <v>44434.731944444444</v>
      </c>
      <c r="G1300" s="5">
        <v>44435</v>
      </c>
      <c r="H1300" s="6">
        <v>34000</v>
      </c>
      <c r="I1300" s="7">
        <v>200000</v>
      </c>
      <c r="J1300" s="4" t="s">
        <v>15</v>
      </c>
      <c r="K1300" s="8" t="s">
        <v>16</v>
      </c>
      <c r="L1300" s="3"/>
    </row>
    <row r="1301" spans="1:12" ht="114.95" customHeight="1">
      <c r="A1301" s="32">
        <v>1294</v>
      </c>
      <c r="B1301" s="2">
        <v>44426.633333333331</v>
      </c>
      <c r="C1301" s="3" t="s">
        <v>1276</v>
      </c>
      <c r="D1301" s="3" t="s">
        <v>35</v>
      </c>
      <c r="E1301" s="4" t="s">
        <v>136</v>
      </c>
      <c r="F1301" s="2">
        <f t="shared" si="55"/>
        <v>44440.633333333331</v>
      </c>
      <c r="G1301" s="5">
        <v>44075</v>
      </c>
      <c r="H1301" s="6">
        <v>290596</v>
      </c>
      <c r="I1301" s="7">
        <v>300000</v>
      </c>
      <c r="J1301" s="4" t="s">
        <v>37</v>
      </c>
      <c r="K1301" s="8" t="s">
        <v>16</v>
      </c>
      <c r="L1301" s="3" t="s">
        <v>568</v>
      </c>
    </row>
    <row r="1302" spans="1:12" ht="114.95" customHeight="1">
      <c r="A1302" s="32">
        <v>1295</v>
      </c>
      <c r="B1302" s="2">
        <v>44426.635416666664</v>
      </c>
      <c r="C1302" s="3" t="s">
        <v>1276</v>
      </c>
      <c r="D1302" s="3" t="s">
        <v>35</v>
      </c>
      <c r="E1302" s="4" t="s">
        <v>136</v>
      </c>
      <c r="F1302" s="2">
        <f t="shared" si="55"/>
        <v>44440.635416666664</v>
      </c>
      <c r="G1302" s="5">
        <v>44440</v>
      </c>
      <c r="H1302" s="6">
        <v>300000</v>
      </c>
      <c r="I1302" s="7">
        <v>400000</v>
      </c>
      <c r="J1302" s="4" t="s">
        <v>37</v>
      </c>
      <c r="K1302" s="8" t="s">
        <v>16</v>
      </c>
      <c r="L1302" s="3"/>
    </row>
    <row r="1303" spans="1:12" ht="114.95" customHeight="1">
      <c r="A1303" s="32">
        <v>1297</v>
      </c>
      <c r="B1303" s="2">
        <v>44426.636805555558</v>
      </c>
      <c r="C1303" s="3" t="s">
        <v>1276</v>
      </c>
      <c r="D1303" s="3" t="s">
        <v>55</v>
      </c>
      <c r="E1303" s="4" t="s">
        <v>1364</v>
      </c>
      <c r="F1303" s="2">
        <f t="shared" si="55"/>
        <v>44440.636805555558</v>
      </c>
      <c r="G1303" s="5">
        <v>44440</v>
      </c>
      <c r="H1303" s="6">
        <v>42726</v>
      </c>
      <c r="I1303" s="7">
        <v>50000</v>
      </c>
      <c r="J1303" s="4" t="s">
        <v>37</v>
      </c>
      <c r="K1303" s="8" t="s">
        <v>16</v>
      </c>
      <c r="L1303" s="3"/>
    </row>
    <row r="1304" spans="1:12" ht="114.95" customHeight="1">
      <c r="A1304" s="32">
        <v>1296</v>
      </c>
      <c r="B1304" s="2">
        <v>44426.637499999997</v>
      </c>
      <c r="C1304" s="3" t="s">
        <v>1276</v>
      </c>
      <c r="D1304" s="3" t="s">
        <v>55</v>
      </c>
      <c r="E1304" s="4" t="s">
        <v>1364</v>
      </c>
      <c r="F1304" s="2">
        <f t="shared" si="55"/>
        <v>44440.637499999997</v>
      </c>
      <c r="G1304" s="5">
        <v>44075</v>
      </c>
      <c r="H1304" s="6">
        <v>42726</v>
      </c>
      <c r="I1304" s="7">
        <v>50000</v>
      </c>
      <c r="J1304" s="4" t="s">
        <v>37</v>
      </c>
      <c r="K1304" s="8" t="s">
        <v>16</v>
      </c>
      <c r="L1304" s="3" t="s">
        <v>568</v>
      </c>
    </row>
    <row r="1305" spans="1:12" ht="114.95" customHeight="1">
      <c r="A1305" s="32">
        <v>1298</v>
      </c>
      <c r="B1305" s="2">
        <v>44426.638888888891</v>
      </c>
      <c r="C1305" s="3" t="s">
        <v>1276</v>
      </c>
      <c r="D1305" s="3" t="s">
        <v>43</v>
      </c>
      <c r="E1305" s="4" t="s">
        <v>1365</v>
      </c>
      <c r="F1305" s="2">
        <f t="shared" si="55"/>
        <v>44440.638888888891</v>
      </c>
      <c r="G1305" s="5">
        <v>44075</v>
      </c>
      <c r="H1305" s="6">
        <v>70448</v>
      </c>
      <c r="I1305" s="7">
        <v>72000</v>
      </c>
      <c r="J1305" s="4" t="s">
        <v>37</v>
      </c>
      <c r="K1305" s="8" t="s">
        <v>16</v>
      </c>
      <c r="L1305" s="3" t="s">
        <v>568</v>
      </c>
    </row>
    <row r="1306" spans="1:12" ht="114.95" customHeight="1">
      <c r="A1306" s="32">
        <v>1299</v>
      </c>
      <c r="B1306" s="2">
        <v>44426.638888888891</v>
      </c>
      <c r="C1306" s="3" t="s">
        <v>1276</v>
      </c>
      <c r="D1306" s="3" t="s">
        <v>43</v>
      </c>
      <c r="E1306" s="4" t="s">
        <v>1365</v>
      </c>
      <c r="F1306" s="2">
        <f t="shared" si="55"/>
        <v>44440.638888888891</v>
      </c>
      <c r="G1306" s="5">
        <v>44440</v>
      </c>
      <c r="H1306" s="6">
        <v>72000</v>
      </c>
      <c r="I1306" s="7">
        <v>75000</v>
      </c>
      <c r="J1306" s="4" t="s">
        <v>37</v>
      </c>
      <c r="K1306" s="8" t="s">
        <v>16</v>
      </c>
      <c r="L1306" s="3"/>
    </row>
    <row r="1307" spans="1:12" ht="114.95" customHeight="1">
      <c r="A1307" s="32">
        <v>1300</v>
      </c>
      <c r="B1307" s="2">
        <v>44426.643055555556</v>
      </c>
      <c r="C1307" s="3" t="s">
        <v>1276</v>
      </c>
      <c r="D1307" s="3" t="s">
        <v>1035</v>
      </c>
      <c r="E1307" s="4" t="s">
        <v>306</v>
      </c>
      <c r="F1307" s="2">
        <f t="shared" si="55"/>
        <v>44440.643055555556</v>
      </c>
      <c r="G1307" s="5">
        <v>44440</v>
      </c>
      <c r="H1307" s="6">
        <v>128000</v>
      </c>
      <c r="I1307" s="7">
        <v>140000</v>
      </c>
      <c r="J1307" s="4" t="s">
        <v>37</v>
      </c>
      <c r="K1307" s="8" t="s">
        <v>16</v>
      </c>
      <c r="L1307" s="3"/>
    </row>
    <row r="1308" spans="1:12" ht="114.95" customHeight="1">
      <c r="A1308" s="32">
        <v>1301</v>
      </c>
      <c r="B1308" s="2">
        <v>44426.647916666669</v>
      </c>
      <c r="C1308" s="3" t="s">
        <v>1276</v>
      </c>
      <c r="D1308" s="3" t="s">
        <v>76</v>
      </c>
      <c r="E1308" s="4" t="s">
        <v>1366</v>
      </c>
      <c r="F1308" s="2">
        <f t="shared" si="55"/>
        <v>44440.647916666669</v>
      </c>
      <c r="G1308" s="5">
        <v>44013</v>
      </c>
      <c r="H1308" s="6">
        <v>349000</v>
      </c>
      <c r="I1308" s="7">
        <v>400000</v>
      </c>
      <c r="J1308" s="4" t="s">
        <v>19</v>
      </c>
      <c r="K1308" s="8" t="s">
        <v>16</v>
      </c>
      <c r="L1308" s="3" t="s">
        <v>568</v>
      </c>
    </row>
    <row r="1309" spans="1:12" ht="114.95" customHeight="1">
      <c r="A1309" s="32">
        <v>1302</v>
      </c>
      <c r="B1309" s="2">
        <v>44426.652777777781</v>
      </c>
      <c r="C1309" s="3" t="s">
        <v>1276</v>
      </c>
      <c r="D1309" s="3" t="s">
        <v>1367</v>
      </c>
      <c r="E1309" s="4" t="s">
        <v>1368</v>
      </c>
      <c r="F1309" s="2">
        <f t="shared" si="55"/>
        <v>44440.652777777781</v>
      </c>
      <c r="G1309" s="5">
        <v>44285</v>
      </c>
      <c r="H1309" s="6">
        <v>25000</v>
      </c>
      <c r="I1309" s="7">
        <v>150000</v>
      </c>
      <c r="J1309" s="4" t="s">
        <v>51</v>
      </c>
      <c r="K1309" s="8" t="s">
        <v>16</v>
      </c>
      <c r="L1309" s="3"/>
    </row>
    <row r="1310" spans="1:12" ht="114.95" customHeight="1">
      <c r="A1310" s="32">
        <v>1303</v>
      </c>
      <c r="B1310" s="2">
        <v>44426.65902777778</v>
      </c>
      <c r="C1310" s="3" t="s">
        <v>1276</v>
      </c>
      <c r="D1310" s="3" t="s">
        <v>1362</v>
      </c>
      <c r="E1310" s="4" t="s">
        <v>1363</v>
      </c>
      <c r="F1310" s="2">
        <f t="shared" si="55"/>
        <v>44440.65902777778</v>
      </c>
      <c r="G1310" s="5">
        <v>44294</v>
      </c>
      <c r="H1310" s="6">
        <v>25000</v>
      </c>
      <c r="I1310" s="7">
        <v>90000</v>
      </c>
      <c r="J1310" s="4" t="s">
        <v>51</v>
      </c>
      <c r="K1310" s="8" t="s">
        <v>16</v>
      </c>
      <c r="L1310" s="3"/>
    </row>
    <row r="1311" spans="1:12" ht="114.95" customHeight="1">
      <c r="A1311" s="32">
        <v>1304</v>
      </c>
      <c r="B1311" s="2">
        <v>44426.661805555559</v>
      </c>
      <c r="C1311" s="3" t="s">
        <v>1276</v>
      </c>
      <c r="D1311" s="3" t="s">
        <v>589</v>
      </c>
      <c r="E1311" s="4" t="s">
        <v>1369</v>
      </c>
      <c r="F1311" s="2">
        <f t="shared" si="55"/>
        <v>44440.661805555559</v>
      </c>
      <c r="G1311" s="5">
        <v>44075</v>
      </c>
      <c r="H1311" s="6">
        <v>50000</v>
      </c>
      <c r="I1311" s="7">
        <v>60000</v>
      </c>
      <c r="J1311" s="4" t="s">
        <v>19</v>
      </c>
      <c r="K1311" s="8" t="s">
        <v>16</v>
      </c>
      <c r="L1311" s="3" t="s">
        <v>568</v>
      </c>
    </row>
    <row r="1312" spans="1:12" ht="114.95" customHeight="1">
      <c r="A1312" s="32">
        <v>1305</v>
      </c>
      <c r="B1312" s="2">
        <v>44426.661805555559</v>
      </c>
      <c r="C1312" s="3" t="s">
        <v>1276</v>
      </c>
      <c r="D1312" s="3" t="s">
        <v>589</v>
      </c>
      <c r="E1312" s="4" t="s">
        <v>1369</v>
      </c>
      <c r="F1312" s="2">
        <f t="shared" si="55"/>
        <v>44440.661805555559</v>
      </c>
      <c r="G1312" s="5">
        <v>44440</v>
      </c>
      <c r="H1312" s="6">
        <v>50000</v>
      </c>
      <c r="I1312" s="7">
        <v>60000</v>
      </c>
      <c r="J1312" s="4" t="s">
        <v>19</v>
      </c>
      <c r="K1312" s="8" t="s">
        <v>16</v>
      </c>
      <c r="L1312" s="3"/>
    </row>
    <row r="1313" spans="1:12" ht="114.95" customHeight="1">
      <c r="A1313" s="32">
        <v>1306</v>
      </c>
      <c r="B1313" s="2">
        <v>44426.718055555553</v>
      </c>
      <c r="C1313" s="3" t="s">
        <v>1276</v>
      </c>
      <c r="D1313" s="3" t="s">
        <v>1370</v>
      </c>
      <c r="E1313" s="4" t="s">
        <v>306</v>
      </c>
      <c r="F1313" s="2">
        <f t="shared" si="55"/>
        <v>44440.718055555553</v>
      </c>
      <c r="G1313" s="5">
        <v>44230</v>
      </c>
      <c r="H1313" s="6">
        <v>25000</v>
      </c>
      <c r="I1313" s="7">
        <v>40000</v>
      </c>
      <c r="J1313" s="4" t="s">
        <v>51</v>
      </c>
      <c r="K1313" s="8" t="s">
        <v>16</v>
      </c>
      <c r="L1313" s="3"/>
    </row>
    <row r="1314" spans="1:12" ht="114.95" customHeight="1">
      <c r="A1314" s="32">
        <v>1307</v>
      </c>
      <c r="B1314" s="2">
        <v>44426.72152777778</v>
      </c>
      <c r="C1314" s="3" t="s">
        <v>1276</v>
      </c>
      <c r="D1314" s="3" t="s">
        <v>1371</v>
      </c>
      <c r="E1314" s="4" t="s">
        <v>1372</v>
      </c>
      <c r="F1314" s="2">
        <f t="shared" si="55"/>
        <v>44440.72152777778</v>
      </c>
      <c r="G1314" s="5">
        <v>44013</v>
      </c>
      <c r="H1314" s="6">
        <v>84520</v>
      </c>
      <c r="I1314" s="7">
        <v>90000</v>
      </c>
      <c r="J1314" s="4" t="s">
        <v>19</v>
      </c>
      <c r="K1314" s="8" t="s">
        <v>16</v>
      </c>
      <c r="L1314" s="3" t="s">
        <v>568</v>
      </c>
    </row>
    <row r="1315" spans="1:12" ht="114.95" customHeight="1">
      <c r="A1315" s="32">
        <v>1308</v>
      </c>
      <c r="B1315" s="2">
        <v>44426.724999999999</v>
      </c>
      <c r="C1315" s="3" t="s">
        <v>1276</v>
      </c>
      <c r="D1315" s="3" t="s">
        <v>1302</v>
      </c>
      <c r="E1315" s="4" t="s">
        <v>1303</v>
      </c>
      <c r="F1315" s="2">
        <f t="shared" si="55"/>
        <v>44440.724999999999</v>
      </c>
      <c r="G1315" s="5">
        <v>44013</v>
      </c>
      <c r="H1315" s="6">
        <v>60636</v>
      </c>
      <c r="I1315" s="7">
        <v>65000</v>
      </c>
      <c r="J1315" s="4" t="s">
        <v>19</v>
      </c>
      <c r="K1315" s="8" t="s">
        <v>16</v>
      </c>
      <c r="L1315" s="3" t="s">
        <v>568</v>
      </c>
    </row>
    <row r="1316" spans="1:12" ht="114.95" customHeight="1">
      <c r="A1316" s="32">
        <v>1309</v>
      </c>
      <c r="B1316" s="2">
        <v>44426.727777777778</v>
      </c>
      <c r="C1316" s="3" t="s">
        <v>1276</v>
      </c>
      <c r="D1316" s="3" t="s">
        <v>765</v>
      </c>
      <c r="E1316" s="4" t="s">
        <v>120</v>
      </c>
      <c r="F1316" s="2">
        <f t="shared" si="55"/>
        <v>44440.727777777778</v>
      </c>
      <c r="G1316" s="5">
        <v>44409</v>
      </c>
      <c r="H1316" s="6">
        <v>760000</v>
      </c>
      <c r="I1316" s="7">
        <v>1000000</v>
      </c>
      <c r="J1316" s="4" t="s">
        <v>19</v>
      </c>
      <c r="K1316" s="8" t="s">
        <v>16</v>
      </c>
      <c r="L1316" s="3"/>
    </row>
    <row r="1317" spans="1:12" ht="114.95" customHeight="1">
      <c r="A1317" s="32">
        <v>1310</v>
      </c>
      <c r="B1317" s="2">
        <v>44473.854861111111</v>
      </c>
      <c r="C1317" s="3" t="s">
        <v>1276</v>
      </c>
      <c r="D1317" s="3" t="s">
        <v>1373</v>
      </c>
      <c r="E1317" s="4" t="s">
        <v>1374</v>
      </c>
      <c r="F1317" s="2">
        <f t="shared" si="55"/>
        <v>44487.854861111111</v>
      </c>
      <c r="G1317" s="5">
        <v>44496</v>
      </c>
      <c r="H1317" s="6">
        <v>25000</v>
      </c>
      <c r="I1317" s="7">
        <v>60000</v>
      </c>
      <c r="J1317" s="4" t="s">
        <v>15</v>
      </c>
      <c r="K1317" s="8" t="s">
        <v>16</v>
      </c>
      <c r="L1317" s="3"/>
    </row>
    <row r="1318" spans="1:12" ht="114.95" customHeight="1">
      <c r="A1318" s="32">
        <v>1311</v>
      </c>
      <c r="B1318" s="2">
        <v>44482.686805555553</v>
      </c>
      <c r="C1318" s="3" t="s">
        <v>1276</v>
      </c>
      <c r="D1318" s="3" t="s">
        <v>1375</v>
      </c>
      <c r="E1318" s="4" t="s">
        <v>1288</v>
      </c>
      <c r="F1318" s="2">
        <f t="shared" si="55"/>
        <v>44496.686805555553</v>
      </c>
      <c r="G1318" s="5">
        <v>44501</v>
      </c>
      <c r="H1318" s="6">
        <v>60000</v>
      </c>
      <c r="I1318" s="7">
        <v>90000</v>
      </c>
      <c r="J1318" s="4" t="s">
        <v>15</v>
      </c>
      <c r="K1318" s="8" t="s">
        <v>16</v>
      </c>
      <c r="L1318" s="3"/>
    </row>
    <row r="1319" spans="1:12" ht="114.95" customHeight="1">
      <c r="A1319" s="32">
        <v>4942</v>
      </c>
      <c r="B1319" s="2">
        <v>44531</v>
      </c>
      <c r="C1319" s="3" t="s">
        <v>1276</v>
      </c>
      <c r="D1319" s="3" t="s">
        <v>1376</v>
      </c>
      <c r="E1319" s="4" t="s">
        <v>1377</v>
      </c>
      <c r="F1319" s="2">
        <v>44546</v>
      </c>
      <c r="G1319" s="5">
        <v>44523</v>
      </c>
      <c r="H1319" s="6">
        <v>70000</v>
      </c>
      <c r="I1319" s="7">
        <v>80000</v>
      </c>
      <c r="J1319" s="4" t="s">
        <v>15</v>
      </c>
      <c r="K1319" s="8" t="s">
        <v>16</v>
      </c>
      <c r="L1319" s="3" t="s">
        <v>386</v>
      </c>
    </row>
    <row r="1320" spans="1:12" ht="114.95" customHeight="1">
      <c r="A1320" s="32">
        <v>4942</v>
      </c>
      <c r="B1320" s="2">
        <v>44546</v>
      </c>
      <c r="C1320" s="3" t="s">
        <v>1276</v>
      </c>
      <c r="D1320" s="3" t="s">
        <v>318</v>
      </c>
      <c r="E1320" s="4" t="s">
        <v>1378</v>
      </c>
      <c r="F1320" s="2">
        <v>44564</v>
      </c>
      <c r="G1320" s="5">
        <v>44434</v>
      </c>
      <c r="H1320" s="6">
        <v>25000</v>
      </c>
      <c r="I1320" s="7">
        <v>250000</v>
      </c>
      <c r="J1320" s="4" t="s">
        <v>51</v>
      </c>
      <c r="K1320" s="8" t="s">
        <v>16</v>
      </c>
      <c r="L1320" s="3" t="s">
        <v>386</v>
      </c>
    </row>
    <row r="1321" spans="1:12" ht="114.95" customHeight="1">
      <c r="A1321" s="32">
        <v>1312</v>
      </c>
      <c r="B1321" s="2">
        <v>43310</v>
      </c>
      <c r="C1321" s="3" t="s">
        <v>1379</v>
      </c>
      <c r="D1321" s="3" t="s">
        <v>310</v>
      </c>
      <c r="E1321" s="4" t="s">
        <v>1380</v>
      </c>
      <c r="F1321" s="2">
        <v>43442</v>
      </c>
      <c r="G1321" s="5">
        <v>43107</v>
      </c>
      <c r="H1321" s="6">
        <v>90000</v>
      </c>
      <c r="I1321" s="7">
        <v>90000</v>
      </c>
      <c r="J1321" s="4" t="s">
        <v>15</v>
      </c>
      <c r="K1321" s="8" t="s">
        <v>16</v>
      </c>
      <c r="L1321" s="3" t="s">
        <v>106</v>
      </c>
    </row>
    <row r="1322" spans="1:12" ht="114.95" customHeight="1">
      <c r="A1322" s="32">
        <v>1313</v>
      </c>
      <c r="B1322" s="2">
        <v>43332</v>
      </c>
      <c r="C1322" s="3" t="s">
        <v>1379</v>
      </c>
      <c r="D1322" s="3" t="s">
        <v>1381</v>
      </c>
      <c r="E1322" s="4" t="s">
        <v>1382</v>
      </c>
      <c r="F1322" s="2">
        <v>43168</v>
      </c>
      <c r="G1322" s="5">
        <v>43339</v>
      </c>
      <c r="H1322" s="6">
        <v>135520</v>
      </c>
      <c r="I1322" s="7">
        <v>135520</v>
      </c>
      <c r="J1322" s="4" t="s">
        <v>15</v>
      </c>
      <c r="K1322" s="8" t="s">
        <v>16</v>
      </c>
      <c r="L1322" s="3" t="s">
        <v>103</v>
      </c>
    </row>
    <row r="1323" spans="1:12" ht="114.95" customHeight="1">
      <c r="A1323" s="32">
        <v>1314</v>
      </c>
      <c r="B1323" s="2">
        <v>43364</v>
      </c>
      <c r="C1323" s="3" t="s">
        <v>1379</v>
      </c>
      <c r="D1323" s="3" t="s">
        <v>1383</v>
      </c>
      <c r="E1323" s="4" t="s">
        <v>112</v>
      </c>
      <c r="F1323" s="2">
        <f>B1323 + 14</f>
        <v>43378</v>
      </c>
      <c r="G1323" s="5">
        <v>43282</v>
      </c>
      <c r="H1323" s="6">
        <v>300000</v>
      </c>
      <c r="I1323" s="7">
        <v>300000</v>
      </c>
      <c r="J1323" s="4" t="s">
        <v>19</v>
      </c>
      <c r="K1323" s="8" t="s">
        <v>16</v>
      </c>
      <c r="L1323" s="3" t="s">
        <v>20</v>
      </c>
    </row>
    <row r="1324" spans="1:12" ht="114.95" customHeight="1">
      <c r="A1324" s="32">
        <v>1315</v>
      </c>
      <c r="B1324" s="2">
        <v>43385</v>
      </c>
      <c r="C1324" s="3" t="s">
        <v>1379</v>
      </c>
      <c r="D1324" s="3" t="s">
        <v>1023</v>
      </c>
      <c r="E1324" s="4" t="s">
        <v>136</v>
      </c>
      <c r="F1324" s="2">
        <f>SUM(B1324 +14)</f>
        <v>43399</v>
      </c>
      <c r="G1324" s="5">
        <v>43399</v>
      </c>
      <c r="H1324" s="6">
        <v>184836.91</v>
      </c>
      <c r="I1324" s="7">
        <v>184836.91</v>
      </c>
      <c r="J1324" s="4" t="s">
        <v>37</v>
      </c>
      <c r="K1324" s="3" t="s">
        <v>16</v>
      </c>
      <c r="L1324" s="3"/>
    </row>
    <row r="1325" spans="1:12" ht="114.95" customHeight="1">
      <c r="A1325" s="32">
        <v>1316</v>
      </c>
      <c r="B1325" s="2">
        <v>43497</v>
      </c>
      <c r="C1325" s="3" t="s">
        <v>1379</v>
      </c>
      <c r="D1325" s="3" t="s">
        <v>1384</v>
      </c>
      <c r="E1325" s="4" t="s">
        <v>1385</v>
      </c>
      <c r="F1325" s="2">
        <f t="shared" ref="F1325:F1333" si="56">SUM(B1325+14)</f>
        <v>43511</v>
      </c>
      <c r="G1325" s="5">
        <v>42736</v>
      </c>
      <c r="H1325" s="6">
        <v>56012</v>
      </c>
      <c r="I1325" s="7">
        <v>56012</v>
      </c>
      <c r="J1325" s="4" t="s">
        <v>15</v>
      </c>
      <c r="K1325" s="8" t="s">
        <v>16</v>
      </c>
      <c r="L1325" s="3" t="s">
        <v>239</v>
      </c>
    </row>
    <row r="1326" spans="1:12" ht="114.95" customHeight="1">
      <c r="A1326" s="32">
        <v>1317</v>
      </c>
      <c r="B1326" s="2">
        <v>43497</v>
      </c>
      <c r="C1326" s="3" t="s">
        <v>1379</v>
      </c>
      <c r="D1326" s="3" t="s">
        <v>1341</v>
      </c>
      <c r="E1326" s="4" t="s">
        <v>46</v>
      </c>
      <c r="F1326" s="2">
        <f t="shared" si="56"/>
        <v>43511</v>
      </c>
      <c r="G1326" s="5">
        <v>42606</v>
      </c>
      <c r="H1326" s="6">
        <v>900000</v>
      </c>
      <c r="I1326" s="7">
        <v>900000</v>
      </c>
      <c r="J1326" s="4" t="s">
        <v>15</v>
      </c>
      <c r="K1326" s="8" t="s">
        <v>16</v>
      </c>
      <c r="L1326" s="3" t="s">
        <v>239</v>
      </c>
    </row>
    <row r="1327" spans="1:12" ht="114.95" customHeight="1">
      <c r="A1327" s="32">
        <v>1318</v>
      </c>
      <c r="B1327" s="2">
        <v>43497</v>
      </c>
      <c r="C1327" s="3" t="s">
        <v>1379</v>
      </c>
      <c r="D1327" s="3" t="s">
        <v>1386</v>
      </c>
      <c r="E1327" s="4" t="s">
        <v>289</v>
      </c>
      <c r="F1327" s="2">
        <f t="shared" si="56"/>
        <v>43511</v>
      </c>
      <c r="G1327" s="5">
        <f t="shared" ref="G1327:G1332" si="57">F1327</f>
        <v>43511</v>
      </c>
      <c r="H1327" s="6">
        <v>30000</v>
      </c>
      <c r="I1327" s="7">
        <v>30000</v>
      </c>
      <c r="J1327" s="4" t="s">
        <v>30</v>
      </c>
      <c r="K1327" s="8" t="s">
        <v>16</v>
      </c>
      <c r="L1327" s="3" t="s">
        <v>239</v>
      </c>
    </row>
    <row r="1328" spans="1:12" ht="114.95" customHeight="1">
      <c r="A1328" s="32">
        <v>1319</v>
      </c>
      <c r="B1328" s="2">
        <v>43497</v>
      </c>
      <c r="C1328" s="3" t="s">
        <v>1379</v>
      </c>
      <c r="D1328" s="3" t="s">
        <v>1387</v>
      </c>
      <c r="E1328" s="4" t="s">
        <v>1305</v>
      </c>
      <c r="F1328" s="2">
        <f t="shared" si="56"/>
        <v>43511</v>
      </c>
      <c r="G1328" s="5">
        <f t="shared" si="57"/>
        <v>43511</v>
      </c>
      <c r="H1328" s="6">
        <v>79688</v>
      </c>
      <c r="I1328" s="7">
        <v>79688</v>
      </c>
      <c r="J1328" s="4" t="s">
        <v>15</v>
      </c>
      <c r="K1328" s="8" t="s">
        <v>16</v>
      </c>
      <c r="L1328" s="3" t="s">
        <v>239</v>
      </c>
    </row>
    <row r="1329" spans="1:12" ht="114.95" customHeight="1">
      <c r="A1329" s="32">
        <v>1320</v>
      </c>
      <c r="B1329" s="2">
        <v>43497</v>
      </c>
      <c r="C1329" s="3" t="s">
        <v>1379</v>
      </c>
      <c r="D1329" s="3" t="s">
        <v>1388</v>
      </c>
      <c r="E1329" s="4" t="s">
        <v>1288</v>
      </c>
      <c r="F1329" s="2">
        <f t="shared" si="56"/>
        <v>43511</v>
      </c>
      <c r="G1329" s="5">
        <f t="shared" si="57"/>
        <v>43511</v>
      </c>
      <c r="H1329" s="6">
        <v>41500</v>
      </c>
      <c r="I1329" s="7">
        <v>41500</v>
      </c>
      <c r="J1329" s="4" t="s">
        <v>15</v>
      </c>
      <c r="K1329" s="8" t="s">
        <v>16</v>
      </c>
      <c r="L1329" s="3" t="s">
        <v>239</v>
      </c>
    </row>
    <row r="1330" spans="1:12" ht="114.95" customHeight="1">
      <c r="A1330" s="32">
        <v>1321</v>
      </c>
      <c r="B1330" s="2">
        <v>43497</v>
      </c>
      <c r="C1330" s="3" t="s">
        <v>1379</v>
      </c>
      <c r="D1330" s="3" t="s">
        <v>23</v>
      </c>
      <c r="E1330" s="4" t="s">
        <v>1288</v>
      </c>
      <c r="F1330" s="2">
        <f t="shared" si="56"/>
        <v>43511</v>
      </c>
      <c r="G1330" s="5">
        <f t="shared" si="57"/>
        <v>43511</v>
      </c>
      <c r="H1330" s="6">
        <v>52500</v>
      </c>
      <c r="I1330" s="7">
        <v>52500</v>
      </c>
      <c r="J1330" s="4" t="s">
        <v>15</v>
      </c>
      <c r="K1330" s="8" t="s">
        <v>16</v>
      </c>
      <c r="L1330" s="3" t="s">
        <v>239</v>
      </c>
    </row>
    <row r="1331" spans="1:12" ht="114.95" customHeight="1">
      <c r="A1331" s="32">
        <v>1322</v>
      </c>
      <c r="B1331" s="2">
        <v>43497</v>
      </c>
      <c r="C1331" s="3" t="s">
        <v>1379</v>
      </c>
      <c r="D1331" s="3" t="s">
        <v>1389</v>
      </c>
      <c r="E1331" s="4" t="s">
        <v>1390</v>
      </c>
      <c r="F1331" s="2">
        <f t="shared" si="56"/>
        <v>43511</v>
      </c>
      <c r="G1331" s="5">
        <f t="shared" si="57"/>
        <v>43511</v>
      </c>
      <c r="H1331" s="6">
        <v>25760</v>
      </c>
      <c r="I1331" s="7">
        <v>25760</v>
      </c>
      <c r="J1331" s="4" t="s">
        <v>15</v>
      </c>
      <c r="K1331" s="8" t="s">
        <v>16</v>
      </c>
      <c r="L1331" s="3" t="s">
        <v>239</v>
      </c>
    </row>
    <row r="1332" spans="1:12" ht="114.95" customHeight="1">
      <c r="A1332" s="32">
        <v>1323</v>
      </c>
      <c r="B1332" s="2">
        <v>43497</v>
      </c>
      <c r="C1332" s="3" t="s">
        <v>1379</v>
      </c>
      <c r="D1332" s="3" t="s">
        <v>514</v>
      </c>
      <c r="E1332" s="4" t="s">
        <v>1288</v>
      </c>
      <c r="F1332" s="2">
        <f t="shared" si="56"/>
        <v>43511</v>
      </c>
      <c r="G1332" s="5">
        <f t="shared" si="57"/>
        <v>43511</v>
      </c>
      <c r="H1332" s="6">
        <v>329333</v>
      </c>
      <c r="I1332" s="7">
        <v>329333</v>
      </c>
      <c r="J1332" s="4" t="s">
        <v>15</v>
      </c>
      <c r="K1332" s="8" t="s">
        <v>16</v>
      </c>
      <c r="L1332" s="3" t="s">
        <v>239</v>
      </c>
    </row>
    <row r="1333" spans="1:12" ht="114.95" customHeight="1">
      <c r="A1333" s="32">
        <v>1324</v>
      </c>
      <c r="B1333" s="2">
        <v>43497</v>
      </c>
      <c r="C1333" s="3" t="s">
        <v>1379</v>
      </c>
      <c r="D1333" s="3" t="s">
        <v>119</v>
      </c>
      <c r="E1333" s="11" t="s">
        <v>120</v>
      </c>
      <c r="F1333" s="2">
        <f t="shared" si="56"/>
        <v>43511</v>
      </c>
      <c r="G1333" s="5">
        <v>43070</v>
      </c>
      <c r="H1333" s="6">
        <v>57299</v>
      </c>
      <c r="I1333" s="7">
        <v>57299</v>
      </c>
      <c r="J1333" s="4" t="s">
        <v>15</v>
      </c>
      <c r="K1333" s="8" t="s">
        <v>16</v>
      </c>
      <c r="L1333" s="3" t="s">
        <v>239</v>
      </c>
    </row>
    <row r="1334" spans="1:12" ht="114.95" customHeight="1">
      <c r="A1334" s="32">
        <v>1330</v>
      </c>
      <c r="B1334" s="2">
        <v>43530</v>
      </c>
      <c r="C1334" s="3" t="s">
        <v>1379</v>
      </c>
      <c r="D1334" s="3" t="s">
        <v>1329</v>
      </c>
      <c r="E1334" s="4" t="s">
        <v>1330</v>
      </c>
      <c r="F1334" s="2">
        <v>43633</v>
      </c>
      <c r="G1334" s="5">
        <v>43472</v>
      </c>
      <c r="H1334" s="6">
        <v>25000</v>
      </c>
      <c r="I1334" s="7">
        <v>25000</v>
      </c>
      <c r="J1334" s="4" t="s">
        <v>15</v>
      </c>
      <c r="K1334" s="8" t="s">
        <v>16</v>
      </c>
      <c r="L1334" s="3"/>
    </row>
    <row r="1335" spans="1:12" ht="114.95" customHeight="1">
      <c r="A1335" s="32">
        <v>1331</v>
      </c>
      <c r="B1335" s="2">
        <v>43530</v>
      </c>
      <c r="C1335" s="3" t="s">
        <v>1379</v>
      </c>
      <c r="D1335" s="3" t="s">
        <v>1077</v>
      </c>
      <c r="E1335" s="4" t="s">
        <v>512</v>
      </c>
      <c r="F1335" s="2">
        <v>43633</v>
      </c>
      <c r="G1335" s="5">
        <v>43472</v>
      </c>
      <c r="H1335" s="6">
        <v>25360</v>
      </c>
      <c r="I1335" s="7">
        <v>25360</v>
      </c>
      <c r="J1335" s="4" t="s">
        <v>15</v>
      </c>
      <c r="K1335" s="8" t="s">
        <v>16</v>
      </c>
      <c r="L1335" s="3"/>
    </row>
    <row r="1336" spans="1:12" ht="114.95" customHeight="1">
      <c r="A1336" s="32">
        <v>1325</v>
      </c>
      <c r="B1336" s="2">
        <v>43584</v>
      </c>
      <c r="C1336" s="3" t="s">
        <v>1379</v>
      </c>
      <c r="D1336" s="3" t="s">
        <v>1371</v>
      </c>
      <c r="E1336" s="4" t="s">
        <v>535</v>
      </c>
      <c r="F1336" s="2">
        <f>SUM(B1336 +14)</f>
        <v>43598</v>
      </c>
      <c r="G1336" s="5">
        <v>43647</v>
      </c>
      <c r="H1336" s="6">
        <v>105000</v>
      </c>
      <c r="I1336" s="7">
        <v>105000</v>
      </c>
      <c r="J1336" s="4" t="s">
        <v>19</v>
      </c>
      <c r="K1336" s="8" t="s">
        <v>16</v>
      </c>
      <c r="L1336" s="3"/>
    </row>
    <row r="1337" spans="1:12" ht="114.95" customHeight="1">
      <c r="A1337" s="32">
        <v>1329</v>
      </c>
      <c r="B1337" s="2">
        <v>43591</v>
      </c>
      <c r="C1337" s="3" t="s">
        <v>1379</v>
      </c>
      <c r="D1337" s="3" t="s">
        <v>1391</v>
      </c>
      <c r="E1337" s="4" t="s">
        <v>289</v>
      </c>
      <c r="F1337" s="2">
        <v>43635</v>
      </c>
      <c r="G1337" s="5">
        <v>43631</v>
      </c>
      <c r="H1337" s="6">
        <v>33200</v>
      </c>
      <c r="I1337" s="7">
        <v>33200</v>
      </c>
      <c r="J1337" s="4" t="s">
        <v>15</v>
      </c>
      <c r="K1337" s="8" t="s">
        <v>16</v>
      </c>
      <c r="L1337" s="3" t="s">
        <v>106</v>
      </c>
    </row>
    <row r="1338" spans="1:12" ht="114.95" customHeight="1">
      <c r="A1338" s="32">
        <v>1326</v>
      </c>
      <c r="B1338" s="2">
        <v>43633</v>
      </c>
      <c r="C1338" s="3" t="s">
        <v>1379</v>
      </c>
      <c r="D1338" s="3" t="s">
        <v>92</v>
      </c>
      <c r="E1338" s="4" t="s">
        <v>93</v>
      </c>
      <c r="F1338" s="2">
        <v>43472</v>
      </c>
      <c r="G1338" s="5">
        <v>43472</v>
      </c>
      <c r="H1338" s="6">
        <v>1170648</v>
      </c>
      <c r="I1338" s="7">
        <v>1170648</v>
      </c>
      <c r="J1338" s="4" t="s">
        <v>15</v>
      </c>
      <c r="K1338" s="8" t="s">
        <v>16</v>
      </c>
      <c r="L1338" s="3"/>
    </row>
    <row r="1339" spans="1:12" ht="114.95" customHeight="1">
      <c r="A1339" s="32">
        <v>1327</v>
      </c>
      <c r="B1339" s="2">
        <v>43633</v>
      </c>
      <c r="C1339" s="3" t="s">
        <v>1379</v>
      </c>
      <c r="D1339" s="3" t="s">
        <v>1392</v>
      </c>
      <c r="E1339" s="4" t="s">
        <v>1393</v>
      </c>
      <c r="F1339" s="2">
        <v>43472</v>
      </c>
      <c r="G1339" s="5">
        <v>43472</v>
      </c>
      <c r="H1339" s="6">
        <v>37779</v>
      </c>
      <c r="I1339" s="7">
        <v>37779</v>
      </c>
      <c r="J1339" s="4" t="s">
        <v>15</v>
      </c>
      <c r="K1339" s="8" t="s">
        <v>16</v>
      </c>
      <c r="L1339" s="3"/>
    </row>
    <row r="1340" spans="1:12" ht="114.95" customHeight="1">
      <c r="A1340" s="32">
        <v>1328</v>
      </c>
      <c r="B1340" s="2">
        <v>43633</v>
      </c>
      <c r="C1340" s="3" t="s">
        <v>1379</v>
      </c>
      <c r="D1340" s="3" t="s">
        <v>1394</v>
      </c>
      <c r="E1340" s="4" t="s">
        <v>289</v>
      </c>
      <c r="F1340" s="2">
        <v>43472</v>
      </c>
      <c r="G1340" s="5">
        <v>43472</v>
      </c>
      <c r="H1340" s="6">
        <v>146124</v>
      </c>
      <c r="I1340" s="7">
        <v>146124</v>
      </c>
      <c r="J1340" s="4" t="s">
        <v>15</v>
      </c>
      <c r="K1340" s="8" t="s">
        <v>16</v>
      </c>
      <c r="L1340" s="3"/>
    </row>
    <row r="1341" spans="1:12" ht="114.95" customHeight="1">
      <c r="A1341" s="32">
        <v>1332</v>
      </c>
      <c r="B1341" s="2">
        <v>43644</v>
      </c>
      <c r="C1341" s="3" t="s">
        <v>1379</v>
      </c>
      <c r="D1341" s="3" t="s">
        <v>76</v>
      </c>
      <c r="E1341" s="4" t="s">
        <v>1030</v>
      </c>
      <c r="F1341" s="2">
        <f t="shared" ref="F1341:F1351" si="58">SUM(B1341+14)</f>
        <v>43658</v>
      </c>
      <c r="G1341" s="5">
        <v>43661</v>
      </c>
      <c r="H1341" s="6">
        <v>25000</v>
      </c>
      <c r="I1341" s="7">
        <v>25000</v>
      </c>
      <c r="J1341" s="4" t="s">
        <v>15</v>
      </c>
      <c r="K1341" s="8" t="s">
        <v>16</v>
      </c>
      <c r="L1341" s="3"/>
    </row>
    <row r="1342" spans="1:12" ht="114.95" customHeight="1">
      <c r="A1342" s="32">
        <v>1333</v>
      </c>
      <c r="B1342" s="2">
        <v>43644</v>
      </c>
      <c r="C1342" s="3" t="s">
        <v>1379</v>
      </c>
      <c r="D1342" s="3" t="s">
        <v>1322</v>
      </c>
      <c r="E1342" s="4" t="s">
        <v>1312</v>
      </c>
      <c r="F1342" s="2">
        <f t="shared" si="58"/>
        <v>43658</v>
      </c>
      <c r="G1342" s="5">
        <v>43660</v>
      </c>
      <c r="H1342" s="6">
        <v>41250</v>
      </c>
      <c r="I1342" s="7">
        <v>41250</v>
      </c>
      <c r="J1342" s="4" t="s">
        <v>15</v>
      </c>
      <c r="K1342" s="8" t="s">
        <v>16</v>
      </c>
      <c r="L1342" s="3"/>
    </row>
    <row r="1343" spans="1:12" ht="114.95" customHeight="1">
      <c r="A1343" s="32">
        <v>1339</v>
      </c>
      <c r="B1343" s="2">
        <v>43664</v>
      </c>
      <c r="C1343" s="3" t="s">
        <v>1379</v>
      </c>
      <c r="D1343" s="3" t="s">
        <v>1221</v>
      </c>
      <c r="E1343" s="4" t="s">
        <v>1395</v>
      </c>
      <c r="F1343" s="2">
        <f t="shared" si="58"/>
        <v>43678</v>
      </c>
      <c r="G1343" s="5">
        <v>43684</v>
      </c>
      <c r="H1343" s="6">
        <v>67000</v>
      </c>
      <c r="I1343" s="7">
        <v>67000</v>
      </c>
      <c r="J1343" s="4" t="s">
        <v>15</v>
      </c>
      <c r="K1343" s="8" t="s">
        <v>16</v>
      </c>
      <c r="L1343" s="3"/>
    </row>
    <row r="1344" spans="1:12" ht="114.95" customHeight="1">
      <c r="A1344" s="32">
        <v>1338</v>
      </c>
      <c r="B1344" s="2">
        <v>43669</v>
      </c>
      <c r="C1344" s="3" t="s">
        <v>1379</v>
      </c>
      <c r="D1344" s="3" t="s">
        <v>151</v>
      </c>
      <c r="E1344" s="4" t="s">
        <v>1312</v>
      </c>
      <c r="F1344" s="2">
        <f t="shared" si="58"/>
        <v>43683</v>
      </c>
      <c r="G1344" s="5">
        <v>43683</v>
      </c>
      <c r="H1344" s="6">
        <v>75000</v>
      </c>
      <c r="I1344" s="7">
        <v>75000</v>
      </c>
      <c r="J1344" s="4" t="s">
        <v>15</v>
      </c>
      <c r="K1344" s="8" t="s">
        <v>16</v>
      </c>
      <c r="L1344" s="3"/>
    </row>
    <row r="1345" spans="1:12" ht="114.95" customHeight="1">
      <c r="A1345" s="32">
        <v>1334</v>
      </c>
      <c r="B1345" s="2">
        <v>43677</v>
      </c>
      <c r="C1345" s="3" t="s">
        <v>1379</v>
      </c>
      <c r="D1345" s="3" t="s">
        <v>1104</v>
      </c>
      <c r="E1345" s="4" t="s">
        <v>431</v>
      </c>
      <c r="F1345" s="2">
        <f t="shared" si="58"/>
        <v>43691</v>
      </c>
      <c r="G1345" s="5">
        <v>43720</v>
      </c>
      <c r="H1345" s="6">
        <v>25000</v>
      </c>
      <c r="I1345" s="9">
        <v>25000</v>
      </c>
      <c r="J1345" s="4" t="s">
        <v>19</v>
      </c>
      <c r="K1345" s="8" t="s">
        <v>16</v>
      </c>
      <c r="L1345" s="3"/>
    </row>
    <row r="1346" spans="1:12" ht="114.95" customHeight="1">
      <c r="A1346" s="32">
        <v>1335</v>
      </c>
      <c r="B1346" s="2">
        <v>43677</v>
      </c>
      <c r="C1346" s="3" t="s">
        <v>1379</v>
      </c>
      <c r="D1346" s="3" t="s">
        <v>1396</v>
      </c>
      <c r="E1346" s="4" t="s">
        <v>306</v>
      </c>
      <c r="F1346" s="2">
        <f t="shared" si="58"/>
        <v>43691</v>
      </c>
      <c r="G1346" s="5">
        <v>43690</v>
      </c>
      <c r="H1346" s="6">
        <v>96000</v>
      </c>
      <c r="I1346" s="9">
        <v>96000</v>
      </c>
      <c r="J1346" s="4" t="s">
        <v>19</v>
      </c>
      <c r="K1346" s="8" t="s">
        <v>16</v>
      </c>
      <c r="L1346" s="3"/>
    </row>
    <row r="1347" spans="1:12" ht="114.95" customHeight="1">
      <c r="A1347" s="32">
        <v>1336</v>
      </c>
      <c r="B1347" s="2">
        <v>43677</v>
      </c>
      <c r="C1347" s="3" t="s">
        <v>1379</v>
      </c>
      <c r="D1347" s="3" t="s">
        <v>92</v>
      </c>
      <c r="E1347" s="4" t="s">
        <v>93</v>
      </c>
      <c r="F1347" s="2">
        <f t="shared" si="58"/>
        <v>43691</v>
      </c>
      <c r="G1347" s="5">
        <v>43703</v>
      </c>
      <c r="H1347" s="6">
        <v>1170648</v>
      </c>
      <c r="I1347" s="9">
        <v>1170648</v>
      </c>
      <c r="J1347" s="4" t="s">
        <v>15</v>
      </c>
      <c r="K1347" s="8" t="s">
        <v>16</v>
      </c>
      <c r="L1347" s="3"/>
    </row>
    <row r="1348" spans="1:12" ht="114.95" customHeight="1">
      <c r="A1348" s="32">
        <v>1337</v>
      </c>
      <c r="B1348" s="2">
        <v>43677</v>
      </c>
      <c r="C1348" s="3" t="s">
        <v>1379</v>
      </c>
      <c r="D1348" s="3" t="s">
        <v>1397</v>
      </c>
      <c r="E1348" s="4" t="s">
        <v>1368</v>
      </c>
      <c r="F1348" s="2">
        <f t="shared" si="58"/>
        <v>43691</v>
      </c>
      <c r="G1348" s="5">
        <v>43689</v>
      </c>
      <c r="H1348" s="6">
        <v>20000</v>
      </c>
      <c r="I1348" s="7">
        <v>20000</v>
      </c>
      <c r="J1348" s="4" t="s">
        <v>15</v>
      </c>
      <c r="K1348" s="8" t="s">
        <v>15</v>
      </c>
      <c r="L1348" s="3" t="s">
        <v>1398</v>
      </c>
    </row>
    <row r="1349" spans="1:12" ht="114.95" customHeight="1">
      <c r="A1349" s="32">
        <v>1341</v>
      </c>
      <c r="B1349" s="2">
        <v>43686</v>
      </c>
      <c r="C1349" s="3" t="s">
        <v>1379</v>
      </c>
      <c r="D1349" s="3" t="s">
        <v>1381</v>
      </c>
      <c r="E1349" s="4" t="s">
        <v>1288</v>
      </c>
      <c r="F1349" s="2">
        <f t="shared" si="58"/>
        <v>43700</v>
      </c>
      <c r="G1349" s="5">
        <v>43703</v>
      </c>
      <c r="H1349" s="6">
        <v>25000</v>
      </c>
      <c r="I1349" s="7">
        <v>25000</v>
      </c>
      <c r="J1349" s="4" t="s">
        <v>19</v>
      </c>
      <c r="K1349" s="8" t="s">
        <v>16</v>
      </c>
      <c r="L1349" s="3"/>
    </row>
    <row r="1350" spans="1:12" ht="114.95" customHeight="1">
      <c r="A1350" s="32">
        <v>1342</v>
      </c>
      <c r="B1350" s="2">
        <v>43686</v>
      </c>
      <c r="C1350" s="3" t="s">
        <v>1379</v>
      </c>
      <c r="D1350" s="3" t="s">
        <v>65</v>
      </c>
      <c r="E1350" s="4" t="s">
        <v>78</v>
      </c>
      <c r="F1350" s="2">
        <f t="shared" si="58"/>
        <v>43700</v>
      </c>
      <c r="G1350" s="5">
        <v>43703</v>
      </c>
      <c r="H1350" s="6">
        <v>25000</v>
      </c>
      <c r="I1350" s="7">
        <v>25000</v>
      </c>
      <c r="J1350" s="4" t="s">
        <v>19</v>
      </c>
      <c r="K1350" s="8" t="s">
        <v>16</v>
      </c>
      <c r="L1350" s="3"/>
    </row>
    <row r="1351" spans="1:12" ht="114.95" customHeight="1">
      <c r="A1351" s="32">
        <v>1340</v>
      </c>
      <c r="B1351" s="2">
        <v>43690</v>
      </c>
      <c r="C1351" s="3" t="s">
        <v>1379</v>
      </c>
      <c r="D1351" s="3" t="s">
        <v>1399</v>
      </c>
      <c r="E1351" s="4" t="s">
        <v>706</v>
      </c>
      <c r="F1351" s="2">
        <f t="shared" si="58"/>
        <v>43704</v>
      </c>
      <c r="G1351" s="5">
        <v>43705</v>
      </c>
      <c r="H1351" s="6">
        <v>25000</v>
      </c>
      <c r="I1351" s="7">
        <v>25000</v>
      </c>
      <c r="J1351" s="4" t="s">
        <v>15</v>
      </c>
      <c r="K1351" s="8" t="s">
        <v>16</v>
      </c>
      <c r="L1351" s="3"/>
    </row>
    <row r="1352" spans="1:12" ht="114.95" customHeight="1">
      <c r="A1352" s="32">
        <v>1343</v>
      </c>
      <c r="B1352" s="2">
        <v>43232</v>
      </c>
      <c r="C1352" s="3" t="s">
        <v>1400</v>
      </c>
      <c r="D1352" s="3" t="s">
        <v>123</v>
      </c>
      <c r="E1352" s="4" t="s">
        <v>124</v>
      </c>
      <c r="F1352" s="2">
        <f t="shared" ref="F1352:F1364" si="59">B1352+10</f>
        <v>43242</v>
      </c>
      <c r="G1352" s="5">
        <v>43252</v>
      </c>
      <c r="H1352" s="6">
        <v>561025</v>
      </c>
      <c r="I1352" s="7">
        <v>561026</v>
      </c>
      <c r="J1352" s="4" t="s">
        <v>15</v>
      </c>
      <c r="K1352" s="8" t="s">
        <v>16</v>
      </c>
      <c r="L1352" s="3"/>
    </row>
    <row r="1353" spans="1:12" ht="114.95" customHeight="1">
      <c r="A1353" s="32">
        <v>1344</v>
      </c>
      <c r="B1353" s="2">
        <v>43232</v>
      </c>
      <c r="C1353" s="3" t="s">
        <v>1400</v>
      </c>
      <c r="D1353" s="3" t="s">
        <v>125</v>
      </c>
      <c r="E1353" s="4" t="s">
        <v>1401</v>
      </c>
      <c r="F1353" s="2">
        <f t="shared" si="59"/>
        <v>43242</v>
      </c>
      <c r="G1353" s="5">
        <v>43252</v>
      </c>
      <c r="H1353" s="6">
        <v>53230</v>
      </c>
      <c r="I1353" s="6">
        <v>53230</v>
      </c>
      <c r="J1353" s="4" t="s">
        <v>15</v>
      </c>
      <c r="K1353" s="8" t="s">
        <v>16</v>
      </c>
      <c r="L1353" s="3"/>
    </row>
    <row r="1354" spans="1:12" ht="114.95" customHeight="1">
      <c r="A1354" s="32">
        <v>1345</v>
      </c>
      <c r="B1354" s="2">
        <v>43245</v>
      </c>
      <c r="C1354" s="3" t="s">
        <v>1400</v>
      </c>
      <c r="D1354" s="3" t="s">
        <v>92</v>
      </c>
      <c r="E1354" s="4" t="s">
        <v>93</v>
      </c>
      <c r="F1354" s="2">
        <f t="shared" si="59"/>
        <v>43255</v>
      </c>
      <c r="G1354" s="5">
        <v>43267</v>
      </c>
      <c r="H1354" s="6">
        <v>369933</v>
      </c>
      <c r="I1354" s="7">
        <v>369933</v>
      </c>
      <c r="J1354" s="4" t="s">
        <v>19</v>
      </c>
      <c r="K1354" s="8" t="s">
        <v>16</v>
      </c>
      <c r="L1354" s="3"/>
    </row>
    <row r="1355" spans="1:12" ht="114.95" customHeight="1">
      <c r="A1355" s="32">
        <v>1346</v>
      </c>
      <c r="B1355" s="2">
        <v>43245</v>
      </c>
      <c r="C1355" s="3" t="s">
        <v>1400</v>
      </c>
      <c r="D1355" s="3" t="s">
        <v>1015</v>
      </c>
      <c r="E1355" s="4" t="s">
        <v>706</v>
      </c>
      <c r="F1355" s="2">
        <f t="shared" si="59"/>
        <v>43255</v>
      </c>
      <c r="G1355" s="5">
        <v>43282</v>
      </c>
      <c r="H1355" s="6">
        <v>50000</v>
      </c>
      <c r="I1355" s="7">
        <v>50000</v>
      </c>
      <c r="J1355" s="4" t="s">
        <v>202</v>
      </c>
      <c r="K1355" s="8" t="s">
        <v>16</v>
      </c>
      <c r="L1355" s="3"/>
    </row>
    <row r="1356" spans="1:12" ht="114.95" customHeight="1">
      <c r="A1356" s="32">
        <v>1347</v>
      </c>
      <c r="B1356" s="2">
        <v>43245</v>
      </c>
      <c r="C1356" s="3" t="s">
        <v>1400</v>
      </c>
      <c r="D1356" s="3" t="s">
        <v>1402</v>
      </c>
      <c r="E1356" s="4" t="s">
        <v>1403</v>
      </c>
      <c r="F1356" s="2">
        <f t="shared" si="59"/>
        <v>43255</v>
      </c>
      <c r="G1356" s="5">
        <v>43009</v>
      </c>
      <c r="H1356" s="6">
        <v>20000</v>
      </c>
      <c r="I1356" s="7">
        <v>20000</v>
      </c>
      <c r="J1356" s="4" t="s">
        <v>153</v>
      </c>
      <c r="K1356" s="8" t="s">
        <v>16</v>
      </c>
      <c r="L1356" s="3"/>
    </row>
    <row r="1357" spans="1:12" ht="114.95" customHeight="1">
      <c r="A1357" s="32">
        <v>1348</v>
      </c>
      <c r="B1357" s="2">
        <v>43245</v>
      </c>
      <c r="C1357" s="3" t="s">
        <v>1400</v>
      </c>
      <c r="D1357" s="3" t="s">
        <v>1402</v>
      </c>
      <c r="E1357" s="4" t="s">
        <v>1404</v>
      </c>
      <c r="F1357" s="2">
        <f t="shared" si="59"/>
        <v>43255</v>
      </c>
      <c r="G1357" s="5">
        <v>43009</v>
      </c>
      <c r="H1357" s="6">
        <v>20000</v>
      </c>
      <c r="I1357" s="7">
        <v>20000</v>
      </c>
      <c r="J1357" s="4" t="s">
        <v>153</v>
      </c>
      <c r="K1357" s="8" t="s">
        <v>16</v>
      </c>
      <c r="L1357" s="3"/>
    </row>
    <row r="1358" spans="1:12" ht="114.95" customHeight="1">
      <c r="A1358" s="32">
        <v>1349</v>
      </c>
      <c r="B1358" s="2">
        <v>43245</v>
      </c>
      <c r="C1358" s="3" t="s">
        <v>1400</v>
      </c>
      <c r="D1358" s="3" t="s">
        <v>1388</v>
      </c>
      <c r="E1358" s="4" t="s">
        <v>1405</v>
      </c>
      <c r="F1358" s="2">
        <f t="shared" si="59"/>
        <v>43255</v>
      </c>
      <c r="G1358" s="5">
        <v>43282</v>
      </c>
      <c r="H1358" s="6">
        <v>175000</v>
      </c>
      <c r="I1358" s="7">
        <v>175000</v>
      </c>
      <c r="J1358" s="4" t="s">
        <v>153</v>
      </c>
      <c r="K1358" s="8" t="s">
        <v>16</v>
      </c>
      <c r="L1358" s="3"/>
    </row>
    <row r="1359" spans="1:12" ht="114.95" customHeight="1">
      <c r="A1359" s="32">
        <v>1353</v>
      </c>
      <c r="B1359" s="2">
        <v>43276</v>
      </c>
      <c r="C1359" s="3" t="s">
        <v>1400</v>
      </c>
      <c r="D1359" s="3" t="s">
        <v>765</v>
      </c>
      <c r="E1359" s="11" t="s">
        <v>120</v>
      </c>
      <c r="F1359" s="2">
        <f t="shared" si="59"/>
        <v>43286</v>
      </c>
      <c r="G1359" s="5">
        <v>43313</v>
      </c>
      <c r="H1359" s="6">
        <v>160000</v>
      </c>
      <c r="I1359" s="7">
        <v>160000</v>
      </c>
      <c r="J1359" s="4" t="s">
        <v>314</v>
      </c>
      <c r="K1359" s="8" t="s">
        <v>16</v>
      </c>
      <c r="L1359" s="3"/>
    </row>
    <row r="1360" spans="1:12" ht="114.95" customHeight="1">
      <c r="A1360" s="32">
        <v>1351</v>
      </c>
      <c r="B1360" s="2">
        <v>43277</v>
      </c>
      <c r="C1360" s="3" t="s">
        <v>1400</v>
      </c>
      <c r="D1360" s="3" t="s">
        <v>1406</v>
      </c>
      <c r="E1360" s="4" t="s">
        <v>1407</v>
      </c>
      <c r="F1360" s="2">
        <f t="shared" si="59"/>
        <v>43287</v>
      </c>
      <c r="G1360" s="5">
        <v>43313</v>
      </c>
      <c r="H1360" s="6">
        <v>25000</v>
      </c>
      <c r="I1360" s="7">
        <v>25000</v>
      </c>
      <c r="J1360" s="4" t="s">
        <v>764</v>
      </c>
      <c r="K1360" s="8" t="s">
        <v>16</v>
      </c>
      <c r="L1360" s="3"/>
    </row>
    <row r="1361" spans="1:12" ht="114.95" customHeight="1">
      <c r="A1361" s="32">
        <v>1352</v>
      </c>
      <c r="B1361" s="2">
        <v>43277</v>
      </c>
      <c r="C1361" s="3" t="s">
        <v>1400</v>
      </c>
      <c r="D1361" s="3" t="s">
        <v>514</v>
      </c>
      <c r="E1361" s="4" t="s">
        <v>1408</v>
      </c>
      <c r="F1361" s="2">
        <f t="shared" si="59"/>
        <v>43287</v>
      </c>
      <c r="G1361" s="5">
        <v>43313</v>
      </c>
      <c r="H1361" s="6">
        <v>150000</v>
      </c>
      <c r="I1361" s="7">
        <v>150000</v>
      </c>
      <c r="J1361" s="4" t="s">
        <v>314</v>
      </c>
      <c r="K1361" s="8" t="s">
        <v>16</v>
      </c>
      <c r="L1361" s="3"/>
    </row>
    <row r="1362" spans="1:12" ht="114.95" customHeight="1">
      <c r="A1362" s="32">
        <v>1354</v>
      </c>
      <c r="B1362" s="2">
        <v>43277</v>
      </c>
      <c r="C1362" s="3" t="s">
        <v>1400</v>
      </c>
      <c r="D1362" s="3" t="s">
        <v>1381</v>
      </c>
      <c r="E1362" s="4" t="s">
        <v>1382</v>
      </c>
      <c r="F1362" s="2">
        <f t="shared" si="59"/>
        <v>43287</v>
      </c>
      <c r="G1362" s="5">
        <v>43332</v>
      </c>
      <c r="H1362" s="6">
        <v>60000</v>
      </c>
      <c r="I1362" s="7">
        <v>60000</v>
      </c>
      <c r="J1362" s="4" t="s">
        <v>764</v>
      </c>
      <c r="K1362" s="8" t="s">
        <v>16</v>
      </c>
      <c r="L1362" s="3"/>
    </row>
    <row r="1363" spans="1:12" ht="114.95" customHeight="1">
      <c r="A1363" s="32">
        <v>1355</v>
      </c>
      <c r="B1363" s="2">
        <v>43277</v>
      </c>
      <c r="C1363" s="3" t="s">
        <v>1400</v>
      </c>
      <c r="D1363" s="3" t="s">
        <v>310</v>
      </c>
      <c r="E1363" s="4" t="s">
        <v>1409</v>
      </c>
      <c r="F1363" s="2">
        <f t="shared" si="59"/>
        <v>43287</v>
      </c>
      <c r="G1363" s="5">
        <v>43282</v>
      </c>
      <c r="H1363" s="6">
        <v>35830</v>
      </c>
      <c r="I1363" s="7">
        <v>35830</v>
      </c>
      <c r="J1363" s="4" t="s">
        <v>764</v>
      </c>
      <c r="K1363" s="8" t="s">
        <v>16</v>
      </c>
      <c r="L1363" s="3" t="s">
        <v>96</v>
      </c>
    </row>
    <row r="1364" spans="1:12" ht="114.95" customHeight="1">
      <c r="A1364" s="32">
        <v>1350</v>
      </c>
      <c r="B1364" s="2">
        <v>43278</v>
      </c>
      <c r="C1364" s="3" t="s">
        <v>1400</v>
      </c>
      <c r="D1364" s="3" t="s">
        <v>1410</v>
      </c>
      <c r="E1364" s="4" t="s">
        <v>1411</v>
      </c>
      <c r="F1364" s="2">
        <f t="shared" si="59"/>
        <v>43288</v>
      </c>
      <c r="G1364" s="5">
        <v>43282</v>
      </c>
      <c r="H1364" s="6">
        <v>2084.4</v>
      </c>
      <c r="I1364" s="7">
        <v>2084.4</v>
      </c>
      <c r="J1364" s="4" t="s">
        <v>245</v>
      </c>
      <c r="K1364" s="8" t="s">
        <v>15</v>
      </c>
      <c r="L1364" s="3" t="s">
        <v>1412</v>
      </c>
    </row>
    <row r="1365" spans="1:12" ht="114.95" customHeight="1">
      <c r="A1365" s="32">
        <v>1356</v>
      </c>
      <c r="B1365" s="2">
        <v>43318</v>
      </c>
      <c r="C1365" s="3" t="s">
        <v>1400</v>
      </c>
      <c r="D1365" s="3" t="s">
        <v>1413</v>
      </c>
      <c r="E1365" s="4" t="s">
        <v>1414</v>
      </c>
      <c r="F1365" s="2">
        <v>43273</v>
      </c>
      <c r="G1365" s="5">
        <v>42375</v>
      </c>
      <c r="H1365" s="6">
        <v>500000</v>
      </c>
      <c r="I1365" s="7">
        <v>600000</v>
      </c>
      <c r="J1365" s="4" t="s">
        <v>19</v>
      </c>
      <c r="K1365" s="8" t="s">
        <v>16</v>
      </c>
      <c r="L1365" s="3"/>
    </row>
    <row r="1366" spans="1:12" ht="114.95" customHeight="1">
      <c r="A1366" s="32">
        <v>1357</v>
      </c>
      <c r="B1366" s="2">
        <v>43318</v>
      </c>
      <c r="C1366" s="3" t="s">
        <v>1400</v>
      </c>
      <c r="D1366" s="3" t="s">
        <v>1415</v>
      </c>
      <c r="E1366" s="4" t="s">
        <v>1416</v>
      </c>
      <c r="F1366" s="2">
        <v>43273</v>
      </c>
      <c r="G1366" s="5">
        <v>42375</v>
      </c>
      <c r="H1366" s="6">
        <v>55248</v>
      </c>
      <c r="I1366" s="7">
        <v>55248</v>
      </c>
      <c r="J1366" s="4" t="s">
        <v>19</v>
      </c>
      <c r="K1366" s="8" t="s">
        <v>16</v>
      </c>
      <c r="L1366" s="3"/>
    </row>
    <row r="1367" spans="1:12" ht="114.95" customHeight="1">
      <c r="A1367" s="32">
        <v>1358</v>
      </c>
      <c r="B1367" s="2">
        <v>43318</v>
      </c>
      <c r="C1367" s="3" t="s">
        <v>1400</v>
      </c>
      <c r="D1367" s="3" t="s">
        <v>1410</v>
      </c>
      <c r="E1367" s="4" t="s">
        <v>1417</v>
      </c>
      <c r="F1367" s="2">
        <v>43273</v>
      </c>
      <c r="G1367" s="5">
        <v>40194</v>
      </c>
      <c r="H1367" s="6">
        <v>800000</v>
      </c>
      <c r="I1367" s="7">
        <v>990000</v>
      </c>
      <c r="J1367" s="4" t="s">
        <v>153</v>
      </c>
      <c r="K1367" s="8" t="s">
        <v>15</v>
      </c>
      <c r="L1367" s="3" t="s">
        <v>1418</v>
      </c>
    </row>
    <row r="1368" spans="1:12" ht="114.95" customHeight="1">
      <c r="A1368" s="32">
        <v>1359</v>
      </c>
      <c r="B1368" s="2">
        <v>43318</v>
      </c>
      <c r="C1368" s="3" t="s">
        <v>1400</v>
      </c>
      <c r="D1368" s="3" t="s">
        <v>92</v>
      </c>
      <c r="E1368" s="4" t="s">
        <v>93</v>
      </c>
      <c r="F1368" s="2">
        <v>43273</v>
      </c>
      <c r="G1368" s="5">
        <v>42603</v>
      </c>
      <c r="H1368" s="6">
        <v>325000</v>
      </c>
      <c r="I1368" s="7">
        <v>350000</v>
      </c>
      <c r="J1368" s="4" t="s">
        <v>15</v>
      </c>
      <c r="K1368" s="8" t="s">
        <v>16</v>
      </c>
      <c r="L1368" s="3"/>
    </row>
    <row r="1369" spans="1:12" ht="114.95" customHeight="1">
      <c r="A1369" s="32">
        <v>1360</v>
      </c>
      <c r="B1369" s="2">
        <v>43318</v>
      </c>
      <c r="C1369" s="3" t="s">
        <v>1400</v>
      </c>
      <c r="D1369" s="3" t="s">
        <v>765</v>
      </c>
      <c r="E1369" s="11" t="s">
        <v>120</v>
      </c>
      <c r="F1369" s="2">
        <v>43273</v>
      </c>
      <c r="G1369" s="5">
        <v>42377</v>
      </c>
      <c r="H1369" s="6">
        <v>325000</v>
      </c>
      <c r="I1369" s="7">
        <v>350000</v>
      </c>
      <c r="J1369" s="4" t="s">
        <v>19</v>
      </c>
      <c r="K1369" s="8" t="s">
        <v>16</v>
      </c>
      <c r="L1369" s="3"/>
    </row>
    <row r="1370" spans="1:12" ht="114.95" customHeight="1">
      <c r="A1370" s="32">
        <v>1361</v>
      </c>
      <c r="B1370" s="2">
        <v>43318</v>
      </c>
      <c r="C1370" s="3" t="s">
        <v>1400</v>
      </c>
      <c r="D1370" s="3" t="s">
        <v>514</v>
      </c>
      <c r="E1370" s="4" t="s">
        <v>1419</v>
      </c>
      <c r="F1370" s="2">
        <v>43273</v>
      </c>
      <c r="G1370" s="5">
        <v>42377</v>
      </c>
      <c r="H1370" s="6">
        <v>100000</v>
      </c>
      <c r="I1370" s="7">
        <v>200000</v>
      </c>
      <c r="J1370" s="4" t="s">
        <v>15</v>
      </c>
      <c r="K1370" s="8" t="s">
        <v>16</v>
      </c>
      <c r="L1370" s="3"/>
    </row>
    <row r="1371" spans="1:12" ht="114.95" customHeight="1">
      <c r="A1371" s="32">
        <v>1362</v>
      </c>
      <c r="B1371" s="2">
        <v>43318</v>
      </c>
      <c r="C1371" s="3" t="s">
        <v>1400</v>
      </c>
      <c r="D1371" s="3" t="s">
        <v>1381</v>
      </c>
      <c r="E1371" s="4" t="s">
        <v>1382</v>
      </c>
      <c r="F1371" s="2">
        <v>43273</v>
      </c>
      <c r="G1371" s="5">
        <v>42604</v>
      </c>
      <c r="H1371" s="6">
        <v>45000</v>
      </c>
      <c r="I1371" s="7">
        <v>45000</v>
      </c>
      <c r="J1371" s="4" t="s">
        <v>19</v>
      </c>
      <c r="K1371" s="8" t="s">
        <v>16</v>
      </c>
      <c r="L1371" s="3"/>
    </row>
    <row r="1372" spans="1:12" ht="114.95" customHeight="1">
      <c r="A1372" s="32">
        <v>1363</v>
      </c>
      <c r="B1372" s="2">
        <v>43318</v>
      </c>
      <c r="C1372" s="3" t="s">
        <v>1400</v>
      </c>
      <c r="D1372" s="3" t="s">
        <v>125</v>
      </c>
      <c r="E1372" s="4" t="s">
        <v>126</v>
      </c>
      <c r="F1372" s="2">
        <v>43273</v>
      </c>
      <c r="G1372" s="5">
        <v>42375</v>
      </c>
      <c r="H1372" s="6">
        <v>41000</v>
      </c>
      <c r="I1372" s="7">
        <v>41000</v>
      </c>
      <c r="J1372" s="4" t="s">
        <v>19</v>
      </c>
      <c r="K1372" s="8" t="s">
        <v>16</v>
      </c>
      <c r="L1372" s="3"/>
    </row>
    <row r="1373" spans="1:12" ht="114.95" customHeight="1">
      <c r="A1373" s="32">
        <v>1364</v>
      </c>
      <c r="B1373" s="2">
        <v>43318</v>
      </c>
      <c r="C1373" s="3" t="s">
        <v>1400</v>
      </c>
      <c r="D1373" s="3" t="s">
        <v>1420</v>
      </c>
      <c r="E1373" s="4" t="s">
        <v>1421</v>
      </c>
      <c r="F1373" s="2">
        <v>43273</v>
      </c>
      <c r="G1373" s="5">
        <v>42378</v>
      </c>
      <c r="H1373" s="6">
        <v>35839</v>
      </c>
      <c r="I1373" s="7">
        <v>35839</v>
      </c>
      <c r="J1373" s="4" t="s">
        <v>202</v>
      </c>
      <c r="K1373" s="8" t="s">
        <v>16</v>
      </c>
      <c r="L1373" s="3" t="s">
        <v>1422</v>
      </c>
    </row>
    <row r="1374" spans="1:12" ht="114.95" customHeight="1">
      <c r="A1374" s="32">
        <v>1365</v>
      </c>
      <c r="B1374" s="2">
        <v>43318</v>
      </c>
      <c r="C1374" s="3" t="s">
        <v>1400</v>
      </c>
      <c r="D1374" s="3" t="s">
        <v>1423</v>
      </c>
      <c r="E1374" s="4" t="s">
        <v>1424</v>
      </c>
      <c r="F1374" s="2">
        <v>43273</v>
      </c>
      <c r="G1374" s="5">
        <v>42377</v>
      </c>
      <c r="H1374" s="6">
        <v>26000</v>
      </c>
      <c r="I1374" s="7">
        <v>26000</v>
      </c>
      <c r="J1374" s="4" t="s">
        <v>19</v>
      </c>
      <c r="K1374" s="8" t="s">
        <v>16</v>
      </c>
      <c r="L1374" s="3"/>
    </row>
    <row r="1375" spans="1:12" ht="114.95" customHeight="1">
      <c r="A1375" s="32">
        <v>1366</v>
      </c>
      <c r="B1375" s="2">
        <v>43369</v>
      </c>
      <c r="C1375" s="3" t="s">
        <v>1400</v>
      </c>
      <c r="D1375" s="3" t="s">
        <v>1425</v>
      </c>
      <c r="E1375" s="4" t="s">
        <v>1426</v>
      </c>
      <c r="F1375" s="2">
        <f>SUM(B1375 +14)</f>
        <v>43383</v>
      </c>
      <c r="G1375" s="5">
        <v>43382</v>
      </c>
      <c r="H1375" s="6">
        <v>1600</v>
      </c>
      <c r="I1375" s="7">
        <v>1600</v>
      </c>
      <c r="J1375" s="4" t="s">
        <v>620</v>
      </c>
      <c r="K1375" s="8" t="s">
        <v>15</v>
      </c>
      <c r="L1375" s="3" t="s">
        <v>1427</v>
      </c>
    </row>
    <row r="1376" spans="1:12" ht="114.95" customHeight="1">
      <c r="A1376" s="32">
        <v>1367</v>
      </c>
      <c r="B1376" s="2">
        <v>43497</v>
      </c>
      <c r="C1376" s="3" t="s">
        <v>1400</v>
      </c>
      <c r="D1376" s="3" t="s">
        <v>1428</v>
      </c>
      <c r="E1376" s="4" t="s">
        <v>1429</v>
      </c>
      <c r="F1376" s="2">
        <f>SUM(B1376+14)</f>
        <v>43511</v>
      </c>
      <c r="G1376" s="5">
        <v>42186</v>
      </c>
      <c r="H1376" s="6">
        <v>42000</v>
      </c>
      <c r="I1376" s="7">
        <v>42000</v>
      </c>
      <c r="J1376" s="4" t="s">
        <v>30</v>
      </c>
      <c r="K1376" s="8" t="s">
        <v>16</v>
      </c>
      <c r="L1376" s="3" t="s">
        <v>239</v>
      </c>
    </row>
    <row r="1377" spans="1:12" ht="114.95" customHeight="1">
      <c r="A1377" s="32">
        <v>1368</v>
      </c>
      <c r="B1377" s="2">
        <v>43509</v>
      </c>
      <c r="C1377" s="3" t="s">
        <v>1400</v>
      </c>
      <c r="D1377" s="3" t="s">
        <v>589</v>
      </c>
      <c r="E1377" s="4" t="s">
        <v>1430</v>
      </c>
      <c r="F1377" s="2">
        <f>SUM(B1377+14)</f>
        <v>43523</v>
      </c>
      <c r="G1377" s="5">
        <v>43647</v>
      </c>
      <c r="H1377" s="6">
        <v>27192</v>
      </c>
      <c r="I1377" s="7">
        <v>27192</v>
      </c>
      <c r="J1377" s="4" t="s">
        <v>210</v>
      </c>
      <c r="K1377" s="8" t="s">
        <v>16</v>
      </c>
      <c r="L1377" s="3"/>
    </row>
    <row r="1378" spans="1:12" ht="114.95" customHeight="1">
      <c r="A1378" s="32">
        <v>1369</v>
      </c>
      <c r="B1378" s="2">
        <v>43581</v>
      </c>
      <c r="C1378" s="3" t="s">
        <v>1400</v>
      </c>
      <c r="D1378" s="3" t="s">
        <v>123</v>
      </c>
      <c r="E1378" s="4" t="s">
        <v>124</v>
      </c>
      <c r="F1378" s="2">
        <f>SUM(B1378+14)</f>
        <v>43595</v>
      </c>
      <c r="G1378" s="5">
        <v>43617</v>
      </c>
      <c r="H1378" s="6">
        <v>539444</v>
      </c>
      <c r="I1378" s="7">
        <v>539444</v>
      </c>
      <c r="J1378" s="4" t="s">
        <v>19</v>
      </c>
      <c r="K1378" s="8" t="s">
        <v>16</v>
      </c>
      <c r="L1378" s="3"/>
    </row>
    <row r="1379" spans="1:12" ht="114.95" customHeight="1">
      <c r="A1379" s="32">
        <v>1370</v>
      </c>
      <c r="B1379" s="2">
        <v>43581</v>
      </c>
      <c r="C1379" s="3" t="s">
        <v>1400</v>
      </c>
      <c r="D1379" s="3" t="s">
        <v>125</v>
      </c>
      <c r="E1379" s="4" t="s">
        <v>126</v>
      </c>
      <c r="F1379" s="2">
        <f>SUM(B1379+14)</f>
        <v>43595</v>
      </c>
      <c r="G1379" s="5">
        <v>43617</v>
      </c>
      <c r="H1379" s="6">
        <v>58700</v>
      </c>
      <c r="I1379" s="9">
        <v>58700</v>
      </c>
      <c r="J1379" s="4" t="s">
        <v>19</v>
      </c>
      <c r="K1379" s="8" t="s">
        <v>16</v>
      </c>
      <c r="L1379" s="3"/>
    </row>
    <row r="1380" spans="1:12" ht="114.95" customHeight="1">
      <c r="A1380" s="32">
        <v>1371</v>
      </c>
      <c r="B1380" s="2">
        <v>43616</v>
      </c>
      <c r="C1380" s="3" t="s">
        <v>1400</v>
      </c>
      <c r="D1380" s="3" t="s">
        <v>92</v>
      </c>
      <c r="E1380" s="4" t="s">
        <v>93</v>
      </c>
      <c r="F1380" s="2">
        <v>43630</v>
      </c>
      <c r="G1380" s="5">
        <v>43632</v>
      </c>
      <c r="H1380" s="6">
        <v>375050</v>
      </c>
      <c r="I1380" s="7">
        <v>375050</v>
      </c>
      <c r="J1380" s="4" t="s">
        <v>210</v>
      </c>
      <c r="K1380" s="8" t="s">
        <v>16</v>
      </c>
      <c r="L1380" s="3"/>
    </row>
    <row r="1381" spans="1:12" ht="114.95" customHeight="1">
      <c r="A1381" s="32">
        <v>1377</v>
      </c>
      <c r="B1381" s="2">
        <v>43616</v>
      </c>
      <c r="C1381" s="3" t="s">
        <v>1400</v>
      </c>
      <c r="D1381" s="3" t="s">
        <v>277</v>
      </c>
      <c r="E1381" s="4" t="s">
        <v>253</v>
      </c>
      <c r="F1381" s="2">
        <v>43630</v>
      </c>
      <c r="G1381" s="5">
        <v>43661</v>
      </c>
      <c r="H1381" s="6">
        <v>63000</v>
      </c>
      <c r="I1381" s="7">
        <v>63000</v>
      </c>
      <c r="J1381" s="4" t="s">
        <v>15</v>
      </c>
      <c r="K1381" s="8" t="s">
        <v>16</v>
      </c>
      <c r="L1381" s="3"/>
    </row>
    <row r="1382" spans="1:12" ht="114.95" customHeight="1">
      <c r="A1382" s="32">
        <v>1378</v>
      </c>
      <c r="B1382" s="2">
        <v>43616</v>
      </c>
      <c r="C1382" s="3" t="s">
        <v>1400</v>
      </c>
      <c r="D1382" s="3" t="s">
        <v>252</v>
      </c>
      <c r="E1382" s="4" t="s">
        <v>253</v>
      </c>
      <c r="F1382" s="2">
        <v>43630</v>
      </c>
      <c r="G1382" s="5">
        <v>43472</v>
      </c>
      <c r="H1382" s="6">
        <v>108780</v>
      </c>
      <c r="I1382" s="7">
        <v>108780</v>
      </c>
      <c r="J1382" s="4" t="s">
        <v>153</v>
      </c>
      <c r="K1382" s="8" t="s">
        <v>16</v>
      </c>
      <c r="L1382" s="3"/>
    </row>
    <row r="1383" spans="1:12" ht="114.95" customHeight="1">
      <c r="A1383" s="32">
        <v>1379</v>
      </c>
      <c r="B1383" s="2">
        <v>43616</v>
      </c>
      <c r="C1383" s="3" t="s">
        <v>1400</v>
      </c>
      <c r="D1383" s="3" t="s">
        <v>252</v>
      </c>
      <c r="E1383" s="4" t="s">
        <v>1226</v>
      </c>
      <c r="F1383" s="2">
        <v>43630</v>
      </c>
      <c r="G1383" s="5">
        <v>43472</v>
      </c>
      <c r="H1383" s="6">
        <v>28000</v>
      </c>
      <c r="I1383" s="7">
        <v>28000</v>
      </c>
      <c r="J1383" s="4" t="s">
        <v>153</v>
      </c>
      <c r="K1383" s="8" t="s">
        <v>16</v>
      </c>
      <c r="L1383" s="3"/>
    </row>
    <row r="1384" spans="1:12" ht="114.95" customHeight="1">
      <c r="A1384" s="32">
        <v>1380</v>
      </c>
      <c r="B1384" s="2">
        <v>43616</v>
      </c>
      <c r="C1384" s="3" t="s">
        <v>1400</v>
      </c>
      <c r="D1384" s="3" t="s">
        <v>1431</v>
      </c>
      <c r="E1384" s="4" t="s">
        <v>347</v>
      </c>
      <c r="F1384" s="2">
        <v>43630</v>
      </c>
      <c r="G1384" s="5">
        <v>43472</v>
      </c>
      <c r="H1384" s="6">
        <v>81000</v>
      </c>
      <c r="I1384" s="7">
        <v>81000</v>
      </c>
      <c r="J1384" s="4" t="s">
        <v>15</v>
      </c>
      <c r="K1384" s="8" t="s">
        <v>15</v>
      </c>
      <c r="L1384" s="3" t="s">
        <v>1432</v>
      </c>
    </row>
    <row r="1385" spans="1:12" ht="114.95" customHeight="1">
      <c r="A1385" s="32">
        <v>1381</v>
      </c>
      <c r="B1385" s="2">
        <v>43616</v>
      </c>
      <c r="C1385" s="3" t="s">
        <v>1400</v>
      </c>
      <c r="D1385" s="3" t="s">
        <v>765</v>
      </c>
      <c r="E1385" s="11" t="s">
        <v>120</v>
      </c>
      <c r="F1385" s="2">
        <v>43630</v>
      </c>
      <c r="G1385" s="5">
        <v>43473</v>
      </c>
      <c r="H1385" s="6">
        <v>240000</v>
      </c>
      <c r="I1385" s="7">
        <v>240000</v>
      </c>
      <c r="J1385" s="4" t="s">
        <v>15</v>
      </c>
      <c r="K1385" s="8" t="s">
        <v>16</v>
      </c>
      <c r="L1385" s="3"/>
    </row>
    <row r="1386" spans="1:12" ht="114.95" customHeight="1">
      <c r="A1386" s="32">
        <v>1375</v>
      </c>
      <c r="B1386" s="2">
        <v>43629</v>
      </c>
      <c r="C1386" s="3" t="s">
        <v>1400</v>
      </c>
      <c r="D1386" s="3" t="s">
        <v>1433</v>
      </c>
      <c r="E1386" s="4" t="s">
        <v>1434</v>
      </c>
      <c r="F1386" s="2">
        <v>43643</v>
      </c>
      <c r="G1386" s="5">
        <v>43472</v>
      </c>
      <c r="H1386" s="6">
        <v>150000</v>
      </c>
      <c r="I1386" s="7">
        <v>150000</v>
      </c>
      <c r="J1386" s="4" t="s">
        <v>153</v>
      </c>
      <c r="K1386" s="8" t="s">
        <v>16</v>
      </c>
      <c r="L1386" s="3"/>
    </row>
    <row r="1387" spans="1:12" ht="114.95" customHeight="1">
      <c r="A1387" s="32">
        <v>1373</v>
      </c>
      <c r="B1387" s="2">
        <v>43630</v>
      </c>
      <c r="C1387" s="3" t="s">
        <v>1400</v>
      </c>
      <c r="D1387" s="3" t="s">
        <v>310</v>
      </c>
      <c r="E1387" s="4" t="s">
        <v>1435</v>
      </c>
      <c r="F1387" s="2">
        <v>43644</v>
      </c>
      <c r="G1387" s="5">
        <v>43472</v>
      </c>
      <c r="H1387" s="6">
        <v>30740</v>
      </c>
      <c r="I1387" s="7">
        <v>30740</v>
      </c>
      <c r="J1387" s="4" t="s">
        <v>153</v>
      </c>
      <c r="K1387" s="8" t="s">
        <v>16</v>
      </c>
      <c r="L1387" s="3"/>
    </row>
    <row r="1388" spans="1:12" ht="114.95" customHeight="1">
      <c r="A1388" s="32">
        <v>1374</v>
      </c>
      <c r="B1388" s="2">
        <v>43630</v>
      </c>
      <c r="C1388" s="3" t="s">
        <v>1400</v>
      </c>
      <c r="D1388" s="3" t="s">
        <v>1406</v>
      </c>
      <c r="E1388" s="4" t="s">
        <v>1436</v>
      </c>
      <c r="F1388" s="2">
        <v>43644</v>
      </c>
      <c r="G1388" s="5">
        <v>43472</v>
      </c>
      <c r="H1388" s="6">
        <v>25000</v>
      </c>
      <c r="I1388" s="7">
        <v>25000</v>
      </c>
      <c r="J1388" s="4" t="s">
        <v>153</v>
      </c>
      <c r="K1388" s="8" t="s">
        <v>16</v>
      </c>
      <c r="L1388" s="3"/>
    </row>
    <row r="1389" spans="1:12" ht="114.95" customHeight="1">
      <c r="A1389" s="32">
        <v>1376</v>
      </c>
      <c r="B1389" s="2">
        <v>43630</v>
      </c>
      <c r="C1389" s="3" t="s">
        <v>1400</v>
      </c>
      <c r="D1389" s="3" t="s">
        <v>1015</v>
      </c>
      <c r="E1389" s="4" t="s">
        <v>1437</v>
      </c>
      <c r="F1389" s="2">
        <v>43644</v>
      </c>
      <c r="G1389" s="5">
        <v>43472</v>
      </c>
      <c r="H1389" s="6">
        <v>54600</v>
      </c>
      <c r="I1389" s="7">
        <v>54600</v>
      </c>
      <c r="J1389" s="4" t="s">
        <v>19</v>
      </c>
      <c r="K1389" s="8" t="s">
        <v>16</v>
      </c>
      <c r="L1389" s="3"/>
    </row>
    <row r="1390" spans="1:12" ht="114.95" customHeight="1">
      <c r="A1390" s="32">
        <v>1372</v>
      </c>
      <c r="B1390" s="2">
        <v>43635</v>
      </c>
      <c r="C1390" s="3" t="s">
        <v>1400</v>
      </c>
      <c r="D1390" s="3" t="s">
        <v>1438</v>
      </c>
      <c r="E1390" s="4" t="s">
        <v>1405</v>
      </c>
      <c r="F1390" s="2">
        <v>43531</v>
      </c>
      <c r="G1390" s="5">
        <v>43531</v>
      </c>
      <c r="H1390" s="6">
        <v>234000</v>
      </c>
      <c r="I1390" s="7">
        <v>234000</v>
      </c>
      <c r="J1390" s="4" t="s">
        <v>153</v>
      </c>
      <c r="K1390" s="8" t="s">
        <v>16</v>
      </c>
      <c r="L1390" s="3"/>
    </row>
    <row r="1391" spans="1:12" ht="114.95" customHeight="1">
      <c r="A1391" s="32">
        <v>1382</v>
      </c>
      <c r="B1391" s="2">
        <v>43665</v>
      </c>
      <c r="C1391" s="3" t="s">
        <v>1400</v>
      </c>
      <c r="D1391" s="3" t="s">
        <v>1439</v>
      </c>
      <c r="E1391" s="4" t="s">
        <v>1440</v>
      </c>
      <c r="F1391" s="2">
        <f>SUM(B1391+14)</f>
        <v>43679</v>
      </c>
      <c r="G1391" s="5">
        <v>43682</v>
      </c>
      <c r="H1391" s="6">
        <v>60000</v>
      </c>
      <c r="I1391" s="7">
        <v>60000</v>
      </c>
      <c r="J1391" s="4" t="s">
        <v>15</v>
      </c>
      <c r="K1391" s="8" t="s">
        <v>16</v>
      </c>
      <c r="L1391" s="3"/>
    </row>
    <row r="1392" spans="1:12" ht="114.95" customHeight="1">
      <c r="A1392" s="32">
        <v>1383</v>
      </c>
      <c r="B1392" s="2">
        <v>43755.523611111108</v>
      </c>
      <c r="C1392" s="3" t="s">
        <v>1400</v>
      </c>
      <c r="D1392" s="3" t="s">
        <v>1027</v>
      </c>
      <c r="E1392" s="4" t="s">
        <v>706</v>
      </c>
      <c r="F1392" s="2">
        <v>43769</v>
      </c>
      <c r="G1392" s="5">
        <v>43770</v>
      </c>
      <c r="H1392" s="6">
        <v>48000</v>
      </c>
      <c r="I1392" s="7">
        <v>56000</v>
      </c>
      <c r="J1392" s="4" t="s">
        <v>64</v>
      </c>
      <c r="K1392" s="8" t="s">
        <v>16</v>
      </c>
      <c r="L1392" s="3"/>
    </row>
    <row r="1393" spans="1:12" ht="114.95" customHeight="1">
      <c r="A1393" s="32">
        <v>1384</v>
      </c>
      <c r="B1393" s="2">
        <v>43833.840277777781</v>
      </c>
      <c r="C1393" s="3" t="s">
        <v>1400</v>
      </c>
      <c r="D1393" s="3" t="s">
        <v>1441</v>
      </c>
      <c r="E1393" s="4" t="s">
        <v>1442</v>
      </c>
      <c r="F1393" s="2">
        <f>SUM(B1393+14)</f>
        <v>43847.840277777781</v>
      </c>
      <c r="G1393" s="5">
        <v>43850</v>
      </c>
      <c r="H1393" s="6">
        <v>48000</v>
      </c>
      <c r="I1393" s="7">
        <v>73000</v>
      </c>
      <c r="J1393" s="4" t="s">
        <v>153</v>
      </c>
      <c r="K1393" s="8" t="s">
        <v>16</v>
      </c>
      <c r="L1393" s="3"/>
    </row>
    <row r="1394" spans="1:12" ht="114.95" customHeight="1">
      <c r="A1394" s="32">
        <v>1385</v>
      </c>
      <c r="B1394" s="2">
        <v>43838.970138888886</v>
      </c>
      <c r="C1394" s="3" t="s">
        <v>1400</v>
      </c>
      <c r="D1394" s="3" t="s">
        <v>1443</v>
      </c>
      <c r="E1394" s="4" t="s">
        <v>1444</v>
      </c>
      <c r="F1394" s="2">
        <f>SUM(B1394+14)</f>
        <v>43852.970138888886</v>
      </c>
      <c r="G1394" s="5">
        <v>43862</v>
      </c>
      <c r="H1394" s="6">
        <v>31000</v>
      </c>
      <c r="I1394" s="7">
        <v>45000</v>
      </c>
      <c r="J1394" s="4" t="s">
        <v>153</v>
      </c>
      <c r="K1394" s="8" t="s">
        <v>16</v>
      </c>
      <c r="L1394" s="3"/>
    </row>
    <row r="1395" spans="1:12" ht="114.95" customHeight="1">
      <c r="A1395" s="32">
        <v>1388</v>
      </c>
      <c r="B1395" s="2">
        <v>43857</v>
      </c>
      <c r="C1395" s="3" t="s">
        <v>1400</v>
      </c>
      <c r="D1395" s="3" t="s">
        <v>1338</v>
      </c>
      <c r="E1395" s="33" t="s">
        <v>1445</v>
      </c>
      <c r="F1395" s="2">
        <f>SUM(B1395+14)</f>
        <v>43871</v>
      </c>
      <c r="G1395" s="15">
        <v>43872</v>
      </c>
      <c r="H1395" s="10">
        <v>25000</v>
      </c>
      <c r="I1395" s="16">
        <v>50000</v>
      </c>
      <c r="J1395" s="2" t="s">
        <v>37</v>
      </c>
      <c r="K1395" s="13" t="s">
        <v>16</v>
      </c>
      <c r="L1395" s="3"/>
    </row>
    <row r="1396" spans="1:12" ht="114.95" customHeight="1">
      <c r="A1396" s="32">
        <v>1386</v>
      </c>
      <c r="B1396" s="2">
        <v>43857.911805555559</v>
      </c>
      <c r="C1396" s="3" t="s">
        <v>1400</v>
      </c>
      <c r="D1396" s="3" t="s">
        <v>76</v>
      </c>
      <c r="E1396" s="4" t="s">
        <v>1226</v>
      </c>
      <c r="F1396" s="2">
        <f>SUM(B1396+14)</f>
        <v>43871.911805555559</v>
      </c>
      <c r="G1396" s="5">
        <v>43831</v>
      </c>
      <c r="H1396" s="6">
        <v>18666.68</v>
      </c>
      <c r="I1396" s="7">
        <v>28000.02</v>
      </c>
      <c r="J1396" s="4" t="s">
        <v>19</v>
      </c>
      <c r="K1396" s="8" t="s">
        <v>16</v>
      </c>
      <c r="L1396" s="3"/>
    </row>
    <row r="1397" spans="1:12" ht="114.95" customHeight="1">
      <c r="A1397" s="32">
        <v>1387</v>
      </c>
      <c r="B1397" s="2">
        <v>43858.902083333334</v>
      </c>
      <c r="C1397" s="3" t="s">
        <v>1400</v>
      </c>
      <c r="D1397" s="3" t="s">
        <v>1446</v>
      </c>
      <c r="E1397" s="4" t="s">
        <v>1447</v>
      </c>
      <c r="F1397" s="2">
        <f>SUM(B1397+14)</f>
        <v>43872.902083333334</v>
      </c>
      <c r="G1397" s="5">
        <v>43873</v>
      </c>
      <c r="H1397" s="6">
        <v>100000</v>
      </c>
      <c r="I1397" s="7">
        <v>150000</v>
      </c>
      <c r="J1397" s="4" t="s">
        <v>15</v>
      </c>
      <c r="K1397" s="8" t="s">
        <v>16</v>
      </c>
      <c r="L1397" s="3"/>
    </row>
    <row r="1398" spans="1:12" ht="114.95" customHeight="1">
      <c r="A1398" s="32">
        <v>1389</v>
      </c>
      <c r="B1398" s="2">
        <v>43931.62777777778</v>
      </c>
      <c r="C1398" s="3" t="s">
        <v>1400</v>
      </c>
      <c r="D1398" s="3" t="s">
        <v>1448</v>
      </c>
      <c r="E1398" s="3" t="s">
        <v>1449</v>
      </c>
      <c r="F1398" s="2">
        <v>43948</v>
      </c>
      <c r="G1398" s="2">
        <v>43945</v>
      </c>
      <c r="H1398" s="10">
        <v>32700</v>
      </c>
      <c r="I1398" s="10">
        <v>40000</v>
      </c>
      <c r="J1398" s="3" t="s">
        <v>61</v>
      </c>
      <c r="K1398" s="3" t="s">
        <v>16</v>
      </c>
      <c r="L1398" s="3"/>
    </row>
    <row r="1399" spans="1:12" ht="114.95" customHeight="1">
      <c r="A1399" s="32">
        <v>1390</v>
      </c>
      <c r="B1399" s="2">
        <v>43948.662499999999</v>
      </c>
      <c r="C1399" s="3" t="s">
        <v>1400</v>
      </c>
      <c r="D1399" s="3" t="s">
        <v>123</v>
      </c>
      <c r="E1399" s="3" t="s">
        <v>1450</v>
      </c>
      <c r="F1399" s="2">
        <f t="shared" ref="F1399:F1410" si="60">SUM(B1399+14)</f>
        <v>43962.662499999999</v>
      </c>
      <c r="G1399" s="2">
        <v>43983</v>
      </c>
      <c r="H1399" s="10">
        <v>610000</v>
      </c>
      <c r="I1399" s="10">
        <v>615000</v>
      </c>
      <c r="J1399" s="3" t="s">
        <v>19</v>
      </c>
      <c r="K1399" s="3" t="s">
        <v>16</v>
      </c>
      <c r="L1399" s="3"/>
    </row>
    <row r="1400" spans="1:12" ht="114.95" customHeight="1">
      <c r="A1400" s="32">
        <v>1392</v>
      </c>
      <c r="B1400" s="2">
        <v>43978.979861111111</v>
      </c>
      <c r="C1400" s="3" t="s">
        <v>1400</v>
      </c>
      <c r="D1400" s="3" t="s">
        <v>765</v>
      </c>
      <c r="E1400" s="3" t="s">
        <v>120</v>
      </c>
      <c r="F1400" s="2">
        <f t="shared" si="60"/>
        <v>43992.979861111111</v>
      </c>
      <c r="G1400" s="2">
        <v>44044</v>
      </c>
      <c r="H1400" s="10">
        <v>150000</v>
      </c>
      <c r="I1400" s="10">
        <v>180000</v>
      </c>
      <c r="J1400" s="3" t="s">
        <v>19</v>
      </c>
      <c r="K1400" s="3" t="s">
        <v>16</v>
      </c>
      <c r="L1400" s="3"/>
    </row>
    <row r="1401" spans="1:12" ht="114.95" customHeight="1">
      <c r="A1401" s="32">
        <v>1393</v>
      </c>
      <c r="B1401" s="2">
        <v>43978.984027777777</v>
      </c>
      <c r="C1401" s="3" t="s">
        <v>1400</v>
      </c>
      <c r="D1401" s="3" t="s">
        <v>1027</v>
      </c>
      <c r="E1401" s="3" t="s">
        <v>706</v>
      </c>
      <c r="F1401" s="2">
        <f t="shared" si="60"/>
        <v>43992.984027777777</v>
      </c>
      <c r="G1401" s="2">
        <v>44013</v>
      </c>
      <c r="H1401" s="10">
        <v>70000</v>
      </c>
      <c r="I1401" s="10">
        <v>73000</v>
      </c>
      <c r="J1401" s="3" t="s">
        <v>19</v>
      </c>
      <c r="K1401" s="3" t="s">
        <v>16</v>
      </c>
      <c r="L1401" s="3"/>
    </row>
    <row r="1402" spans="1:12" ht="114.95" customHeight="1">
      <c r="A1402" s="32">
        <v>1394</v>
      </c>
      <c r="B1402" s="2">
        <v>43978.986111111109</v>
      </c>
      <c r="C1402" s="3" t="s">
        <v>1400</v>
      </c>
      <c r="D1402" s="3" t="s">
        <v>1027</v>
      </c>
      <c r="E1402" s="3" t="s">
        <v>706</v>
      </c>
      <c r="F1402" s="2">
        <f t="shared" si="60"/>
        <v>43992.986111111109</v>
      </c>
      <c r="G1402" s="2">
        <v>44013</v>
      </c>
      <c r="H1402" s="10">
        <v>29000</v>
      </c>
      <c r="I1402" s="10">
        <v>31000</v>
      </c>
      <c r="J1402" s="3" t="s">
        <v>19</v>
      </c>
      <c r="K1402" s="3" t="s">
        <v>16</v>
      </c>
      <c r="L1402" s="3"/>
    </row>
    <row r="1403" spans="1:12" ht="114.95" customHeight="1">
      <c r="A1403" s="32">
        <v>1395</v>
      </c>
      <c r="B1403" s="2">
        <v>43978.986805555556</v>
      </c>
      <c r="C1403" s="3" t="s">
        <v>1400</v>
      </c>
      <c r="D1403" s="3" t="s">
        <v>129</v>
      </c>
      <c r="E1403" s="3" t="s">
        <v>1451</v>
      </c>
      <c r="F1403" s="2">
        <f t="shared" si="60"/>
        <v>43992.986805555556</v>
      </c>
      <c r="G1403" s="2">
        <v>43983</v>
      </c>
      <c r="H1403" s="10">
        <v>24000</v>
      </c>
      <c r="I1403" s="10">
        <v>26000</v>
      </c>
      <c r="J1403" s="3" t="s">
        <v>19</v>
      </c>
      <c r="K1403" s="3" t="s">
        <v>16</v>
      </c>
      <c r="L1403" s="3"/>
    </row>
    <row r="1404" spans="1:12" ht="114.95" customHeight="1">
      <c r="A1404" s="32">
        <v>1399</v>
      </c>
      <c r="B1404" s="2">
        <v>43978.993055555555</v>
      </c>
      <c r="C1404" s="3" t="s">
        <v>1400</v>
      </c>
      <c r="D1404" s="3" t="s">
        <v>1452</v>
      </c>
      <c r="E1404" s="3" t="s">
        <v>1453</v>
      </c>
      <c r="F1404" s="2">
        <f t="shared" si="60"/>
        <v>43992.993055555555</v>
      </c>
      <c r="G1404" s="2">
        <v>44013</v>
      </c>
      <c r="H1404" s="10">
        <v>75000</v>
      </c>
      <c r="I1404" s="10">
        <v>80000</v>
      </c>
      <c r="J1404" s="3" t="s">
        <v>153</v>
      </c>
      <c r="K1404" s="3" t="s">
        <v>16</v>
      </c>
      <c r="L1404" s="3"/>
    </row>
    <row r="1405" spans="1:12" ht="114.95" customHeight="1">
      <c r="A1405" s="32">
        <v>1398</v>
      </c>
      <c r="B1405" s="2">
        <v>43978.994444444441</v>
      </c>
      <c r="C1405" s="3" t="s">
        <v>1400</v>
      </c>
      <c r="D1405" s="3" t="s">
        <v>76</v>
      </c>
      <c r="E1405" s="3" t="s">
        <v>364</v>
      </c>
      <c r="F1405" s="2">
        <f t="shared" si="60"/>
        <v>43992.994444444441</v>
      </c>
      <c r="G1405" s="2">
        <v>44013</v>
      </c>
      <c r="H1405" s="10">
        <v>113100</v>
      </c>
      <c r="I1405" s="10">
        <v>113100</v>
      </c>
      <c r="J1405" s="3" t="s">
        <v>153</v>
      </c>
      <c r="K1405" s="3" t="s">
        <v>16</v>
      </c>
      <c r="L1405" s="13"/>
    </row>
    <row r="1406" spans="1:12" ht="114.95" customHeight="1">
      <c r="A1406" s="32">
        <v>1391</v>
      </c>
      <c r="B1406" s="2">
        <v>43986.727777777778</v>
      </c>
      <c r="C1406" s="3" t="s">
        <v>1400</v>
      </c>
      <c r="D1406" s="3" t="s">
        <v>1448</v>
      </c>
      <c r="E1406" s="3" t="s">
        <v>1036</v>
      </c>
      <c r="F1406" s="2">
        <f t="shared" si="60"/>
        <v>44000.727777777778</v>
      </c>
      <c r="G1406" s="2">
        <v>44013</v>
      </c>
      <c r="H1406" s="10">
        <v>83436</v>
      </c>
      <c r="I1406" s="10">
        <v>83436</v>
      </c>
      <c r="J1406" s="3" t="s">
        <v>19</v>
      </c>
      <c r="K1406" s="3" t="s">
        <v>15</v>
      </c>
      <c r="L1406" s="3" t="s">
        <v>1454</v>
      </c>
    </row>
    <row r="1407" spans="1:12" ht="114.95" customHeight="1">
      <c r="A1407" s="32">
        <v>1397</v>
      </c>
      <c r="B1407" s="2">
        <v>43986.730555555558</v>
      </c>
      <c r="C1407" s="3" t="s">
        <v>1400</v>
      </c>
      <c r="D1407" s="3" t="s">
        <v>76</v>
      </c>
      <c r="E1407" s="3" t="s">
        <v>1243</v>
      </c>
      <c r="F1407" s="2">
        <f t="shared" si="60"/>
        <v>44000.730555555558</v>
      </c>
      <c r="G1407" s="2">
        <v>44013</v>
      </c>
      <c r="H1407" s="10">
        <v>34800</v>
      </c>
      <c r="I1407" s="10">
        <v>34800</v>
      </c>
      <c r="J1407" s="3" t="s">
        <v>153</v>
      </c>
      <c r="K1407" s="3" t="s">
        <v>16</v>
      </c>
      <c r="L1407" s="13"/>
    </row>
    <row r="1408" spans="1:12" ht="114.95" customHeight="1">
      <c r="A1408" s="32">
        <v>1400</v>
      </c>
      <c r="B1408" s="2">
        <v>43997.78125</v>
      </c>
      <c r="C1408" s="3" t="s">
        <v>1400</v>
      </c>
      <c r="D1408" s="3" t="s">
        <v>1443</v>
      </c>
      <c r="E1408" s="3" t="s">
        <v>120</v>
      </c>
      <c r="F1408" s="2">
        <f t="shared" si="60"/>
        <v>44011.78125</v>
      </c>
      <c r="G1408" s="2">
        <v>44013</v>
      </c>
      <c r="H1408" s="10">
        <v>48000</v>
      </c>
      <c r="I1408" s="10">
        <v>48000</v>
      </c>
      <c r="J1408" s="3" t="s">
        <v>153</v>
      </c>
      <c r="K1408" s="3" t="s">
        <v>16</v>
      </c>
      <c r="L1408" s="3"/>
    </row>
    <row r="1409" spans="1:12" ht="114.95" customHeight="1">
      <c r="A1409" s="32">
        <v>1401</v>
      </c>
      <c r="B1409" s="2">
        <v>43999.765277777777</v>
      </c>
      <c r="C1409" s="3" t="s">
        <v>1400</v>
      </c>
      <c r="D1409" s="3" t="s">
        <v>1277</v>
      </c>
      <c r="E1409" s="3" t="s">
        <v>1455</v>
      </c>
      <c r="F1409" s="2">
        <f t="shared" si="60"/>
        <v>44013.765277777777</v>
      </c>
      <c r="G1409" s="2">
        <v>44013</v>
      </c>
      <c r="H1409" s="10">
        <v>30740</v>
      </c>
      <c r="I1409" s="10">
        <v>30740</v>
      </c>
      <c r="J1409" s="3" t="s">
        <v>153</v>
      </c>
      <c r="K1409" s="3" t="s">
        <v>16</v>
      </c>
      <c r="L1409" s="3"/>
    </row>
    <row r="1410" spans="1:12" ht="114.95" customHeight="1">
      <c r="A1410" s="32">
        <v>1396</v>
      </c>
      <c r="B1410" s="2">
        <v>44004.775694444441</v>
      </c>
      <c r="C1410" s="3" t="s">
        <v>1400</v>
      </c>
      <c r="D1410" s="3" t="s">
        <v>1448</v>
      </c>
      <c r="E1410" s="3" t="s">
        <v>1456</v>
      </c>
      <c r="F1410" s="2">
        <f t="shared" si="60"/>
        <v>44018.775694444441</v>
      </c>
      <c r="G1410" s="2">
        <v>44004</v>
      </c>
      <c r="H1410" s="10">
        <v>35752</v>
      </c>
      <c r="I1410" s="10">
        <v>40000</v>
      </c>
      <c r="J1410" s="3" t="s">
        <v>61</v>
      </c>
      <c r="K1410" s="3" t="s">
        <v>16</v>
      </c>
      <c r="L1410" s="3"/>
    </row>
    <row r="1411" spans="1:12" ht="114.95" customHeight="1">
      <c r="A1411" s="32">
        <v>1402</v>
      </c>
      <c r="B1411" s="2">
        <v>44011.686111111114</v>
      </c>
      <c r="C1411" s="3" t="s">
        <v>1400</v>
      </c>
      <c r="D1411" s="3" t="s">
        <v>656</v>
      </c>
      <c r="E1411" s="3" t="s">
        <v>1457</v>
      </c>
      <c r="F1411" s="2">
        <v>44022</v>
      </c>
      <c r="G1411" s="2">
        <v>44013</v>
      </c>
      <c r="H1411" s="10">
        <v>31074</v>
      </c>
      <c r="I1411" s="10">
        <v>31074</v>
      </c>
      <c r="J1411" s="3" t="s">
        <v>73</v>
      </c>
      <c r="K1411" s="3" t="s">
        <v>16</v>
      </c>
      <c r="L1411" s="3"/>
    </row>
    <row r="1412" spans="1:12" ht="114.95" customHeight="1">
      <c r="A1412" s="32">
        <v>1403</v>
      </c>
      <c r="B1412" s="2">
        <v>44029.753472222219</v>
      </c>
      <c r="C1412" s="3" t="s">
        <v>1400</v>
      </c>
      <c r="D1412" s="3" t="s">
        <v>209</v>
      </c>
      <c r="E1412" s="3" t="s">
        <v>180</v>
      </c>
      <c r="F1412" s="2">
        <v>44039</v>
      </c>
      <c r="G1412" s="2">
        <v>44044</v>
      </c>
      <c r="H1412" s="10">
        <v>424396.2</v>
      </c>
      <c r="I1412" s="10">
        <v>424396.2</v>
      </c>
      <c r="J1412" s="3" t="s">
        <v>273</v>
      </c>
      <c r="K1412" s="3" t="s">
        <v>16</v>
      </c>
      <c r="L1412" s="3"/>
    </row>
    <row r="1413" spans="1:12" ht="114.95" customHeight="1">
      <c r="A1413" s="32">
        <v>1405</v>
      </c>
      <c r="B1413" s="2">
        <v>44033.863888888889</v>
      </c>
      <c r="C1413" s="3" t="s">
        <v>1400</v>
      </c>
      <c r="D1413" s="3" t="s">
        <v>1458</v>
      </c>
      <c r="E1413" s="3" t="s">
        <v>1459</v>
      </c>
      <c r="F1413" s="2">
        <v>44044</v>
      </c>
      <c r="G1413" s="2">
        <v>44013</v>
      </c>
      <c r="H1413" s="10">
        <v>225000</v>
      </c>
      <c r="I1413" s="10">
        <v>225000</v>
      </c>
      <c r="J1413" s="3" t="s">
        <v>153</v>
      </c>
      <c r="K1413" s="3" t="s">
        <v>15</v>
      </c>
      <c r="L1413" s="3" t="s">
        <v>1460</v>
      </c>
    </row>
    <row r="1414" spans="1:12" ht="114.95" customHeight="1">
      <c r="A1414" s="32">
        <v>1406</v>
      </c>
      <c r="B1414" s="2">
        <v>44033.867361111108</v>
      </c>
      <c r="C1414" s="3" t="s">
        <v>1400</v>
      </c>
      <c r="D1414" s="3" t="s">
        <v>1438</v>
      </c>
      <c r="E1414" s="3" t="s">
        <v>1461</v>
      </c>
      <c r="F1414" s="2">
        <v>44044</v>
      </c>
      <c r="G1414" s="2">
        <v>44013</v>
      </c>
      <c r="H1414" s="10">
        <v>85000</v>
      </c>
      <c r="I1414" s="10">
        <v>85000</v>
      </c>
      <c r="J1414" s="3" t="s">
        <v>153</v>
      </c>
      <c r="K1414" s="3" t="s">
        <v>15</v>
      </c>
      <c r="L1414" s="3" t="s">
        <v>1462</v>
      </c>
    </row>
    <row r="1415" spans="1:12" ht="114.95" customHeight="1">
      <c r="A1415" s="32">
        <v>1404</v>
      </c>
      <c r="B1415" s="2">
        <v>44060.987500000003</v>
      </c>
      <c r="C1415" s="3" t="s">
        <v>1400</v>
      </c>
      <c r="D1415" s="3" t="s">
        <v>603</v>
      </c>
      <c r="E1415" s="3" t="s">
        <v>1463</v>
      </c>
      <c r="F1415" s="2">
        <v>44071</v>
      </c>
      <c r="G1415" s="2">
        <v>44075</v>
      </c>
      <c r="H1415" s="10">
        <v>52992</v>
      </c>
      <c r="I1415" s="10">
        <v>100000</v>
      </c>
      <c r="J1415" s="3" t="s">
        <v>273</v>
      </c>
      <c r="K1415" s="3" t="s">
        <v>16</v>
      </c>
      <c r="L1415" s="3"/>
    </row>
    <row r="1416" spans="1:12" ht="114.95" customHeight="1">
      <c r="A1416" s="32">
        <v>1407</v>
      </c>
      <c r="B1416" s="28">
        <v>44141.677083333336</v>
      </c>
      <c r="C1416" s="3" t="s">
        <v>1400</v>
      </c>
      <c r="D1416" s="3" t="s">
        <v>1464</v>
      </c>
      <c r="E1416" s="3" t="s">
        <v>1465</v>
      </c>
      <c r="F1416" s="28">
        <f>SUM(B1416+14)</f>
        <v>44155.677083333336</v>
      </c>
      <c r="G1416" s="28">
        <v>44105</v>
      </c>
      <c r="H1416" s="7">
        <v>285454</v>
      </c>
      <c r="I1416" s="7">
        <v>385454</v>
      </c>
      <c r="J1416" s="3" t="s">
        <v>153</v>
      </c>
      <c r="K1416" s="29" t="s">
        <v>16</v>
      </c>
      <c r="L1416" s="3"/>
    </row>
    <row r="1417" spans="1:12" ht="114.95" customHeight="1">
      <c r="A1417" s="32">
        <v>1410</v>
      </c>
      <c r="B1417" s="12">
        <v>44207.74722222222</v>
      </c>
      <c r="C1417" s="13" t="s">
        <v>1400</v>
      </c>
      <c r="D1417" s="13" t="s">
        <v>560</v>
      </c>
      <c r="E1417" s="13" t="s">
        <v>1466</v>
      </c>
      <c r="F1417" s="12">
        <f>SUM(B1417 +14)</f>
        <v>44221.74722222222</v>
      </c>
      <c r="G1417" s="12">
        <v>44187</v>
      </c>
      <c r="H1417" s="14">
        <v>64894</v>
      </c>
      <c r="I1417" s="14">
        <v>64929</v>
      </c>
      <c r="J1417" s="13" t="s">
        <v>73</v>
      </c>
      <c r="K1417" s="13" t="s">
        <v>16</v>
      </c>
      <c r="L1417" s="3"/>
    </row>
    <row r="1418" spans="1:12" ht="114.95" customHeight="1">
      <c r="A1418" s="32">
        <v>1409</v>
      </c>
      <c r="B1418" s="21">
        <v>44207.759027777778</v>
      </c>
      <c r="C1418" s="24" t="s">
        <v>1400</v>
      </c>
      <c r="D1418" s="24" t="s">
        <v>1438</v>
      </c>
      <c r="E1418" s="24" t="s">
        <v>1461</v>
      </c>
      <c r="F1418" s="21">
        <f>SUM(B1418 +14)</f>
        <v>44221.759027777778</v>
      </c>
      <c r="G1418" s="21">
        <v>44013</v>
      </c>
      <c r="H1418" s="23">
        <v>85000</v>
      </c>
      <c r="I1418" s="23">
        <v>235000</v>
      </c>
      <c r="J1418" s="13" t="s">
        <v>153</v>
      </c>
      <c r="K1418" s="13" t="s">
        <v>15</v>
      </c>
      <c r="L1418" s="3" t="s">
        <v>1467</v>
      </c>
    </row>
    <row r="1419" spans="1:12" ht="114.95" customHeight="1">
      <c r="A1419" s="32">
        <v>1408</v>
      </c>
      <c r="B1419" s="12">
        <v>44208.474305555559</v>
      </c>
      <c r="C1419" s="13" t="s">
        <v>1400</v>
      </c>
      <c r="D1419" s="13" t="s">
        <v>1443</v>
      </c>
      <c r="E1419" s="13" t="s">
        <v>1468</v>
      </c>
      <c r="F1419" s="12">
        <f>SUM(B1419 +14)</f>
        <v>44222.474305555559</v>
      </c>
      <c r="G1419" s="12">
        <v>44013</v>
      </c>
      <c r="H1419" s="14">
        <v>48000</v>
      </c>
      <c r="I1419" s="14">
        <v>133000</v>
      </c>
      <c r="J1419" s="13" t="s">
        <v>153</v>
      </c>
      <c r="K1419" s="13" t="s">
        <v>16</v>
      </c>
      <c r="L1419" s="3"/>
    </row>
    <row r="1420" spans="1:12" ht="114.95" customHeight="1">
      <c r="A1420" s="32">
        <v>1412</v>
      </c>
      <c r="B1420" s="2">
        <v>44281.689583333333</v>
      </c>
      <c r="C1420" s="3" t="s">
        <v>1400</v>
      </c>
      <c r="D1420" s="3" t="s">
        <v>1433</v>
      </c>
      <c r="E1420" s="4" t="s">
        <v>1459</v>
      </c>
      <c r="F1420" s="2">
        <f>SUM(B1420+14)</f>
        <v>44295.689583333333</v>
      </c>
      <c r="G1420" s="5">
        <v>44013</v>
      </c>
      <c r="H1420" s="6">
        <v>20000</v>
      </c>
      <c r="I1420" s="7">
        <v>20000</v>
      </c>
      <c r="J1420" s="4" t="s">
        <v>19</v>
      </c>
      <c r="K1420" s="8" t="s">
        <v>15</v>
      </c>
      <c r="L1420" s="3" t="s">
        <v>1469</v>
      </c>
    </row>
    <row r="1421" spans="1:12" ht="114.95" customHeight="1">
      <c r="A1421" s="32">
        <v>1411</v>
      </c>
      <c r="B1421" s="2">
        <v>44285.616666666669</v>
      </c>
      <c r="C1421" s="3" t="s">
        <v>1400</v>
      </c>
      <c r="D1421" s="3" t="s">
        <v>123</v>
      </c>
      <c r="E1421" s="4" t="s">
        <v>1450</v>
      </c>
      <c r="F1421" s="2">
        <f>SUM(B1421+14)</f>
        <v>44299.616666666669</v>
      </c>
      <c r="G1421" s="5">
        <v>44348</v>
      </c>
      <c r="H1421" s="6">
        <v>499146.1</v>
      </c>
      <c r="I1421" s="7">
        <v>503681.87</v>
      </c>
      <c r="J1421" s="4" t="s">
        <v>19</v>
      </c>
      <c r="K1421" s="8" t="s">
        <v>16</v>
      </c>
      <c r="L1421" s="3"/>
    </row>
    <row r="1422" spans="1:12" ht="114.95" customHeight="1">
      <c r="A1422" s="32">
        <v>1413</v>
      </c>
      <c r="B1422" s="2">
        <v>44287.57916666667</v>
      </c>
      <c r="C1422" s="3" t="s">
        <v>1400</v>
      </c>
      <c r="D1422" s="3" t="s">
        <v>1470</v>
      </c>
      <c r="E1422" s="4" t="s">
        <v>1471</v>
      </c>
      <c r="F1422" s="2">
        <f>SUM(B1422+14)</f>
        <v>44301.57916666667</v>
      </c>
      <c r="G1422" s="5">
        <v>44300</v>
      </c>
      <c r="H1422" s="6">
        <v>280140</v>
      </c>
      <c r="I1422" s="7">
        <v>280140</v>
      </c>
      <c r="J1422" s="4" t="s">
        <v>15</v>
      </c>
      <c r="K1422" s="8" t="s">
        <v>16</v>
      </c>
      <c r="L1422" s="3"/>
    </row>
    <row r="1423" spans="1:12" ht="114.95" customHeight="1">
      <c r="A1423" s="32">
        <v>1414</v>
      </c>
      <c r="B1423" s="2">
        <v>44315.479861111111</v>
      </c>
      <c r="C1423" s="3" t="s">
        <v>1400</v>
      </c>
      <c r="D1423" s="3" t="s">
        <v>1464</v>
      </c>
      <c r="E1423" s="4" t="s">
        <v>1472</v>
      </c>
      <c r="F1423" s="2">
        <f>SUM(B1423 + 14)</f>
        <v>44329.479861111111</v>
      </c>
      <c r="G1423" s="5">
        <v>44317</v>
      </c>
      <c r="H1423" s="6">
        <v>42579.82</v>
      </c>
      <c r="I1423" s="7">
        <v>42579.82</v>
      </c>
      <c r="J1423" s="4" t="s">
        <v>19</v>
      </c>
      <c r="K1423" s="8" t="s">
        <v>16</v>
      </c>
      <c r="L1423" s="3"/>
    </row>
    <row r="1424" spans="1:12" ht="114.95" customHeight="1">
      <c r="A1424" s="32">
        <v>1416</v>
      </c>
      <c r="B1424" s="2">
        <v>44349</v>
      </c>
      <c r="C1424" s="2" t="s">
        <v>1400</v>
      </c>
      <c r="D1424" s="3" t="s">
        <v>1473</v>
      </c>
      <c r="E1424" s="4" t="s">
        <v>1474</v>
      </c>
      <c r="F1424" s="2">
        <v>44363</v>
      </c>
      <c r="G1424" s="5">
        <v>44363</v>
      </c>
      <c r="H1424" s="6">
        <v>42731.199999999997</v>
      </c>
      <c r="I1424" s="7">
        <v>42731.199999999997</v>
      </c>
      <c r="J1424" s="4" t="s">
        <v>15</v>
      </c>
      <c r="K1424" s="8" t="s">
        <v>16</v>
      </c>
      <c r="L1424" s="3"/>
    </row>
    <row r="1425" spans="1:12" ht="114.95" customHeight="1">
      <c r="A1425" s="32">
        <v>1417</v>
      </c>
      <c r="B1425" s="2">
        <v>44349</v>
      </c>
      <c r="C1425" s="2" t="s">
        <v>1400</v>
      </c>
      <c r="D1425" s="3" t="s">
        <v>209</v>
      </c>
      <c r="E1425" s="4" t="s">
        <v>1475</v>
      </c>
      <c r="F1425" s="2">
        <v>44364</v>
      </c>
      <c r="G1425" s="5">
        <v>44409</v>
      </c>
      <c r="H1425" s="6">
        <v>324412</v>
      </c>
      <c r="I1425" s="7">
        <v>430434</v>
      </c>
      <c r="J1425" s="4" t="s">
        <v>216</v>
      </c>
      <c r="K1425" s="8" t="s">
        <v>16</v>
      </c>
      <c r="L1425" s="3"/>
    </row>
    <row r="1426" spans="1:12" ht="114.95" customHeight="1">
      <c r="A1426" s="32">
        <v>1418</v>
      </c>
      <c r="B1426" s="2">
        <v>44349</v>
      </c>
      <c r="C1426" s="2" t="s">
        <v>1400</v>
      </c>
      <c r="D1426" s="3" t="s">
        <v>765</v>
      </c>
      <c r="E1426" s="4" t="s">
        <v>1476</v>
      </c>
      <c r="F1426" s="2">
        <v>44364</v>
      </c>
      <c r="G1426" s="5">
        <v>44409</v>
      </c>
      <c r="H1426" s="6">
        <v>350000</v>
      </c>
      <c r="I1426" s="7">
        <v>442000</v>
      </c>
      <c r="J1426" s="4" t="s">
        <v>19</v>
      </c>
      <c r="K1426" s="8" t="s">
        <v>16</v>
      </c>
      <c r="L1426" s="3"/>
    </row>
    <row r="1427" spans="1:12" ht="114.95" customHeight="1">
      <c r="A1427" s="32">
        <v>1419</v>
      </c>
      <c r="B1427" s="2">
        <v>44349</v>
      </c>
      <c r="C1427" s="2" t="s">
        <v>1400</v>
      </c>
      <c r="D1427" s="3" t="s">
        <v>1277</v>
      </c>
      <c r="E1427" s="4" t="s">
        <v>1477</v>
      </c>
      <c r="F1427" s="2">
        <v>44364</v>
      </c>
      <c r="G1427" s="5">
        <v>44378</v>
      </c>
      <c r="H1427" s="6">
        <v>28240</v>
      </c>
      <c r="I1427" s="7">
        <v>28240</v>
      </c>
      <c r="J1427" s="4" t="s">
        <v>153</v>
      </c>
      <c r="K1427" s="8" t="s">
        <v>16</v>
      </c>
      <c r="L1427" s="3"/>
    </row>
    <row r="1428" spans="1:12" ht="114.95" customHeight="1">
      <c r="A1428" s="32">
        <v>1422</v>
      </c>
      <c r="B1428" s="2">
        <v>44349.934027777781</v>
      </c>
      <c r="C1428" s="3" t="s">
        <v>1400</v>
      </c>
      <c r="D1428" s="3" t="s">
        <v>1033</v>
      </c>
      <c r="E1428" s="4" t="s">
        <v>1478</v>
      </c>
      <c r="F1428" s="2">
        <v>44364</v>
      </c>
      <c r="G1428" s="5">
        <v>44378</v>
      </c>
      <c r="H1428" s="6">
        <v>24000</v>
      </c>
      <c r="I1428" s="7">
        <v>24000</v>
      </c>
      <c r="J1428" s="4" t="s">
        <v>166</v>
      </c>
      <c r="K1428" s="8" t="s">
        <v>16</v>
      </c>
      <c r="L1428" s="3"/>
    </row>
    <row r="1429" spans="1:12" ht="114.95" customHeight="1">
      <c r="A1429" s="32">
        <v>1423</v>
      </c>
      <c r="B1429" s="2">
        <v>44349.956250000003</v>
      </c>
      <c r="C1429" s="3" t="s">
        <v>1400</v>
      </c>
      <c r="D1429" s="3" t="s">
        <v>1443</v>
      </c>
      <c r="E1429" s="4" t="s">
        <v>1479</v>
      </c>
      <c r="F1429" s="2">
        <v>44364</v>
      </c>
      <c r="G1429" s="5">
        <v>44378</v>
      </c>
      <c r="H1429" s="6">
        <v>80000</v>
      </c>
      <c r="I1429" s="7">
        <v>122000</v>
      </c>
      <c r="J1429" s="4" t="s">
        <v>15</v>
      </c>
      <c r="K1429" s="8" t="s">
        <v>16</v>
      </c>
      <c r="L1429" s="3"/>
    </row>
    <row r="1430" spans="1:12" ht="114.95" customHeight="1">
      <c r="A1430" s="32">
        <v>1425</v>
      </c>
      <c r="B1430" s="2">
        <v>44350.494444444441</v>
      </c>
      <c r="C1430" s="3" t="s">
        <v>1400</v>
      </c>
      <c r="D1430" s="3" t="s">
        <v>1458</v>
      </c>
      <c r="E1430" s="4" t="s">
        <v>1480</v>
      </c>
      <c r="F1430" s="2">
        <v>44364</v>
      </c>
      <c r="G1430" s="5">
        <v>44378</v>
      </c>
      <c r="H1430" s="6">
        <v>144000</v>
      </c>
      <c r="I1430" s="7">
        <v>165000</v>
      </c>
      <c r="J1430" s="4" t="s">
        <v>15</v>
      </c>
      <c r="K1430" s="8" t="s">
        <v>15</v>
      </c>
      <c r="L1430" s="3" t="s">
        <v>1481</v>
      </c>
    </row>
    <row r="1431" spans="1:12" ht="114.95" customHeight="1">
      <c r="A1431" s="32">
        <v>1421</v>
      </c>
      <c r="B1431" s="2">
        <v>44350.591666666667</v>
      </c>
      <c r="C1431" s="3" t="s">
        <v>1400</v>
      </c>
      <c r="D1431" s="3" t="s">
        <v>76</v>
      </c>
      <c r="E1431" s="4" t="s">
        <v>1482</v>
      </c>
      <c r="F1431" s="2">
        <v>44364</v>
      </c>
      <c r="G1431" s="5">
        <v>44378</v>
      </c>
      <c r="H1431" s="6">
        <v>118200</v>
      </c>
      <c r="I1431" s="7">
        <v>150000</v>
      </c>
      <c r="J1431" s="4" t="s">
        <v>15</v>
      </c>
      <c r="K1431" s="8" t="s">
        <v>16</v>
      </c>
      <c r="L1431" s="3"/>
    </row>
    <row r="1432" spans="1:12" ht="114.95" customHeight="1">
      <c r="A1432" s="32">
        <v>1426</v>
      </c>
      <c r="B1432" s="2">
        <v>44363.943055555559</v>
      </c>
      <c r="C1432" s="3" t="s">
        <v>1400</v>
      </c>
      <c r="D1432" s="3" t="s">
        <v>1027</v>
      </c>
      <c r="E1432" s="4" t="s">
        <v>1483</v>
      </c>
      <c r="F1432" s="2">
        <f>SUM(B1432+14)</f>
        <v>44377.943055555559</v>
      </c>
      <c r="G1432" s="5">
        <v>44378</v>
      </c>
      <c r="H1432" s="6">
        <v>106614</v>
      </c>
      <c r="I1432" s="7">
        <v>115000</v>
      </c>
      <c r="J1432" s="4" t="s">
        <v>19</v>
      </c>
      <c r="K1432" s="8" t="s">
        <v>16</v>
      </c>
      <c r="L1432" s="3"/>
    </row>
    <row r="1433" spans="1:12" ht="114.95" customHeight="1">
      <c r="A1433" s="32">
        <v>1427</v>
      </c>
      <c r="B1433" s="2">
        <v>44364.65</v>
      </c>
      <c r="C1433" s="3" t="s">
        <v>1400</v>
      </c>
      <c r="D1433" s="3" t="s">
        <v>1464</v>
      </c>
      <c r="E1433" s="4" t="s">
        <v>1484</v>
      </c>
      <c r="F1433" s="2">
        <f>SUM(B1433+14)</f>
        <v>44378.65</v>
      </c>
      <c r="G1433" s="5">
        <v>44389</v>
      </c>
      <c r="H1433" s="6">
        <v>40967</v>
      </c>
      <c r="I1433" s="7">
        <v>40967.33</v>
      </c>
      <c r="J1433" s="4" t="s">
        <v>19</v>
      </c>
      <c r="K1433" s="8" t="s">
        <v>16</v>
      </c>
      <c r="L1433" s="3"/>
    </row>
    <row r="1434" spans="1:12" ht="114.95" customHeight="1">
      <c r="A1434" s="32">
        <v>1428</v>
      </c>
      <c r="B1434" s="2">
        <v>44364.654861111114</v>
      </c>
      <c r="C1434" s="3" t="s">
        <v>1400</v>
      </c>
      <c r="D1434" s="3" t="s">
        <v>1485</v>
      </c>
      <c r="E1434" s="4" t="s">
        <v>1486</v>
      </c>
      <c r="F1434" s="2">
        <f>SUM(B1434+14)</f>
        <v>44378.654861111114</v>
      </c>
      <c r="G1434" s="5">
        <v>44013</v>
      </c>
      <c r="H1434" s="6">
        <v>26000</v>
      </c>
      <c r="I1434" s="7">
        <v>26000</v>
      </c>
      <c r="J1434" s="4" t="s">
        <v>19</v>
      </c>
      <c r="K1434" s="8" t="s">
        <v>15</v>
      </c>
      <c r="L1434" s="3" t="s">
        <v>1487</v>
      </c>
    </row>
    <row r="1435" spans="1:12" ht="114.95" customHeight="1">
      <c r="A1435" s="32">
        <v>1415</v>
      </c>
      <c r="B1435" s="2">
        <v>44364.673611111109</v>
      </c>
      <c r="C1435" s="3" t="s">
        <v>1400</v>
      </c>
      <c r="D1435" s="3" t="s">
        <v>1488</v>
      </c>
      <c r="E1435" s="4" t="s">
        <v>1489</v>
      </c>
      <c r="F1435" s="2">
        <f>SUM(B1435 + 14)</f>
        <v>44378.673611111109</v>
      </c>
      <c r="G1435" s="5">
        <v>44379</v>
      </c>
      <c r="H1435" s="6">
        <v>57750</v>
      </c>
      <c r="I1435" s="7">
        <v>57860</v>
      </c>
      <c r="J1435" s="4" t="s">
        <v>15</v>
      </c>
      <c r="K1435" s="8" t="s">
        <v>16</v>
      </c>
      <c r="L1435" s="3"/>
    </row>
    <row r="1436" spans="1:12" ht="114.95" customHeight="1">
      <c r="A1436" s="32">
        <v>1429</v>
      </c>
      <c r="B1436" s="2">
        <v>44364.673611111109</v>
      </c>
      <c r="C1436" s="3" t="s">
        <v>1400</v>
      </c>
      <c r="D1436" s="3" t="s">
        <v>1488</v>
      </c>
      <c r="E1436" s="4" t="s">
        <v>1489</v>
      </c>
      <c r="F1436" s="2">
        <f>SUM(B1436+14)</f>
        <v>44378.673611111109</v>
      </c>
      <c r="G1436" s="5">
        <v>44379</v>
      </c>
      <c r="H1436" s="6">
        <v>57750</v>
      </c>
      <c r="I1436" s="7">
        <v>57860</v>
      </c>
      <c r="J1436" s="4" t="s">
        <v>15</v>
      </c>
      <c r="K1436" s="8" t="s">
        <v>16</v>
      </c>
      <c r="L1436" s="3"/>
    </row>
    <row r="1437" spans="1:12" ht="114.95" customHeight="1">
      <c r="A1437" s="32">
        <v>1424</v>
      </c>
      <c r="B1437" s="2">
        <v>44424.500694444447</v>
      </c>
      <c r="C1437" s="3" t="s">
        <v>1400</v>
      </c>
      <c r="D1437" s="3" t="s">
        <v>1485</v>
      </c>
      <c r="E1437" s="4" t="s">
        <v>1490</v>
      </c>
      <c r="F1437" s="2">
        <v>44438</v>
      </c>
      <c r="G1437" s="5">
        <v>44378</v>
      </c>
      <c r="H1437" s="6">
        <v>184600</v>
      </c>
      <c r="I1437" s="7">
        <v>184600</v>
      </c>
      <c r="J1437" s="4" t="s">
        <v>15</v>
      </c>
      <c r="K1437" s="8" t="s">
        <v>15</v>
      </c>
      <c r="L1437" s="3" t="s">
        <v>1491</v>
      </c>
    </row>
    <row r="1438" spans="1:12" ht="114.95" customHeight="1">
      <c r="A1438" s="32">
        <v>1420</v>
      </c>
      <c r="B1438" s="2">
        <v>44424.505555555559</v>
      </c>
      <c r="C1438" s="3" t="s">
        <v>1400</v>
      </c>
      <c r="D1438" s="3" t="s">
        <v>1448</v>
      </c>
      <c r="E1438" s="4" t="s">
        <v>1492</v>
      </c>
      <c r="F1438" s="2">
        <v>44438</v>
      </c>
      <c r="G1438" s="5">
        <v>44378</v>
      </c>
      <c r="H1438" s="6">
        <v>33000</v>
      </c>
      <c r="I1438" s="7">
        <v>33000</v>
      </c>
      <c r="J1438" s="4" t="s">
        <v>15</v>
      </c>
      <c r="K1438" s="8" t="s">
        <v>15</v>
      </c>
      <c r="L1438" s="3" t="s">
        <v>1493</v>
      </c>
    </row>
    <row r="1439" spans="1:12" ht="114.95" customHeight="1">
      <c r="A1439" s="32">
        <v>1430</v>
      </c>
      <c r="B1439" s="2">
        <v>44424.972916666666</v>
      </c>
      <c r="C1439" s="3" t="s">
        <v>1400</v>
      </c>
      <c r="D1439" s="3" t="s">
        <v>1494</v>
      </c>
      <c r="E1439" s="4" t="s">
        <v>1495</v>
      </c>
      <c r="F1439" s="2">
        <f>SUM(B1439+14)</f>
        <v>44438.972916666666</v>
      </c>
      <c r="G1439" s="5">
        <v>44340</v>
      </c>
      <c r="H1439" s="6">
        <v>79200</v>
      </c>
      <c r="I1439" s="7">
        <v>85000</v>
      </c>
      <c r="J1439" s="4" t="s">
        <v>61</v>
      </c>
      <c r="K1439" s="8" t="s">
        <v>16</v>
      </c>
      <c r="L1439" s="3"/>
    </row>
    <row r="1440" spans="1:12" ht="114.95" customHeight="1">
      <c r="A1440" s="32">
        <v>1440</v>
      </c>
      <c r="B1440" s="2">
        <v>44426.616666666669</v>
      </c>
      <c r="C1440" s="3" t="s">
        <v>1400</v>
      </c>
      <c r="D1440" s="3" t="s">
        <v>1448</v>
      </c>
      <c r="E1440" s="4" t="s">
        <v>1496</v>
      </c>
      <c r="F1440" s="2">
        <f>SUM(B1440+14)</f>
        <v>44440.616666666669</v>
      </c>
      <c r="G1440" s="5">
        <v>44176</v>
      </c>
      <c r="H1440" s="6">
        <v>29325</v>
      </c>
      <c r="I1440" s="7">
        <v>29325</v>
      </c>
      <c r="J1440" s="4" t="s">
        <v>61</v>
      </c>
      <c r="K1440" s="8" t="s">
        <v>15</v>
      </c>
      <c r="L1440" s="3" t="s">
        <v>1497</v>
      </c>
    </row>
    <row r="1441" spans="1:12" ht="114.95" customHeight="1">
      <c r="A1441" s="32">
        <v>1434</v>
      </c>
      <c r="B1441" s="2">
        <v>44426.64166666667</v>
      </c>
      <c r="C1441" s="3" t="s">
        <v>1400</v>
      </c>
      <c r="D1441" s="3" t="s">
        <v>1464</v>
      </c>
      <c r="E1441" s="4" t="s">
        <v>1498</v>
      </c>
      <c r="F1441" s="2">
        <f>SUM(B1441 + 14)</f>
        <v>44440.64166666667</v>
      </c>
      <c r="G1441" s="21">
        <v>44322</v>
      </c>
      <c r="H1441" s="23">
        <v>60141.7</v>
      </c>
      <c r="I1441" s="23">
        <v>65549</v>
      </c>
      <c r="J1441" s="13" t="s">
        <v>16</v>
      </c>
      <c r="K1441" s="24" t="s">
        <v>16</v>
      </c>
      <c r="L1441" s="3"/>
    </row>
    <row r="1442" spans="1:12" ht="114.95" customHeight="1">
      <c r="A1442" s="32">
        <v>1433</v>
      </c>
      <c r="B1442" s="2">
        <v>44426.662499999999</v>
      </c>
      <c r="C1442" s="3" t="s">
        <v>1400</v>
      </c>
      <c r="D1442" s="3" t="s">
        <v>1464</v>
      </c>
      <c r="E1442" s="4" t="s">
        <v>1499</v>
      </c>
      <c r="F1442" s="2">
        <f>SUM(B1442 + 14)</f>
        <v>44440.662499999999</v>
      </c>
      <c r="G1442" s="21">
        <v>44291</v>
      </c>
      <c r="H1442" s="23">
        <v>102550.8</v>
      </c>
      <c r="I1442" s="23">
        <v>102550.8</v>
      </c>
      <c r="J1442" s="13" t="s">
        <v>16</v>
      </c>
      <c r="K1442" s="24" t="s">
        <v>16</v>
      </c>
      <c r="L1442" s="3"/>
    </row>
    <row r="1443" spans="1:12" ht="114.95" customHeight="1">
      <c r="A1443" s="32">
        <v>1431</v>
      </c>
      <c r="B1443" s="2">
        <v>44427</v>
      </c>
      <c r="C1443" s="3" t="s">
        <v>1400</v>
      </c>
      <c r="D1443" s="3" t="s">
        <v>374</v>
      </c>
      <c r="E1443" s="4" t="s">
        <v>1500</v>
      </c>
      <c r="F1443" s="2">
        <f t="shared" ref="F1443:F1453" si="61">SUM(B1443+14)</f>
        <v>44441</v>
      </c>
      <c r="G1443" s="5">
        <v>44239</v>
      </c>
      <c r="H1443" s="6">
        <v>40000</v>
      </c>
      <c r="I1443" s="7">
        <v>50000</v>
      </c>
      <c r="J1443" s="4" t="s">
        <v>19</v>
      </c>
      <c r="K1443" s="8" t="s">
        <v>16</v>
      </c>
      <c r="L1443" s="3"/>
    </row>
    <row r="1444" spans="1:12" ht="114.95" customHeight="1">
      <c r="A1444" s="32">
        <v>1432</v>
      </c>
      <c r="B1444" s="2">
        <v>44427.009722222225</v>
      </c>
      <c r="C1444" s="3" t="s">
        <v>1400</v>
      </c>
      <c r="D1444" s="3" t="s">
        <v>1194</v>
      </c>
      <c r="E1444" s="4" t="s">
        <v>1501</v>
      </c>
      <c r="F1444" s="2">
        <f t="shared" si="61"/>
        <v>44441.009722222225</v>
      </c>
      <c r="G1444" s="5">
        <v>44224</v>
      </c>
      <c r="H1444" s="6">
        <v>20000</v>
      </c>
      <c r="I1444" s="7">
        <v>31000</v>
      </c>
      <c r="J1444" s="4" t="s">
        <v>51</v>
      </c>
      <c r="K1444" s="8" t="s">
        <v>16</v>
      </c>
      <c r="L1444" s="3"/>
    </row>
    <row r="1445" spans="1:12" ht="114.95" customHeight="1">
      <c r="A1445" s="32">
        <v>1435</v>
      </c>
      <c r="B1445" s="2">
        <v>44454.45</v>
      </c>
      <c r="C1445" s="3" t="s">
        <v>1400</v>
      </c>
      <c r="D1445" s="3" t="s">
        <v>1502</v>
      </c>
      <c r="E1445" s="4" t="s">
        <v>515</v>
      </c>
      <c r="F1445" s="2">
        <f t="shared" si="61"/>
        <v>44468.45</v>
      </c>
      <c r="G1445" s="5">
        <v>44470</v>
      </c>
      <c r="H1445" s="6">
        <v>13824</v>
      </c>
      <c r="I1445" s="7">
        <v>40000</v>
      </c>
      <c r="J1445" s="4" t="s">
        <v>15</v>
      </c>
      <c r="K1445" s="8" t="s">
        <v>16</v>
      </c>
      <c r="L1445" s="3"/>
    </row>
    <row r="1446" spans="1:12" ht="114.95" customHeight="1">
      <c r="A1446" s="32">
        <v>1436</v>
      </c>
      <c r="B1446" s="2">
        <v>44454.463888888888</v>
      </c>
      <c r="C1446" s="3" t="s">
        <v>1400</v>
      </c>
      <c r="D1446" s="3" t="s">
        <v>514</v>
      </c>
      <c r="E1446" s="4" t="s">
        <v>515</v>
      </c>
      <c r="F1446" s="2">
        <f t="shared" si="61"/>
        <v>44468.463888888888</v>
      </c>
      <c r="G1446" s="5">
        <v>44470</v>
      </c>
      <c r="H1446" s="6">
        <v>25000</v>
      </c>
      <c r="I1446" s="7">
        <v>40000</v>
      </c>
      <c r="J1446" s="4" t="s">
        <v>15</v>
      </c>
      <c r="K1446" s="8" t="s">
        <v>16</v>
      </c>
      <c r="L1446" s="3"/>
    </row>
    <row r="1447" spans="1:12" ht="114.95" customHeight="1">
      <c r="A1447" s="32">
        <v>1437</v>
      </c>
      <c r="B1447" s="2">
        <v>44454.468055555553</v>
      </c>
      <c r="C1447" s="3" t="s">
        <v>1400</v>
      </c>
      <c r="D1447" s="3" t="s">
        <v>1194</v>
      </c>
      <c r="E1447" s="4" t="s">
        <v>515</v>
      </c>
      <c r="F1447" s="2">
        <f t="shared" si="61"/>
        <v>44468.468055555553</v>
      </c>
      <c r="G1447" s="5">
        <v>44470</v>
      </c>
      <c r="H1447" s="6">
        <v>25000</v>
      </c>
      <c r="I1447" s="7">
        <v>40000</v>
      </c>
      <c r="J1447" s="4" t="s">
        <v>15</v>
      </c>
      <c r="K1447" s="8" t="s">
        <v>16</v>
      </c>
      <c r="L1447" s="3"/>
    </row>
    <row r="1448" spans="1:12" ht="114.95" customHeight="1">
      <c r="A1448" s="32">
        <v>1438</v>
      </c>
      <c r="B1448" s="2">
        <v>44454.474999999999</v>
      </c>
      <c r="C1448" s="3" t="s">
        <v>1400</v>
      </c>
      <c r="D1448" s="3" t="s">
        <v>1503</v>
      </c>
      <c r="E1448" s="4" t="s">
        <v>1504</v>
      </c>
      <c r="F1448" s="2">
        <f t="shared" si="61"/>
        <v>44468.474999999999</v>
      </c>
      <c r="G1448" s="5">
        <v>44470</v>
      </c>
      <c r="H1448" s="6">
        <v>42299</v>
      </c>
      <c r="I1448" s="7">
        <v>57704</v>
      </c>
      <c r="J1448" s="4" t="s">
        <v>153</v>
      </c>
      <c r="K1448" s="8" t="s">
        <v>16</v>
      </c>
      <c r="L1448" s="3"/>
    </row>
    <row r="1449" spans="1:12" ht="114.95" customHeight="1">
      <c r="A1449" s="32">
        <v>1439</v>
      </c>
      <c r="B1449" s="2">
        <v>44454.481249999997</v>
      </c>
      <c r="C1449" s="3" t="s">
        <v>1400</v>
      </c>
      <c r="D1449" s="3" t="s">
        <v>1505</v>
      </c>
      <c r="E1449" s="4" t="s">
        <v>1506</v>
      </c>
      <c r="F1449" s="2">
        <f t="shared" si="61"/>
        <v>44468.481249999997</v>
      </c>
      <c r="G1449" s="5">
        <v>44470</v>
      </c>
      <c r="H1449" s="6">
        <v>450318</v>
      </c>
      <c r="I1449" s="7">
        <v>450318</v>
      </c>
      <c r="J1449" s="4" t="s">
        <v>64</v>
      </c>
      <c r="K1449" s="8" t="s">
        <v>16</v>
      </c>
      <c r="L1449" s="3"/>
    </row>
    <row r="1450" spans="1:12" ht="114.95" customHeight="1">
      <c r="A1450" s="32">
        <v>1443</v>
      </c>
      <c r="B1450" s="2">
        <v>44484.931944444441</v>
      </c>
      <c r="C1450" s="3" t="s">
        <v>1400</v>
      </c>
      <c r="D1450" s="3" t="s">
        <v>1494</v>
      </c>
      <c r="E1450" s="4" t="s">
        <v>1507</v>
      </c>
      <c r="F1450" s="2">
        <f t="shared" si="61"/>
        <v>44498.931944444441</v>
      </c>
      <c r="G1450" s="5">
        <v>44409</v>
      </c>
      <c r="H1450" s="6">
        <v>23080</v>
      </c>
      <c r="I1450" s="7">
        <v>78850</v>
      </c>
      <c r="J1450" s="4" t="s">
        <v>153</v>
      </c>
      <c r="K1450" s="8" t="s">
        <v>16</v>
      </c>
      <c r="L1450" s="3"/>
    </row>
    <row r="1451" spans="1:12" ht="114.95" customHeight="1">
      <c r="A1451" s="32">
        <v>1444</v>
      </c>
      <c r="B1451" s="2">
        <v>44484.963888888888</v>
      </c>
      <c r="C1451" s="3" t="s">
        <v>1400</v>
      </c>
      <c r="D1451" s="3" t="s">
        <v>1508</v>
      </c>
      <c r="E1451" s="4" t="s">
        <v>1509</v>
      </c>
      <c r="F1451" s="2">
        <f t="shared" si="61"/>
        <v>44498.963888888888</v>
      </c>
      <c r="G1451" s="5">
        <v>44501</v>
      </c>
      <c r="H1451" s="6">
        <v>99840</v>
      </c>
      <c r="I1451" s="7">
        <v>100000</v>
      </c>
      <c r="J1451" s="4" t="s">
        <v>15</v>
      </c>
      <c r="K1451" s="8" t="s">
        <v>16</v>
      </c>
      <c r="L1451" s="3"/>
    </row>
    <row r="1452" spans="1:12" ht="114.95" customHeight="1">
      <c r="A1452" s="32">
        <v>1442</v>
      </c>
      <c r="B1452" s="2">
        <v>44489.654861111114</v>
      </c>
      <c r="C1452" s="3" t="s">
        <v>1400</v>
      </c>
      <c r="D1452" s="3" t="s">
        <v>76</v>
      </c>
      <c r="E1452" s="4" t="s">
        <v>1510</v>
      </c>
      <c r="F1452" s="2">
        <f t="shared" si="61"/>
        <v>44503.654861111114</v>
      </c>
      <c r="G1452" s="5">
        <v>44501</v>
      </c>
      <c r="H1452" s="6">
        <v>40000</v>
      </c>
      <c r="I1452" s="7">
        <v>62000</v>
      </c>
      <c r="J1452" s="4" t="s">
        <v>153</v>
      </c>
      <c r="K1452" s="8" t="s">
        <v>16</v>
      </c>
      <c r="L1452" s="3"/>
    </row>
    <row r="1453" spans="1:12" ht="114.95" customHeight="1">
      <c r="A1453" s="32">
        <v>1441</v>
      </c>
      <c r="B1453" s="2">
        <v>44490.763194444444</v>
      </c>
      <c r="C1453" s="3" t="s">
        <v>1400</v>
      </c>
      <c r="D1453" s="3" t="s">
        <v>76</v>
      </c>
      <c r="E1453" s="4" t="s">
        <v>315</v>
      </c>
      <c r="F1453" s="2">
        <f t="shared" si="61"/>
        <v>44504.763194444444</v>
      </c>
      <c r="G1453" s="5">
        <v>44501</v>
      </c>
      <c r="H1453" s="6">
        <v>29280</v>
      </c>
      <c r="I1453" s="7">
        <v>29280</v>
      </c>
      <c r="J1453" s="4" t="s">
        <v>15</v>
      </c>
      <c r="K1453" s="8" t="s">
        <v>16</v>
      </c>
      <c r="L1453" s="3"/>
    </row>
    <row r="1454" spans="1:12" ht="114.95" customHeight="1">
      <c r="A1454" s="32">
        <v>4942</v>
      </c>
      <c r="B1454" s="2">
        <v>44532</v>
      </c>
      <c r="C1454" s="3" t="s">
        <v>1400</v>
      </c>
      <c r="D1454" s="3" t="s">
        <v>1511</v>
      </c>
      <c r="E1454" s="4" t="s">
        <v>1512</v>
      </c>
      <c r="F1454" s="2">
        <v>44546</v>
      </c>
      <c r="G1454" s="5">
        <v>44552</v>
      </c>
      <c r="H1454" s="6">
        <v>73796</v>
      </c>
      <c r="I1454" s="7">
        <v>73796</v>
      </c>
      <c r="J1454" s="4" t="s">
        <v>19</v>
      </c>
      <c r="K1454" s="8" t="s">
        <v>16</v>
      </c>
      <c r="L1454" s="3" t="s">
        <v>386</v>
      </c>
    </row>
    <row r="1455" spans="1:12" ht="114.95" customHeight="1">
      <c r="A1455" s="32">
        <v>4942</v>
      </c>
      <c r="B1455" s="2">
        <v>44532</v>
      </c>
      <c r="C1455" s="3" t="s">
        <v>1400</v>
      </c>
      <c r="D1455" s="3" t="s">
        <v>1513</v>
      </c>
      <c r="E1455" s="4" t="s">
        <v>1479</v>
      </c>
      <c r="F1455" s="2">
        <v>44546</v>
      </c>
      <c r="G1455" s="5">
        <v>44562</v>
      </c>
      <c r="H1455" s="6">
        <v>90000</v>
      </c>
      <c r="I1455" s="7">
        <v>90000</v>
      </c>
      <c r="J1455" s="4" t="s">
        <v>15</v>
      </c>
      <c r="K1455" s="8" t="s">
        <v>16</v>
      </c>
      <c r="L1455" s="3" t="s">
        <v>386</v>
      </c>
    </row>
    <row r="1456" spans="1:12" ht="114.95" customHeight="1">
      <c r="A1456" s="32">
        <v>1445</v>
      </c>
      <c r="B1456" s="2">
        <v>43167</v>
      </c>
      <c r="C1456" s="3" t="s">
        <v>1514</v>
      </c>
      <c r="D1456" s="3" t="s">
        <v>1515</v>
      </c>
      <c r="E1456" s="11" t="s">
        <v>292</v>
      </c>
      <c r="F1456" s="2">
        <f>B1456+10</f>
        <v>43177</v>
      </c>
      <c r="G1456" s="2">
        <v>43165</v>
      </c>
      <c r="H1456" s="7">
        <v>15061.96</v>
      </c>
      <c r="I1456" s="7">
        <v>15061.96</v>
      </c>
      <c r="J1456" s="4" t="s">
        <v>19</v>
      </c>
      <c r="K1456" s="3" t="s">
        <v>16</v>
      </c>
      <c r="L1456" s="3"/>
    </row>
    <row r="1457" spans="1:12" ht="114.95" customHeight="1">
      <c r="A1457" s="32">
        <v>1455</v>
      </c>
      <c r="B1457" s="2">
        <v>43391</v>
      </c>
      <c r="C1457" s="3" t="s">
        <v>1514</v>
      </c>
      <c r="D1457" s="3" t="s">
        <v>985</v>
      </c>
      <c r="E1457" s="4" t="s">
        <v>986</v>
      </c>
      <c r="F1457" s="2">
        <f t="shared" ref="F1457:F1467" si="62">SUM(B1457 +14)</f>
        <v>43405</v>
      </c>
      <c r="G1457" s="5">
        <v>43409</v>
      </c>
      <c r="H1457" s="6">
        <v>6646349</v>
      </c>
      <c r="I1457" s="7">
        <v>6646349</v>
      </c>
      <c r="J1457" s="4" t="s">
        <v>15</v>
      </c>
      <c r="K1457" s="8" t="s">
        <v>16</v>
      </c>
      <c r="L1457" s="3" t="s">
        <v>1516</v>
      </c>
    </row>
    <row r="1458" spans="1:12" ht="114.95" customHeight="1">
      <c r="A1458" s="32">
        <v>1446</v>
      </c>
      <c r="B1458" s="2">
        <v>43417</v>
      </c>
      <c r="C1458" s="3" t="s">
        <v>1514</v>
      </c>
      <c r="D1458" s="3" t="s">
        <v>1517</v>
      </c>
      <c r="E1458" s="4" t="s">
        <v>1518</v>
      </c>
      <c r="F1458" s="2">
        <f t="shared" si="62"/>
        <v>43431</v>
      </c>
      <c r="G1458" s="5">
        <v>40380</v>
      </c>
      <c r="H1458" s="6">
        <v>221824.2099999999</v>
      </c>
      <c r="I1458" s="7">
        <v>221824.2099999999</v>
      </c>
      <c r="J1458" s="4" t="s">
        <v>314</v>
      </c>
      <c r="K1458" s="8" t="s">
        <v>16</v>
      </c>
      <c r="L1458" s="3" t="s">
        <v>1519</v>
      </c>
    </row>
    <row r="1459" spans="1:12" ht="114.95" customHeight="1">
      <c r="A1459" s="32">
        <v>1447</v>
      </c>
      <c r="B1459" s="2">
        <v>43417</v>
      </c>
      <c r="C1459" s="3" t="s">
        <v>1514</v>
      </c>
      <c r="D1459" s="3" t="s">
        <v>97</v>
      </c>
      <c r="E1459" s="4" t="s">
        <v>1520</v>
      </c>
      <c r="F1459" s="2">
        <f t="shared" si="62"/>
        <v>43431</v>
      </c>
      <c r="G1459" s="5">
        <v>42552</v>
      </c>
      <c r="H1459" s="6">
        <v>1638234</v>
      </c>
      <c r="I1459" s="7">
        <v>1638234</v>
      </c>
      <c r="J1459" s="4" t="s">
        <v>314</v>
      </c>
      <c r="K1459" s="8" t="s">
        <v>16</v>
      </c>
      <c r="L1459" s="3" t="s">
        <v>1519</v>
      </c>
    </row>
    <row r="1460" spans="1:12" ht="114.95" customHeight="1">
      <c r="A1460" s="32">
        <v>1448</v>
      </c>
      <c r="B1460" s="2">
        <v>43417</v>
      </c>
      <c r="C1460" s="3" t="s">
        <v>1514</v>
      </c>
      <c r="D1460" s="3" t="s">
        <v>1521</v>
      </c>
      <c r="E1460" s="4" t="s">
        <v>1522</v>
      </c>
      <c r="F1460" s="2">
        <f t="shared" si="62"/>
        <v>43431</v>
      </c>
      <c r="G1460" s="5">
        <v>42186</v>
      </c>
      <c r="H1460" s="6">
        <v>546710.30000000005</v>
      </c>
      <c r="I1460" s="9">
        <v>546710.30000000005</v>
      </c>
      <c r="J1460" s="4" t="s">
        <v>314</v>
      </c>
      <c r="K1460" s="8" t="s">
        <v>16</v>
      </c>
      <c r="L1460" s="3"/>
    </row>
    <row r="1461" spans="1:12" ht="114.95" customHeight="1">
      <c r="A1461" s="32">
        <v>1449</v>
      </c>
      <c r="B1461" s="2">
        <v>43417</v>
      </c>
      <c r="C1461" s="3" t="s">
        <v>1514</v>
      </c>
      <c r="D1461" s="3" t="s">
        <v>117</v>
      </c>
      <c r="E1461" s="4" t="s">
        <v>1523</v>
      </c>
      <c r="F1461" s="2">
        <f t="shared" si="62"/>
        <v>43431</v>
      </c>
      <c r="G1461" s="5">
        <v>42583</v>
      </c>
      <c r="H1461" s="6">
        <v>66368.5</v>
      </c>
      <c r="I1461" s="7">
        <v>66368.5</v>
      </c>
      <c r="J1461" s="4" t="s">
        <v>314</v>
      </c>
      <c r="K1461" s="8" t="s">
        <v>16</v>
      </c>
      <c r="L1461" s="3" t="s">
        <v>1519</v>
      </c>
    </row>
    <row r="1462" spans="1:12" ht="114.95" customHeight="1">
      <c r="A1462" s="32">
        <v>1450</v>
      </c>
      <c r="B1462" s="2">
        <v>43417</v>
      </c>
      <c r="C1462" s="3" t="s">
        <v>1514</v>
      </c>
      <c r="D1462" s="3" t="s">
        <v>1524</v>
      </c>
      <c r="E1462" s="4" t="s">
        <v>1525</v>
      </c>
      <c r="F1462" s="2">
        <f t="shared" si="62"/>
        <v>43431</v>
      </c>
      <c r="G1462" s="5">
        <v>42552</v>
      </c>
      <c r="H1462" s="6">
        <v>823298.31</v>
      </c>
      <c r="I1462" s="7">
        <v>823298.31</v>
      </c>
      <c r="J1462" s="4" t="s">
        <v>37</v>
      </c>
      <c r="K1462" s="8" t="s">
        <v>16</v>
      </c>
      <c r="L1462" s="3" t="s">
        <v>1519</v>
      </c>
    </row>
    <row r="1463" spans="1:12" ht="114.95" customHeight="1">
      <c r="A1463" s="32">
        <v>1451</v>
      </c>
      <c r="B1463" s="2">
        <v>43417</v>
      </c>
      <c r="C1463" s="3" t="s">
        <v>1514</v>
      </c>
      <c r="D1463" s="3" t="s">
        <v>1526</v>
      </c>
      <c r="E1463" s="4" t="s">
        <v>1527</v>
      </c>
      <c r="F1463" s="2">
        <f t="shared" si="62"/>
        <v>43431</v>
      </c>
      <c r="G1463" s="5">
        <v>42501</v>
      </c>
      <c r="H1463" s="6">
        <v>30702</v>
      </c>
      <c r="I1463" s="7">
        <v>30702</v>
      </c>
      <c r="J1463" s="4" t="s">
        <v>314</v>
      </c>
      <c r="K1463" s="8" t="s">
        <v>16</v>
      </c>
      <c r="L1463" s="3"/>
    </row>
    <row r="1464" spans="1:12" ht="114.95" customHeight="1">
      <c r="A1464" s="32">
        <v>1452</v>
      </c>
      <c r="B1464" s="2">
        <v>43417</v>
      </c>
      <c r="C1464" s="3" t="s">
        <v>1514</v>
      </c>
      <c r="D1464" s="3" t="s">
        <v>195</v>
      </c>
      <c r="E1464" s="4" t="s">
        <v>1528</v>
      </c>
      <c r="F1464" s="2">
        <f t="shared" si="62"/>
        <v>43431</v>
      </c>
      <c r="G1464" s="5">
        <v>42186</v>
      </c>
      <c r="H1464" s="6">
        <v>148506.88</v>
      </c>
      <c r="I1464" s="7">
        <v>148506.88</v>
      </c>
      <c r="J1464" s="4" t="s">
        <v>314</v>
      </c>
      <c r="K1464" s="8" t="s">
        <v>16</v>
      </c>
      <c r="L1464" s="3" t="s">
        <v>1519</v>
      </c>
    </row>
    <row r="1465" spans="1:12" ht="114.95" customHeight="1">
      <c r="A1465" s="32">
        <v>1453</v>
      </c>
      <c r="B1465" s="2">
        <v>43417</v>
      </c>
      <c r="C1465" s="3" t="s">
        <v>1514</v>
      </c>
      <c r="D1465" s="3" t="s">
        <v>1529</v>
      </c>
      <c r="E1465" s="4" t="s">
        <v>1530</v>
      </c>
      <c r="F1465" s="2">
        <f t="shared" si="62"/>
        <v>43431</v>
      </c>
      <c r="G1465" s="5">
        <v>42552</v>
      </c>
      <c r="H1465" s="6">
        <v>104652</v>
      </c>
      <c r="I1465" s="7">
        <v>104652</v>
      </c>
      <c r="J1465" s="4" t="s">
        <v>314</v>
      </c>
      <c r="K1465" s="8" t="s">
        <v>16</v>
      </c>
      <c r="L1465" s="3" t="s">
        <v>1519</v>
      </c>
    </row>
    <row r="1466" spans="1:12" ht="114.95" customHeight="1">
      <c r="A1466" s="32">
        <v>1454</v>
      </c>
      <c r="B1466" s="2">
        <v>43417</v>
      </c>
      <c r="C1466" s="3" t="s">
        <v>1514</v>
      </c>
      <c r="D1466" s="3" t="s">
        <v>92</v>
      </c>
      <c r="E1466" s="4" t="s">
        <v>93</v>
      </c>
      <c r="F1466" s="2">
        <f t="shared" si="62"/>
        <v>43431</v>
      </c>
      <c r="G1466" s="5">
        <v>42583</v>
      </c>
      <c r="H1466" s="6">
        <v>655343.00999999989</v>
      </c>
      <c r="I1466" s="7">
        <v>655343.00999999989</v>
      </c>
      <c r="J1466" s="4" t="s">
        <v>314</v>
      </c>
      <c r="K1466" s="8" t="s">
        <v>16</v>
      </c>
      <c r="L1466" s="3" t="s">
        <v>1519</v>
      </c>
    </row>
    <row r="1467" spans="1:12" ht="114.95" customHeight="1">
      <c r="A1467" s="32">
        <v>1456</v>
      </c>
      <c r="B1467" s="2">
        <v>43417</v>
      </c>
      <c r="C1467" s="3" t="s">
        <v>1514</v>
      </c>
      <c r="D1467" s="3" t="s">
        <v>1531</v>
      </c>
      <c r="E1467" s="4" t="s">
        <v>1532</v>
      </c>
      <c r="F1467" s="2">
        <f t="shared" si="62"/>
        <v>43431</v>
      </c>
      <c r="G1467" s="5">
        <v>41852</v>
      </c>
      <c r="H1467" s="6">
        <v>169312.32</v>
      </c>
      <c r="I1467" s="7">
        <v>169312.32</v>
      </c>
      <c r="J1467" s="4" t="s">
        <v>314</v>
      </c>
      <c r="K1467" s="8" t="s">
        <v>16</v>
      </c>
      <c r="L1467" s="3" t="s">
        <v>1519</v>
      </c>
    </row>
    <row r="1468" spans="1:12" ht="114.95" customHeight="1">
      <c r="A1468" s="32">
        <v>1457</v>
      </c>
      <c r="B1468" s="2">
        <v>43434</v>
      </c>
      <c r="C1468" s="3" t="s">
        <v>1514</v>
      </c>
      <c r="D1468" s="3" t="s">
        <v>76</v>
      </c>
      <c r="E1468" s="4" t="s">
        <v>1030</v>
      </c>
      <c r="F1468" s="2">
        <f t="shared" ref="F1468:F1490" si="63">SUM(B1468+14)</f>
        <v>43448</v>
      </c>
      <c r="G1468" s="5">
        <v>43466</v>
      </c>
      <c r="H1468" s="6">
        <f>8565*6</f>
        <v>51390</v>
      </c>
      <c r="I1468" s="7">
        <f>8565*6</f>
        <v>51390</v>
      </c>
      <c r="J1468" s="4" t="s">
        <v>15</v>
      </c>
      <c r="K1468" s="8" t="s">
        <v>16</v>
      </c>
      <c r="L1468" s="3"/>
    </row>
    <row r="1469" spans="1:12" ht="114.95" customHeight="1">
      <c r="A1469" s="32">
        <v>1458</v>
      </c>
      <c r="B1469" s="2">
        <v>43434</v>
      </c>
      <c r="C1469" s="3" t="s">
        <v>1514</v>
      </c>
      <c r="D1469" s="3" t="s">
        <v>510</v>
      </c>
      <c r="E1469" s="4" t="s">
        <v>78</v>
      </c>
      <c r="F1469" s="2">
        <f t="shared" si="63"/>
        <v>43448</v>
      </c>
      <c r="G1469" s="5">
        <v>43435</v>
      </c>
      <c r="H1469" s="6">
        <f>27876*7</f>
        <v>195132</v>
      </c>
      <c r="I1469" s="7">
        <f>27876*7</f>
        <v>195132</v>
      </c>
      <c r="J1469" s="4" t="s">
        <v>202</v>
      </c>
      <c r="K1469" s="8" t="s">
        <v>16</v>
      </c>
      <c r="L1469" s="3"/>
    </row>
    <row r="1470" spans="1:12" ht="114.95" customHeight="1">
      <c r="A1470" s="32">
        <v>1459</v>
      </c>
      <c r="B1470" s="2">
        <v>43496</v>
      </c>
      <c r="C1470" s="3" t="s">
        <v>1514</v>
      </c>
      <c r="D1470" s="3" t="s">
        <v>1015</v>
      </c>
      <c r="E1470" s="4" t="s">
        <v>1091</v>
      </c>
      <c r="F1470" s="2">
        <f t="shared" si="63"/>
        <v>43510</v>
      </c>
      <c r="G1470" s="5">
        <v>42933</v>
      </c>
      <c r="H1470" s="6">
        <v>90000</v>
      </c>
      <c r="I1470" s="7">
        <v>90000</v>
      </c>
      <c r="J1470" s="4" t="s">
        <v>15</v>
      </c>
      <c r="K1470" s="8" t="s">
        <v>16</v>
      </c>
      <c r="L1470" s="3" t="s">
        <v>239</v>
      </c>
    </row>
    <row r="1471" spans="1:12" ht="114.95" customHeight="1">
      <c r="A1471" s="32">
        <v>1460</v>
      </c>
      <c r="B1471" s="2">
        <v>43496</v>
      </c>
      <c r="C1471" s="3" t="s">
        <v>1514</v>
      </c>
      <c r="D1471" s="3" t="s">
        <v>1521</v>
      </c>
      <c r="E1471" s="4" t="s">
        <v>1522</v>
      </c>
      <c r="F1471" s="2">
        <f t="shared" si="63"/>
        <v>43510</v>
      </c>
      <c r="G1471" s="5">
        <v>42917</v>
      </c>
      <c r="H1471" s="6">
        <v>150000</v>
      </c>
      <c r="I1471" s="9">
        <v>150000</v>
      </c>
      <c r="J1471" s="4" t="s">
        <v>19</v>
      </c>
      <c r="K1471" s="8" t="s">
        <v>16</v>
      </c>
      <c r="L1471" s="3" t="s">
        <v>239</v>
      </c>
    </row>
    <row r="1472" spans="1:12" ht="114.95" customHeight="1">
      <c r="A1472" s="32">
        <v>1461</v>
      </c>
      <c r="B1472" s="2">
        <v>43496</v>
      </c>
      <c r="C1472" s="3" t="s">
        <v>1514</v>
      </c>
      <c r="D1472" s="3" t="s">
        <v>117</v>
      </c>
      <c r="E1472" s="4" t="s">
        <v>1523</v>
      </c>
      <c r="F1472" s="2">
        <f t="shared" si="63"/>
        <v>43510</v>
      </c>
      <c r="G1472" s="5">
        <v>42583</v>
      </c>
      <c r="H1472" s="6">
        <v>66368.5</v>
      </c>
      <c r="I1472" s="7">
        <v>66368.5</v>
      </c>
      <c r="J1472" s="4" t="s">
        <v>19</v>
      </c>
      <c r="K1472" s="8" t="s">
        <v>16</v>
      </c>
      <c r="L1472" s="3" t="s">
        <v>239</v>
      </c>
    </row>
    <row r="1473" spans="1:12" ht="114.95" customHeight="1">
      <c r="A1473" s="32">
        <v>1462</v>
      </c>
      <c r="B1473" s="2">
        <v>43496</v>
      </c>
      <c r="C1473" s="3" t="s">
        <v>1514</v>
      </c>
      <c r="D1473" s="3" t="s">
        <v>1526</v>
      </c>
      <c r="E1473" s="4" t="s">
        <v>1533</v>
      </c>
      <c r="F1473" s="2">
        <f t="shared" si="63"/>
        <v>43510</v>
      </c>
      <c r="G1473" s="5">
        <v>43166</v>
      </c>
      <c r="H1473" s="6">
        <v>50000</v>
      </c>
      <c r="I1473" s="7">
        <v>50000</v>
      </c>
      <c r="J1473" s="4" t="s">
        <v>30</v>
      </c>
      <c r="K1473" s="8" t="s">
        <v>16</v>
      </c>
      <c r="L1473" s="3" t="s">
        <v>239</v>
      </c>
    </row>
    <row r="1474" spans="1:12" ht="114.95" customHeight="1">
      <c r="A1474" s="32">
        <v>1463</v>
      </c>
      <c r="B1474" s="2">
        <v>43496</v>
      </c>
      <c r="C1474" s="3" t="s">
        <v>1514</v>
      </c>
      <c r="D1474" s="3" t="s">
        <v>195</v>
      </c>
      <c r="E1474" s="4" t="s">
        <v>1528</v>
      </c>
      <c r="F1474" s="2">
        <f t="shared" si="63"/>
        <v>43510</v>
      </c>
      <c r="G1474" s="5">
        <v>42186</v>
      </c>
      <c r="H1474" s="6">
        <v>150000</v>
      </c>
      <c r="I1474" s="7">
        <v>150000</v>
      </c>
      <c r="J1474" s="4" t="s">
        <v>19</v>
      </c>
      <c r="K1474" s="8" t="s">
        <v>16</v>
      </c>
      <c r="L1474" s="3" t="s">
        <v>239</v>
      </c>
    </row>
    <row r="1475" spans="1:12" ht="114.95" customHeight="1">
      <c r="A1475" s="32">
        <v>1464</v>
      </c>
      <c r="B1475" s="2">
        <v>43496</v>
      </c>
      <c r="C1475" s="3" t="s">
        <v>1514</v>
      </c>
      <c r="D1475" s="3" t="s">
        <v>1529</v>
      </c>
      <c r="E1475" s="4" t="s">
        <v>1530</v>
      </c>
      <c r="F1475" s="2">
        <f t="shared" si="63"/>
        <v>43510</v>
      </c>
      <c r="G1475" s="5">
        <v>42917</v>
      </c>
      <c r="H1475" s="6">
        <v>100000</v>
      </c>
      <c r="I1475" s="7">
        <v>100000</v>
      </c>
      <c r="J1475" s="4" t="s">
        <v>19</v>
      </c>
      <c r="K1475" s="8" t="s">
        <v>16</v>
      </c>
      <c r="L1475" s="3" t="s">
        <v>239</v>
      </c>
    </row>
    <row r="1476" spans="1:12" ht="114.95" customHeight="1">
      <c r="A1476" s="32">
        <v>1465</v>
      </c>
      <c r="B1476" s="2">
        <v>43496</v>
      </c>
      <c r="C1476" s="3" t="s">
        <v>1514</v>
      </c>
      <c r="D1476" s="3" t="s">
        <v>92</v>
      </c>
      <c r="E1476" s="4" t="s">
        <v>93</v>
      </c>
      <c r="F1476" s="2">
        <f t="shared" si="63"/>
        <v>43510</v>
      </c>
      <c r="G1476" s="5">
        <v>42929</v>
      </c>
      <c r="H1476" s="6">
        <v>630000</v>
      </c>
      <c r="I1476" s="7">
        <v>630000</v>
      </c>
      <c r="J1476" s="4" t="s">
        <v>19</v>
      </c>
      <c r="K1476" s="8" t="s">
        <v>16</v>
      </c>
      <c r="L1476" s="3" t="s">
        <v>239</v>
      </c>
    </row>
    <row r="1477" spans="1:12" ht="114.95" customHeight="1">
      <c r="A1477" s="32">
        <v>1466</v>
      </c>
      <c r="B1477" s="2">
        <v>43496</v>
      </c>
      <c r="C1477" s="3" t="s">
        <v>1514</v>
      </c>
      <c r="D1477" s="3" t="s">
        <v>765</v>
      </c>
      <c r="E1477" s="11" t="s">
        <v>120</v>
      </c>
      <c r="F1477" s="2">
        <f t="shared" si="63"/>
        <v>43510</v>
      </c>
      <c r="G1477" s="5">
        <v>42948</v>
      </c>
      <c r="H1477" s="6">
        <v>50000</v>
      </c>
      <c r="I1477" s="7">
        <v>50000</v>
      </c>
      <c r="J1477" s="4" t="s">
        <v>19</v>
      </c>
      <c r="K1477" s="8" t="s">
        <v>16</v>
      </c>
      <c r="L1477" s="3" t="s">
        <v>239</v>
      </c>
    </row>
    <row r="1478" spans="1:12" ht="114.95" customHeight="1">
      <c r="A1478" s="32">
        <v>1467</v>
      </c>
      <c r="B1478" s="2">
        <v>43496</v>
      </c>
      <c r="C1478" s="3" t="s">
        <v>1514</v>
      </c>
      <c r="D1478" s="3" t="s">
        <v>1534</v>
      </c>
      <c r="E1478" s="4" t="s">
        <v>24</v>
      </c>
      <c r="F1478" s="2">
        <f t="shared" si="63"/>
        <v>43510</v>
      </c>
      <c r="G1478" s="5">
        <v>42349</v>
      </c>
      <c r="H1478" s="6">
        <v>20000000</v>
      </c>
      <c r="I1478" s="9">
        <v>20000000</v>
      </c>
      <c r="J1478" s="4" t="s">
        <v>245</v>
      </c>
      <c r="K1478" s="8" t="s">
        <v>16</v>
      </c>
      <c r="L1478" s="3" t="s">
        <v>239</v>
      </c>
    </row>
    <row r="1479" spans="1:12" ht="114.95" customHeight="1">
      <c r="A1479" s="32">
        <v>1470</v>
      </c>
      <c r="B1479" s="2">
        <v>43549</v>
      </c>
      <c r="C1479" s="3" t="s">
        <v>1535</v>
      </c>
      <c r="D1479" s="3" t="s">
        <v>747</v>
      </c>
      <c r="E1479" s="4" t="s">
        <v>748</v>
      </c>
      <c r="F1479" s="2">
        <f t="shared" si="63"/>
        <v>43563</v>
      </c>
      <c r="G1479" s="5">
        <v>43282</v>
      </c>
      <c r="H1479" s="6">
        <v>50000</v>
      </c>
      <c r="I1479" s="7">
        <v>50000</v>
      </c>
      <c r="J1479" s="4" t="s">
        <v>61</v>
      </c>
      <c r="K1479" s="8" t="s">
        <v>16</v>
      </c>
      <c r="L1479" s="3" t="s">
        <v>1536</v>
      </c>
    </row>
    <row r="1480" spans="1:12" ht="114.95" customHeight="1">
      <c r="A1480" s="32">
        <v>1471</v>
      </c>
      <c r="B1480" s="2">
        <v>43549</v>
      </c>
      <c r="C1480" s="3" t="s">
        <v>1535</v>
      </c>
      <c r="D1480" s="3" t="s">
        <v>1220</v>
      </c>
      <c r="E1480" s="4" t="s">
        <v>93</v>
      </c>
      <c r="F1480" s="2">
        <f t="shared" si="63"/>
        <v>43563</v>
      </c>
      <c r="G1480" s="5">
        <v>43282</v>
      </c>
      <c r="H1480" s="6">
        <v>177512</v>
      </c>
      <c r="I1480" s="7">
        <v>177512</v>
      </c>
      <c r="J1480" s="4" t="s">
        <v>210</v>
      </c>
      <c r="K1480" s="8" t="s">
        <v>16</v>
      </c>
      <c r="L1480" s="3" t="s">
        <v>1536</v>
      </c>
    </row>
    <row r="1481" spans="1:12" ht="114.95" customHeight="1">
      <c r="A1481" s="32">
        <v>1473</v>
      </c>
      <c r="B1481" s="2">
        <v>43549</v>
      </c>
      <c r="C1481" s="3" t="s">
        <v>1535</v>
      </c>
      <c r="D1481" s="3" t="s">
        <v>1537</v>
      </c>
      <c r="E1481" s="4" t="s">
        <v>1538</v>
      </c>
      <c r="F1481" s="2">
        <f t="shared" si="63"/>
        <v>43563</v>
      </c>
      <c r="G1481" s="5">
        <v>43221</v>
      </c>
      <c r="H1481" s="6">
        <v>60000</v>
      </c>
      <c r="I1481" s="7">
        <v>60000</v>
      </c>
      <c r="J1481" s="4" t="s">
        <v>37</v>
      </c>
      <c r="K1481" s="8" t="s">
        <v>16</v>
      </c>
      <c r="L1481" s="3" t="s">
        <v>1536</v>
      </c>
    </row>
    <row r="1482" spans="1:12" ht="114.95" customHeight="1">
      <c r="A1482" s="32">
        <v>1474</v>
      </c>
      <c r="B1482" s="2">
        <v>43549</v>
      </c>
      <c r="C1482" s="3" t="s">
        <v>1535</v>
      </c>
      <c r="D1482" s="3" t="s">
        <v>510</v>
      </c>
      <c r="E1482" s="4" t="s">
        <v>78</v>
      </c>
      <c r="F1482" s="2">
        <f t="shared" si="63"/>
        <v>43563</v>
      </c>
      <c r="G1482" s="5">
        <v>43313</v>
      </c>
      <c r="H1482" s="6">
        <v>88783.29</v>
      </c>
      <c r="I1482" s="7">
        <v>88783.29</v>
      </c>
      <c r="J1482" s="4" t="s">
        <v>15</v>
      </c>
      <c r="K1482" s="8" t="s">
        <v>16</v>
      </c>
      <c r="L1482" s="3" t="s">
        <v>1536</v>
      </c>
    </row>
    <row r="1483" spans="1:12" ht="114.95" customHeight="1">
      <c r="A1483" s="32">
        <v>1475</v>
      </c>
      <c r="B1483" s="2">
        <v>43549</v>
      </c>
      <c r="C1483" s="3" t="s">
        <v>1535</v>
      </c>
      <c r="D1483" s="3" t="s">
        <v>1539</v>
      </c>
      <c r="E1483" s="4" t="s">
        <v>1540</v>
      </c>
      <c r="F1483" s="2">
        <f t="shared" si="63"/>
        <v>43563</v>
      </c>
      <c r="G1483" s="5">
        <v>43299</v>
      </c>
      <c r="H1483" s="6">
        <v>65000</v>
      </c>
      <c r="I1483" s="7">
        <v>65000</v>
      </c>
      <c r="J1483" s="4" t="s">
        <v>15</v>
      </c>
      <c r="K1483" s="8" t="s">
        <v>16</v>
      </c>
      <c r="L1483" s="3" t="s">
        <v>1536</v>
      </c>
    </row>
    <row r="1484" spans="1:12" ht="114.95" customHeight="1">
      <c r="A1484" s="32">
        <v>1476</v>
      </c>
      <c r="B1484" s="2">
        <v>43549</v>
      </c>
      <c r="C1484" s="3" t="s">
        <v>1535</v>
      </c>
      <c r="D1484" s="3" t="s">
        <v>1541</v>
      </c>
      <c r="E1484" s="4" t="s">
        <v>1542</v>
      </c>
      <c r="F1484" s="2">
        <f t="shared" si="63"/>
        <v>43563</v>
      </c>
      <c r="G1484" s="5">
        <v>42795</v>
      </c>
      <c r="H1484" s="6">
        <v>60000</v>
      </c>
      <c r="I1484" s="7">
        <v>60000</v>
      </c>
      <c r="J1484" s="4" t="s">
        <v>37</v>
      </c>
      <c r="K1484" s="8" t="s">
        <v>16</v>
      </c>
      <c r="L1484" s="3" t="s">
        <v>1536</v>
      </c>
    </row>
    <row r="1485" spans="1:12" ht="114.95" customHeight="1">
      <c r="A1485" s="32">
        <v>1477</v>
      </c>
      <c r="B1485" s="2">
        <v>43549</v>
      </c>
      <c r="C1485" s="3" t="s">
        <v>1535</v>
      </c>
      <c r="D1485" s="3" t="s">
        <v>1543</v>
      </c>
      <c r="E1485" s="4" t="s">
        <v>1544</v>
      </c>
      <c r="F1485" s="2">
        <f t="shared" si="63"/>
        <v>43563</v>
      </c>
      <c r="G1485" s="5">
        <v>43101</v>
      </c>
      <c r="H1485" s="6">
        <v>80000</v>
      </c>
      <c r="I1485" s="9">
        <v>80000</v>
      </c>
      <c r="J1485" s="4" t="s">
        <v>19</v>
      </c>
      <c r="K1485" s="8" t="s">
        <v>16</v>
      </c>
      <c r="L1485" s="3" t="s">
        <v>1545</v>
      </c>
    </row>
    <row r="1486" spans="1:12" ht="114.95" customHeight="1">
      <c r="A1486" s="32">
        <v>1468</v>
      </c>
      <c r="B1486" s="2">
        <v>43550</v>
      </c>
      <c r="C1486" s="3" t="s">
        <v>1535</v>
      </c>
      <c r="D1486" s="3" t="s">
        <v>154</v>
      </c>
      <c r="E1486" s="4" t="s">
        <v>29</v>
      </c>
      <c r="F1486" s="2">
        <f t="shared" si="63"/>
        <v>43564</v>
      </c>
      <c r="G1486" s="5">
        <v>43283</v>
      </c>
      <c r="H1486" s="6">
        <v>30845</v>
      </c>
      <c r="I1486" s="7">
        <v>30845</v>
      </c>
      <c r="J1486" s="4" t="s">
        <v>15</v>
      </c>
      <c r="K1486" s="8" t="s">
        <v>16</v>
      </c>
      <c r="L1486" s="3" t="s">
        <v>1536</v>
      </c>
    </row>
    <row r="1487" spans="1:12" ht="114.95" customHeight="1">
      <c r="A1487" s="32">
        <v>1469</v>
      </c>
      <c r="B1487" s="2">
        <v>43550</v>
      </c>
      <c r="C1487" s="3" t="s">
        <v>1535</v>
      </c>
      <c r="D1487" s="3" t="s">
        <v>21</v>
      </c>
      <c r="E1487" s="4" t="s">
        <v>124</v>
      </c>
      <c r="F1487" s="2">
        <f t="shared" si="63"/>
        <v>43564</v>
      </c>
      <c r="G1487" s="5">
        <v>43282</v>
      </c>
      <c r="H1487" s="6">
        <v>50000</v>
      </c>
      <c r="I1487" s="7">
        <v>50000</v>
      </c>
      <c r="J1487" s="4" t="s">
        <v>73</v>
      </c>
      <c r="K1487" s="8" t="s">
        <v>16</v>
      </c>
      <c r="L1487" s="3" t="s">
        <v>1536</v>
      </c>
    </row>
    <row r="1488" spans="1:12" ht="114.95" customHeight="1">
      <c r="A1488" s="32">
        <v>1472</v>
      </c>
      <c r="B1488" s="2">
        <v>43550</v>
      </c>
      <c r="C1488" s="3" t="s">
        <v>1535</v>
      </c>
      <c r="D1488" s="3" t="s">
        <v>182</v>
      </c>
      <c r="E1488" s="4" t="s">
        <v>1546</v>
      </c>
      <c r="F1488" s="2">
        <f t="shared" si="63"/>
        <v>43564</v>
      </c>
      <c r="G1488" s="5">
        <v>43252</v>
      </c>
      <c r="H1488" s="6">
        <v>600000</v>
      </c>
      <c r="I1488" s="7">
        <v>600000</v>
      </c>
      <c r="J1488" s="4" t="s">
        <v>15</v>
      </c>
      <c r="K1488" s="8" t="s">
        <v>16</v>
      </c>
      <c r="L1488" s="3" t="s">
        <v>1536</v>
      </c>
    </row>
    <row r="1489" spans="1:12" ht="114.95" customHeight="1">
      <c r="A1489" s="32">
        <v>1479</v>
      </c>
      <c r="B1489" s="2">
        <v>43756</v>
      </c>
      <c r="C1489" s="3" t="s">
        <v>1535</v>
      </c>
      <c r="D1489" s="3" t="s">
        <v>1547</v>
      </c>
      <c r="E1489" s="11" t="s">
        <v>439</v>
      </c>
      <c r="F1489" s="2">
        <f t="shared" si="63"/>
        <v>43770</v>
      </c>
      <c r="G1489" s="2">
        <v>43672</v>
      </c>
      <c r="H1489" s="10">
        <v>40000</v>
      </c>
      <c r="I1489" s="16">
        <v>50000</v>
      </c>
      <c r="J1489" s="2" t="s">
        <v>153</v>
      </c>
      <c r="K1489" s="3" t="s">
        <v>16</v>
      </c>
      <c r="L1489" s="3" t="s">
        <v>1548</v>
      </c>
    </row>
    <row r="1490" spans="1:12" ht="114.95" customHeight="1">
      <c r="A1490" s="32">
        <v>1480</v>
      </c>
      <c r="B1490" s="2">
        <v>43756</v>
      </c>
      <c r="C1490" s="3" t="s">
        <v>1535</v>
      </c>
      <c r="D1490" s="3" t="s">
        <v>1549</v>
      </c>
      <c r="E1490" s="11" t="s">
        <v>1550</v>
      </c>
      <c r="F1490" s="2">
        <f t="shared" si="63"/>
        <v>43770</v>
      </c>
      <c r="G1490" s="2">
        <v>43600</v>
      </c>
      <c r="H1490" s="10">
        <v>16000</v>
      </c>
      <c r="I1490" s="16">
        <v>40500</v>
      </c>
      <c r="J1490" s="2" t="s">
        <v>153</v>
      </c>
      <c r="K1490" s="3" t="s">
        <v>16</v>
      </c>
      <c r="L1490" s="3" t="s">
        <v>1548</v>
      </c>
    </row>
    <row r="1491" spans="1:12" ht="114.95" customHeight="1">
      <c r="A1491" s="32">
        <v>1478</v>
      </c>
      <c r="B1491" s="2">
        <v>43756.337500000001</v>
      </c>
      <c r="C1491" s="3" t="s">
        <v>1535</v>
      </c>
      <c r="D1491" s="3" t="s">
        <v>182</v>
      </c>
      <c r="E1491" s="4" t="s">
        <v>1551</v>
      </c>
      <c r="F1491" s="2">
        <v>43770</v>
      </c>
      <c r="G1491" s="5">
        <v>43661</v>
      </c>
      <c r="H1491" s="6">
        <v>509279</v>
      </c>
      <c r="I1491" s="7">
        <v>800000</v>
      </c>
      <c r="J1491" s="4" t="s">
        <v>19</v>
      </c>
      <c r="K1491" s="8" t="s">
        <v>16</v>
      </c>
      <c r="L1491" s="3" t="s">
        <v>20</v>
      </c>
    </row>
    <row r="1492" spans="1:12" ht="114.95" customHeight="1">
      <c r="A1492" s="32">
        <v>1483</v>
      </c>
      <c r="B1492" s="2">
        <v>43977.609027777777</v>
      </c>
      <c r="C1492" s="3" t="s">
        <v>1535</v>
      </c>
      <c r="D1492" s="3" t="s">
        <v>514</v>
      </c>
      <c r="E1492" s="3" t="s">
        <v>1552</v>
      </c>
      <c r="F1492" s="2">
        <f>SUM(B1492+14)</f>
        <v>43991.609027777777</v>
      </c>
      <c r="G1492" s="2">
        <v>43340</v>
      </c>
      <c r="H1492" s="10">
        <v>29464</v>
      </c>
      <c r="I1492" s="10">
        <v>29464</v>
      </c>
      <c r="J1492" s="3" t="s">
        <v>51</v>
      </c>
      <c r="K1492" s="3" t="s">
        <v>16</v>
      </c>
      <c r="L1492" s="3" t="s">
        <v>1553</v>
      </c>
    </row>
    <row r="1493" spans="1:12" ht="114.95" customHeight="1">
      <c r="A1493" s="32">
        <v>1482</v>
      </c>
      <c r="B1493" s="2">
        <v>43977.620833333334</v>
      </c>
      <c r="C1493" s="3" t="s">
        <v>1535</v>
      </c>
      <c r="D1493" s="3" t="s">
        <v>765</v>
      </c>
      <c r="E1493" s="3" t="s">
        <v>120</v>
      </c>
      <c r="F1493" s="2">
        <f>SUM(B1493+14)</f>
        <v>43991.620833333334</v>
      </c>
      <c r="G1493" s="2">
        <v>43676</v>
      </c>
      <c r="H1493" s="10">
        <v>37400</v>
      </c>
      <c r="I1493" s="10">
        <v>37400</v>
      </c>
      <c r="J1493" s="3" t="s">
        <v>51</v>
      </c>
      <c r="K1493" s="3" t="s">
        <v>16</v>
      </c>
      <c r="L1493" s="3"/>
    </row>
    <row r="1494" spans="1:12" ht="114.95" customHeight="1">
      <c r="A1494" s="32">
        <v>1481</v>
      </c>
      <c r="B1494" s="2">
        <v>43978.4375</v>
      </c>
      <c r="C1494" s="3" t="s">
        <v>1535</v>
      </c>
      <c r="D1494" s="3" t="s">
        <v>1448</v>
      </c>
      <c r="E1494" s="3" t="s">
        <v>347</v>
      </c>
      <c r="F1494" s="2">
        <f>SUM(B1494+14)</f>
        <v>43992.4375</v>
      </c>
      <c r="G1494" s="2">
        <v>43282</v>
      </c>
      <c r="H1494" s="10">
        <v>81408</v>
      </c>
      <c r="I1494" s="10">
        <v>81408</v>
      </c>
      <c r="J1494" s="3" t="s">
        <v>15</v>
      </c>
      <c r="K1494" s="3" t="s">
        <v>16</v>
      </c>
      <c r="L1494" s="3" t="s">
        <v>1553</v>
      </c>
    </row>
    <row r="1495" spans="1:12" ht="114.95" customHeight="1">
      <c r="A1495" s="32">
        <v>1484</v>
      </c>
      <c r="B1495" s="21">
        <v>44175.654861111114</v>
      </c>
      <c r="C1495" s="13" t="s">
        <v>1535</v>
      </c>
      <c r="D1495" s="13" t="s">
        <v>65</v>
      </c>
      <c r="E1495" s="13" t="s">
        <v>1554</v>
      </c>
      <c r="F1495" s="21">
        <f>SUM(B1495 + 14)</f>
        <v>44189.654861111114</v>
      </c>
      <c r="G1495" s="21">
        <v>44044</v>
      </c>
      <c r="H1495" s="23">
        <v>92000</v>
      </c>
      <c r="I1495" s="23">
        <v>102000</v>
      </c>
      <c r="J1495" s="13" t="s">
        <v>64</v>
      </c>
      <c r="K1495" s="24" t="s">
        <v>16</v>
      </c>
      <c r="L1495" s="3"/>
    </row>
    <row r="1496" spans="1:12" ht="114.95" customHeight="1">
      <c r="A1496" s="32">
        <v>1485</v>
      </c>
      <c r="B1496" s="21">
        <v>44175.654861111114</v>
      </c>
      <c r="C1496" s="13" t="s">
        <v>1535</v>
      </c>
      <c r="D1496" s="13" t="s">
        <v>65</v>
      </c>
      <c r="E1496" s="13" t="s">
        <v>1555</v>
      </c>
      <c r="F1496" s="21">
        <f>SUM(B1496 + 14)</f>
        <v>44189.654861111114</v>
      </c>
      <c r="G1496" s="21">
        <v>44044</v>
      </c>
      <c r="H1496" s="23">
        <v>92000</v>
      </c>
      <c r="I1496" s="23">
        <v>102000</v>
      </c>
      <c r="J1496" s="13" t="s">
        <v>64</v>
      </c>
      <c r="K1496" s="24" t="s">
        <v>16</v>
      </c>
      <c r="L1496" s="3"/>
    </row>
    <row r="1497" spans="1:12" ht="114.95" customHeight="1">
      <c r="A1497" s="32">
        <v>1488</v>
      </c>
      <c r="B1497" s="12">
        <v>44199.894444444442</v>
      </c>
      <c r="C1497" s="13" t="s">
        <v>1535</v>
      </c>
      <c r="D1497" s="13" t="s">
        <v>1556</v>
      </c>
      <c r="E1497" s="13" t="s">
        <v>1557</v>
      </c>
      <c r="F1497" s="30">
        <f>SUM(B1497 +14)</f>
        <v>44213.894444444442</v>
      </c>
      <c r="G1497" s="12">
        <v>43959</v>
      </c>
      <c r="H1497" s="14">
        <v>40000</v>
      </c>
      <c r="I1497" s="14">
        <v>60000</v>
      </c>
      <c r="J1497" s="13" t="s">
        <v>51</v>
      </c>
      <c r="K1497" s="13" t="s">
        <v>16</v>
      </c>
      <c r="L1497" s="3"/>
    </row>
    <row r="1498" spans="1:12" ht="114.95" customHeight="1">
      <c r="A1498" s="32">
        <v>1486</v>
      </c>
      <c r="B1498" s="21">
        <v>44199.942361111112</v>
      </c>
      <c r="C1498" s="13" t="s">
        <v>1535</v>
      </c>
      <c r="D1498" s="13" t="s">
        <v>765</v>
      </c>
      <c r="E1498" s="13" t="s">
        <v>1041</v>
      </c>
      <c r="F1498" s="21">
        <f>SUM(B1498 + 14)</f>
        <v>44213.942361111112</v>
      </c>
      <c r="G1498" s="21">
        <v>44044</v>
      </c>
      <c r="H1498" s="23">
        <v>25000</v>
      </c>
      <c r="I1498" s="23">
        <v>35000</v>
      </c>
      <c r="J1498" s="13" t="s">
        <v>51</v>
      </c>
      <c r="K1498" s="24" t="s">
        <v>16</v>
      </c>
      <c r="L1498" s="3"/>
    </row>
    <row r="1499" spans="1:12" ht="114.95" customHeight="1">
      <c r="A1499" s="32">
        <v>1487</v>
      </c>
      <c r="B1499" s="21">
        <v>44199.948611111111</v>
      </c>
      <c r="C1499" s="13" t="s">
        <v>1535</v>
      </c>
      <c r="D1499" s="13" t="s">
        <v>84</v>
      </c>
      <c r="E1499" s="13" t="s">
        <v>395</v>
      </c>
      <c r="F1499" s="21">
        <f>SUM(B1499 + 14)</f>
        <v>44213.948611111111</v>
      </c>
      <c r="G1499" s="21">
        <v>44013</v>
      </c>
      <c r="H1499" s="23">
        <v>300000</v>
      </c>
      <c r="I1499" s="23">
        <v>350000</v>
      </c>
      <c r="J1499" s="13" t="s">
        <v>19</v>
      </c>
      <c r="K1499" s="24" t="s">
        <v>16</v>
      </c>
      <c r="L1499" s="3" t="s">
        <v>1558</v>
      </c>
    </row>
    <row r="1500" spans="1:12" ht="114.95" customHeight="1">
      <c r="A1500" s="32">
        <v>1489</v>
      </c>
      <c r="B1500" s="12">
        <v>44199.948611111111</v>
      </c>
      <c r="C1500" s="13" t="s">
        <v>1535</v>
      </c>
      <c r="D1500" s="13" t="s">
        <v>84</v>
      </c>
      <c r="E1500" s="13" t="s">
        <v>1559</v>
      </c>
      <c r="F1500" s="12">
        <f>SUM(B1500 +14)</f>
        <v>44213.948611111111</v>
      </c>
      <c r="G1500" s="12">
        <v>44013</v>
      </c>
      <c r="H1500" s="14">
        <v>300000</v>
      </c>
      <c r="I1500" s="14">
        <v>350000</v>
      </c>
      <c r="J1500" s="13" t="s">
        <v>19</v>
      </c>
      <c r="K1500" s="13" t="s">
        <v>16</v>
      </c>
      <c r="L1500" s="3"/>
    </row>
    <row r="1501" spans="1:12" ht="114.95" customHeight="1">
      <c r="A1501" s="32">
        <v>1490</v>
      </c>
      <c r="B1501" s="2">
        <v>44214.65</v>
      </c>
      <c r="C1501" s="3" t="s">
        <v>1535</v>
      </c>
      <c r="D1501" s="3" t="s">
        <v>209</v>
      </c>
      <c r="E1501" s="4" t="s">
        <v>274</v>
      </c>
      <c r="F1501" s="2">
        <f t="shared" ref="F1501:F1528" si="64">SUM(B1501+14)</f>
        <v>44228.65</v>
      </c>
      <c r="G1501" s="5">
        <v>44074</v>
      </c>
      <c r="H1501" s="6">
        <v>50000</v>
      </c>
      <c r="I1501" s="7">
        <v>60000</v>
      </c>
      <c r="J1501" s="4" t="s">
        <v>64</v>
      </c>
      <c r="K1501" s="8" t="s">
        <v>16</v>
      </c>
      <c r="L1501" s="3" t="s">
        <v>69</v>
      </c>
    </row>
    <row r="1502" spans="1:12" ht="114.95" customHeight="1">
      <c r="A1502" s="32">
        <v>1491</v>
      </c>
      <c r="B1502" s="2">
        <v>44246.882638888892</v>
      </c>
      <c r="C1502" s="3" t="s">
        <v>1535</v>
      </c>
      <c r="D1502" s="3" t="s">
        <v>76</v>
      </c>
      <c r="E1502" s="4" t="s">
        <v>1560</v>
      </c>
      <c r="F1502" s="2">
        <f t="shared" si="64"/>
        <v>44260.882638888892</v>
      </c>
      <c r="G1502" s="5">
        <v>44013</v>
      </c>
      <c r="H1502" s="6">
        <v>70000</v>
      </c>
      <c r="I1502" s="7">
        <v>80000</v>
      </c>
      <c r="J1502" s="4" t="s">
        <v>1561</v>
      </c>
      <c r="K1502" s="8" t="s">
        <v>16</v>
      </c>
      <c r="L1502" s="3" t="s">
        <v>1562</v>
      </c>
    </row>
    <row r="1503" spans="1:12" ht="114.95" customHeight="1">
      <c r="A1503" s="32">
        <v>1492</v>
      </c>
      <c r="B1503" s="2">
        <v>44246.925694444442</v>
      </c>
      <c r="C1503" s="3" t="s">
        <v>1535</v>
      </c>
      <c r="D1503" s="3" t="s">
        <v>1563</v>
      </c>
      <c r="E1503" s="4" t="s">
        <v>1564</v>
      </c>
      <c r="F1503" s="2">
        <f t="shared" si="64"/>
        <v>44260.925694444442</v>
      </c>
      <c r="G1503" s="5">
        <v>44034</v>
      </c>
      <c r="H1503" s="6">
        <v>90000</v>
      </c>
      <c r="I1503" s="7">
        <v>100000</v>
      </c>
      <c r="J1503" s="4" t="s">
        <v>15</v>
      </c>
      <c r="K1503" s="8" t="s">
        <v>16</v>
      </c>
      <c r="L1503" s="3" t="s">
        <v>69</v>
      </c>
    </row>
    <row r="1504" spans="1:12" ht="114.95" customHeight="1">
      <c r="A1504" s="32">
        <v>1493</v>
      </c>
      <c r="B1504" s="2">
        <v>44248.820833333331</v>
      </c>
      <c r="C1504" s="3" t="s">
        <v>1535</v>
      </c>
      <c r="D1504" s="3" t="s">
        <v>1537</v>
      </c>
      <c r="E1504" s="4" t="s">
        <v>1565</v>
      </c>
      <c r="F1504" s="2">
        <f t="shared" si="64"/>
        <v>44262.820833333331</v>
      </c>
      <c r="G1504" s="5">
        <v>44044</v>
      </c>
      <c r="H1504" s="6">
        <v>60000</v>
      </c>
      <c r="I1504" s="7">
        <v>70000</v>
      </c>
      <c r="J1504" s="4" t="s">
        <v>15</v>
      </c>
      <c r="K1504" s="8" t="s">
        <v>16</v>
      </c>
      <c r="L1504" s="3"/>
    </row>
    <row r="1505" spans="1:12" ht="114.95" customHeight="1">
      <c r="A1505" s="32">
        <v>1494</v>
      </c>
      <c r="B1505" s="2">
        <v>44248.822222222225</v>
      </c>
      <c r="C1505" s="3" t="s">
        <v>1535</v>
      </c>
      <c r="D1505" s="3" t="s">
        <v>1566</v>
      </c>
      <c r="E1505" s="4" t="s">
        <v>1564</v>
      </c>
      <c r="F1505" s="2">
        <f t="shared" si="64"/>
        <v>44262.822222222225</v>
      </c>
      <c r="G1505" s="5">
        <v>44044</v>
      </c>
      <c r="H1505" s="6">
        <v>40000</v>
      </c>
      <c r="I1505" s="7">
        <v>45000</v>
      </c>
      <c r="J1505" s="4" t="s">
        <v>15</v>
      </c>
      <c r="K1505" s="8" t="s">
        <v>16</v>
      </c>
      <c r="L1505" s="3"/>
    </row>
    <row r="1506" spans="1:12" ht="114.95" customHeight="1">
      <c r="A1506" s="32">
        <v>1495</v>
      </c>
      <c r="B1506" s="2">
        <v>44251.624305555553</v>
      </c>
      <c r="C1506" s="3" t="s">
        <v>1535</v>
      </c>
      <c r="D1506" s="3" t="s">
        <v>1567</v>
      </c>
      <c r="E1506" s="4" t="s">
        <v>1564</v>
      </c>
      <c r="F1506" s="2">
        <f t="shared" si="64"/>
        <v>44265.624305555553</v>
      </c>
      <c r="G1506" s="5">
        <v>44013</v>
      </c>
      <c r="H1506" s="6">
        <v>40000</v>
      </c>
      <c r="I1506" s="7">
        <v>45000</v>
      </c>
      <c r="J1506" s="4" t="s">
        <v>15</v>
      </c>
      <c r="K1506" s="8" t="s">
        <v>16</v>
      </c>
      <c r="L1506" s="3"/>
    </row>
    <row r="1507" spans="1:12" ht="114.95" customHeight="1">
      <c r="A1507" s="32">
        <v>1496</v>
      </c>
      <c r="B1507" s="2">
        <v>44251.624305555553</v>
      </c>
      <c r="C1507" s="3" t="s">
        <v>1535</v>
      </c>
      <c r="D1507" s="3" t="s">
        <v>1277</v>
      </c>
      <c r="E1507" s="4" t="s">
        <v>1564</v>
      </c>
      <c r="F1507" s="2">
        <f t="shared" si="64"/>
        <v>44265.624305555553</v>
      </c>
      <c r="G1507" s="5">
        <v>44013</v>
      </c>
      <c r="H1507" s="6">
        <v>40000</v>
      </c>
      <c r="I1507" s="7">
        <v>45000</v>
      </c>
      <c r="J1507" s="4" t="s">
        <v>15</v>
      </c>
      <c r="K1507" s="8" t="s">
        <v>16</v>
      </c>
      <c r="L1507" s="3"/>
    </row>
    <row r="1508" spans="1:12" ht="114.95" customHeight="1">
      <c r="A1508" s="32">
        <v>1497</v>
      </c>
      <c r="B1508" s="2">
        <v>44252.886805555558</v>
      </c>
      <c r="C1508" s="3" t="s">
        <v>1535</v>
      </c>
      <c r="D1508" s="3" t="s">
        <v>765</v>
      </c>
      <c r="E1508" s="4" t="s">
        <v>1041</v>
      </c>
      <c r="F1508" s="2">
        <f t="shared" si="64"/>
        <v>44266.886805555558</v>
      </c>
      <c r="G1508" s="5">
        <v>43678</v>
      </c>
      <c r="H1508" s="6">
        <v>70000</v>
      </c>
      <c r="I1508" s="7">
        <v>80000</v>
      </c>
      <c r="J1508" s="4" t="s">
        <v>19</v>
      </c>
      <c r="K1508" s="8" t="s">
        <v>16</v>
      </c>
      <c r="L1508" s="3" t="s">
        <v>1097</v>
      </c>
    </row>
    <row r="1509" spans="1:12" ht="114.95" customHeight="1">
      <c r="A1509" s="32">
        <v>1498</v>
      </c>
      <c r="B1509" s="2">
        <v>44252.893750000003</v>
      </c>
      <c r="C1509" s="3" t="s">
        <v>1535</v>
      </c>
      <c r="D1509" s="3" t="s">
        <v>1568</v>
      </c>
      <c r="E1509" s="4" t="s">
        <v>1569</v>
      </c>
      <c r="F1509" s="2">
        <f t="shared" si="64"/>
        <v>44266.893750000003</v>
      </c>
      <c r="G1509" s="5">
        <v>43836</v>
      </c>
      <c r="H1509" s="6">
        <v>50000</v>
      </c>
      <c r="I1509" s="7">
        <v>60000</v>
      </c>
      <c r="J1509" s="4" t="s">
        <v>16</v>
      </c>
      <c r="K1509" s="8" t="s">
        <v>16</v>
      </c>
      <c r="L1509" s="3" t="s">
        <v>1110</v>
      </c>
    </row>
    <row r="1510" spans="1:12" ht="114.95" customHeight="1">
      <c r="A1510" s="32">
        <v>1499</v>
      </c>
      <c r="B1510" s="2">
        <v>44252.898611111108</v>
      </c>
      <c r="C1510" s="3" t="s">
        <v>1535</v>
      </c>
      <c r="D1510" s="3" t="s">
        <v>76</v>
      </c>
      <c r="E1510" s="4" t="s">
        <v>1570</v>
      </c>
      <c r="F1510" s="2">
        <f t="shared" si="64"/>
        <v>44266.898611111108</v>
      </c>
      <c r="G1510" s="5">
        <v>43647</v>
      </c>
      <c r="H1510" s="6">
        <v>22000</v>
      </c>
      <c r="I1510" s="7">
        <v>35000</v>
      </c>
      <c r="J1510" s="4" t="s">
        <v>61</v>
      </c>
      <c r="K1510" s="8" t="s">
        <v>16</v>
      </c>
      <c r="L1510" s="3" t="s">
        <v>1097</v>
      </c>
    </row>
    <row r="1511" spans="1:12" ht="114.95" customHeight="1">
      <c r="A1511" s="32">
        <v>1500</v>
      </c>
      <c r="B1511" s="2">
        <v>44252.900694444441</v>
      </c>
      <c r="C1511" s="3" t="s">
        <v>1535</v>
      </c>
      <c r="D1511" s="3" t="s">
        <v>76</v>
      </c>
      <c r="E1511" s="4" t="s">
        <v>1570</v>
      </c>
      <c r="F1511" s="2">
        <f t="shared" si="64"/>
        <v>44266.900694444441</v>
      </c>
      <c r="G1511" s="5">
        <v>43800</v>
      </c>
      <c r="H1511" s="6">
        <v>25000</v>
      </c>
      <c r="I1511" s="7">
        <v>40000</v>
      </c>
      <c r="J1511" s="4" t="s">
        <v>19</v>
      </c>
      <c r="K1511" s="8" t="s">
        <v>16</v>
      </c>
      <c r="L1511" s="3" t="s">
        <v>1097</v>
      </c>
    </row>
    <row r="1512" spans="1:12" ht="114.95" customHeight="1">
      <c r="A1512" s="32">
        <v>1501</v>
      </c>
      <c r="B1512" s="2">
        <v>44252.90347222222</v>
      </c>
      <c r="C1512" s="3" t="s">
        <v>1535</v>
      </c>
      <c r="D1512" s="3" t="s">
        <v>1571</v>
      </c>
      <c r="E1512" s="4" t="s">
        <v>1572</v>
      </c>
      <c r="F1512" s="2">
        <f t="shared" si="64"/>
        <v>44266.90347222222</v>
      </c>
      <c r="G1512" s="5">
        <v>43647</v>
      </c>
      <c r="H1512" s="6">
        <v>24000</v>
      </c>
      <c r="I1512" s="7">
        <v>26000</v>
      </c>
      <c r="J1512" s="4" t="s">
        <v>37</v>
      </c>
      <c r="K1512" s="8" t="s">
        <v>16</v>
      </c>
      <c r="L1512" s="3" t="s">
        <v>1097</v>
      </c>
    </row>
    <row r="1513" spans="1:12" ht="114.95" customHeight="1">
      <c r="A1513" s="32">
        <v>1502</v>
      </c>
      <c r="B1513" s="2">
        <v>44252.90625</v>
      </c>
      <c r="C1513" s="3" t="s">
        <v>1535</v>
      </c>
      <c r="D1513" s="3" t="s">
        <v>1541</v>
      </c>
      <c r="E1513" s="4" t="s">
        <v>1573</v>
      </c>
      <c r="F1513" s="2">
        <f t="shared" si="64"/>
        <v>44266.90625</v>
      </c>
      <c r="G1513" s="5">
        <v>43647</v>
      </c>
      <c r="H1513" s="6">
        <v>80000</v>
      </c>
      <c r="I1513" s="7">
        <v>90000</v>
      </c>
      <c r="J1513" s="4" t="s">
        <v>19</v>
      </c>
      <c r="K1513" s="8" t="s">
        <v>16</v>
      </c>
      <c r="L1513" s="3" t="s">
        <v>1097</v>
      </c>
    </row>
    <row r="1514" spans="1:12" ht="114.95" customHeight="1">
      <c r="A1514" s="32">
        <v>1503</v>
      </c>
      <c r="B1514" s="2">
        <v>44252.908333333333</v>
      </c>
      <c r="C1514" s="3" t="s">
        <v>1535</v>
      </c>
      <c r="D1514" s="3" t="s">
        <v>62</v>
      </c>
      <c r="E1514" s="4" t="s">
        <v>527</v>
      </c>
      <c r="F1514" s="2">
        <f t="shared" si="64"/>
        <v>44266.908333333333</v>
      </c>
      <c r="G1514" s="5">
        <v>43647</v>
      </c>
      <c r="H1514" s="6">
        <v>80000</v>
      </c>
      <c r="I1514" s="7">
        <v>90000</v>
      </c>
      <c r="J1514" s="4" t="s">
        <v>19</v>
      </c>
      <c r="K1514" s="8" t="s">
        <v>16</v>
      </c>
      <c r="L1514" s="3" t="s">
        <v>1097</v>
      </c>
    </row>
    <row r="1515" spans="1:12" ht="114.95" customHeight="1">
      <c r="A1515" s="32">
        <v>1504</v>
      </c>
      <c r="B1515" s="2">
        <v>44252.913194444445</v>
      </c>
      <c r="C1515" s="3" t="s">
        <v>1535</v>
      </c>
      <c r="D1515" s="3" t="s">
        <v>1574</v>
      </c>
      <c r="E1515" s="4" t="s">
        <v>1575</v>
      </c>
      <c r="F1515" s="2">
        <f t="shared" si="64"/>
        <v>44266.913194444445</v>
      </c>
      <c r="G1515" s="5">
        <v>43794</v>
      </c>
      <c r="H1515" s="6">
        <v>125000</v>
      </c>
      <c r="I1515" s="7">
        <v>135000</v>
      </c>
      <c r="J1515" s="4" t="s">
        <v>16</v>
      </c>
      <c r="K1515" s="8" t="s">
        <v>16</v>
      </c>
      <c r="L1515" s="3" t="s">
        <v>1110</v>
      </c>
    </row>
    <row r="1516" spans="1:12" ht="114.95" customHeight="1">
      <c r="A1516" s="32">
        <v>1505</v>
      </c>
      <c r="B1516" s="2">
        <v>44252.919444444444</v>
      </c>
      <c r="C1516" s="3" t="s">
        <v>1535</v>
      </c>
      <c r="D1516" s="3" t="s">
        <v>1576</v>
      </c>
      <c r="E1516" s="4" t="s">
        <v>1577</v>
      </c>
      <c r="F1516" s="2">
        <f t="shared" si="64"/>
        <v>44266.919444444444</v>
      </c>
      <c r="G1516" s="5">
        <v>43647</v>
      </c>
      <c r="H1516" s="6">
        <v>40000</v>
      </c>
      <c r="I1516" s="7">
        <v>45000</v>
      </c>
      <c r="J1516" s="4" t="s">
        <v>16</v>
      </c>
      <c r="K1516" s="8" t="s">
        <v>16</v>
      </c>
      <c r="L1516" s="3" t="s">
        <v>1110</v>
      </c>
    </row>
    <row r="1517" spans="1:12" ht="114.95" customHeight="1">
      <c r="A1517" s="32">
        <v>1506</v>
      </c>
      <c r="B1517" s="2">
        <v>44252.924305555556</v>
      </c>
      <c r="C1517" s="3" t="s">
        <v>1535</v>
      </c>
      <c r="D1517" s="3" t="s">
        <v>1578</v>
      </c>
      <c r="E1517" s="4" t="s">
        <v>1579</v>
      </c>
      <c r="F1517" s="2">
        <f t="shared" si="64"/>
        <v>44266.924305555556</v>
      </c>
      <c r="G1517" s="5">
        <v>43647</v>
      </c>
      <c r="H1517" s="6">
        <v>30000</v>
      </c>
      <c r="I1517" s="7">
        <v>32000</v>
      </c>
      <c r="J1517" s="4" t="s">
        <v>16</v>
      </c>
      <c r="K1517" s="8" t="s">
        <v>16</v>
      </c>
      <c r="L1517" s="3" t="s">
        <v>1110</v>
      </c>
    </row>
    <row r="1518" spans="1:12" ht="114.95" customHeight="1">
      <c r="A1518" s="32">
        <v>1507</v>
      </c>
      <c r="B1518" s="2">
        <v>44252.931944444441</v>
      </c>
      <c r="C1518" s="3" t="s">
        <v>1535</v>
      </c>
      <c r="D1518" s="3" t="s">
        <v>1537</v>
      </c>
      <c r="E1518" s="4" t="s">
        <v>1580</v>
      </c>
      <c r="F1518" s="2">
        <f t="shared" si="64"/>
        <v>44266.931944444441</v>
      </c>
      <c r="G1518" s="5">
        <v>43647</v>
      </c>
      <c r="H1518" s="6">
        <v>50000</v>
      </c>
      <c r="I1518" s="7">
        <v>55000</v>
      </c>
      <c r="J1518" s="4" t="s">
        <v>16</v>
      </c>
      <c r="K1518" s="8" t="s">
        <v>16</v>
      </c>
      <c r="L1518" s="3" t="s">
        <v>1110</v>
      </c>
    </row>
    <row r="1519" spans="1:12" ht="114.95" customHeight="1">
      <c r="A1519" s="32">
        <v>1508</v>
      </c>
      <c r="B1519" s="2">
        <v>44270.70416666667</v>
      </c>
      <c r="C1519" s="3" t="s">
        <v>1535</v>
      </c>
      <c r="D1519" s="3" t="s">
        <v>1581</v>
      </c>
      <c r="E1519" s="4" t="s">
        <v>1582</v>
      </c>
      <c r="F1519" s="2">
        <f t="shared" si="64"/>
        <v>44284.70416666667</v>
      </c>
      <c r="G1519" s="5">
        <v>44116</v>
      </c>
      <c r="H1519" s="6">
        <v>24900</v>
      </c>
      <c r="I1519" s="7">
        <v>35000</v>
      </c>
      <c r="J1519" s="4" t="s">
        <v>16</v>
      </c>
      <c r="K1519" s="8" t="s">
        <v>16</v>
      </c>
      <c r="L1519" s="3" t="s">
        <v>1583</v>
      </c>
    </row>
    <row r="1520" spans="1:12" ht="114.95" customHeight="1">
      <c r="A1520" s="32">
        <v>1509</v>
      </c>
      <c r="B1520" s="2">
        <v>44271.618055555555</v>
      </c>
      <c r="C1520" s="3" t="s">
        <v>1535</v>
      </c>
      <c r="D1520" s="3" t="s">
        <v>1584</v>
      </c>
      <c r="E1520" s="4" t="s">
        <v>1585</v>
      </c>
      <c r="F1520" s="2">
        <f t="shared" si="64"/>
        <v>44285.618055555555</v>
      </c>
      <c r="G1520" s="5">
        <v>44148</v>
      </c>
      <c r="H1520" s="6">
        <v>20000</v>
      </c>
      <c r="I1520" s="7">
        <v>38000</v>
      </c>
      <c r="J1520" s="4" t="s">
        <v>16</v>
      </c>
      <c r="K1520" s="8" t="s">
        <v>16</v>
      </c>
      <c r="L1520" s="3" t="s">
        <v>1583</v>
      </c>
    </row>
    <row r="1521" spans="1:12" ht="114.95" customHeight="1">
      <c r="A1521" s="32">
        <v>1510</v>
      </c>
      <c r="B1521" s="2">
        <v>44271.665277777778</v>
      </c>
      <c r="C1521" s="3" t="s">
        <v>1535</v>
      </c>
      <c r="D1521" s="3" t="s">
        <v>1586</v>
      </c>
      <c r="E1521" s="4" t="s">
        <v>1587</v>
      </c>
      <c r="F1521" s="2">
        <f t="shared" si="64"/>
        <v>44285.665277777778</v>
      </c>
      <c r="G1521" s="5">
        <v>44088</v>
      </c>
      <c r="H1521" s="6">
        <v>25000</v>
      </c>
      <c r="I1521" s="7">
        <v>50000</v>
      </c>
      <c r="J1521" s="4" t="s">
        <v>16</v>
      </c>
      <c r="K1521" s="8" t="s">
        <v>16</v>
      </c>
      <c r="L1521" s="3" t="s">
        <v>1583</v>
      </c>
    </row>
    <row r="1522" spans="1:12" ht="114.95" customHeight="1">
      <c r="A1522" s="32">
        <v>1511</v>
      </c>
      <c r="B1522" s="2">
        <v>44271.715277777781</v>
      </c>
      <c r="C1522" s="3" t="s">
        <v>1535</v>
      </c>
      <c r="D1522" s="3" t="s">
        <v>1588</v>
      </c>
      <c r="E1522" s="4" t="s">
        <v>1589</v>
      </c>
      <c r="F1522" s="2">
        <f t="shared" si="64"/>
        <v>44285.715277777781</v>
      </c>
      <c r="G1522" s="5">
        <v>44013</v>
      </c>
      <c r="H1522" s="6">
        <v>25000</v>
      </c>
      <c r="I1522" s="7">
        <v>38000</v>
      </c>
      <c r="J1522" s="4" t="s">
        <v>16</v>
      </c>
      <c r="K1522" s="8" t="s">
        <v>16</v>
      </c>
      <c r="L1522" s="3" t="s">
        <v>1583</v>
      </c>
    </row>
    <row r="1523" spans="1:12" ht="114.95" customHeight="1">
      <c r="A1523" s="32">
        <v>1512</v>
      </c>
      <c r="B1523" s="2">
        <v>44271.881944444445</v>
      </c>
      <c r="C1523" s="3" t="s">
        <v>1535</v>
      </c>
      <c r="D1523" s="3" t="s">
        <v>1590</v>
      </c>
      <c r="E1523" s="4" t="s">
        <v>1591</v>
      </c>
      <c r="F1523" s="2">
        <f t="shared" si="64"/>
        <v>44285.881944444445</v>
      </c>
      <c r="G1523" s="5">
        <v>44013</v>
      </c>
      <c r="H1523" s="6">
        <v>25000</v>
      </c>
      <c r="I1523" s="7">
        <v>45000</v>
      </c>
      <c r="J1523" s="4" t="s">
        <v>16</v>
      </c>
      <c r="K1523" s="8" t="s">
        <v>16</v>
      </c>
      <c r="L1523" s="3" t="s">
        <v>1583</v>
      </c>
    </row>
    <row r="1524" spans="1:12" ht="114.95" customHeight="1">
      <c r="A1524" s="32">
        <v>1513</v>
      </c>
      <c r="B1524" s="2">
        <v>44271.895138888889</v>
      </c>
      <c r="C1524" s="3" t="s">
        <v>1535</v>
      </c>
      <c r="D1524" s="3" t="s">
        <v>1592</v>
      </c>
      <c r="E1524" s="4" t="s">
        <v>1593</v>
      </c>
      <c r="F1524" s="2">
        <f t="shared" si="64"/>
        <v>44285.895138888889</v>
      </c>
      <c r="G1524" s="5">
        <v>44111</v>
      </c>
      <c r="H1524" s="6">
        <v>25000</v>
      </c>
      <c r="I1524" s="7">
        <v>30000</v>
      </c>
      <c r="J1524" s="4" t="s">
        <v>16</v>
      </c>
      <c r="K1524" s="8" t="s">
        <v>16</v>
      </c>
      <c r="L1524" s="3" t="s">
        <v>1583</v>
      </c>
    </row>
    <row r="1525" spans="1:12" ht="114.95" customHeight="1">
      <c r="A1525" s="32">
        <v>1514</v>
      </c>
      <c r="B1525" s="2">
        <v>44281.642361111109</v>
      </c>
      <c r="C1525" s="3" t="s">
        <v>1535</v>
      </c>
      <c r="D1525" s="3" t="s">
        <v>65</v>
      </c>
      <c r="E1525" s="4" t="s">
        <v>1594</v>
      </c>
      <c r="F1525" s="2">
        <f t="shared" si="64"/>
        <v>44295.642361111109</v>
      </c>
      <c r="G1525" s="5">
        <v>44280</v>
      </c>
      <c r="H1525" s="6">
        <v>85000</v>
      </c>
      <c r="I1525" s="7">
        <v>145000</v>
      </c>
      <c r="J1525" s="4" t="s">
        <v>61</v>
      </c>
      <c r="K1525" s="8" t="s">
        <v>16</v>
      </c>
      <c r="L1525" s="3"/>
    </row>
    <row r="1526" spans="1:12" ht="114.95" customHeight="1">
      <c r="A1526" s="32">
        <v>1515</v>
      </c>
      <c r="B1526" s="2">
        <v>44286.845833333333</v>
      </c>
      <c r="C1526" s="3" t="s">
        <v>1535</v>
      </c>
      <c r="D1526" s="3" t="s">
        <v>1541</v>
      </c>
      <c r="E1526" s="4" t="s">
        <v>1573</v>
      </c>
      <c r="F1526" s="2">
        <f t="shared" si="64"/>
        <v>44300.845833333333</v>
      </c>
      <c r="G1526" s="5">
        <v>44075</v>
      </c>
      <c r="H1526" s="6">
        <v>61000</v>
      </c>
      <c r="I1526" s="7">
        <v>95000</v>
      </c>
      <c r="J1526" s="4" t="s">
        <v>19</v>
      </c>
      <c r="K1526" s="8" t="s">
        <v>16</v>
      </c>
      <c r="L1526" s="3"/>
    </row>
    <row r="1527" spans="1:12" ht="114.95" customHeight="1">
      <c r="A1527" s="32">
        <v>1516</v>
      </c>
      <c r="B1527" s="2">
        <v>44295.414583333331</v>
      </c>
      <c r="C1527" s="3" t="s">
        <v>1535</v>
      </c>
      <c r="D1527" s="3" t="s">
        <v>156</v>
      </c>
      <c r="E1527" s="4" t="s">
        <v>1595</v>
      </c>
      <c r="F1527" s="2">
        <f t="shared" si="64"/>
        <v>44309.414583333331</v>
      </c>
      <c r="G1527" s="5">
        <v>44013</v>
      </c>
      <c r="H1527" s="6">
        <v>100000</v>
      </c>
      <c r="I1527" s="7">
        <v>150000</v>
      </c>
      <c r="J1527" s="4" t="s">
        <v>16</v>
      </c>
      <c r="K1527" s="8" t="s">
        <v>16</v>
      </c>
      <c r="L1527" s="3" t="s">
        <v>1110</v>
      </c>
    </row>
    <row r="1528" spans="1:12" ht="114.95" customHeight="1">
      <c r="A1528" s="32">
        <v>1517</v>
      </c>
      <c r="B1528" s="2">
        <v>44295.45416666667</v>
      </c>
      <c r="C1528" s="3" t="s">
        <v>1535</v>
      </c>
      <c r="D1528" s="3" t="s">
        <v>154</v>
      </c>
      <c r="E1528" s="4" t="s">
        <v>1596</v>
      </c>
      <c r="F1528" s="2">
        <f t="shared" si="64"/>
        <v>44309.45416666667</v>
      </c>
      <c r="G1528" s="5">
        <v>44026</v>
      </c>
      <c r="H1528" s="6">
        <v>25000</v>
      </c>
      <c r="I1528" s="7">
        <v>35000</v>
      </c>
      <c r="J1528" s="4" t="s">
        <v>61</v>
      </c>
      <c r="K1528" s="8" t="s">
        <v>16</v>
      </c>
      <c r="L1528" s="3"/>
    </row>
    <row r="1529" spans="1:12" ht="114.95" customHeight="1">
      <c r="A1529" s="32">
        <v>1518</v>
      </c>
      <c r="B1529" s="2">
        <v>44319.660416666666</v>
      </c>
      <c r="C1529" s="3" t="s">
        <v>1535</v>
      </c>
      <c r="D1529" s="3" t="s">
        <v>84</v>
      </c>
      <c r="E1529" s="4" t="s">
        <v>1597</v>
      </c>
      <c r="F1529" s="2">
        <f>SUM(B1529 + 14)</f>
        <v>44333.660416666666</v>
      </c>
      <c r="G1529" s="5">
        <v>44323</v>
      </c>
      <c r="H1529" s="6">
        <v>84000</v>
      </c>
      <c r="I1529" s="7">
        <v>94000</v>
      </c>
      <c r="J1529" s="4" t="s">
        <v>61</v>
      </c>
      <c r="K1529" s="8" t="s">
        <v>16</v>
      </c>
      <c r="L1529" s="3"/>
    </row>
    <row r="1530" spans="1:12" ht="114.95" customHeight="1">
      <c r="A1530" s="32">
        <v>1520</v>
      </c>
      <c r="B1530" s="2">
        <v>44337.503472222219</v>
      </c>
      <c r="C1530" s="3" t="s">
        <v>1535</v>
      </c>
      <c r="D1530" s="3" t="s">
        <v>1556</v>
      </c>
      <c r="E1530" s="4" t="s">
        <v>1598</v>
      </c>
      <c r="F1530" s="2">
        <f>SUM(B1530 + 14)</f>
        <v>44351.503472222219</v>
      </c>
      <c r="G1530" s="5">
        <v>44378</v>
      </c>
      <c r="H1530" s="6">
        <v>50000</v>
      </c>
      <c r="I1530" s="7">
        <v>95000</v>
      </c>
      <c r="J1530" s="4" t="s">
        <v>15</v>
      </c>
      <c r="K1530" s="8" t="s">
        <v>16</v>
      </c>
      <c r="L1530" s="3"/>
    </row>
    <row r="1531" spans="1:12" ht="114.95" customHeight="1">
      <c r="A1531" s="32">
        <v>1519</v>
      </c>
      <c r="B1531" s="2">
        <v>44341.620138888888</v>
      </c>
      <c r="C1531" s="3" t="s">
        <v>1535</v>
      </c>
      <c r="D1531" s="3" t="s">
        <v>765</v>
      </c>
      <c r="E1531" s="4" t="s">
        <v>120</v>
      </c>
      <c r="F1531" s="2">
        <f>SUM(B1531 + 14)</f>
        <v>44355.620138888888</v>
      </c>
      <c r="G1531" s="5">
        <v>44409</v>
      </c>
      <c r="H1531" s="6">
        <v>70000</v>
      </c>
      <c r="I1531" s="7">
        <v>90000</v>
      </c>
      <c r="J1531" s="4" t="s">
        <v>15</v>
      </c>
      <c r="K1531" s="8" t="s">
        <v>16</v>
      </c>
      <c r="L1531" s="3"/>
    </row>
    <row r="1532" spans="1:12" ht="114.95" customHeight="1">
      <c r="A1532" s="32">
        <v>1540</v>
      </c>
      <c r="B1532" s="2">
        <v>44350.775000000001</v>
      </c>
      <c r="C1532" s="3" t="s">
        <v>1535</v>
      </c>
      <c r="D1532" s="3" t="s">
        <v>154</v>
      </c>
      <c r="E1532" s="4" t="s">
        <v>1599</v>
      </c>
      <c r="F1532" s="2">
        <f>SUM(B1532+14)</f>
        <v>44364.775000000001</v>
      </c>
      <c r="G1532" s="5">
        <v>44378</v>
      </c>
      <c r="H1532" s="6">
        <v>25000</v>
      </c>
      <c r="I1532" s="7">
        <v>48000</v>
      </c>
      <c r="J1532" s="4" t="s">
        <v>15</v>
      </c>
      <c r="K1532" s="8" t="s">
        <v>16</v>
      </c>
      <c r="L1532" s="3"/>
    </row>
    <row r="1533" spans="1:12" ht="114.95" customHeight="1">
      <c r="A1533" s="32">
        <v>1523</v>
      </c>
      <c r="B1533" s="2">
        <v>44355.574999999997</v>
      </c>
      <c r="C1533" s="3" t="s">
        <v>1535</v>
      </c>
      <c r="D1533" s="3" t="s">
        <v>1567</v>
      </c>
      <c r="E1533" s="4" t="s">
        <v>1600</v>
      </c>
      <c r="F1533" s="2">
        <f t="shared" ref="F1533:F1545" si="65">SUM(B1533 + 14)</f>
        <v>44369.574999999997</v>
      </c>
      <c r="G1533" s="21">
        <v>44378</v>
      </c>
      <c r="H1533" s="23">
        <v>90000</v>
      </c>
      <c r="I1533" s="23">
        <v>145000</v>
      </c>
      <c r="J1533" s="13" t="s">
        <v>19</v>
      </c>
      <c r="K1533" s="24" t="s">
        <v>16</v>
      </c>
      <c r="L1533" s="3"/>
    </row>
    <row r="1534" spans="1:12" ht="114.95" customHeight="1">
      <c r="A1534" s="32">
        <v>1524</v>
      </c>
      <c r="B1534" s="2">
        <v>44359.411805555559</v>
      </c>
      <c r="C1534" s="3" t="s">
        <v>1535</v>
      </c>
      <c r="D1534" s="3" t="s">
        <v>1566</v>
      </c>
      <c r="E1534" s="4" t="s">
        <v>1601</v>
      </c>
      <c r="F1534" s="2">
        <f t="shared" si="65"/>
        <v>44373.411805555559</v>
      </c>
      <c r="G1534" s="21">
        <v>44409</v>
      </c>
      <c r="H1534" s="23">
        <v>56600</v>
      </c>
      <c r="I1534" s="23">
        <v>135000</v>
      </c>
      <c r="J1534" s="13" t="s">
        <v>19</v>
      </c>
      <c r="K1534" s="24" t="s">
        <v>16</v>
      </c>
      <c r="L1534" s="3"/>
    </row>
    <row r="1535" spans="1:12" ht="114.95" customHeight="1">
      <c r="A1535" s="32">
        <v>1525</v>
      </c>
      <c r="B1535" s="2">
        <v>44360.802777777775</v>
      </c>
      <c r="C1535" s="3" t="s">
        <v>1535</v>
      </c>
      <c r="D1535" s="3" t="s">
        <v>1277</v>
      </c>
      <c r="E1535" s="4" t="s">
        <v>1602</v>
      </c>
      <c r="F1535" s="2">
        <f t="shared" si="65"/>
        <v>44374.802777777775</v>
      </c>
      <c r="G1535" s="21">
        <v>44378</v>
      </c>
      <c r="H1535" s="23">
        <v>35000</v>
      </c>
      <c r="I1535" s="23">
        <v>45000</v>
      </c>
      <c r="J1535" s="13" t="s">
        <v>19</v>
      </c>
      <c r="K1535" s="24" t="s">
        <v>16</v>
      </c>
      <c r="L1535" s="3"/>
    </row>
    <row r="1536" spans="1:12" ht="114.95" customHeight="1">
      <c r="A1536" s="32">
        <v>1526</v>
      </c>
      <c r="B1536" s="2">
        <v>44360.806944444441</v>
      </c>
      <c r="C1536" s="3" t="s">
        <v>1535</v>
      </c>
      <c r="D1536" s="3" t="s">
        <v>1563</v>
      </c>
      <c r="E1536" s="4" t="s">
        <v>1603</v>
      </c>
      <c r="F1536" s="2">
        <f t="shared" si="65"/>
        <v>44374.806944444441</v>
      </c>
      <c r="G1536" s="21">
        <v>44378</v>
      </c>
      <c r="H1536" s="23">
        <v>65000</v>
      </c>
      <c r="I1536" s="23">
        <v>95000</v>
      </c>
      <c r="J1536" s="13" t="s">
        <v>19</v>
      </c>
      <c r="K1536" s="24" t="s">
        <v>16</v>
      </c>
      <c r="L1536" s="3"/>
    </row>
    <row r="1537" spans="1:12" ht="114.95" customHeight="1">
      <c r="A1537" s="32">
        <v>1527</v>
      </c>
      <c r="B1537" s="2">
        <v>44360.813888888886</v>
      </c>
      <c r="C1537" s="3" t="s">
        <v>1535</v>
      </c>
      <c r="D1537" s="3" t="s">
        <v>76</v>
      </c>
      <c r="E1537" s="4" t="s">
        <v>364</v>
      </c>
      <c r="F1537" s="2">
        <f t="shared" si="65"/>
        <v>44374.813888888886</v>
      </c>
      <c r="G1537" s="21">
        <v>44378</v>
      </c>
      <c r="H1537" s="23">
        <v>77100</v>
      </c>
      <c r="I1537" s="23">
        <v>91200</v>
      </c>
      <c r="J1537" s="13" t="s">
        <v>15</v>
      </c>
      <c r="K1537" s="24" t="s">
        <v>16</v>
      </c>
      <c r="L1537" s="3"/>
    </row>
    <row r="1538" spans="1:12" ht="114.95" customHeight="1">
      <c r="A1538" s="32">
        <v>1528</v>
      </c>
      <c r="B1538" s="2">
        <v>44361.495138888888</v>
      </c>
      <c r="C1538" s="3" t="s">
        <v>1535</v>
      </c>
      <c r="D1538" s="3" t="s">
        <v>1258</v>
      </c>
      <c r="E1538" s="4" t="s">
        <v>1604</v>
      </c>
      <c r="F1538" s="2">
        <f t="shared" si="65"/>
        <v>44375.495138888888</v>
      </c>
      <c r="G1538" s="21">
        <v>44378</v>
      </c>
      <c r="H1538" s="23">
        <v>25800</v>
      </c>
      <c r="I1538" s="23">
        <v>45900</v>
      </c>
      <c r="J1538" s="13" t="s">
        <v>15</v>
      </c>
      <c r="K1538" s="24" t="s">
        <v>16</v>
      </c>
      <c r="L1538" s="3"/>
    </row>
    <row r="1539" spans="1:12" ht="114.95" customHeight="1">
      <c r="A1539" s="32">
        <v>1530</v>
      </c>
      <c r="B1539" s="2">
        <v>44362.563194444447</v>
      </c>
      <c r="C1539" s="3" t="s">
        <v>1535</v>
      </c>
      <c r="D1539" s="3" t="s">
        <v>606</v>
      </c>
      <c r="E1539" s="4" t="s">
        <v>1605</v>
      </c>
      <c r="F1539" s="2">
        <f t="shared" si="65"/>
        <v>44376.563194444447</v>
      </c>
      <c r="G1539" s="21">
        <v>44378</v>
      </c>
      <c r="H1539" s="23">
        <v>65000</v>
      </c>
      <c r="I1539" s="23">
        <v>115000</v>
      </c>
      <c r="J1539" s="13" t="s">
        <v>15</v>
      </c>
      <c r="K1539" s="24" t="s">
        <v>16</v>
      </c>
      <c r="L1539" s="3"/>
    </row>
    <row r="1540" spans="1:12" ht="114.95" customHeight="1">
      <c r="A1540" s="32">
        <v>1531</v>
      </c>
      <c r="B1540" s="2">
        <v>44362.859722222223</v>
      </c>
      <c r="C1540" s="3" t="s">
        <v>1535</v>
      </c>
      <c r="D1540" s="3" t="s">
        <v>1592</v>
      </c>
      <c r="E1540" s="4" t="s">
        <v>120</v>
      </c>
      <c r="F1540" s="2">
        <f t="shared" si="65"/>
        <v>44376.859722222223</v>
      </c>
      <c r="G1540" s="21">
        <v>44378</v>
      </c>
      <c r="H1540" s="23">
        <v>65000</v>
      </c>
      <c r="I1540" s="23">
        <v>105000</v>
      </c>
      <c r="J1540" s="13" t="s">
        <v>19</v>
      </c>
      <c r="K1540" s="24" t="s">
        <v>16</v>
      </c>
      <c r="L1540" s="3"/>
    </row>
    <row r="1541" spans="1:12" ht="114.95" customHeight="1">
      <c r="A1541" s="32">
        <v>1521</v>
      </c>
      <c r="B1541" s="2">
        <v>44375.49722222222</v>
      </c>
      <c r="C1541" s="3" t="s">
        <v>1535</v>
      </c>
      <c r="D1541" s="3" t="s">
        <v>1606</v>
      </c>
      <c r="E1541" s="4" t="s">
        <v>1607</v>
      </c>
      <c r="F1541" s="2">
        <f t="shared" si="65"/>
        <v>44389.49722222222</v>
      </c>
      <c r="G1541" s="5">
        <v>44490</v>
      </c>
      <c r="H1541" s="6">
        <v>46900</v>
      </c>
      <c r="I1541" s="7">
        <v>95900</v>
      </c>
      <c r="J1541" s="4" t="s">
        <v>37</v>
      </c>
      <c r="K1541" s="8" t="s">
        <v>16</v>
      </c>
      <c r="L1541" s="3"/>
    </row>
    <row r="1542" spans="1:12" ht="114.95" customHeight="1">
      <c r="A1542" s="32">
        <v>1532</v>
      </c>
      <c r="B1542" s="2">
        <v>44380.952777777777</v>
      </c>
      <c r="C1542" s="3" t="s">
        <v>1535</v>
      </c>
      <c r="D1542" s="3" t="s">
        <v>209</v>
      </c>
      <c r="E1542" s="4" t="s">
        <v>1608</v>
      </c>
      <c r="F1542" s="2">
        <f t="shared" si="65"/>
        <v>44394.952777777777</v>
      </c>
      <c r="G1542" s="21">
        <v>44378</v>
      </c>
      <c r="H1542" s="23">
        <v>60000</v>
      </c>
      <c r="I1542" s="23">
        <v>80000</v>
      </c>
      <c r="J1542" s="13" t="s">
        <v>19</v>
      </c>
      <c r="K1542" s="24" t="s">
        <v>16</v>
      </c>
      <c r="L1542" s="3"/>
    </row>
    <row r="1543" spans="1:12" ht="114.95" customHeight="1">
      <c r="A1543" s="32">
        <v>1529</v>
      </c>
      <c r="B1543" s="2">
        <v>44381.533333333333</v>
      </c>
      <c r="C1543" s="3" t="s">
        <v>1535</v>
      </c>
      <c r="D1543" s="3" t="s">
        <v>84</v>
      </c>
      <c r="E1543" s="4" t="s">
        <v>1609</v>
      </c>
      <c r="F1543" s="2">
        <f t="shared" si="65"/>
        <v>44395.533333333333</v>
      </c>
      <c r="G1543" s="21">
        <v>44378</v>
      </c>
      <c r="H1543" s="23">
        <v>25000</v>
      </c>
      <c r="I1543" s="23">
        <v>105800</v>
      </c>
      <c r="J1543" s="13" t="s">
        <v>15</v>
      </c>
      <c r="K1543" s="24" t="s">
        <v>16</v>
      </c>
      <c r="L1543" s="3"/>
    </row>
    <row r="1544" spans="1:12" ht="114.95" customHeight="1">
      <c r="A1544" s="32">
        <v>1534</v>
      </c>
      <c r="B1544" s="2">
        <v>44402.82916666667</v>
      </c>
      <c r="C1544" s="3" t="s">
        <v>1535</v>
      </c>
      <c r="D1544" s="3" t="s">
        <v>1610</v>
      </c>
      <c r="E1544" s="4" t="s">
        <v>1611</v>
      </c>
      <c r="F1544" s="2">
        <f t="shared" si="65"/>
        <v>44416.82916666667</v>
      </c>
      <c r="G1544" s="21">
        <v>44417</v>
      </c>
      <c r="H1544" s="23">
        <v>35000</v>
      </c>
      <c r="I1544" s="23">
        <v>85000</v>
      </c>
      <c r="J1544" s="13" t="s">
        <v>15</v>
      </c>
      <c r="K1544" s="24" t="s">
        <v>16</v>
      </c>
      <c r="L1544" s="3"/>
    </row>
    <row r="1545" spans="1:12" ht="114.95" customHeight="1">
      <c r="A1545" s="32">
        <v>1535</v>
      </c>
      <c r="B1545" s="2">
        <v>44403.386805555558</v>
      </c>
      <c r="C1545" s="3" t="s">
        <v>1535</v>
      </c>
      <c r="D1545" s="3" t="s">
        <v>1612</v>
      </c>
      <c r="E1545" s="4" t="s">
        <v>1613</v>
      </c>
      <c r="F1545" s="2">
        <f t="shared" si="65"/>
        <v>44417.386805555558</v>
      </c>
      <c r="G1545" s="21">
        <v>44417</v>
      </c>
      <c r="H1545" s="23">
        <v>20000</v>
      </c>
      <c r="I1545" s="23">
        <v>255000</v>
      </c>
      <c r="J1545" s="13" t="s">
        <v>15</v>
      </c>
      <c r="K1545" s="24" t="s">
        <v>16</v>
      </c>
      <c r="L1545" s="3"/>
    </row>
    <row r="1546" spans="1:12" ht="114.95" customHeight="1">
      <c r="A1546" s="32">
        <v>1541</v>
      </c>
      <c r="B1546" s="2">
        <v>44415.55972222222</v>
      </c>
      <c r="C1546" s="3" t="s">
        <v>1535</v>
      </c>
      <c r="D1546" s="3" t="s">
        <v>65</v>
      </c>
      <c r="E1546" s="4" t="s">
        <v>78</v>
      </c>
      <c r="F1546" s="2">
        <f>SUM(B1546+14)</f>
        <v>44429.55972222222</v>
      </c>
      <c r="G1546" s="5">
        <v>44409</v>
      </c>
      <c r="H1546" s="6">
        <v>95000</v>
      </c>
      <c r="I1546" s="7">
        <v>165000</v>
      </c>
      <c r="J1546" s="4" t="s">
        <v>19</v>
      </c>
      <c r="K1546" s="8" t="s">
        <v>16</v>
      </c>
      <c r="L1546" s="3"/>
    </row>
    <row r="1547" spans="1:12" ht="114.95" customHeight="1">
      <c r="A1547" s="32">
        <v>1542</v>
      </c>
      <c r="B1547" s="2">
        <v>44415.561805555553</v>
      </c>
      <c r="C1547" s="3" t="s">
        <v>1535</v>
      </c>
      <c r="D1547" s="3" t="s">
        <v>65</v>
      </c>
      <c r="E1547" s="4" t="s">
        <v>1614</v>
      </c>
      <c r="F1547" s="2">
        <f>SUM(B1547+14)</f>
        <v>44429.561805555553</v>
      </c>
      <c r="G1547" s="5">
        <v>44409</v>
      </c>
      <c r="H1547" s="6">
        <v>90000</v>
      </c>
      <c r="I1547" s="7">
        <v>185000</v>
      </c>
      <c r="J1547" s="4" t="s">
        <v>19</v>
      </c>
      <c r="K1547" s="8" t="s">
        <v>16</v>
      </c>
      <c r="L1547" s="3"/>
    </row>
    <row r="1548" spans="1:12" ht="114.95" customHeight="1">
      <c r="A1548" s="32">
        <v>1533</v>
      </c>
      <c r="B1548" s="2">
        <v>44416.904861111114</v>
      </c>
      <c r="C1548" s="3" t="s">
        <v>1535</v>
      </c>
      <c r="D1548" s="3" t="s">
        <v>1539</v>
      </c>
      <c r="E1548" s="4" t="s">
        <v>1615</v>
      </c>
      <c r="F1548" s="2">
        <f>SUM(B1548 + 14)</f>
        <v>44430.904861111114</v>
      </c>
      <c r="G1548" s="21">
        <v>44427</v>
      </c>
      <c r="H1548" s="23">
        <v>45000</v>
      </c>
      <c r="I1548" s="23">
        <v>125000</v>
      </c>
      <c r="J1548" s="13" t="s">
        <v>15</v>
      </c>
      <c r="K1548" s="24" t="s">
        <v>16</v>
      </c>
      <c r="L1548" s="3"/>
    </row>
    <row r="1549" spans="1:12" ht="114.95" customHeight="1">
      <c r="A1549" s="32">
        <v>1536</v>
      </c>
      <c r="B1549" s="2">
        <v>44416.925694444442</v>
      </c>
      <c r="C1549" s="3" t="s">
        <v>1535</v>
      </c>
      <c r="D1549" s="3" t="s">
        <v>1576</v>
      </c>
      <c r="E1549" s="4" t="s">
        <v>1616</v>
      </c>
      <c r="F1549" s="2">
        <f>SUM(B1549 + 14)</f>
        <v>44430.925694444442</v>
      </c>
      <c r="G1549" s="21">
        <v>44013</v>
      </c>
      <c r="H1549" s="23">
        <v>25000</v>
      </c>
      <c r="I1549" s="23">
        <v>36000</v>
      </c>
      <c r="J1549" s="13" t="s">
        <v>16</v>
      </c>
      <c r="K1549" s="24" t="s">
        <v>16</v>
      </c>
      <c r="L1549" s="3"/>
    </row>
    <row r="1550" spans="1:12" ht="114.95" customHeight="1">
      <c r="A1550" s="32">
        <v>1547</v>
      </c>
      <c r="B1550" s="2">
        <v>44424.709722222222</v>
      </c>
      <c r="C1550" s="3" t="s">
        <v>1535</v>
      </c>
      <c r="D1550" s="3" t="s">
        <v>1617</v>
      </c>
      <c r="E1550" s="4" t="s">
        <v>1618</v>
      </c>
      <c r="F1550" s="2">
        <f>SUM(B1550+14)</f>
        <v>44438.709722222222</v>
      </c>
      <c r="G1550" s="5">
        <v>44351</v>
      </c>
      <c r="H1550" s="6">
        <v>5000</v>
      </c>
      <c r="I1550" s="7">
        <v>19000</v>
      </c>
      <c r="J1550" s="4" t="s">
        <v>1619</v>
      </c>
      <c r="K1550" s="8" t="s">
        <v>15</v>
      </c>
      <c r="L1550" s="3" t="s">
        <v>1620</v>
      </c>
    </row>
    <row r="1551" spans="1:12" ht="114.95" customHeight="1">
      <c r="A1551" s="32">
        <v>1537</v>
      </c>
      <c r="B1551" s="2">
        <v>44424.907638888886</v>
      </c>
      <c r="C1551" s="3" t="s">
        <v>1535</v>
      </c>
      <c r="D1551" s="3" t="s">
        <v>1541</v>
      </c>
      <c r="E1551" s="4" t="s">
        <v>1573</v>
      </c>
      <c r="F1551" s="2">
        <f>SUM(B1551 + 14)</f>
        <v>44438.907638888886</v>
      </c>
      <c r="G1551" s="21">
        <v>44440</v>
      </c>
      <c r="H1551" s="23">
        <v>75000</v>
      </c>
      <c r="I1551" s="23">
        <v>99000</v>
      </c>
      <c r="J1551" s="13" t="s">
        <v>19</v>
      </c>
      <c r="K1551" s="24" t="s">
        <v>16</v>
      </c>
      <c r="L1551" s="3"/>
    </row>
    <row r="1552" spans="1:12" ht="114.95" customHeight="1">
      <c r="A1552" s="32">
        <v>1538</v>
      </c>
      <c r="B1552" s="2">
        <v>44424.926388888889</v>
      </c>
      <c r="C1552" s="3" t="s">
        <v>1535</v>
      </c>
      <c r="D1552" s="3" t="s">
        <v>1537</v>
      </c>
      <c r="E1552" s="4" t="s">
        <v>1565</v>
      </c>
      <c r="F1552" s="2">
        <f>SUM(B1552 + 14)</f>
        <v>44438.926388888889</v>
      </c>
      <c r="G1552" s="21">
        <v>44470</v>
      </c>
      <c r="H1552" s="23">
        <v>65000</v>
      </c>
      <c r="I1552" s="23">
        <v>85000</v>
      </c>
      <c r="J1552" s="13" t="s">
        <v>19</v>
      </c>
      <c r="K1552" s="24" t="s">
        <v>16</v>
      </c>
      <c r="L1552" s="3"/>
    </row>
    <row r="1553" spans="1:12" ht="114.95" customHeight="1">
      <c r="A1553" s="32">
        <v>1522</v>
      </c>
      <c r="B1553" s="2">
        <v>44426.586805555555</v>
      </c>
      <c r="C1553" s="3" t="s">
        <v>1535</v>
      </c>
      <c r="D1553" s="3" t="s">
        <v>318</v>
      </c>
      <c r="E1553" s="4" t="s">
        <v>1621</v>
      </c>
      <c r="F1553" s="2">
        <f>SUM(B1553+14)</f>
        <v>44440.586805555555</v>
      </c>
      <c r="G1553" s="5">
        <v>44431</v>
      </c>
      <c r="H1553" s="6">
        <v>45000</v>
      </c>
      <c r="I1553" s="7">
        <v>75000</v>
      </c>
      <c r="J1553" s="4" t="s">
        <v>15</v>
      </c>
      <c r="K1553" s="8" t="s">
        <v>16</v>
      </c>
      <c r="L1553" s="3"/>
    </row>
    <row r="1554" spans="1:12" ht="114.95" customHeight="1">
      <c r="A1554" s="32">
        <v>1543</v>
      </c>
      <c r="B1554" s="2">
        <v>44426.906944444447</v>
      </c>
      <c r="C1554" s="3" t="s">
        <v>1535</v>
      </c>
      <c r="D1554" s="3" t="s">
        <v>1622</v>
      </c>
      <c r="E1554" s="4" t="s">
        <v>1623</v>
      </c>
      <c r="F1554" s="2">
        <f>SUM(B1554+14)</f>
        <v>44440.906944444447</v>
      </c>
      <c r="G1554" s="5">
        <v>44331</v>
      </c>
      <c r="H1554" s="6">
        <v>25000</v>
      </c>
      <c r="I1554" s="7">
        <v>65000</v>
      </c>
      <c r="J1554" s="4" t="s">
        <v>51</v>
      </c>
      <c r="K1554" s="8" t="s">
        <v>16</v>
      </c>
      <c r="L1554" s="3"/>
    </row>
    <row r="1555" spans="1:12" ht="114.95" customHeight="1">
      <c r="A1555" s="32">
        <v>1546</v>
      </c>
      <c r="B1555" s="2">
        <v>44427.427083333336</v>
      </c>
      <c r="C1555" s="3" t="s">
        <v>1535</v>
      </c>
      <c r="D1555" s="3" t="s">
        <v>76</v>
      </c>
      <c r="E1555" s="4" t="s">
        <v>1624</v>
      </c>
      <c r="F1555" s="2">
        <f>SUM(B1555+14)</f>
        <v>44441.427083333336</v>
      </c>
      <c r="G1555" s="5">
        <v>44423</v>
      </c>
      <c r="H1555" s="6">
        <v>75000</v>
      </c>
      <c r="I1555" s="7">
        <v>95000</v>
      </c>
      <c r="J1555" s="4" t="s">
        <v>61</v>
      </c>
      <c r="K1555" s="8" t="s">
        <v>16</v>
      </c>
      <c r="L1555" s="3"/>
    </row>
    <row r="1556" spans="1:12" ht="114.95" customHeight="1">
      <c r="A1556" s="32">
        <v>1539</v>
      </c>
      <c r="B1556" s="2">
        <v>44433.57708333333</v>
      </c>
      <c r="C1556" s="3" t="s">
        <v>1535</v>
      </c>
      <c r="D1556" s="3" t="s">
        <v>1625</v>
      </c>
      <c r="E1556" s="4" t="s">
        <v>1565</v>
      </c>
      <c r="F1556" s="2">
        <f>SUM(B1556 + 14)</f>
        <v>44447.57708333333</v>
      </c>
      <c r="G1556" s="21">
        <v>44470</v>
      </c>
      <c r="H1556" s="23">
        <v>85000</v>
      </c>
      <c r="I1556" s="23">
        <v>95000</v>
      </c>
      <c r="J1556" s="13" t="s">
        <v>15</v>
      </c>
      <c r="K1556" s="24" t="s">
        <v>16</v>
      </c>
      <c r="L1556" s="3"/>
    </row>
    <row r="1557" spans="1:12" ht="114.95" customHeight="1">
      <c r="A1557" s="32">
        <v>1544</v>
      </c>
      <c r="B1557" s="2">
        <v>44433.871527777781</v>
      </c>
      <c r="C1557" s="3" t="s">
        <v>1535</v>
      </c>
      <c r="D1557" s="3" t="s">
        <v>209</v>
      </c>
      <c r="E1557" s="4" t="s">
        <v>1626</v>
      </c>
      <c r="F1557" s="2">
        <f>SUM(B1557+14)</f>
        <v>44447.871527777781</v>
      </c>
      <c r="G1557" s="5">
        <v>44417</v>
      </c>
      <c r="H1557" s="6">
        <v>150000</v>
      </c>
      <c r="I1557" s="7">
        <v>170000</v>
      </c>
      <c r="J1557" s="4" t="s">
        <v>216</v>
      </c>
      <c r="K1557" s="8" t="s">
        <v>16</v>
      </c>
      <c r="L1557" s="3"/>
    </row>
    <row r="1558" spans="1:12" ht="114.95" customHeight="1">
      <c r="A1558" s="32">
        <v>1545</v>
      </c>
      <c r="B1558" s="2">
        <v>44434.398611111108</v>
      </c>
      <c r="C1558" s="3" t="s">
        <v>1535</v>
      </c>
      <c r="D1558" s="3" t="s">
        <v>1627</v>
      </c>
      <c r="E1558" s="4" t="s">
        <v>1628</v>
      </c>
      <c r="F1558" s="2">
        <f>SUM(B1558+14)</f>
        <v>44448.398611111108</v>
      </c>
      <c r="G1558" s="5">
        <v>44409</v>
      </c>
      <c r="H1558" s="6">
        <v>49500</v>
      </c>
      <c r="I1558" s="7">
        <v>55500</v>
      </c>
      <c r="J1558" s="4" t="s">
        <v>73</v>
      </c>
      <c r="K1558" s="8" t="s">
        <v>16</v>
      </c>
      <c r="L1558" s="3"/>
    </row>
    <row r="1559" spans="1:12" ht="114.95" customHeight="1">
      <c r="A1559" s="32">
        <v>1548</v>
      </c>
      <c r="B1559" s="2">
        <v>44494.583333333336</v>
      </c>
      <c r="C1559" s="3" t="s">
        <v>1535</v>
      </c>
      <c r="D1559" s="3" t="s">
        <v>1629</v>
      </c>
      <c r="E1559" s="4" t="s">
        <v>1630</v>
      </c>
      <c r="F1559" s="2">
        <f>SUM(B1559+14)</f>
        <v>44508.583333333336</v>
      </c>
      <c r="G1559" s="5">
        <v>44494</v>
      </c>
      <c r="H1559" s="6">
        <v>80000</v>
      </c>
      <c r="I1559" s="7">
        <v>95000</v>
      </c>
      <c r="J1559" s="4" t="s">
        <v>61</v>
      </c>
      <c r="K1559" s="8" t="s">
        <v>16</v>
      </c>
      <c r="L1559" s="3"/>
    </row>
    <row r="1560" spans="1:12" ht="114.95" customHeight="1">
      <c r="A1560" s="32">
        <v>4942</v>
      </c>
      <c r="B1560" s="2">
        <v>44536</v>
      </c>
      <c r="C1560" s="3" t="s">
        <v>1535</v>
      </c>
      <c r="D1560" s="3" t="s">
        <v>1631</v>
      </c>
      <c r="E1560" s="4" t="s">
        <v>1632</v>
      </c>
      <c r="F1560" s="2">
        <v>44550</v>
      </c>
      <c r="G1560" s="5">
        <v>44378</v>
      </c>
      <c r="H1560" s="6">
        <v>25000</v>
      </c>
      <c r="I1560" s="7">
        <v>55000</v>
      </c>
      <c r="J1560" s="4" t="s">
        <v>16</v>
      </c>
      <c r="K1560" s="8" t="s">
        <v>16</v>
      </c>
      <c r="L1560" s="3" t="s">
        <v>1633</v>
      </c>
    </row>
    <row r="1561" spans="1:12" ht="114.95" customHeight="1">
      <c r="A1561" s="32">
        <v>4942</v>
      </c>
      <c r="B1561" s="2">
        <v>44536</v>
      </c>
      <c r="C1561" s="3" t="s">
        <v>1535</v>
      </c>
      <c r="D1561" s="3" t="s">
        <v>1634</v>
      </c>
      <c r="E1561" s="4" t="s">
        <v>1635</v>
      </c>
      <c r="F1561" s="2">
        <v>44550</v>
      </c>
      <c r="G1561" s="5">
        <v>44378</v>
      </c>
      <c r="H1561" s="6">
        <v>25000</v>
      </c>
      <c r="I1561" s="7">
        <v>105000</v>
      </c>
      <c r="J1561" s="4" t="s">
        <v>16</v>
      </c>
      <c r="K1561" s="8" t="s">
        <v>16</v>
      </c>
      <c r="L1561" s="3" t="s">
        <v>1633</v>
      </c>
    </row>
    <row r="1562" spans="1:12" ht="114.95" customHeight="1">
      <c r="A1562" s="32">
        <v>1549</v>
      </c>
      <c r="B1562" s="2">
        <v>43289</v>
      </c>
      <c r="C1562" s="3" t="s">
        <v>1636</v>
      </c>
      <c r="D1562" s="3" t="s">
        <v>277</v>
      </c>
      <c r="E1562" s="4" t="s">
        <v>1030</v>
      </c>
      <c r="F1562" s="2">
        <v>43333</v>
      </c>
      <c r="G1562" s="5">
        <v>40560</v>
      </c>
      <c r="H1562" s="6">
        <v>66000</v>
      </c>
      <c r="I1562" s="7">
        <v>66000</v>
      </c>
      <c r="J1562" s="4" t="s">
        <v>15</v>
      </c>
      <c r="K1562" s="8" t="s">
        <v>16</v>
      </c>
      <c r="L1562" s="3" t="s">
        <v>1637</v>
      </c>
    </row>
    <row r="1563" spans="1:12" ht="114.95" customHeight="1">
      <c r="A1563" s="32">
        <v>1552</v>
      </c>
      <c r="B1563" s="2">
        <v>43328</v>
      </c>
      <c r="C1563" s="3" t="s">
        <v>1636</v>
      </c>
      <c r="D1563" s="3" t="s">
        <v>1638</v>
      </c>
      <c r="E1563" s="4" t="s">
        <v>1639</v>
      </c>
      <c r="F1563" s="2">
        <v>43342</v>
      </c>
      <c r="G1563" s="5">
        <v>42744</v>
      </c>
      <c r="H1563" s="6">
        <v>44000</v>
      </c>
      <c r="I1563" s="7">
        <v>44000</v>
      </c>
      <c r="J1563" s="4" t="s">
        <v>15</v>
      </c>
      <c r="K1563" s="8" t="s">
        <v>15</v>
      </c>
      <c r="L1563" s="3" t="s">
        <v>1640</v>
      </c>
    </row>
    <row r="1564" spans="1:12" ht="114.95" customHeight="1">
      <c r="A1564" s="32">
        <v>1550</v>
      </c>
      <c r="B1564" s="2">
        <v>43336</v>
      </c>
      <c r="C1564" s="3" t="s">
        <v>1636</v>
      </c>
      <c r="D1564" s="3" t="s">
        <v>1641</v>
      </c>
      <c r="E1564" s="4" t="s">
        <v>1642</v>
      </c>
      <c r="F1564" s="2">
        <v>43290</v>
      </c>
      <c r="G1564" s="5">
        <v>43266</v>
      </c>
      <c r="H1564" s="6">
        <v>86000</v>
      </c>
      <c r="I1564" s="7">
        <v>86000</v>
      </c>
      <c r="J1564" s="4" t="s">
        <v>15</v>
      </c>
      <c r="K1564" s="8" t="s">
        <v>16</v>
      </c>
      <c r="L1564" s="3" t="s">
        <v>103</v>
      </c>
    </row>
    <row r="1565" spans="1:12" ht="114.95" customHeight="1">
      <c r="A1565" s="32">
        <v>1551</v>
      </c>
      <c r="B1565" s="2">
        <v>43336</v>
      </c>
      <c r="C1565" s="3" t="s">
        <v>1636</v>
      </c>
      <c r="D1565" s="3" t="s">
        <v>747</v>
      </c>
      <c r="E1565" s="4" t="s">
        <v>748</v>
      </c>
      <c r="F1565" s="2">
        <v>43290</v>
      </c>
      <c r="G1565" s="5">
        <v>43107</v>
      </c>
      <c r="H1565" s="6">
        <v>450000</v>
      </c>
      <c r="I1565" s="7">
        <v>450000</v>
      </c>
      <c r="J1565" s="4" t="s">
        <v>15</v>
      </c>
      <c r="K1565" s="8" t="s">
        <v>16</v>
      </c>
      <c r="L1565" s="3" t="s">
        <v>103</v>
      </c>
    </row>
    <row r="1566" spans="1:12" ht="114.95" customHeight="1">
      <c r="A1566" s="32">
        <v>1553</v>
      </c>
      <c r="B1566" s="2">
        <v>43420</v>
      </c>
      <c r="C1566" s="3" t="s">
        <v>1636</v>
      </c>
      <c r="D1566" s="3" t="s">
        <v>1643</v>
      </c>
      <c r="E1566" s="4" t="s">
        <v>1644</v>
      </c>
      <c r="F1566" s="2">
        <f>SUM(B1566 +14)</f>
        <v>43434</v>
      </c>
      <c r="G1566" s="5">
        <v>43641</v>
      </c>
      <c r="H1566" s="6">
        <v>450000</v>
      </c>
      <c r="I1566" s="9">
        <v>450000</v>
      </c>
      <c r="J1566" s="4" t="s">
        <v>15</v>
      </c>
      <c r="K1566" s="8" t="s">
        <v>16</v>
      </c>
      <c r="L1566" s="3"/>
    </row>
    <row r="1567" spans="1:12" ht="114.95" customHeight="1">
      <c r="A1567" s="32">
        <v>1555</v>
      </c>
      <c r="B1567" s="2">
        <v>43496</v>
      </c>
      <c r="C1567" s="3" t="s">
        <v>1636</v>
      </c>
      <c r="D1567" s="3" t="s">
        <v>21</v>
      </c>
      <c r="E1567" s="18" t="s">
        <v>22</v>
      </c>
      <c r="F1567" s="2">
        <f t="shared" ref="F1567:F1588" si="66">SUM(B1567+14)</f>
        <v>43510</v>
      </c>
      <c r="G1567" s="5">
        <v>42948</v>
      </c>
      <c r="H1567" s="6">
        <v>661690.92000000004</v>
      </c>
      <c r="I1567" s="7">
        <v>661690.92000000004</v>
      </c>
      <c r="J1567" s="4" t="s">
        <v>73</v>
      </c>
      <c r="K1567" s="8" t="s">
        <v>16</v>
      </c>
      <c r="L1567" s="3" t="s">
        <v>239</v>
      </c>
    </row>
    <row r="1568" spans="1:12" ht="114.95" customHeight="1">
      <c r="A1568" s="32">
        <v>1556</v>
      </c>
      <c r="B1568" s="2">
        <v>43496</v>
      </c>
      <c r="C1568" s="3" t="s">
        <v>1636</v>
      </c>
      <c r="D1568" s="3" t="s">
        <v>123</v>
      </c>
      <c r="E1568" s="4" t="s">
        <v>1645</v>
      </c>
      <c r="F1568" s="2">
        <f t="shared" si="66"/>
        <v>43510</v>
      </c>
      <c r="G1568" s="5">
        <v>42948</v>
      </c>
      <c r="H1568" s="6">
        <v>50934.65</v>
      </c>
      <c r="I1568" s="7">
        <v>50934.65</v>
      </c>
      <c r="J1568" s="4" t="s">
        <v>73</v>
      </c>
      <c r="K1568" s="8" t="s">
        <v>16</v>
      </c>
      <c r="L1568" s="3" t="s">
        <v>239</v>
      </c>
    </row>
    <row r="1569" spans="1:12" ht="114.95" customHeight="1">
      <c r="A1569" s="32">
        <v>1557</v>
      </c>
      <c r="B1569" s="2">
        <v>43496</v>
      </c>
      <c r="C1569" s="3" t="s">
        <v>1636</v>
      </c>
      <c r="D1569" s="3" t="s">
        <v>123</v>
      </c>
      <c r="E1569" s="4" t="s">
        <v>791</v>
      </c>
      <c r="F1569" s="2">
        <f t="shared" si="66"/>
        <v>43510</v>
      </c>
      <c r="G1569" s="5">
        <v>43344</v>
      </c>
      <c r="H1569" s="6">
        <v>841691.94</v>
      </c>
      <c r="I1569" s="7">
        <v>841691.94</v>
      </c>
      <c r="J1569" s="4" t="s">
        <v>73</v>
      </c>
      <c r="K1569" s="8" t="s">
        <v>16</v>
      </c>
      <c r="L1569" s="3" t="s">
        <v>20</v>
      </c>
    </row>
    <row r="1570" spans="1:12" ht="114.95" customHeight="1">
      <c r="A1570" s="32">
        <v>1558</v>
      </c>
      <c r="B1570" s="2">
        <v>43496</v>
      </c>
      <c r="C1570" s="3" t="s">
        <v>1636</v>
      </c>
      <c r="D1570" s="3" t="s">
        <v>872</v>
      </c>
      <c r="E1570" s="4" t="s">
        <v>1646</v>
      </c>
      <c r="F1570" s="2">
        <f t="shared" si="66"/>
        <v>43510</v>
      </c>
      <c r="G1570" s="5">
        <v>42948</v>
      </c>
      <c r="H1570" s="6">
        <v>46881.74</v>
      </c>
      <c r="I1570" s="7">
        <v>46881.74</v>
      </c>
      <c r="J1570" s="4" t="s">
        <v>73</v>
      </c>
      <c r="K1570" s="8" t="s">
        <v>16</v>
      </c>
      <c r="L1570" s="3" t="s">
        <v>239</v>
      </c>
    </row>
    <row r="1571" spans="1:12" ht="114.95" customHeight="1">
      <c r="A1571" s="32">
        <v>1559</v>
      </c>
      <c r="B1571" s="2">
        <v>43496</v>
      </c>
      <c r="C1571" s="3" t="s">
        <v>1636</v>
      </c>
      <c r="D1571" s="3" t="s">
        <v>872</v>
      </c>
      <c r="E1571" s="4" t="s">
        <v>1646</v>
      </c>
      <c r="F1571" s="2">
        <f t="shared" si="66"/>
        <v>43510</v>
      </c>
      <c r="G1571" s="5">
        <v>43313</v>
      </c>
      <c r="H1571" s="6">
        <v>45007.590000000004</v>
      </c>
      <c r="I1571" s="7">
        <v>45007.590000000004</v>
      </c>
      <c r="J1571" s="4" t="s">
        <v>73</v>
      </c>
      <c r="K1571" s="8" t="s">
        <v>16</v>
      </c>
      <c r="L1571" s="3" t="s">
        <v>20</v>
      </c>
    </row>
    <row r="1572" spans="1:12" ht="114.95" customHeight="1">
      <c r="A1572" s="32">
        <v>1554</v>
      </c>
      <c r="B1572" s="2">
        <v>43507</v>
      </c>
      <c r="C1572" s="3" t="s">
        <v>1636</v>
      </c>
      <c r="D1572" s="3" t="s">
        <v>1647</v>
      </c>
      <c r="E1572" s="4" t="s">
        <v>1648</v>
      </c>
      <c r="F1572" s="2">
        <f t="shared" si="66"/>
        <v>43521</v>
      </c>
      <c r="G1572" s="5">
        <v>43518</v>
      </c>
      <c r="H1572" s="6">
        <v>28795</v>
      </c>
      <c r="I1572" s="7">
        <v>28795</v>
      </c>
      <c r="J1572" s="4" t="s">
        <v>15</v>
      </c>
      <c r="K1572" s="8" t="s">
        <v>16</v>
      </c>
      <c r="L1572" s="3" t="s">
        <v>146</v>
      </c>
    </row>
    <row r="1573" spans="1:12" ht="114.95" customHeight="1">
      <c r="A1573" s="32">
        <v>1560</v>
      </c>
      <c r="B1573" s="2">
        <v>43510</v>
      </c>
      <c r="C1573" s="3" t="s">
        <v>1636</v>
      </c>
      <c r="D1573" s="3" t="s">
        <v>1649</v>
      </c>
      <c r="E1573" s="4" t="s">
        <v>815</v>
      </c>
      <c r="F1573" s="2">
        <f t="shared" si="66"/>
        <v>43524</v>
      </c>
      <c r="G1573" s="5">
        <v>42917</v>
      </c>
      <c r="H1573" s="6">
        <v>83267</v>
      </c>
      <c r="I1573" s="9">
        <v>83267</v>
      </c>
      <c r="J1573" s="4" t="s">
        <v>37</v>
      </c>
      <c r="K1573" s="8" t="s">
        <v>16</v>
      </c>
      <c r="L1573" s="3" t="s">
        <v>239</v>
      </c>
    </row>
    <row r="1574" spans="1:12" ht="114.95" customHeight="1">
      <c r="A1574" s="32">
        <v>1561</v>
      </c>
      <c r="B1574" s="2">
        <v>43510</v>
      </c>
      <c r="C1574" s="3" t="s">
        <v>1636</v>
      </c>
      <c r="D1574" s="3" t="s">
        <v>1650</v>
      </c>
      <c r="E1574" s="4" t="s">
        <v>1651</v>
      </c>
      <c r="F1574" s="2">
        <f t="shared" si="66"/>
        <v>43524</v>
      </c>
      <c r="G1574" s="5">
        <v>42917</v>
      </c>
      <c r="H1574" s="6">
        <v>185111</v>
      </c>
      <c r="I1574" s="9">
        <v>185111</v>
      </c>
      <c r="J1574" s="4" t="s">
        <v>245</v>
      </c>
      <c r="K1574" s="8" t="s">
        <v>16</v>
      </c>
      <c r="L1574" s="3" t="s">
        <v>239</v>
      </c>
    </row>
    <row r="1575" spans="1:12" ht="114.95" customHeight="1">
      <c r="A1575" s="32">
        <v>1562</v>
      </c>
      <c r="B1575" s="2">
        <v>43510</v>
      </c>
      <c r="C1575" s="3" t="s">
        <v>1636</v>
      </c>
      <c r="D1575" s="3" t="s">
        <v>1652</v>
      </c>
      <c r="E1575" s="4" t="s">
        <v>255</v>
      </c>
      <c r="F1575" s="2">
        <f t="shared" si="66"/>
        <v>43524</v>
      </c>
      <c r="G1575" s="5">
        <v>42917</v>
      </c>
      <c r="H1575" s="6">
        <v>39640</v>
      </c>
      <c r="I1575" s="9">
        <v>39640</v>
      </c>
      <c r="J1575" s="4" t="s">
        <v>73</v>
      </c>
      <c r="K1575" s="8" t="s">
        <v>16</v>
      </c>
      <c r="L1575" s="3" t="s">
        <v>239</v>
      </c>
    </row>
    <row r="1576" spans="1:12" ht="114.95" customHeight="1">
      <c r="A1576" s="32">
        <v>1563</v>
      </c>
      <c r="B1576" s="2">
        <v>43510</v>
      </c>
      <c r="C1576" s="3" t="s">
        <v>1636</v>
      </c>
      <c r="D1576" s="3" t="s">
        <v>1652</v>
      </c>
      <c r="E1576" s="4" t="s">
        <v>255</v>
      </c>
      <c r="F1576" s="2">
        <f t="shared" si="66"/>
        <v>43524</v>
      </c>
      <c r="G1576" s="5">
        <v>43282</v>
      </c>
      <c r="H1576" s="6">
        <v>43076</v>
      </c>
      <c r="I1576" s="9">
        <v>43076</v>
      </c>
      <c r="J1576" s="4" t="s">
        <v>19</v>
      </c>
      <c r="K1576" s="8" t="s">
        <v>16</v>
      </c>
      <c r="L1576" s="3" t="s">
        <v>20</v>
      </c>
    </row>
    <row r="1577" spans="1:12" ht="114.95" customHeight="1">
      <c r="A1577" s="32">
        <v>1564</v>
      </c>
      <c r="B1577" s="2">
        <v>43510</v>
      </c>
      <c r="C1577" s="3" t="s">
        <v>1636</v>
      </c>
      <c r="D1577" s="3" t="s">
        <v>519</v>
      </c>
      <c r="E1577" s="4" t="s">
        <v>255</v>
      </c>
      <c r="F1577" s="2">
        <f t="shared" si="66"/>
        <v>43524</v>
      </c>
      <c r="G1577" s="5">
        <v>42917</v>
      </c>
      <c r="H1577" s="6">
        <v>69960</v>
      </c>
      <c r="I1577" s="9">
        <v>69960</v>
      </c>
      <c r="J1577" s="4" t="s">
        <v>73</v>
      </c>
      <c r="K1577" s="8" t="s">
        <v>16</v>
      </c>
      <c r="L1577" s="3" t="s">
        <v>239</v>
      </c>
    </row>
    <row r="1578" spans="1:12" ht="114.95" customHeight="1">
      <c r="A1578" s="32">
        <v>1565</v>
      </c>
      <c r="B1578" s="2">
        <v>43521</v>
      </c>
      <c r="C1578" s="3" t="s">
        <v>1636</v>
      </c>
      <c r="D1578" s="3" t="s">
        <v>1287</v>
      </c>
      <c r="E1578" s="4" t="s">
        <v>1653</v>
      </c>
      <c r="F1578" s="2">
        <f t="shared" si="66"/>
        <v>43535</v>
      </c>
      <c r="G1578" s="5">
        <v>43556</v>
      </c>
      <c r="H1578" s="6">
        <v>40000</v>
      </c>
      <c r="I1578" s="7">
        <v>40000</v>
      </c>
      <c r="J1578" s="4" t="s">
        <v>15</v>
      </c>
      <c r="K1578" s="8" t="s">
        <v>16</v>
      </c>
      <c r="L1578" s="3"/>
    </row>
    <row r="1579" spans="1:12" ht="114.95" customHeight="1">
      <c r="A1579" s="32">
        <v>1566</v>
      </c>
      <c r="B1579" s="2">
        <v>43528</v>
      </c>
      <c r="C1579" s="3" t="s">
        <v>1636</v>
      </c>
      <c r="D1579" s="3" t="s">
        <v>277</v>
      </c>
      <c r="E1579" s="4" t="s">
        <v>1544</v>
      </c>
      <c r="F1579" s="2">
        <f t="shared" si="66"/>
        <v>43542</v>
      </c>
      <c r="G1579" s="5">
        <v>43542</v>
      </c>
      <c r="H1579" s="6">
        <v>80000</v>
      </c>
      <c r="I1579" s="7">
        <v>80000</v>
      </c>
      <c r="J1579" s="4" t="s">
        <v>15</v>
      </c>
      <c r="K1579" s="8" t="s">
        <v>16</v>
      </c>
      <c r="L1579" s="3"/>
    </row>
    <row r="1580" spans="1:12" ht="114.95" customHeight="1">
      <c r="A1580" s="32">
        <v>1567</v>
      </c>
      <c r="B1580" s="2">
        <v>43542</v>
      </c>
      <c r="C1580" s="3" t="s">
        <v>1636</v>
      </c>
      <c r="D1580" s="3" t="s">
        <v>1549</v>
      </c>
      <c r="E1580" s="4" t="s">
        <v>289</v>
      </c>
      <c r="F1580" s="2">
        <f t="shared" si="66"/>
        <v>43556</v>
      </c>
      <c r="G1580" s="5">
        <v>43556</v>
      </c>
      <c r="H1580" s="6">
        <v>150000</v>
      </c>
      <c r="I1580" s="7">
        <v>150000</v>
      </c>
      <c r="J1580" s="4" t="s">
        <v>37</v>
      </c>
      <c r="K1580" s="8" t="s">
        <v>16</v>
      </c>
      <c r="L1580" s="3"/>
    </row>
    <row r="1581" spans="1:12" ht="114.95" customHeight="1">
      <c r="A1581" s="32">
        <v>1568</v>
      </c>
      <c r="B1581" s="2">
        <v>43560</v>
      </c>
      <c r="C1581" s="3" t="s">
        <v>1636</v>
      </c>
      <c r="D1581" s="3" t="s">
        <v>127</v>
      </c>
      <c r="E1581" s="4" t="s">
        <v>1654</v>
      </c>
      <c r="F1581" s="2">
        <f t="shared" si="66"/>
        <v>43574</v>
      </c>
      <c r="G1581" s="5">
        <v>42920</v>
      </c>
      <c r="H1581" s="6">
        <v>40659.75</v>
      </c>
      <c r="I1581" s="7">
        <v>40659.75</v>
      </c>
      <c r="J1581" s="4" t="s">
        <v>73</v>
      </c>
      <c r="K1581" s="8" t="s">
        <v>16</v>
      </c>
      <c r="L1581" s="3" t="s">
        <v>1655</v>
      </c>
    </row>
    <row r="1582" spans="1:12" ht="114.95" customHeight="1">
      <c r="A1582" s="32">
        <v>1569</v>
      </c>
      <c r="B1582" s="2">
        <v>43560</v>
      </c>
      <c r="C1582" s="3" t="s">
        <v>1636</v>
      </c>
      <c r="D1582" s="3" t="s">
        <v>127</v>
      </c>
      <c r="E1582" s="4" t="s">
        <v>1656</v>
      </c>
      <c r="F1582" s="2">
        <f t="shared" si="66"/>
        <v>43574</v>
      </c>
      <c r="G1582" s="5">
        <v>43282</v>
      </c>
      <c r="H1582" s="6">
        <v>78950.759999999995</v>
      </c>
      <c r="I1582" s="7">
        <v>78950.759999999995</v>
      </c>
      <c r="J1582" s="4" t="s">
        <v>73</v>
      </c>
      <c r="K1582" s="8" t="s">
        <v>16</v>
      </c>
      <c r="L1582" s="3"/>
    </row>
    <row r="1583" spans="1:12" ht="114.95" customHeight="1">
      <c r="A1583" s="32">
        <v>1570</v>
      </c>
      <c r="B1583" s="2">
        <v>43560</v>
      </c>
      <c r="C1583" s="3" t="s">
        <v>1636</v>
      </c>
      <c r="D1583" s="3" t="s">
        <v>519</v>
      </c>
      <c r="E1583" s="4" t="s">
        <v>1657</v>
      </c>
      <c r="F1583" s="2">
        <f t="shared" si="66"/>
        <v>43574</v>
      </c>
      <c r="G1583" s="5">
        <v>42920</v>
      </c>
      <c r="H1583" s="6">
        <v>32659</v>
      </c>
      <c r="I1583" s="7">
        <v>32659</v>
      </c>
      <c r="J1583" s="4" t="s">
        <v>73</v>
      </c>
      <c r="K1583" s="8" t="s">
        <v>16</v>
      </c>
      <c r="L1583" s="3" t="s">
        <v>1655</v>
      </c>
    </row>
    <row r="1584" spans="1:12" ht="114.95" customHeight="1">
      <c r="A1584" s="32">
        <v>1571</v>
      </c>
      <c r="B1584" s="2">
        <v>43560</v>
      </c>
      <c r="C1584" s="3" t="s">
        <v>1636</v>
      </c>
      <c r="D1584" s="3" t="s">
        <v>1658</v>
      </c>
      <c r="E1584" s="4" t="s">
        <v>1659</v>
      </c>
      <c r="F1584" s="2">
        <f t="shared" si="66"/>
        <v>43574</v>
      </c>
      <c r="G1584" s="5">
        <v>42920</v>
      </c>
      <c r="H1584" s="6">
        <v>25000</v>
      </c>
      <c r="I1584" s="7">
        <v>25000</v>
      </c>
      <c r="J1584" s="4" t="s">
        <v>73</v>
      </c>
      <c r="K1584" s="8" t="s">
        <v>16</v>
      </c>
      <c r="L1584" s="3" t="s">
        <v>1655</v>
      </c>
    </row>
    <row r="1585" spans="1:12" ht="114.95" customHeight="1">
      <c r="A1585" s="32">
        <v>1572</v>
      </c>
      <c r="B1585" s="2">
        <v>43560</v>
      </c>
      <c r="C1585" s="3" t="s">
        <v>1636</v>
      </c>
      <c r="D1585" s="3" t="s">
        <v>1658</v>
      </c>
      <c r="E1585" s="4" t="s">
        <v>1659</v>
      </c>
      <c r="F1585" s="2">
        <f t="shared" si="66"/>
        <v>43574</v>
      </c>
      <c r="G1585" s="5">
        <v>43282</v>
      </c>
      <c r="H1585" s="6">
        <v>25000</v>
      </c>
      <c r="I1585" s="7">
        <v>25000</v>
      </c>
      <c r="J1585" s="4" t="s">
        <v>73</v>
      </c>
      <c r="K1585" s="8" t="s">
        <v>16</v>
      </c>
      <c r="L1585" s="3"/>
    </row>
    <row r="1586" spans="1:12" ht="114.95" customHeight="1">
      <c r="A1586" s="32">
        <v>1573</v>
      </c>
      <c r="B1586" s="2">
        <v>43560</v>
      </c>
      <c r="C1586" s="3" t="s">
        <v>1636</v>
      </c>
      <c r="D1586" s="3" t="s">
        <v>1649</v>
      </c>
      <c r="E1586" s="4" t="s">
        <v>815</v>
      </c>
      <c r="F1586" s="2">
        <f t="shared" si="66"/>
        <v>43574</v>
      </c>
      <c r="G1586" s="5">
        <v>42917</v>
      </c>
      <c r="H1586" s="6">
        <v>77898.33</v>
      </c>
      <c r="I1586" s="7">
        <v>77898.33</v>
      </c>
      <c r="J1586" s="4" t="s">
        <v>37</v>
      </c>
      <c r="K1586" s="8" t="s">
        <v>16</v>
      </c>
      <c r="L1586" s="3" t="s">
        <v>1655</v>
      </c>
    </row>
    <row r="1587" spans="1:12" ht="114.95" customHeight="1">
      <c r="A1587" s="32">
        <v>1574</v>
      </c>
      <c r="B1587" s="2">
        <v>43560</v>
      </c>
      <c r="C1587" s="3" t="s">
        <v>1636</v>
      </c>
      <c r="D1587" s="3" t="s">
        <v>1649</v>
      </c>
      <c r="E1587" s="4" t="s">
        <v>815</v>
      </c>
      <c r="F1587" s="2">
        <f t="shared" si="66"/>
        <v>43574</v>
      </c>
      <c r="G1587" s="5">
        <v>43282</v>
      </c>
      <c r="H1587" s="6">
        <v>77898.33</v>
      </c>
      <c r="I1587" s="7">
        <v>77898.33</v>
      </c>
      <c r="J1587" s="4" t="s">
        <v>37</v>
      </c>
      <c r="K1587" s="8" t="s">
        <v>16</v>
      </c>
      <c r="L1587" s="3"/>
    </row>
    <row r="1588" spans="1:12" ht="114.95" customHeight="1">
      <c r="A1588" s="32">
        <v>1575</v>
      </c>
      <c r="B1588" s="2">
        <v>43581</v>
      </c>
      <c r="C1588" s="3" t="s">
        <v>1636</v>
      </c>
      <c r="D1588" s="3" t="s">
        <v>1660</v>
      </c>
      <c r="E1588" s="4" t="s">
        <v>1661</v>
      </c>
      <c r="F1588" s="2">
        <f t="shared" si="66"/>
        <v>43595</v>
      </c>
      <c r="G1588" s="5">
        <v>43591</v>
      </c>
      <c r="H1588" s="6">
        <v>80000</v>
      </c>
      <c r="I1588" s="7">
        <v>80000</v>
      </c>
      <c r="J1588" s="4" t="s">
        <v>15</v>
      </c>
      <c r="K1588" s="8" t="s">
        <v>16</v>
      </c>
      <c r="L1588" s="3" t="s">
        <v>146</v>
      </c>
    </row>
    <row r="1589" spans="1:12" ht="114.95" customHeight="1">
      <c r="A1589" s="32">
        <v>1576</v>
      </c>
      <c r="B1589" s="2">
        <v>43591</v>
      </c>
      <c r="C1589" s="3" t="s">
        <v>1636</v>
      </c>
      <c r="D1589" s="3" t="s">
        <v>1662</v>
      </c>
      <c r="E1589" s="4" t="s">
        <v>1663</v>
      </c>
      <c r="F1589" s="2">
        <v>43635</v>
      </c>
      <c r="G1589" s="5">
        <v>43601</v>
      </c>
      <c r="H1589" s="6">
        <v>80000</v>
      </c>
      <c r="I1589" s="7">
        <v>80000</v>
      </c>
      <c r="J1589" s="4" t="s">
        <v>30</v>
      </c>
      <c r="K1589" s="8" t="s">
        <v>16</v>
      </c>
      <c r="L1589" s="3"/>
    </row>
    <row r="1590" spans="1:12" ht="114.95" customHeight="1">
      <c r="A1590" s="32">
        <v>1577</v>
      </c>
      <c r="B1590" s="2">
        <v>43642</v>
      </c>
      <c r="C1590" s="3" t="s">
        <v>1636</v>
      </c>
      <c r="D1590" s="3" t="s">
        <v>339</v>
      </c>
      <c r="E1590" s="11" t="s">
        <v>120</v>
      </c>
      <c r="F1590" s="2">
        <f>SUM(B1590+14)</f>
        <v>43656</v>
      </c>
      <c r="G1590" s="5">
        <v>43678</v>
      </c>
      <c r="H1590" s="6">
        <v>90000</v>
      </c>
      <c r="I1590" s="7">
        <v>90000</v>
      </c>
      <c r="J1590" s="4" t="s">
        <v>15</v>
      </c>
      <c r="K1590" s="8" t="s">
        <v>16</v>
      </c>
      <c r="L1590" s="3"/>
    </row>
    <row r="1591" spans="1:12" ht="114.95" customHeight="1">
      <c r="A1591" s="32">
        <v>1578</v>
      </c>
      <c r="B1591" s="2">
        <v>43642</v>
      </c>
      <c r="C1591" s="3" t="s">
        <v>1636</v>
      </c>
      <c r="D1591" s="3" t="s">
        <v>119</v>
      </c>
      <c r="E1591" s="11" t="s">
        <v>120</v>
      </c>
      <c r="F1591" s="2">
        <f>SUM(B1591+14)</f>
        <v>43656</v>
      </c>
      <c r="G1591" s="5">
        <v>43678</v>
      </c>
      <c r="H1591" s="6">
        <v>90000</v>
      </c>
      <c r="I1591" s="9">
        <v>90000</v>
      </c>
      <c r="J1591" s="4" t="s">
        <v>15</v>
      </c>
      <c r="K1591" s="8" t="s">
        <v>16</v>
      </c>
      <c r="L1591" s="3"/>
    </row>
    <row r="1592" spans="1:12" ht="114.95" customHeight="1">
      <c r="A1592" s="32">
        <v>1579</v>
      </c>
      <c r="B1592" s="2">
        <v>43663</v>
      </c>
      <c r="C1592" s="3" t="s">
        <v>1636</v>
      </c>
      <c r="D1592" s="3" t="s">
        <v>92</v>
      </c>
      <c r="E1592" s="4" t="s">
        <v>93</v>
      </c>
      <c r="F1592" s="2">
        <f>SUM(B1592+14)</f>
        <v>43677</v>
      </c>
      <c r="G1592" s="5">
        <v>43678</v>
      </c>
      <c r="H1592" s="6">
        <v>709638</v>
      </c>
      <c r="I1592" s="7">
        <v>709638</v>
      </c>
      <c r="J1592" s="4" t="s">
        <v>15</v>
      </c>
      <c r="K1592" s="8" t="s">
        <v>16</v>
      </c>
      <c r="L1592" s="3"/>
    </row>
    <row r="1593" spans="1:12" ht="114.95" customHeight="1">
      <c r="A1593" s="32">
        <v>1580</v>
      </c>
      <c r="B1593" s="15">
        <v>43700.418055555558</v>
      </c>
      <c r="C1593" s="2" t="s">
        <v>1636</v>
      </c>
      <c r="D1593" s="3" t="s">
        <v>872</v>
      </c>
      <c r="E1593" s="4" t="s">
        <v>1664</v>
      </c>
      <c r="F1593" s="2">
        <f>SUM(B1593+14)</f>
        <v>43714.418055555558</v>
      </c>
      <c r="G1593" s="5">
        <v>43709</v>
      </c>
      <c r="H1593" s="6">
        <v>20000</v>
      </c>
      <c r="I1593" s="7">
        <v>40000</v>
      </c>
      <c r="J1593" s="4" t="s">
        <v>73</v>
      </c>
      <c r="K1593" s="8" t="s">
        <v>16</v>
      </c>
      <c r="L1593" s="3"/>
    </row>
    <row r="1594" spans="1:12" ht="114.95" customHeight="1">
      <c r="A1594" s="32">
        <v>1581</v>
      </c>
      <c r="B1594" s="2">
        <v>43703.450694444444</v>
      </c>
      <c r="C1594" s="3" t="s">
        <v>1665</v>
      </c>
      <c r="D1594" s="3" t="s">
        <v>123</v>
      </c>
      <c r="E1594" s="4" t="s">
        <v>791</v>
      </c>
      <c r="F1594" s="2">
        <v>43718</v>
      </c>
      <c r="G1594" s="5">
        <v>43709</v>
      </c>
      <c r="H1594" s="6">
        <v>300000</v>
      </c>
      <c r="I1594" s="7">
        <v>500000</v>
      </c>
      <c r="J1594" s="4" t="s">
        <v>73</v>
      </c>
      <c r="K1594" s="8" t="s">
        <v>16</v>
      </c>
      <c r="L1594" s="3" t="s">
        <v>20</v>
      </c>
    </row>
    <row r="1595" spans="1:12" ht="114.95" customHeight="1">
      <c r="A1595" s="32">
        <v>1582</v>
      </c>
      <c r="B1595" s="2">
        <v>43727.443055555559</v>
      </c>
      <c r="C1595" s="3" t="s">
        <v>1665</v>
      </c>
      <c r="D1595" s="3" t="s">
        <v>188</v>
      </c>
      <c r="E1595" s="4" t="s">
        <v>1666</v>
      </c>
      <c r="F1595" s="2">
        <v>43741</v>
      </c>
      <c r="G1595" s="5">
        <v>43649</v>
      </c>
      <c r="H1595" s="6">
        <v>200000</v>
      </c>
      <c r="I1595" s="7">
        <v>250000</v>
      </c>
      <c r="J1595" s="4" t="s">
        <v>73</v>
      </c>
      <c r="K1595" s="8" t="s">
        <v>16</v>
      </c>
      <c r="L1595" s="3" t="s">
        <v>20</v>
      </c>
    </row>
    <row r="1596" spans="1:12" ht="114.95" customHeight="1">
      <c r="A1596" s="32">
        <v>1586</v>
      </c>
      <c r="B1596" s="2">
        <v>43742.473611111112</v>
      </c>
      <c r="C1596" s="3" t="s">
        <v>1665</v>
      </c>
      <c r="D1596" s="3" t="s">
        <v>1649</v>
      </c>
      <c r="E1596" s="4" t="s">
        <v>1667</v>
      </c>
      <c r="F1596" s="2">
        <v>43759</v>
      </c>
      <c r="G1596" s="5">
        <v>43647</v>
      </c>
      <c r="H1596" s="6">
        <v>50000</v>
      </c>
      <c r="I1596" s="7">
        <v>75000</v>
      </c>
      <c r="J1596" s="4" t="s">
        <v>37</v>
      </c>
      <c r="K1596" s="8" t="s">
        <v>16</v>
      </c>
      <c r="L1596" s="3" t="s">
        <v>20</v>
      </c>
    </row>
    <row r="1597" spans="1:12" ht="114.95" customHeight="1">
      <c r="A1597" s="32">
        <v>1589</v>
      </c>
      <c r="B1597" s="2">
        <v>43742.477083333331</v>
      </c>
      <c r="C1597" s="3" t="s">
        <v>1665</v>
      </c>
      <c r="D1597" s="3" t="s">
        <v>1668</v>
      </c>
      <c r="E1597" s="4" t="s">
        <v>50</v>
      </c>
      <c r="F1597" s="2">
        <f>SUM(B1597+14)</f>
        <v>43756.477083333331</v>
      </c>
      <c r="G1597" s="5">
        <v>43709</v>
      </c>
      <c r="H1597" s="6">
        <v>50000</v>
      </c>
      <c r="I1597" s="7">
        <v>150000</v>
      </c>
      <c r="J1597" s="4" t="s">
        <v>19</v>
      </c>
      <c r="K1597" s="8" t="s">
        <v>16</v>
      </c>
      <c r="L1597" s="3" t="s">
        <v>20</v>
      </c>
    </row>
    <row r="1598" spans="1:12" ht="114.95" customHeight="1">
      <c r="A1598" s="32">
        <v>1588</v>
      </c>
      <c r="B1598" s="2">
        <v>43755.386111111111</v>
      </c>
      <c r="C1598" s="3" t="s">
        <v>1665</v>
      </c>
      <c r="D1598" s="3" t="s">
        <v>1669</v>
      </c>
      <c r="E1598" s="4" t="s">
        <v>1670</v>
      </c>
      <c r="F1598" s="2">
        <v>43769</v>
      </c>
      <c r="G1598" s="5">
        <v>43709</v>
      </c>
      <c r="H1598" s="6">
        <v>20000</v>
      </c>
      <c r="I1598" s="7">
        <v>40000</v>
      </c>
      <c r="J1598" s="4" t="s">
        <v>19</v>
      </c>
      <c r="K1598" s="8" t="s">
        <v>16</v>
      </c>
      <c r="L1598" s="3" t="s">
        <v>20</v>
      </c>
    </row>
    <row r="1599" spans="1:12" ht="114.95" customHeight="1">
      <c r="A1599" s="32">
        <v>1584</v>
      </c>
      <c r="B1599" s="2">
        <v>43755.387499999997</v>
      </c>
      <c r="C1599" s="3" t="s">
        <v>1665</v>
      </c>
      <c r="D1599" s="3" t="s">
        <v>498</v>
      </c>
      <c r="E1599" s="4" t="s">
        <v>1671</v>
      </c>
      <c r="F1599" s="2">
        <v>43769</v>
      </c>
      <c r="G1599" s="5">
        <v>43770</v>
      </c>
      <c r="H1599" s="6">
        <v>150000</v>
      </c>
      <c r="I1599" s="7">
        <v>250000</v>
      </c>
      <c r="J1599" s="4" t="s">
        <v>19</v>
      </c>
      <c r="K1599" s="8" t="s">
        <v>16</v>
      </c>
      <c r="L1599" s="3" t="s">
        <v>238</v>
      </c>
    </row>
    <row r="1600" spans="1:12" ht="114.95" customHeight="1">
      <c r="A1600" s="32">
        <v>1585</v>
      </c>
      <c r="B1600" s="2">
        <v>43755.387499999997</v>
      </c>
      <c r="C1600" s="3" t="s">
        <v>1665</v>
      </c>
      <c r="D1600" s="3" t="s">
        <v>1672</v>
      </c>
      <c r="E1600" s="4" t="s">
        <v>78</v>
      </c>
      <c r="F1600" s="2">
        <v>43769</v>
      </c>
      <c r="G1600" s="5">
        <v>43770</v>
      </c>
      <c r="H1600" s="6">
        <v>150000</v>
      </c>
      <c r="I1600" s="7">
        <v>350000</v>
      </c>
      <c r="J1600" s="4" t="s">
        <v>19</v>
      </c>
      <c r="K1600" s="8" t="s">
        <v>16</v>
      </c>
      <c r="L1600" s="3" t="s">
        <v>238</v>
      </c>
    </row>
    <row r="1601" spans="1:12" ht="114.95" customHeight="1">
      <c r="A1601" s="32">
        <v>1583</v>
      </c>
      <c r="B1601" s="2">
        <v>43755.392361111109</v>
      </c>
      <c r="C1601" s="3" t="s">
        <v>1665</v>
      </c>
      <c r="D1601" s="3" t="s">
        <v>154</v>
      </c>
      <c r="E1601" s="4" t="s">
        <v>29</v>
      </c>
      <c r="F1601" s="2">
        <v>43769</v>
      </c>
      <c r="G1601" s="5">
        <v>43784</v>
      </c>
      <c r="H1601" s="6">
        <v>15000</v>
      </c>
      <c r="I1601" s="7">
        <v>50000</v>
      </c>
      <c r="J1601" s="4" t="s">
        <v>19</v>
      </c>
      <c r="K1601" s="8" t="s">
        <v>16</v>
      </c>
      <c r="L1601" s="3" t="s">
        <v>238</v>
      </c>
    </row>
    <row r="1602" spans="1:12" ht="114.95" customHeight="1">
      <c r="A1602" s="32">
        <v>1587</v>
      </c>
      <c r="B1602" s="2">
        <v>43755.393055555556</v>
      </c>
      <c r="C1602" s="3" t="s">
        <v>1665</v>
      </c>
      <c r="D1602" s="3" t="s">
        <v>1046</v>
      </c>
      <c r="E1602" s="4" t="s">
        <v>431</v>
      </c>
      <c r="F1602" s="2">
        <v>43769</v>
      </c>
      <c r="G1602" s="5">
        <v>43739</v>
      </c>
      <c r="H1602" s="6">
        <v>15000</v>
      </c>
      <c r="I1602" s="7">
        <v>50000</v>
      </c>
      <c r="J1602" s="4" t="s">
        <v>166</v>
      </c>
      <c r="K1602" s="8" t="s">
        <v>16</v>
      </c>
      <c r="L1602" s="3" t="s">
        <v>20</v>
      </c>
    </row>
    <row r="1603" spans="1:12" ht="114.95" customHeight="1">
      <c r="A1603" s="32">
        <v>1590</v>
      </c>
      <c r="B1603" s="12">
        <v>43874.614583333336</v>
      </c>
      <c r="C1603" s="3" t="s">
        <v>1665</v>
      </c>
      <c r="D1603" s="3" t="s">
        <v>1673</v>
      </c>
      <c r="E1603" s="4" t="s">
        <v>1674</v>
      </c>
      <c r="F1603" s="2">
        <f t="shared" ref="F1603:F1610" si="67">SUM(B1603+14)</f>
        <v>43888.614583333336</v>
      </c>
      <c r="G1603" s="5">
        <v>43889</v>
      </c>
      <c r="H1603" s="6">
        <v>3600</v>
      </c>
      <c r="I1603" s="7">
        <v>147000</v>
      </c>
      <c r="J1603" s="4" t="s">
        <v>19</v>
      </c>
      <c r="K1603" s="8" t="s">
        <v>16</v>
      </c>
      <c r="L1603" s="3"/>
    </row>
    <row r="1604" spans="1:12" ht="114.95" customHeight="1">
      <c r="A1604" s="32">
        <v>1591</v>
      </c>
      <c r="B1604" s="12">
        <v>43874.618055555555</v>
      </c>
      <c r="C1604" s="3" t="s">
        <v>1665</v>
      </c>
      <c r="D1604" s="3" t="s">
        <v>1675</v>
      </c>
      <c r="E1604" s="4" t="s">
        <v>1676</v>
      </c>
      <c r="F1604" s="2">
        <f t="shared" si="67"/>
        <v>43888.618055555555</v>
      </c>
      <c r="G1604" s="5">
        <v>43889</v>
      </c>
      <c r="H1604" s="6">
        <v>4900</v>
      </c>
      <c r="I1604" s="7">
        <v>110000</v>
      </c>
      <c r="J1604" s="4" t="s">
        <v>19</v>
      </c>
      <c r="K1604" s="8" t="s">
        <v>16</v>
      </c>
      <c r="L1604" s="3"/>
    </row>
    <row r="1605" spans="1:12" ht="114.95" customHeight="1">
      <c r="A1605" s="32">
        <v>1592</v>
      </c>
      <c r="B1605" s="12">
        <v>43874.681944444441</v>
      </c>
      <c r="C1605" s="3" t="s">
        <v>1665</v>
      </c>
      <c r="D1605" s="3" t="s">
        <v>1677</v>
      </c>
      <c r="E1605" s="4" t="s">
        <v>1678</v>
      </c>
      <c r="F1605" s="2">
        <f t="shared" si="67"/>
        <v>43888.681944444441</v>
      </c>
      <c r="G1605" s="5">
        <v>43356</v>
      </c>
      <c r="H1605" s="6">
        <v>20000</v>
      </c>
      <c r="I1605" s="7">
        <v>30000</v>
      </c>
      <c r="J1605" s="4" t="s">
        <v>51</v>
      </c>
      <c r="K1605" s="8" t="s">
        <v>16</v>
      </c>
      <c r="L1605" s="3" t="s">
        <v>38</v>
      </c>
    </row>
    <row r="1606" spans="1:12" ht="114.95" customHeight="1">
      <c r="A1606" s="32">
        <v>1593</v>
      </c>
      <c r="B1606" s="12">
        <v>43874.684027777781</v>
      </c>
      <c r="C1606" s="3" t="s">
        <v>1665</v>
      </c>
      <c r="D1606" s="3" t="s">
        <v>1677</v>
      </c>
      <c r="E1606" s="4" t="s">
        <v>1679</v>
      </c>
      <c r="F1606" s="2">
        <f t="shared" si="67"/>
        <v>43888.684027777781</v>
      </c>
      <c r="G1606" s="5">
        <v>43720</v>
      </c>
      <c r="H1606" s="6">
        <v>20000</v>
      </c>
      <c r="I1606" s="7">
        <v>30000</v>
      </c>
      <c r="J1606" s="4" t="s">
        <v>51</v>
      </c>
      <c r="K1606" s="8" t="s">
        <v>16</v>
      </c>
      <c r="L1606" s="3" t="s">
        <v>20</v>
      </c>
    </row>
    <row r="1607" spans="1:12" ht="114.95" customHeight="1">
      <c r="A1607" s="32">
        <v>1594</v>
      </c>
      <c r="B1607" s="12">
        <v>43874.694444444445</v>
      </c>
      <c r="C1607" s="3" t="s">
        <v>1665</v>
      </c>
      <c r="D1607" s="3" t="s">
        <v>43</v>
      </c>
      <c r="E1607" s="4" t="s">
        <v>1680</v>
      </c>
      <c r="F1607" s="2">
        <f t="shared" si="67"/>
        <v>43888.694444444445</v>
      </c>
      <c r="G1607" s="5">
        <v>43480</v>
      </c>
      <c r="H1607" s="6">
        <v>30000</v>
      </c>
      <c r="I1607" s="7">
        <v>50000</v>
      </c>
      <c r="J1607" s="4" t="s">
        <v>37</v>
      </c>
      <c r="K1607" s="8" t="s">
        <v>16</v>
      </c>
      <c r="L1607" s="3" t="s">
        <v>38</v>
      </c>
    </row>
    <row r="1608" spans="1:12" ht="114.95" customHeight="1">
      <c r="A1608" s="32">
        <v>1595</v>
      </c>
      <c r="B1608" s="12">
        <v>43874.696527777778</v>
      </c>
      <c r="C1608" s="3" t="s">
        <v>1665</v>
      </c>
      <c r="D1608" s="3" t="s">
        <v>1681</v>
      </c>
      <c r="E1608" s="4" t="s">
        <v>1682</v>
      </c>
      <c r="F1608" s="2">
        <f t="shared" si="67"/>
        <v>43888.696527777778</v>
      </c>
      <c r="G1608" s="5">
        <v>43480</v>
      </c>
      <c r="H1608" s="6">
        <v>900000</v>
      </c>
      <c r="I1608" s="7">
        <v>1200000</v>
      </c>
      <c r="J1608" s="4" t="s">
        <v>37</v>
      </c>
      <c r="K1608" s="8" t="s">
        <v>16</v>
      </c>
      <c r="L1608" s="3" t="s">
        <v>38</v>
      </c>
    </row>
    <row r="1609" spans="1:12" ht="114.95" customHeight="1">
      <c r="A1609" s="32">
        <v>1600</v>
      </c>
      <c r="B1609" s="2">
        <v>43875</v>
      </c>
      <c r="C1609" s="3" t="s">
        <v>1665</v>
      </c>
      <c r="D1609" s="3" t="s">
        <v>1683</v>
      </c>
      <c r="E1609" s="33" t="s">
        <v>431</v>
      </c>
      <c r="F1609" s="2">
        <f t="shared" si="67"/>
        <v>43889</v>
      </c>
      <c r="G1609" s="15">
        <v>43905</v>
      </c>
      <c r="H1609" s="10">
        <v>30000</v>
      </c>
      <c r="I1609" s="16">
        <v>40000</v>
      </c>
      <c r="J1609" s="3" t="s">
        <v>166</v>
      </c>
      <c r="K1609" s="13" t="s">
        <v>16</v>
      </c>
      <c r="L1609" s="3"/>
    </row>
    <row r="1610" spans="1:12" ht="114.95" customHeight="1">
      <c r="A1610" s="32">
        <v>1596</v>
      </c>
      <c r="B1610" s="12">
        <v>43875.597222222219</v>
      </c>
      <c r="C1610" s="3" t="s">
        <v>1665</v>
      </c>
      <c r="D1610" s="3" t="s">
        <v>1684</v>
      </c>
      <c r="E1610" s="4" t="s">
        <v>1685</v>
      </c>
      <c r="F1610" s="2">
        <f t="shared" si="67"/>
        <v>43889.597222222219</v>
      </c>
      <c r="G1610" s="5">
        <v>43892</v>
      </c>
      <c r="H1610" s="6">
        <v>30000</v>
      </c>
      <c r="I1610" s="7">
        <v>50000</v>
      </c>
      <c r="J1610" s="4" t="s">
        <v>15</v>
      </c>
      <c r="K1610" s="8" t="s">
        <v>16</v>
      </c>
      <c r="L1610" s="3"/>
    </row>
    <row r="1611" spans="1:12" ht="114.95" customHeight="1">
      <c r="A1611" s="32">
        <v>1597</v>
      </c>
      <c r="B1611" s="12">
        <v>43888.495138888888</v>
      </c>
      <c r="C1611" s="13" t="s">
        <v>1665</v>
      </c>
      <c r="D1611" s="13" t="s">
        <v>1686</v>
      </c>
      <c r="E1611" s="13" t="s">
        <v>1687</v>
      </c>
      <c r="F1611" s="12">
        <v>43902</v>
      </c>
      <c r="G1611" s="12">
        <v>43739</v>
      </c>
      <c r="H1611" s="14">
        <v>20000</v>
      </c>
      <c r="I1611" s="14">
        <v>120000</v>
      </c>
      <c r="J1611" s="13" t="s">
        <v>19</v>
      </c>
      <c r="K1611" s="13" t="s">
        <v>16</v>
      </c>
      <c r="L1611" s="3"/>
    </row>
    <row r="1612" spans="1:12" ht="114.95" customHeight="1">
      <c r="A1612" s="32">
        <v>1598</v>
      </c>
      <c r="B1612" s="12">
        <v>43896.493055555555</v>
      </c>
      <c r="C1612" s="13" t="s">
        <v>1665</v>
      </c>
      <c r="D1612" s="13" t="s">
        <v>1688</v>
      </c>
      <c r="E1612" s="13" t="s">
        <v>1689</v>
      </c>
      <c r="F1612" s="12">
        <f>SUM(B1612+14)</f>
        <v>43910.493055555555</v>
      </c>
      <c r="G1612" s="12">
        <v>44013</v>
      </c>
      <c r="H1612" s="14">
        <v>25000</v>
      </c>
      <c r="I1612" s="14">
        <v>30000</v>
      </c>
      <c r="J1612" s="13" t="s">
        <v>153</v>
      </c>
      <c r="K1612" s="13" t="s">
        <v>16</v>
      </c>
      <c r="L1612" s="3"/>
    </row>
    <row r="1613" spans="1:12" ht="114.95" customHeight="1">
      <c r="A1613" s="32">
        <v>1599</v>
      </c>
      <c r="B1613" s="12">
        <v>43913.57708333333</v>
      </c>
      <c r="C1613" s="13" t="s">
        <v>1665</v>
      </c>
      <c r="D1613" s="13" t="s">
        <v>1690</v>
      </c>
      <c r="E1613" s="13" t="s">
        <v>1691</v>
      </c>
      <c r="F1613" s="12">
        <f>SUM(B1613+14)</f>
        <v>43927.57708333333</v>
      </c>
      <c r="G1613" s="12">
        <v>43928</v>
      </c>
      <c r="H1613" s="14">
        <v>30000</v>
      </c>
      <c r="I1613" s="14">
        <v>80000</v>
      </c>
      <c r="J1613" s="13" t="s">
        <v>15</v>
      </c>
      <c r="K1613" s="13" t="s">
        <v>16</v>
      </c>
      <c r="L1613" s="3"/>
    </row>
    <row r="1614" spans="1:12" ht="114.95" customHeight="1">
      <c r="A1614" s="32">
        <v>1601</v>
      </c>
      <c r="B1614" s="2">
        <v>44019.490277777775</v>
      </c>
      <c r="C1614" s="3" t="s">
        <v>1665</v>
      </c>
      <c r="D1614" s="3" t="s">
        <v>225</v>
      </c>
      <c r="E1614" s="3" t="s">
        <v>1692</v>
      </c>
      <c r="F1614" s="2">
        <v>44029</v>
      </c>
      <c r="G1614" s="2">
        <v>44044</v>
      </c>
      <c r="H1614" s="10">
        <v>25000</v>
      </c>
      <c r="I1614" s="10">
        <v>43000</v>
      </c>
      <c r="J1614" s="3" t="s">
        <v>19</v>
      </c>
      <c r="K1614" s="3" t="s">
        <v>16</v>
      </c>
      <c r="L1614" s="3"/>
    </row>
    <row r="1615" spans="1:12" ht="114.95" customHeight="1">
      <c r="A1615" s="32">
        <v>1613</v>
      </c>
      <c r="B1615" s="28">
        <v>44035.393055555556</v>
      </c>
      <c r="C1615" s="3" t="s">
        <v>1665</v>
      </c>
      <c r="D1615" s="3" t="s">
        <v>498</v>
      </c>
      <c r="E1615" s="3" t="s">
        <v>1693</v>
      </c>
      <c r="F1615" s="28">
        <v>44045</v>
      </c>
      <c r="G1615" s="28">
        <v>44044</v>
      </c>
      <c r="H1615" s="7">
        <v>25000</v>
      </c>
      <c r="I1615" s="7">
        <v>300000</v>
      </c>
      <c r="J1615" s="3" t="s">
        <v>19</v>
      </c>
      <c r="K1615" s="29" t="s">
        <v>16</v>
      </c>
      <c r="L1615" s="3"/>
    </row>
    <row r="1616" spans="1:12" ht="114.95" customHeight="1">
      <c r="A1616" s="32">
        <v>1604</v>
      </c>
      <c r="B1616" s="2">
        <v>44035.400694444441</v>
      </c>
      <c r="C1616" s="3" t="s">
        <v>1665</v>
      </c>
      <c r="D1616" s="3" t="s">
        <v>1694</v>
      </c>
      <c r="E1616" s="3" t="s">
        <v>1695</v>
      </c>
      <c r="F1616" s="2">
        <v>44045</v>
      </c>
      <c r="G1616" s="2">
        <v>44044</v>
      </c>
      <c r="H1616" s="10">
        <v>25000</v>
      </c>
      <c r="I1616" s="10">
        <v>50000</v>
      </c>
      <c r="J1616" s="3" t="s">
        <v>19</v>
      </c>
      <c r="K1616" s="3" t="s">
        <v>16</v>
      </c>
      <c r="L1616" s="3"/>
    </row>
    <row r="1617" spans="1:12" ht="114.95" customHeight="1">
      <c r="A1617" s="32">
        <v>1616</v>
      </c>
      <c r="B1617" s="28">
        <v>44035.406944444447</v>
      </c>
      <c r="C1617" s="3" t="s">
        <v>1665</v>
      </c>
      <c r="D1617" s="3" t="s">
        <v>179</v>
      </c>
      <c r="E1617" s="3" t="s">
        <v>1696</v>
      </c>
      <c r="F1617" s="28">
        <v>44045</v>
      </c>
      <c r="G1617" s="28">
        <v>44044</v>
      </c>
      <c r="H1617" s="7">
        <v>25000</v>
      </c>
      <c r="I1617" s="7">
        <v>200000</v>
      </c>
      <c r="J1617" s="3" t="s">
        <v>19</v>
      </c>
      <c r="K1617" s="29" t="s">
        <v>16</v>
      </c>
      <c r="L1617" s="3"/>
    </row>
    <row r="1618" spans="1:12" ht="114.95" customHeight="1">
      <c r="A1618" s="32">
        <v>1609</v>
      </c>
      <c r="B1618" s="2">
        <v>44035.42083333333</v>
      </c>
      <c r="C1618" s="3" t="s">
        <v>1665</v>
      </c>
      <c r="D1618" s="3" t="s">
        <v>339</v>
      </c>
      <c r="E1618" s="3" t="s">
        <v>1697</v>
      </c>
      <c r="F1618" s="2">
        <v>44045</v>
      </c>
      <c r="G1618" s="2">
        <v>44044</v>
      </c>
      <c r="H1618" s="10">
        <v>25000</v>
      </c>
      <c r="I1618" s="10">
        <v>80000</v>
      </c>
      <c r="J1618" s="3" t="s">
        <v>19</v>
      </c>
      <c r="K1618" s="3" t="s">
        <v>16</v>
      </c>
      <c r="L1618" s="3"/>
    </row>
    <row r="1619" spans="1:12" ht="114.95" customHeight="1">
      <c r="A1619" s="32">
        <v>1606</v>
      </c>
      <c r="B1619" s="2">
        <v>44035.536805555559</v>
      </c>
      <c r="C1619" s="3" t="s">
        <v>1665</v>
      </c>
      <c r="D1619" s="3" t="s">
        <v>1698</v>
      </c>
      <c r="E1619" s="3" t="s">
        <v>1699</v>
      </c>
      <c r="F1619" s="2">
        <v>44045</v>
      </c>
      <c r="G1619" s="2">
        <v>44044</v>
      </c>
      <c r="H1619" s="10">
        <v>25000</v>
      </c>
      <c r="I1619" s="10">
        <v>30000</v>
      </c>
      <c r="J1619" s="3" t="s">
        <v>19</v>
      </c>
      <c r="K1619" s="3" t="s">
        <v>16</v>
      </c>
      <c r="L1619" s="3"/>
    </row>
    <row r="1620" spans="1:12" ht="114.95" customHeight="1">
      <c r="A1620" s="32">
        <v>1603</v>
      </c>
      <c r="B1620" s="2">
        <v>44035.537499999999</v>
      </c>
      <c r="C1620" s="3" t="s">
        <v>1665</v>
      </c>
      <c r="D1620" s="3" t="s">
        <v>277</v>
      </c>
      <c r="E1620" s="3" t="s">
        <v>264</v>
      </c>
      <c r="F1620" s="2">
        <v>44045</v>
      </c>
      <c r="G1620" s="2">
        <v>44044</v>
      </c>
      <c r="H1620" s="10">
        <v>25000</v>
      </c>
      <c r="I1620" s="10">
        <v>70000</v>
      </c>
      <c r="J1620" s="3" t="s">
        <v>19</v>
      </c>
      <c r="K1620" s="3" t="s">
        <v>16</v>
      </c>
      <c r="L1620" s="3"/>
    </row>
    <row r="1621" spans="1:12" ht="114.95" customHeight="1">
      <c r="A1621" s="32">
        <v>1605</v>
      </c>
      <c r="B1621" s="2">
        <v>44035.537499999999</v>
      </c>
      <c r="C1621" s="3" t="s">
        <v>1665</v>
      </c>
      <c r="D1621" s="3" t="s">
        <v>1669</v>
      </c>
      <c r="E1621" s="3" t="s">
        <v>1700</v>
      </c>
      <c r="F1621" s="2">
        <v>44045</v>
      </c>
      <c r="G1621" s="2">
        <v>44044</v>
      </c>
      <c r="H1621" s="10">
        <v>25000</v>
      </c>
      <c r="I1621" s="10">
        <v>30000</v>
      </c>
      <c r="J1621" s="3" t="s">
        <v>19</v>
      </c>
      <c r="K1621" s="3" t="s">
        <v>16</v>
      </c>
      <c r="L1621" s="3"/>
    </row>
    <row r="1622" spans="1:12" ht="114.95" customHeight="1">
      <c r="A1622" s="32">
        <v>1602</v>
      </c>
      <c r="B1622" s="2">
        <v>44035.538194444445</v>
      </c>
      <c r="C1622" s="3" t="s">
        <v>1665</v>
      </c>
      <c r="D1622" s="3" t="s">
        <v>1701</v>
      </c>
      <c r="E1622" s="3" t="s">
        <v>50</v>
      </c>
      <c r="F1622" s="2">
        <v>44045</v>
      </c>
      <c r="G1622" s="2">
        <v>44044</v>
      </c>
      <c r="H1622" s="10">
        <v>25000</v>
      </c>
      <c r="I1622" s="10">
        <v>80000</v>
      </c>
      <c r="J1622" s="3" t="s">
        <v>19</v>
      </c>
      <c r="K1622" s="3" t="s">
        <v>16</v>
      </c>
      <c r="L1622" s="3"/>
    </row>
    <row r="1623" spans="1:12" ht="114.95" customHeight="1">
      <c r="A1623" s="32">
        <v>1614</v>
      </c>
      <c r="B1623" s="28">
        <v>44035.538194444445</v>
      </c>
      <c r="C1623" s="3" t="s">
        <v>1665</v>
      </c>
      <c r="D1623" s="3" t="s">
        <v>1686</v>
      </c>
      <c r="E1623" s="3" t="s">
        <v>1702</v>
      </c>
      <c r="F1623" s="28">
        <v>44045</v>
      </c>
      <c r="G1623" s="28">
        <v>44044</v>
      </c>
      <c r="H1623" s="7">
        <v>25000</v>
      </c>
      <c r="I1623" s="7">
        <v>200000</v>
      </c>
      <c r="J1623" s="3" t="s">
        <v>19</v>
      </c>
      <c r="K1623" s="29" t="s">
        <v>16</v>
      </c>
      <c r="L1623" s="3"/>
    </row>
    <row r="1624" spans="1:12" ht="114.95" customHeight="1">
      <c r="A1624" s="32">
        <v>1611</v>
      </c>
      <c r="B1624" s="28">
        <v>44035.538888888892</v>
      </c>
      <c r="C1624" s="3" t="s">
        <v>1665</v>
      </c>
      <c r="D1624" s="3" t="s">
        <v>1703</v>
      </c>
      <c r="E1624" s="3" t="s">
        <v>1704</v>
      </c>
      <c r="F1624" s="28">
        <v>44045</v>
      </c>
      <c r="G1624" s="28">
        <v>44013</v>
      </c>
      <c r="H1624" s="7">
        <v>25000</v>
      </c>
      <c r="I1624" s="7">
        <v>30000</v>
      </c>
      <c r="J1624" s="3" t="s">
        <v>51</v>
      </c>
      <c r="K1624" s="29" t="s">
        <v>16</v>
      </c>
      <c r="L1624" s="3"/>
    </row>
    <row r="1625" spans="1:12" ht="114.95" customHeight="1">
      <c r="A1625" s="32">
        <v>1612</v>
      </c>
      <c r="B1625" s="28">
        <v>44035.538888888892</v>
      </c>
      <c r="C1625" s="3" t="s">
        <v>1665</v>
      </c>
      <c r="D1625" s="3" t="s">
        <v>1705</v>
      </c>
      <c r="E1625" s="3" t="s">
        <v>1706</v>
      </c>
      <c r="F1625" s="28">
        <v>44045</v>
      </c>
      <c r="G1625" s="28">
        <v>44013</v>
      </c>
      <c r="H1625" s="7">
        <v>25000</v>
      </c>
      <c r="I1625" s="7">
        <v>300000</v>
      </c>
      <c r="J1625" s="3" t="s">
        <v>19</v>
      </c>
      <c r="K1625" s="29" t="s">
        <v>16</v>
      </c>
      <c r="L1625" s="3"/>
    </row>
    <row r="1626" spans="1:12" ht="114.95" customHeight="1">
      <c r="A1626" s="32">
        <v>1607</v>
      </c>
      <c r="B1626" s="2">
        <v>44047.345138888886</v>
      </c>
      <c r="C1626" s="3" t="s">
        <v>1665</v>
      </c>
      <c r="D1626" s="3" t="s">
        <v>188</v>
      </c>
      <c r="E1626" s="3" t="s">
        <v>1666</v>
      </c>
      <c r="F1626" s="2">
        <v>44057</v>
      </c>
      <c r="G1626" s="2">
        <v>44044</v>
      </c>
      <c r="H1626" s="10">
        <v>25000</v>
      </c>
      <c r="I1626" s="10">
        <v>100000</v>
      </c>
      <c r="J1626" s="3" t="s">
        <v>73</v>
      </c>
      <c r="K1626" s="3" t="s">
        <v>16</v>
      </c>
      <c r="L1626" s="3"/>
    </row>
    <row r="1627" spans="1:12" ht="114.95" customHeight="1">
      <c r="A1627" s="32">
        <v>1610</v>
      </c>
      <c r="B1627" s="2">
        <v>44062.578472222223</v>
      </c>
      <c r="C1627" s="3" t="s">
        <v>1665</v>
      </c>
      <c r="D1627" s="3" t="s">
        <v>361</v>
      </c>
      <c r="E1627" s="3" t="s">
        <v>791</v>
      </c>
      <c r="F1627" s="2">
        <v>44072</v>
      </c>
      <c r="G1627" s="2">
        <v>44075</v>
      </c>
      <c r="H1627" s="10">
        <v>300000</v>
      </c>
      <c r="I1627" s="10">
        <v>975000</v>
      </c>
      <c r="J1627" s="3" t="s">
        <v>73</v>
      </c>
      <c r="K1627" s="3" t="s">
        <v>16</v>
      </c>
      <c r="L1627" s="3"/>
    </row>
    <row r="1628" spans="1:12" ht="114.95" customHeight="1">
      <c r="A1628" s="32">
        <v>1608</v>
      </c>
      <c r="B1628" s="2">
        <v>44062.57916666667</v>
      </c>
      <c r="C1628" s="3" t="s">
        <v>1665</v>
      </c>
      <c r="D1628" s="3" t="s">
        <v>1707</v>
      </c>
      <c r="E1628" s="3" t="s">
        <v>1708</v>
      </c>
      <c r="F1628" s="2">
        <v>44072</v>
      </c>
      <c r="G1628" s="2">
        <v>44075</v>
      </c>
      <c r="H1628" s="10">
        <v>25000</v>
      </c>
      <c r="I1628" s="10">
        <v>400000</v>
      </c>
      <c r="J1628" s="3" t="s">
        <v>73</v>
      </c>
      <c r="K1628" s="3" t="s">
        <v>16</v>
      </c>
      <c r="L1628" s="3"/>
    </row>
    <row r="1629" spans="1:12" ht="114.95" customHeight="1">
      <c r="A1629" s="32">
        <v>1615</v>
      </c>
      <c r="B1629" s="28">
        <v>44155.540972222225</v>
      </c>
      <c r="C1629" s="3" t="s">
        <v>1665</v>
      </c>
      <c r="D1629" s="3" t="s">
        <v>1287</v>
      </c>
      <c r="E1629" s="3" t="s">
        <v>289</v>
      </c>
      <c r="F1629" s="28">
        <v>44166</v>
      </c>
      <c r="G1629" s="28">
        <v>44044</v>
      </c>
      <c r="H1629" s="7">
        <v>120000</v>
      </c>
      <c r="I1629" s="7">
        <v>150000</v>
      </c>
      <c r="J1629" s="3" t="s">
        <v>19</v>
      </c>
      <c r="K1629" s="29" t="s">
        <v>16</v>
      </c>
      <c r="L1629" s="3"/>
    </row>
    <row r="1630" spans="1:12" ht="114.95" customHeight="1">
      <c r="A1630" s="32">
        <v>1617</v>
      </c>
      <c r="B1630" s="21">
        <v>44159.770138888889</v>
      </c>
      <c r="C1630" s="13" t="s">
        <v>1665</v>
      </c>
      <c r="D1630" s="13" t="s">
        <v>374</v>
      </c>
      <c r="E1630" s="13" t="s">
        <v>1041</v>
      </c>
      <c r="F1630" s="22">
        <f>SUM(B1630 + 14)</f>
        <v>44173.770138888889</v>
      </c>
      <c r="G1630" s="21">
        <v>44159</v>
      </c>
      <c r="H1630" s="23">
        <v>25000</v>
      </c>
      <c r="I1630" s="23">
        <v>35000</v>
      </c>
      <c r="J1630" s="13" t="s">
        <v>15</v>
      </c>
      <c r="K1630" s="24" t="s">
        <v>16</v>
      </c>
      <c r="L1630" s="3"/>
    </row>
    <row r="1631" spans="1:12" ht="114.95" customHeight="1">
      <c r="A1631" s="32">
        <v>1618</v>
      </c>
      <c r="B1631" s="21">
        <v>44165.540277777778</v>
      </c>
      <c r="C1631" s="13" t="s">
        <v>1665</v>
      </c>
      <c r="D1631" s="13" t="s">
        <v>1221</v>
      </c>
      <c r="E1631" s="13" t="s">
        <v>1709</v>
      </c>
      <c r="F1631" s="22">
        <f>SUM(B1631 + 14)</f>
        <v>44179.540277777778</v>
      </c>
      <c r="G1631" s="21">
        <v>44159</v>
      </c>
      <c r="H1631" s="23">
        <v>30000</v>
      </c>
      <c r="I1631" s="23">
        <v>35000</v>
      </c>
      <c r="J1631" s="13" t="s">
        <v>15</v>
      </c>
      <c r="K1631" s="24" t="s">
        <v>16</v>
      </c>
      <c r="L1631" s="3"/>
    </row>
    <row r="1632" spans="1:12" ht="114.95" customHeight="1">
      <c r="A1632" s="32">
        <v>1619</v>
      </c>
      <c r="B1632" s="2">
        <v>44266.689583333333</v>
      </c>
      <c r="C1632" s="3" t="s">
        <v>1665</v>
      </c>
      <c r="D1632" s="3" t="s">
        <v>1710</v>
      </c>
      <c r="E1632" s="4" t="s">
        <v>1711</v>
      </c>
      <c r="F1632" s="2">
        <f>SUM(B1632+14)</f>
        <v>44280.689583333333</v>
      </c>
      <c r="G1632" s="5">
        <v>44266</v>
      </c>
      <c r="H1632" s="6">
        <v>40000</v>
      </c>
      <c r="I1632" s="7">
        <v>45000</v>
      </c>
      <c r="J1632" s="4" t="s">
        <v>61</v>
      </c>
      <c r="K1632" s="8" t="s">
        <v>16</v>
      </c>
      <c r="L1632" s="3"/>
    </row>
    <row r="1633" spans="1:12" ht="114.95" customHeight="1">
      <c r="A1633" s="32">
        <v>1620</v>
      </c>
      <c r="B1633" s="2">
        <v>44323.655555555553</v>
      </c>
      <c r="C1633" s="3" t="s">
        <v>1665</v>
      </c>
      <c r="D1633" s="3" t="s">
        <v>1712</v>
      </c>
      <c r="E1633" s="4" t="s">
        <v>1713</v>
      </c>
      <c r="F1633" s="2">
        <f t="shared" ref="F1633:F1645" si="68">SUM(B1633 + 14)</f>
        <v>44337.655555555553</v>
      </c>
      <c r="G1633" s="5">
        <v>44172</v>
      </c>
      <c r="H1633" s="6">
        <v>25000</v>
      </c>
      <c r="I1633" s="7">
        <v>30000</v>
      </c>
      <c r="J1633" s="4" t="s">
        <v>51</v>
      </c>
      <c r="K1633" s="8" t="s">
        <v>16</v>
      </c>
      <c r="L1633" s="3"/>
    </row>
    <row r="1634" spans="1:12" ht="114.95" customHeight="1">
      <c r="A1634" s="32">
        <v>1621</v>
      </c>
      <c r="B1634" s="2">
        <v>44372.541666666664</v>
      </c>
      <c r="C1634" s="3" t="s">
        <v>1665</v>
      </c>
      <c r="D1634" s="3" t="s">
        <v>498</v>
      </c>
      <c r="E1634" s="4" t="s">
        <v>1693</v>
      </c>
      <c r="F1634" s="2">
        <f t="shared" si="68"/>
        <v>44386.541666666664</v>
      </c>
      <c r="G1634" s="5">
        <v>44409</v>
      </c>
      <c r="H1634" s="6">
        <v>150000</v>
      </c>
      <c r="I1634" s="7">
        <v>300000</v>
      </c>
      <c r="J1634" s="4" t="s">
        <v>19</v>
      </c>
      <c r="K1634" s="8" t="s">
        <v>16</v>
      </c>
      <c r="L1634" s="3"/>
    </row>
    <row r="1635" spans="1:12" ht="114.95" customHeight="1">
      <c r="A1635" s="32">
        <v>1622</v>
      </c>
      <c r="B1635" s="2">
        <v>44372.54583333333</v>
      </c>
      <c r="C1635" s="3" t="s">
        <v>1665</v>
      </c>
      <c r="D1635" s="3" t="s">
        <v>1705</v>
      </c>
      <c r="E1635" s="4" t="s">
        <v>1706</v>
      </c>
      <c r="F1635" s="2">
        <f t="shared" si="68"/>
        <v>44386.54583333333</v>
      </c>
      <c r="G1635" s="5">
        <v>44409</v>
      </c>
      <c r="H1635" s="6">
        <v>25000</v>
      </c>
      <c r="I1635" s="7">
        <v>300000</v>
      </c>
      <c r="J1635" s="4" t="s">
        <v>19</v>
      </c>
      <c r="K1635" s="8" t="s">
        <v>16</v>
      </c>
      <c r="L1635" s="3"/>
    </row>
    <row r="1636" spans="1:12" ht="114.95" customHeight="1">
      <c r="A1636" s="32">
        <v>1623</v>
      </c>
      <c r="B1636" s="2">
        <v>44372.54791666667</v>
      </c>
      <c r="C1636" s="3" t="s">
        <v>1665</v>
      </c>
      <c r="D1636" s="3" t="s">
        <v>1686</v>
      </c>
      <c r="E1636" s="4" t="s">
        <v>1687</v>
      </c>
      <c r="F1636" s="2">
        <f t="shared" si="68"/>
        <v>44386.54791666667</v>
      </c>
      <c r="G1636" s="5">
        <v>44409</v>
      </c>
      <c r="H1636" s="6">
        <v>25000</v>
      </c>
      <c r="I1636" s="7">
        <v>200000</v>
      </c>
      <c r="J1636" s="4" t="s">
        <v>19</v>
      </c>
      <c r="K1636" s="8" t="s">
        <v>16</v>
      </c>
      <c r="L1636" s="3"/>
    </row>
    <row r="1637" spans="1:12" ht="114.95" customHeight="1">
      <c r="A1637" s="32">
        <v>1624</v>
      </c>
      <c r="B1637" s="2">
        <v>44372.55</v>
      </c>
      <c r="C1637" s="3" t="s">
        <v>1665</v>
      </c>
      <c r="D1637" s="3" t="s">
        <v>1287</v>
      </c>
      <c r="E1637" s="4" t="s">
        <v>289</v>
      </c>
      <c r="F1637" s="2">
        <f t="shared" si="68"/>
        <v>44386.55</v>
      </c>
      <c r="G1637" s="5">
        <v>44409</v>
      </c>
      <c r="H1637" s="6">
        <v>120000</v>
      </c>
      <c r="I1637" s="7">
        <v>150000</v>
      </c>
      <c r="J1637" s="4" t="s">
        <v>19</v>
      </c>
      <c r="K1637" s="8" t="s">
        <v>16</v>
      </c>
      <c r="L1637" s="3"/>
    </row>
    <row r="1638" spans="1:12" ht="114.95" customHeight="1">
      <c r="A1638" s="32">
        <v>1625</v>
      </c>
      <c r="B1638" s="2">
        <v>44372.554166666669</v>
      </c>
      <c r="C1638" s="3" t="s">
        <v>1665</v>
      </c>
      <c r="D1638" s="3" t="s">
        <v>1669</v>
      </c>
      <c r="E1638" s="4" t="s">
        <v>1700</v>
      </c>
      <c r="F1638" s="2">
        <f t="shared" si="68"/>
        <v>44386.554166666669</v>
      </c>
      <c r="G1638" s="5">
        <v>44409</v>
      </c>
      <c r="H1638" s="6">
        <v>25000</v>
      </c>
      <c r="I1638" s="7">
        <v>30000</v>
      </c>
      <c r="J1638" s="4" t="s">
        <v>19</v>
      </c>
      <c r="K1638" s="8" t="s">
        <v>16</v>
      </c>
      <c r="L1638" s="3"/>
    </row>
    <row r="1639" spans="1:12" ht="114.95" customHeight="1">
      <c r="A1639" s="32">
        <v>1626</v>
      </c>
      <c r="B1639" s="2">
        <v>44372.557638888888</v>
      </c>
      <c r="C1639" s="3" t="s">
        <v>1665</v>
      </c>
      <c r="D1639" s="3" t="s">
        <v>1684</v>
      </c>
      <c r="E1639" s="4" t="s">
        <v>1685</v>
      </c>
      <c r="F1639" s="2">
        <f t="shared" si="68"/>
        <v>44386.557638888888</v>
      </c>
      <c r="G1639" s="5">
        <v>44409</v>
      </c>
      <c r="H1639" s="6">
        <v>30000</v>
      </c>
      <c r="I1639" s="7">
        <v>50000</v>
      </c>
      <c r="J1639" s="4" t="s">
        <v>19</v>
      </c>
      <c r="K1639" s="8" t="s">
        <v>16</v>
      </c>
      <c r="L1639" s="3"/>
    </row>
    <row r="1640" spans="1:12" ht="114.95" customHeight="1">
      <c r="A1640" s="32">
        <v>1627</v>
      </c>
      <c r="B1640" s="2">
        <v>44372.55972222222</v>
      </c>
      <c r="C1640" s="3" t="s">
        <v>1665</v>
      </c>
      <c r="D1640" s="3" t="s">
        <v>1046</v>
      </c>
      <c r="E1640" s="4" t="s">
        <v>431</v>
      </c>
      <c r="F1640" s="2">
        <f t="shared" si="68"/>
        <v>44386.55972222222</v>
      </c>
      <c r="G1640" s="5">
        <v>44409</v>
      </c>
      <c r="H1640" s="6">
        <v>30000</v>
      </c>
      <c r="I1640" s="7">
        <v>40000</v>
      </c>
      <c r="J1640" s="4" t="s">
        <v>19</v>
      </c>
      <c r="K1640" s="8" t="s">
        <v>16</v>
      </c>
      <c r="L1640" s="3"/>
    </row>
    <row r="1641" spans="1:12" ht="114.95" customHeight="1">
      <c r="A1641" s="32">
        <v>1628</v>
      </c>
      <c r="B1641" s="2">
        <v>44372.5625</v>
      </c>
      <c r="C1641" s="3" t="s">
        <v>1665</v>
      </c>
      <c r="D1641" s="3" t="s">
        <v>1681</v>
      </c>
      <c r="E1641" s="4" t="s">
        <v>1714</v>
      </c>
      <c r="F1641" s="2">
        <f t="shared" si="68"/>
        <v>44386.5625</v>
      </c>
      <c r="G1641" s="5">
        <v>44409</v>
      </c>
      <c r="H1641" s="6">
        <v>900000</v>
      </c>
      <c r="I1641" s="7">
        <v>1200000</v>
      </c>
      <c r="J1641" s="4" t="s">
        <v>19</v>
      </c>
      <c r="K1641" s="8" t="s">
        <v>16</v>
      </c>
      <c r="L1641" s="3"/>
    </row>
    <row r="1642" spans="1:12" ht="114.95" customHeight="1">
      <c r="A1642" s="32">
        <v>1629</v>
      </c>
      <c r="B1642" s="2">
        <v>44372.569444444445</v>
      </c>
      <c r="C1642" s="3" t="s">
        <v>1665</v>
      </c>
      <c r="D1642" s="3" t="s">
        <v>277</v>
      </c>
      <c r="E1642" s="4" t="s">
        <v>264</v>
      </c>
      <c r="F1642" s="2">
        <f t="shared" si="68"/>
        <v>44386.569444444445</v>
      </c>
      <c r="G1642" s="5">
        <v>44409</v>
      </c>
      <c r="H1642" s="6">
        <v>75000</v>
      </c>
      <c r="I1642" s="7">
        <v>150000</v>
      </c>
      <c r="J1642" s="4" t="s">
        <v>19</v>
      </c>
      <c r="K1642" s="8" t="s">
        <v>16</v>
      </c>
      <c r="L1642" s="3"/>
    </row>
    <row r="1643" spans="1:12" ht="114.95" customHeight="1">
      <c r="A1643" s="32">
        <v>1630</v>
      </c>
      <c r="B1643" s="2">
        <v>44372.571527777778</v>
      </c>
      <c r="C1643" s="3" t="s">
        <v>1665</v>
      </c>
      <c r="D1643" s="3" t="s">
        <v>225</v>
      </c>
      <c r="E1643" s="4" t="s">
        <v>1692</v>
      </c>
      <c r="F1643" s="2">
        <f t="shared" si="68"/>
        <v>44386.571527777778</v>
      </c>
      <c r="G1643" s="5">
        <v>44409</v>
      </c>
      <c r="H1643" s="6">
        <v>30000</v>
      </c>
      <c r="I1643" s="7">
        <v>70000</v>
      </c>
      <c r="J1643" s="4" t="s">
        <v>19</v>
      </c>
      <c r="K1643" s="8" t="s">
        <v>16</v>
      </c>
      <c r="L1643" s="3"/>
    </row>
    <row r="1644" spans="1:12" ht="114.95" customHeight="1">
      <c r="A1644" s="32">
        <v>1631</v>
      </c>
      <c r="B1644" s="2">
        <v>44372.573611111111</v>
      </c>
      <c r="C1644" s="3" t="s">
        <v>1665</v>
      </c>
      <c r="D1644" s="3" t="s">
        <v>339</v>
      </c>
      <c r="E1644" s="4" t="s">
        <v>1697</v>
      </c>
      <c r="F1644" s="2">
        <f t="shared" si="68"/>
        <v>44386.573611111111</v>
      </c>
      <c r="G1644" s="5">
        <v>44409</v>
      </c>
      <c r="H1644" s="6">
        <v>25000</v>
      </c>
      <c r="I1644" s="7">
        <v>80000</v>
      </c>
      <c r="J1644" s="4" t="s">
        <v>19</v>
      </c>
      <c r="K1644" s="8" t="s">
        <v>16</v>
      </c>
      <c r="L1644" s="3"/>
    </row>
    <row r="1645" spans="1:12" ht="114.95" customHeight="1">
      <c r="A1645" s="32">
        <v>1632</v>
      </c>
      <c r="B1645" s="2">
        <v>44372.578472222223</v>
      </c>
      <c r="C1645" s="3" t="s">
        <v>1665</v>
      </c>
      <c r="D1645" s="3" t="s">
        <v>1649</v>
      </c>
      <c r="E1645" s="4" t="s">
        <v>815</v>
      </c>
      <c r="F1645" s="2">
        <f t="shared" si="68"/>
        <v>44386.578472222223</v>
      </c>
      <c r="G1645" s="5">
        <v>44409</v>
      </c>
      <c r="H1645" s="6">
        <v>80000</v>
      </c>
      <c r="I1645" s="7">
        <v>84000</v>
      </c>
      <c r="J1645" s="4" t="s">
        <v>19</v>
      </c>
      <c r="K1645" s="8" t="s">
        <v>16</v>
      </c>
      <c r="L1645" s="3"/>
    </row>
    <row r="1646" spans="1:12" ht="114.95" customHeight="1">
      <c r="A1646" s="32">
        <v>1633</v>
      </c>
      <c r="B1646" s="2">
        <v>44372.579861111109</v>
      </c>
      <c r="C1646" s="3" t="s">
        <v>1665</v>
      </c>
      <c r="D1646" s="3" t="s">
        <v>1715</v>
      </c>
      <c r="E1646" s="4" t="s">
        <v>1716</v>
      </c>
      <c r="F1646" s="2">
        <f>SUM(B1646+14)</f>
        <v>44386.579861111109</v>
      </c>
      <c r="G1646" s="5">
        <v>44409</v>
      </c>
      <c r="H1646" s="6">
        <v>185111</v>
      </c>
      <c r="I1646" s="7">
        <v>185111</v>
      </c>
      <c r="J1646" s="4" t="s">
        <v>19</v>
      </c>
      <c r="K1646" s="8" t="s">
        <v>16</v>
      </c>
      <c r="L1646" s="3"/>
    </row>
    <row r="1647" spans="1:12" ht="114.95" customHeight="1">
      <c r="A1647" s="32">
        <v>1634</v>
      </c>
      <c r="B1647" s="2">
        <v>44440.761111111111</v>
      </c>
      <c r="C1647" s="3" t="s">
        <v>1665</v>
      </c>
      <c r="D1647" s="3" t="s">
        <v>1717</v>
      </c>
      <c r="E1647" s="4" t="s">
        <v>1718</v>
      </c>
      <c r="F1647" s="2">
        <f>SUM(B1647+14)</f>
        <v>44454.761111111111</v>
      </c>
      <c r="G1647" s="5">
        <v>44434</v>
      </c>
      <c r="H1647" s="6">
        <v>40000</v>
      </c>
      <c r="I1647" s="7">
        <v>50000</v>
      </c>
      <c r="J1647" s="4" t="s">
        <v>37</v>
      </c>
      <c r="K1647" s="8" t="s">
        <v>16</v>
      </c>
      <c r="L1647" s="3"/>
    </row>
    <row r="1648" spans="1:12" ht="114.95" customHeight="1">
      <c r="A1648" s="32">
        <v>1635</v>
      </c>
      <c r="B1648" s="2">
        <v>43173</v>
      </c>
      <c r="C1648" s="3" t="s">
        <v>1719</v>
      </c>
      <c r="D1648" s="3" t="s">
        <v>1549</v>
      </c>
      <c r="E1648" s="11" t="s">
        <v>1720</v>
      </c>
      <c r="F1648" s="2">
        <f>B1648+10</f>
        <v>43183</v>
      </c>
      <c r="G1648" s="2">
        <v>43173</v>
      </c>
      <c r="H1648" s="7">
        <v>24000</v>
      </c>
      <c r="I1648" s="7">
        <v>24000</v>
      </c>
      <c r="J1648" s="4" t="s">
        <v>37</v>
      </c>
      <c r="K1648" s="3" t="s">
        <v>16</v>
      </c>
      <c r="L1648" s="3" t="s">
        <v>96</v>
      </c>
    </row>
    <row r="1649" spans="1:12" ht="114.95" customHeight="1">
      <c r="A1649" s="32">
        <v>1636</v>
      </c>
      <c r="B1649" s="2">
        <v>43270</v>
      </c>
      <c r="C1649" s="3" t="s">
        <v>1719</v>
      </c>
      <c r="D1649" s="3" t="s">
        <v>747</v>
      </c>
      <c r="E1649" s="4" t="s">
        <v>289</v>
      </c>
      <c r="F1649" s="2">
        <f>B1649+10</f>
        <v>43280</v>
      </c>
      <c r="G1649" s="5">
        <v>43266</v>
      </c>
      <c r="H1649" s="6">
        <v>150000</v>
      </c>
      <c r="I1649" s="7">
        <v>150000</v>
      </c>
      <c r="J1649" s="4" t="s">
        <v>37</v>
      </c>
      <c r="K1649" s="8" t="s">
        <v>16</v>
      </c>
      <c r="L1649" s="3" t="s">
        <v>96</v>
      </c>
    </row>
    <row r="1650" spans="1:12" ht="114.95" customHeight="1">
      <c r="A1650" s="32">
        <v>1637</v>
      </c>
      <c r="B1650" s="2">
        <v>43382</v>
      </c>
      <c r="C1650" s="3" t="s">
        <v>1719</v>
      </c>
      <c r="D1650" s="3" t="s">
        <v>1721</v>
      </c>
      <c r="E1650" s="4" t="s">
        <v>1722</v>
      </c>
      <c r="F1650" s="2">
        <f>SUM(B1650 +14)</f>
        <v>43396</v>
      </c>
      <c r="G1650" s="5">
        <v>43313</v>
      </c>
      <c r="H1650" s="6">
        <v>32709</v>
      </c>
      <c r="I1650" s="7">
        <v>32709</v>
      </c>
      <c r="J1650" s="4" t="s">
        <v>15</v>
      </c>
      <c r="K1650" s="3" t="s">
        <v>16</v>
      </c>
      <c r="L1650" s="3" t="s">
        <v>20</v>
      </c>
    </row>
    <row r="1651" spans="1:12" ht="114.95" customHeight="1">
      <c r="A1651" s="32">
        <v>1639</v>
      </c>
      <c r="B1651" s="2">
        <v>43382</v>
      </c>
      <c r="C1651" s="3" t="s">
        <v>1719</v>
      </c>
      <c r="D1651" s="3" t="s">
        <v>1723</v>
      </c>
      <c r="E1651" s="4" t="s">
        <v>1724</v>
      </c>
      <c r="F1651" s="2">
        <f>SUM(B1651 +14)</f>
        <v>43396</v>
      </c>
      <c r="G1651" s="5">
        <v>42915</v>
      </c>
      <c r="H1651" s="6">
        <v>36266</v>
      </c>
      <c r="I1651" s="7">
        <v>36266</v>
      </c>
      <c r="J1651" s="4" t="s">
        <v>37</v>
      </c>
      <c r="K1651" s="3" t="s">
        <v>16</v>
      </c>
      <c r="L1651" s="3" t="s">
        <v>20</v>
      </c>
    </row>
    <row r="1652" spans="1:12" ht="114.95" customHeight="1">
      <c r="A1652" s="32">
        <v>1638</v>
      </c>
      <c r="B1652" s="2">
        <v>43388</v>
      </c>
      <c r="C1652" s="3" t="s">
        <v>1719</v>
      </c>
      <c r="D1652" s="3" t="s">
        <v>207</v>
      </c>
      <c r="E1652" s="4" t="s">
        <v>78</v>
      </c>
      <c r="F1652" s="2">
        <f>SUM(B1652 +14)</f>
        <v>43402</v>
      </c>
      <c r="G1652" s="5">
        <v>43405</v>
      </c>
      <c r="H1652" s="6">
        <v>201900</v>
      </c>
      <c r="I1652" s="7">
        <v>201900</v>
      </c>
      <c r="J1652" s="4" t="s">
        <v>202</v>
      </c>
      <c r="K1652" s="3" t="s">
        <v>16</v>
      </c>
      <c r="L1652" s="3"/>
    </row>
    <row r="1653" spans="1:12" ht="114.95" customHeight="1">
      <c r="A1653" s="32">
        <v>1643</v>
      </c>
      <c r="B1653" s="2">
        <v>43456</v>
      </c>
      <c r="C1653" s="3" t="s">
        <v>1719</v>
      </c>
      <c r="D1653" s="3" t="s">
        <v>1023</v>
      </c>
      <c r="E1653" s="4" t="s">
        <v>136</v>
      </c>
      <c r="F1653" s="2">
        <f t="shared" ref="F1653:F1661" si="69">SUM(B1653+14)</f>
        <v>43470</v>
      </c>
      <c r="G1653" s="5">
        <v>43477</v>
      </c>
      <c r="H1653" s="6">
        <v>107000</v>
      </c>
      <c r="I1653" s="7">
        <v>107000</v>
      </c>
      <c r="J1653" s="4" t="s">
        <v>202</v>
      </c>
      <c r="K1653" s="8" t="s">
        <v>16</v>
      </c>
      <c r="L1653" s="3"/>
    </row>
    <row r="1654" spans="1:12" ht="114.95" customHeight="1">
      <c r="A1654" s="32">
        <v>1640</v>
      </c>
      <c r="B1654" s="2">
        <v>43469</v>
      </c>
      <c r="C1654" s="2" t="s">
        <v>1719</v>
      </c>
      <c r="D1654" s="3" t="s">
        <v>1725</v>
      </c>
      <c r="E1654" s="11" t="s">
        <v>120</v>
      </c>
      <c r="F1654" s="2">
        <f t="shared" si="69"/>
        <v>43483</v>
      </c>
      <c r="G1654" s="5">
        <v>43483</v>
      </c>
      <c r="H1654" s="6">
        <v>33500</v>
      </c>
      <c r="I1654" s="7">
        <v>33500</v>
      </c>
      <c r="J1654" s="4" t="s">
        <v>153</v>
      </c>
      <c r="K1654" s="8" t="s">
        <v>16</v>
      </c>
      <c r="L1654" s="3"/>
    </row>
    <row r="1655" spans="1:12" ht="114.95" customHeight="1">
      <c r="A1655" s="32">
        <v>1641</v>
      </c>
      <c r="B1655" s="2">
        <v>43497</v>
      </c>
      <c r="C1655" s="3" t="s">
        <v>1719</v>
      </c>
      <c r="D1655" s="3" t="s">
        <v>1726</v>
      </c>
      <c r="E1655" s="4" t="s">
        <v>433</v>
      </c>
      <c r="F1655" s="2">
        <f t="shared" si="69"/>
        <v>43511</v>
      </c>
      <c r="G1655" s="5">
        <v>43266</v>
      </c>
      <c r="H1655" s="6">
        <v>33000</v>
      </c>
      <c r="I1655" s="7">
        <v>33000</v>
      </c>
      <c r="J1655" s="4" t="s">
        <v>153</v>
      </c>
      <c r="K1655" s="8" t="s">
        <v>16</v>
      </c>
      <c r="L1655" s="3" t="s">
        <v>239</v>
      </c>
    </row>
    <row r="1656" spans="1:12" ht="114.95" customHeight="1">
      <c r="A1656" s="32">
        <v>1642</v>
      </c>
      <c r="B1656" s="2">
        <v>43497</v>
      </c>
      <c r="C1656" s="3" t="s">
        <v>1719</v>
      </c>
      <c r="D1656" s="3" t="s">
        <v>1727</v>
      </c>
      <c r="E1656" s="4" t="s">
        <v>1728</v>
      </c>
      <c r="F1656" s="2">
        <f t="shared" si="69"/>
        <v>43511</v>
      </c>
      <c r="G1656" s="5">
        <v>43266</v>
      </c>
      <c r="H1656" s="6">
        <v>26320.86</v>
      </c>
      <c r="I1656" s="7">
        <v>26320.86</v>
      </c>
      <c r="J1656" s="4" t="s">
        <v>153</v>
      </c>
      <c r="K1656" s="8" t="s">
        <v>16</v>
      </c>
      <c r="L1656" s="3" t="s">
        <v>239</v>
      </c>
    </row>
    <row r="1657" spans="1:12" ht="114.95" customHeight="1">
      <c r="A1657" s="32">
        <v>1645</v>
      </c>
      <c r="B1657" s="2">
        <v>43536</v>
      </c>
      <c r="C1657" s="3" t="s">
        <v>1719</v>
      </c>
      <c r="D1657" s="3" t="s">
        <v>1729</v>
      </c>
      <c r="E1657" s="4" t="s">
        <v>1730</v>
      </c>
      <c r="F1657" s="2">
        <f t="shared" si="69"/>
        <v>43550</v>
      </c>
      <c r="G1657" s="5">
        <v>43671</v>
      </c>
      <c r="H1657" s="6">
        <v>46600</v>
      </c>
      <c r="I1657" s="7">
        <v>46600</v>
      </c>
      <c r="J1657" s="4" t="s">
        <v>37</v>
      </c>
      <c r="K1657" s="8" t="s">
        <v>16</v>
      </c>
      <c r="L1657" s="3"/>
    </row>
    <row r="1658" spans="1:12" ht="114.95" customHeight="1">
      <c r="A1658" s="32">
        <v>1646</v>
      </c>
      <c r="B1658" s="2">
        <v>43537</v>
      </c>
      <c r="C1658" s="3" t="s">
        <v>1719</v>
      </c>
      <c r="D1658" s="3" t="s">
        <v>1731</v>
      </c>
      <c r="E1658" s="4" t="s">
        <v>1732</v>
      </c>
      <c r="F1658" s="2">
        <f t="shared" si="69"/>
        <v>43551</v>
      </c>
      <c r="G1658" s="5">
        <v>43537</v>
      </c>
      <c r="H1658" s="6">
        <v>30679.07</v>
      </c>
      <c r="I1658" s="7">
        <v>30679.07</v>
      </c>
      <c r="J1658" s="4" t="s">
        <v>61</v>
      </c>
      <c r="K1658" s="8" t="s">
        <v>16</v>
      </c>
      <c r="L1658" s="3"/>
    </row>
    <row r="1659" spans="1:12" ht="114.95" customHeight="1">
      <c r="A1659" s="32">
        <v>1644</v>
      </c>
      <c r="B1659" s="2">
        <v>43538</v>
      </c>
      <c r="C1659" s="3" t="s">
        <v>1719</v>
      </c>
      <c r="D1659" s="3" t="s">
        <v>1549</v>
      </c>
      <c r="E1659" s="4" t="s">
        <v>289</v>
      </c>
      <c r="F1659" s="2">
        <f t="shared" si="69"/>
        <v>43552</v>
      </c>
      <c r="G1659" s="5">
        <v>43556</v>
      </c>
      <c r="H1659" s="6">
        <v>25000</v>
      </c>
      <c r="I1659" s="7">
        <v>25000</v>
      </c>
      <c r="J1659" s="4" t="s">
        <v>30</v>
      </c>
      <c r="K1659" s="8" t="s">
        <v>16</v>
      </c>
      <c r="L1659" s="3"/>
    </row>
    <row r="1660" spans="1:12" ht="114.95" customHeight="1">
      <c r="A1660" s="32">
        <v>1647</v>
      </c>
      <c r="B1660" s="2">
        <v>43552</v>
      </c>
      <c r="C1660" s="3" t="s">
        <v>1719</v>
      </c>
      <c r="D1660" s="3" t="s">
        <v>1733</v>
      </c>
      <c r="E1660" s="4" t="s">
        <v>1734</v>
      </c>
      <c r="F1660" s="2">
        <f t="shared" si="69"/>
        <v>43566</v>
      </c>
      <c r="G1660" s="5">
        <v>43566</v>
      </c>
      <c r="H1660" s="6">
        <v>83540</v>
      </c>
      <c r="I1660" s="7">
        <v>83540</v>
      </c>
      <c r="J1660" s="4" t="s">
        <v>15</v>
      </c>
      <c r="K1660" s="8" t="s">
        <v>16</v>
      </c>
      <c r="L1660" s="3"/>
    </row>
    <row r="1661" spans="1:12" ht="114.95" customHeight="1">
      <c r="A1661" s="32">
        <v>1648</v>
      </c>
      <c r="B1661" s="2">
        <v>43571</v>
      </c>
      <c r="C1661" s="3" t="s">
        <v>1719</v>
      </c>
      <c r="D1661" s="3" t="s">
        <v>1735</v>
      </c>
      <c r="E1661" s="4" t="s">
        <v>1736</v>
      </c>
      <c r="F1661" s="2">
        <f t="shared" si="69"/>
        <v>43585</v>
      </c>
      <c r="G1661" s="5">
        <v>43586</v>
      </c>
      <c r="H1661" s="6">
        <v>31500</v>
      </c>
      <c r="I1661" s="7">
        <v>31500</v>
      </c>
      <c r="J1661" s="4" t="s">
        <v>19</v>
      </c>
      <c r="K1661" s="8" t="s">
        <v>16</v>
      </c>
      <c r="L1661" s="3"/>
    </row>
    <row r="1662" spans="1:12" ht="114.95" customHeight="1">
      <c r="A1662" s="32">
        <v>1649</v>
      </c>
      <c r="B1662" s="2">
        <v>43609</v>
      </c>
      <c r="C1662" s="3" t="s">
        <v>1719</v>
      </c>
      <c r="D1662" s="3" t="s">
        <v>1737</v>
      </c>
      <c r="E1662" s="4" t="s">
        <v>1738</v>
      </c>
      <c r="F1662" s="2">
        <f>SUM(B1662 +14)</f>
        <v>43623</v>
      </c>
      <c r="G1662" s="5">
        <v>43623</v>
      </c>
      <c r="H1662" s="6">
        <v>50000</v>
      </c>
      <c r="I1662" s="7">
        <v>50000</v>
      </c>
      <c r="J1662" s="4" t="s">
        <v>15</v>
      </c>
      <c r="K1662" s="8" t="s">
        <v>16</v>
      </c>
      <c r="L1662" s="3"/>
    </row>
    <row r="1663" spans="1:12" ht="114.95" customHeight="1">
      <c r="A1663" s="32">
        <v>1654</v>
      </c>
      <c r="B1663" s="2">
        <v>43633</v>
      </c>
      <c r="C1663" s="3" t="s">
        <v>1719</v>
      </c>
      <c r="D1663" s="3" t="s">
        <v>1549</v>
      </c>
      <c r="E1663" s="4" t="s">
        <v>289</v>
      </c>
      <c r="F1663" s="2">
        <v>43472</v>
      </c>
      <c r="G1663" s="5">
        <v>43646</v>
      </c>
      <c r="H1663" s="6">
        <v>27125</v>
      </c>
      <c r="I1663" s="7">
        <v>27125</v>
      </c>
      <c r="J1663" s="4" t="s">
        <v>37</v>
      </c>
      <c r="K1663" s="8" t="s">
        <v>16</v>
      </c>
      <c r="L1663" s="3" t="s">
        <v>106</v>
      </c>
    </row>
    <row r="1664" spans="1:12" ht="114.95" customHeight="1">
      <c r="A1664" s="32">
        <v>1655</v>
      </c>
      <c r="B1664" s="2">
        <v>43633</v>
      </c>
      <c r="C1664" s="3" t="s">
        <v>1719</v>
      </c>
      <c r="D1664" s="3" t="s">
        <v>1739</v>
      </c>
      <c r="E1664" s="4" t="s">
        <v>1740</v>
      </c>
      <c r="F1664" s="2">
        <f>SUM(B1664+14)</f>
        <v>43647</v>
      </c>
      <c r="G1664" s="5">
        <v>43645</v>
      </c>
      <c r="H1664" s="6">
        <v>34917</v>
      </c>
      <c r="I1664" s="7">
        <v>34917</v>
      </c>
      <c r="J1664" s="4" t="s">
        <v>15</v>
      </c>
      <c r="K1664" s="8" t="s">
        <v>16</v>
      </c>
      <c r="L1664" s="3" t="s">
        <v>146</v>
      </c>
    </row>
    <row r="1665" spans="1:12" ht="114.95" customHeight="1">
      <c r="A1665" s="32">
        <v>1656</v>
      </c>
      <c r="B1665" s="2">
        <v>43633</v>
      </c>
      <c r="C1665" s="3" t="s">
        <v>1719</v>
      </c>
      <c r="D1665" s="3" t="s">
        <v>310</v>
      </c>
      <c r="E1665" s="4" t="s">
        <v>1741</v>
      </c>
      <c r="F1665" s="2">
        <f>SUM(B1665+14)</f>
        <v>43647</v>
      </c>
      <c r="G1665" s="5">
        <v>43645</v>
      </c>
      <c r="H1665" s="6">
        <v>49600</v>
      </c>
      <c r="I1665" s="7">
        <v>49600</v>
      </c>
      <c r="J1665" s="4" t="s">
        <v>37</v>
      </c>
      <c r="K1665" s="8" t="s">
        <v>16</v>
      </c>
      <c r="L1665" s="3" t="s">
        <v>146</v>
      </c>
    </row>
    <row r="1666" spans="1:12" ht="114.95" customHeight="1">
      <c r="A1666" s="32">
        <v>1657</v>
      </c>
      <c r="B1666" s="2">
        <v>43633</v>
      </c>
      <c r="C1666" s="3" t="s">
        <v>1719</v>
      </c>
      <c r="D1666" s="3" t="s">
        <v>756</v>
      </c>
      <c r="E1666" s="4" t="s">
        <v>757</v>
      </c>
      <c r="F1666" s="2">
        <f>SUM(B1666+14)</f>
        <v>43647</v>
      </c>
      <c r="G1666" s="5">
        <v>43645</v>
      </c>
      <c r="H1666" s="6">
        <v>593620</v>
      </c>
      <c r="I1666" s="7">
        <v>593620</v>
      </c>
      <c r="J1666" s="4" t="s">
        <v>15</v>
      </c>
      <c r="K1666" s="8" t="s">
        <v>16</v>
      </c>
      <c r="L1666" s="3" t="s">
        <v>146</v>
      </c>
    </row>
    <row r="1667" spans="1:12" ht="114.95" customHeight="1">
      <c r="A1667" s="32">
        <v>1650</v>
      </c>
      <c r="B1667" s="2">
        <v>43635</v>
      </c>
      <c r="C1667" s="3" t="s">
        <v>1719</v>
      </c>
      <c r="D1667" s="3" t="s">
        <v>747</v>
      </c>
      <c r="E1667" s="4" t="s">
        <v>289</v>
      </c>
      <c r="F1667" s="2">
        <v>43531</v>
      </c>
      <c r="G1667" s="5">
        <v>43684</v>
      </c>
      <c r="H1667" s="6">
        <v>122000</v>
      </c>
      <c r="I1667" s="7">
        <v>122000</v>
      </c>
      <c r="J1667" s="4" t="s">
        <v>37</v>
      </c>
      <c r="K1667" s="8" t="s">
        <v>16</v>
      </c>
      <c r="L1667" s="3"/>
    </row>
    <row r="1668" spans="1:12" ht="114.95" customHeight="1">
      <c r="A1668" s="32">
        <v>1651</v>
      </c>
      <c r="B1668" s="2">
        <v>43635</v>
      </c>
      <c r="C1668" s="3" t="s">
        <v>1719</v>
      </c>
      <c r="D1668" s="3" t="s">
        <v>1742</v>
      </c>
      <c r="E1668" s="4" t="s">
        <v>1743</v>
      </c>
      <c r="F1668" s="2">
        <v>43531</v>
      </c>
      <c r="G1668" s="5">
        <v>43601</v>
      </c>
      <c r="H1668" s="6">
        <v>43105</v>
      </c>
      <c r="I1668" s="7">
        <v>43105</v>
      </c>
      <c r="J1668" s="4" t="s">
        <v>15</v>
      </c>
      <c r="K1668" s="8" t="s">
        <v>16</v>
      </c>
      <c r="L1668" s="3" t="s">
        <v>103</v>
      </c>
    </row>
    <row r="1669" spans="1:12" ht="114.95" customHeight="1">
      <c r="A1669" s="32">
        <v>1652</v>
      </c>
      <c r="B1669" s="2">
        <v>43635</v>
      </c>
      <c r="C1669" s="3" t="s">
        <v>1719</v>
      </c>
      <c r="D1669" s="3" t="s">
        <v>1744</v>
      </c>
      <c r="E1669" s="4" t="s">
        <v>1745</v>
      </c>
      <c r="F1669" s="2">
        <v>43531</v>
      </c>
      <c r="G1669" s="5">
        <v>43531</v>
      </c>
      <c r="H1669" s="6">
        <v>95000</v>
      </c>
      <c r="I1669" s="7">
        <v>95000</v>
      </c>
      <c r="J1669" s="4" t="s">
        <v>37</v>
      </c>
      <c r="K1669" s="8" t="s">
        <v>16</v>
      </c>
      <c r="L1669" s="3"/>
    </row>
    <row r="1670" spans="1:12" ht="114.95" customHeight="1">
      <c r="A1670" s="32">
        <v>1653</v>
      </c>
      <c r="B1670" s="2">
        <v>43635</v>
      </c>
      <c r="C1670" s="3" t="s">
        <v>1719</v>
      </c>
      <c r="D1670" s="3" t="s">
        <v>1746</v>
      </c>
      <c r="E1670" s="4" t="s">
        <v>439</v>
      </c>
      <c r="F1670" s="2">
        <v>43531</v>
      </c>
      <c r="G1670" s="5">
        <v>43531</v>
      </c>
      <c r="H1670" s="6">
        <v>25000</v>
      </c>
      <c r="I1670" s="7">
        <v>25000</v>
      </c>
      <c r="J1670" s="4" t="s">
        <v>15</v>
      </c>
      <c r="K1670" s="8" t="s">
        <v>16</v>
      </c>
      <c r="L1670" s="3"/>
    </row>
    <row r="1671" spans="1:12" ht="114.95" customHeight="1">
      <c r="A1671" s="32">
        <v>1658</v>
      </c>
      <c r="B1671" s="2">
        <v>43819.557638888888</v>
      </c>
      <c r="C1671" s="3" t="s">
        <v>1719</v>
      </c>
      <c r="D1671" s="3" t="s">
        <v>1733</v>
      </c>
      <c r="E1671" s="4" t="s">
        <v>1747</v>
      </c>
      <c r="F1671" s="2">
        <f t="shared" ref="F1671:F1681" si="70">SUM(B1671+14)</f>
        <v>43833.557638888888</v>
      </c>
      <c r="G1671" s="5">
        <v>43819</v>
      </c>
      <c r="H1671" s="6">
        <v>70000</v>
      </c>
      <c r="I1671" s="7">
        <v>83450</v>
      </c>
      <c r="J1671" s="4" t="s">
        <v>19</v>
      </c>
      <c r="K1671" s="8" t="s">
        <v>16</v>
      </c>
      <c r="L1671" s="3" t="s">
        <v>1236</v>
      </c>
    </row>
    <row r="1672" spans="1:12" ht="114.95" customHeight="1">
      <c r="A1672" s="32">
        <v>1663</v>
      </c>
      <c r="B1672" s="2">
        <v>43972.84652777778</v>
      </c>
      <c r="C1672" s="3" t="s">
        <v>1719</v>
      </c>
      <c r="D1672" s="3" t="s">
        <v>1729</v>
      </c>
      <c r="E1672" s="3" t="s">
        <v>1748</v>
      </c>
      <c r="F1672" s="2">
        <f t="shared" si="70"/>
        <v>43986.84652777778</v>
      </c>
      <c r="G1672" s="2">
        <v>44046</v>
      </c>
      <c r="H1672" s="10">
        <v>65090</v>
      </c>
      <c r="I1672" s="10">
        <v>67000</v>
      </c>
      <c r="J1672" s="3" t="s">
        <v>37</v>
      </c>
      <c r="K1672" s="3" t="s">
        <v>16</v>
      </c>
      <c r="L1672" s="3"/>
    </row>
    <row r="1673" spans="1:12" ht="114.95" customHeight="1">
      <c r="A1673" s="32">
        <v>1662</v>
      </c>
      <c r="B1673" s="2">
        <v>43972.852777777778</v>
      </c>
      <c r="C1673" s="3" t="s">
        <v>1719</v>
      </c>
      <c r="D1673" s="3" t="s">
        <v>1567</v>
      </c>
      <c r="E1673" s="3" t="s">
        <v>1749</v>
      </c>
      <c r="F1673" s="2">
        <f t="shared" si="70"/>
        <v>43986.852777777778</v>
      </c>
      <c r="G1673" s="2">
        <v>43900</v>
      </c>
      <c r="H1673" s="10">
        <v>62087</v>
      </c>
      <c r="I1673" s="10">
        <v>62087</v>
      </c>
      <c r="J1673" s="3" t="s">
        <v>153</v>
      </c>
      <c r="K1673" s="3" t="s">
        <v>16</v>
      </c>
      <c r="L1673" s="3"/>
    </row>
    <row r="1674" spans="1:12" ht="114.95" customHeight="1">
      <c r="A1674" s="32">
        <v>1661</v>
      </c>
      <c r="B1674" s="2">
        <v>43972.870138888888</v>
      </c>
      <c r="C1674" s="3" t="s">
        <v>1719</v>
      </c>
      <c r="D1674" s="3" t="s">
        <v>850</v>
      </c>
      <c r="E1674" s="3" t="s">
        <v>1750</v>
      </c>
      <c r="F1674" s="2">
        <f t="shared" si="70"/>
        <v>43986.870138888888</v>
      </c>
      <c r="G1674" s="2">
        <v>43830</v>
      </c>
      <c r="H1674" s="10">
        <v>25000</v>
      </c>
      <c r="I1674" s="10">
        <v>75000</v>
      </c>
      <c r="J1674" s="3" t="s">
        <v>153</v>
      </c>
      <c r="K1674" s="3" t="s">
        <v>16</v>
      </c>
      <c r="L1674" s="3"/>
    </row>
    <row r="1675" spans="1:12" ht="114.95" customHeight="1">
      <c r="A1675" s="32">
        <v>1669</v>
      </c>
      <c r="B1675" s="2">
        <v>43972.870138888888</v>
      </c>
      <c r="C1675" s="3" t="s">
        <v>1719</v>
      </c>
      <c r="D1675" s="3" t="s">
        <v>850</v>
      </c>
      <c r="E1675" s="4" t="s">
        <v>1750</v>
      </c>
      <c r="F1675" s="2">
        <f t="shared" si="70"/>
        <v>43986.870138888888</v>
      </c>
      <c r="G1675" s="5">
        <v>43830</v>
      </c>
      <c r="H1675" s="6">
        <v>25000</v>
      </c>
      <c r="I1675" s="7">
        <v>75000</v>
      </c>
      <c r="J1675" s="4" t="s">
        <v>153</v>
      </c>
      <c r="K1675" s="8" t="s">
        <v>16</v>
      </c>
      <c r="L1675" s="3" t="s">
        <v>1097</v>
      </c>
    </row>
    <row r="1676" spans="1:12" ht="114.95" customHeight="1">
      <c r="A1676" s="32">
        <v>1660</v>
      </c>
      <c r="B1676" s="2">
        <v>43972.871527777781</v>
      </c>
      <c r="C1676" s="3" t="s">
        <v>1719</v>
      </c>
      <c r="D1676" s="3" t="s">
        <v>283</v>
      </c>
      <c r="E1676" s="3" t="s">
        <v>1751</v>
      </c>
      <c r="F1676" s="2">
        <f t="shared" si="70"/>
        <v>43986.871527777781</v>
      </c>
      <c r="G1676" s="2">
        <v>43830</v>
      </c>
      <c r="H1676" s="10">
        <v>17500</v>
      </c>
      <c r="I1676" s="10">
        <v>34500</v>
      </c>
      <c r="J1676" s="3" t="s">
        <v>153</v>
      </c>
      <c r="K1676" s="3" t="s">
        <v>16</v>
      </c>
      <c r="L1676" s="3"/>
    </row>
    <row r="1677" spans="1:12" ht="114.95" customHeight="1">
      <c r="A1677" s="32">
        <v>1659</v>
      </c>
      <c r="B1677" s="2">
        <v>43972.879166666666</v>
      </c>
      <c r="C1677" s="3" t="s">
        <v>1719</v>
      </c>
      <c r="D1677" s="3" t="s">
        <v>1752</v>
      </c>
      <c r="E1677" s="3" t="s">
        <v>1753</v>
      </c>
      <c r="F1677" s="2">
        <f t="shared" si="70"/>
        <v>43986.879166666666</v>
      </c>
      <c r="G1677" s="2">
        <v>43830</v>
      </c>
      <c r="H1677" s="10">
        <v>25000</v>
      </c>
      <c r="I1677" s="10">
        <v>60000</v>
      </c>
      <c r="J1677" s="3" t="s">
        <v>153</v>
      </c>
      <c r="K1677" s="3" t="s">
        <v>16</v>
      </c>
      <c r="L1677" s="3"/>
    </row>
    <row r="1678" spans="1:12" ht="114.95" customHeight="1">
      <c r="A1678" s="32">
        <v>1665</v>
      </c>
      <c r="B1678" s="2">
        <v>44025.630555555559</v>
      </c>
      <c r="C1678" s="3" t="s">
        <v>1719</v>
      </c>
      <c r="D1678" s="3" t="s">
        <v>1754</v>
      </c>
      <c r="E1678" s="3" t="s">
        <v>1755</v>
      </c>
      <c r="F1678" s="2">
        <f t="shared" si="70"/>
        <v>44039.630555555559</v>
      </c>
      <c r="G1678" s="2">
        <v>44025</v>
      </c>
      <c r="H1678" s="10">
        <v>30917</v>
      </c>
      <c r="I1678" s="10">
        <v>100000</v>
      </c>
      <c r="J1678" s="3" t="s">
        <v>19</v>
      </c>
      <c r="K1678" s="3" t="s">
        <v>16</v>
      </c>
      <c r="L1678" s="3"/>
    </row>
    <row r="1679" spans="1:12" ht="114.95" customHeight="1">
      <c r="A1679" s="32">
        <v>1666</v>
      </c>
      <c r="B1679" s="2">
        <v>44028.470138888886</v>
      </c>
      <c r="C1679" s="3" t="s">
        <v>1719</v>
      </c>
      <c r="D1679" s="3" t="s">
        <v>349</v>
      </c>
      <c r="E1679" s="3" t="s">
        <v>559</v>
      </c>
      <c r="F1679" s="2">
        <f t="shared" si="70"/>
        <v>44042.470138888886</v>
      </c>
      <c r="G1679" s="2">
        <v>44027</v>
      </c>
      <c r="H1679" s="10">
        <v>55000</v>
      </c>
      <c r="I1679" s="10">
        <v>75000</v>
      </c>
      <c r="J1679" s="3" t="s">
        <v>19</v>
      </c>
      <c r="K1679" s="3" t="s">
        <v>16</v>
      </c>
      <c r="L1679" s="3"/>
    </row>
    <row r="1680" spans="1:12" ht="114.95" customHeight="1">
      <c r="A1680" s="32">
        <v>1667</v>
      </c>
      <c r="B1680" s="2">
        <v>44034.431944444441</v>
      </c>
      <c r="C1680" s="3" t="s">
        <v>1719</v>
      </c>
      <c r="D1680" s="3" t="s">
        <v>1756</v>
      </c>
      <c r="E1680" s="3" t="s">
        <v>1757</v>
      </c>
      <c r="F1680" s="2">
        <f t="shared" si="70"/>
        <v>44048.431944444441</v>
      </c>
      <c r="G1680" s="2">
        <v>44033</v>
      </c>
      <c r="H1680" s="10">
        <v>46132</v>
      </c>
      <c r="I1680" s="10">
        <v>60000</v>
      </c>
      <c r="J1680" s="3" t="s">
        <v>61</v>
      </c>
      <c r="K1680" s="3" t="s">
        <v>16</v>
      </c>
      <c r="L1680" s="3"/>
    </row>
    <row r="1681" spans="1:12" ht="114.95" customHeight="1">
      <c r="A1681" s="32">
        <v>1668</v>
      </c>
      <c r="B1681" s="2">
        <v>44041.829861111109</v>
      </c>
      <c r="C1681" s="3" t="s">
        <v>1719</v>
      </c>
      <c r="D1681" s="3" t="s">
        <v>1758</v>
      </c>
      <c r="E1681" s="3" t="s">
        <v>1759</v>
      </c>
      <c r="F1681" s="2">
        <f t="shared" si="70"/>
        <v>44055.829861111109</v>
      </c>
      <c r="G1681" s="2">
        <v>44053</v>
      </c>
      <c r="H1681" s="10">
        <v>57813</v>
      </c>
      <c r="I1681" s="10">
        <v>100000</v>
      </c>
      <c r="J1681" s="3" t="s">
        <v>61</v>
      </c>
      <c r="K1681" s="3" t="s">
        <v>16</v>
      </c>
      <c r="L1681" s="3"/>
    </row>
    <row r="1682" spans="1:12" ht="114.95" customHeight="1">
      <c r="A1682" s="32">
        <v>1664</v>
      </c>
      <c r="B1682" s="2">
        <v>44041.833333333336</v>
      </c>
      <c r="C1682" s="3" t="s">
        <v>1719</v>
      </c>
      <c r="D1682" s="3" t="s">
        <v>756</v>
      </c>
      <c r="E1682" s="3" t="s">
        <v>1760</v>
      </c>
      <c r="F1682" s="2">
        <v>44052</v>
      </c>
      <c r="G1682" s="2">
        <v>44020</v>
      </c>
      <c r="H1682" s="10">
        <v>229000</v>
      </c>
      <c r="I1682" s="10">
        <v>250000</v>
      </c>
      <c r="J1682" s="3" t="s">
        <v>61</v>
      </c>
      <c r="K1682" s="3" t="s">
        <v>16</v>
      </c>
      <c r="L1682" s="3"/>
    </row>
    <row r="1683" spans="1:12" ht="114.95" customHeight="1">
      <c r="A1683" s="32">
        <v>1670</v>
      </c>
      <c r="B1683" s="2">
        <v>44341.818749999999</v>
      </c>
      <c r="C1683" s="3" t="s">
        <v>1719</v>
      </c>
      <c r="D1683" s="3" t="s">
        <v>1761</v>
      </c>
      <c r="E1683" s="4" t="s">
        <v>1762</v>
      </c>
      <c r="F1683" s="2">
        <f>SUM(B1683 + 14)</f>
        <v>44355.818749999999</v>
      </c>
      <c r="G1683" s="5">
        <v>44039</v>
      </c>
      <c r="H1683" s="6">
        <v>25000</v>
      </c>
      <c r="I1683" s="7">
        <v>75000</v>
      </c>
      <c r="J1683" s="4" t="s">
        <v>15</v>
      </c>
      <c r="K1683" s="8" t="s">
        <v>16</v>
      </c>
      <c r="L1683" s="3"/>
    </row>
    <row r="1684" spans="1:12" ht="114.95" customHeight="1">
      <c r="A1684" s="32">
        <v>1671</v>
      </c>
      <c r="B1684" s="2">
        <v>44341.820138888892</v>
      </c>
      <c r="C1684" s="3" t="s">
        <v>1719</v>
      </c>
      <c r="D1684" s="3" t="s">
        <v>1763</v>
      </c>
      <c r="E1684" s="4" t="s">
        <v>1764</v>
      </c>
      <c r="F1684" s="2">
        <f>SUM(B1684 + 14)</f>
        <v>44355.820138888892</v>
      </c>
      <c r="G1684" s="5">
        <v>44049</v>
      </c>
      <c r="H1684" s="6">
        <v>28482</v>
      </c>
      <c r="I1684" s="7">
        <v>40000</v>
      </c>
      <c r="J1684" s="4" t="s">
        <v>15</v>
      </c>
      <c r="K1684" s="8" t="s">
        <v>16</v>
      </c>
      <c r="L1684" s="3"/>
    </row>
    <row r="1685" spans="1:12" ht="114.95" customHeight="1">
      <c r="A1685" s="32">
        <v>1672</v>
      </c>
      <c r="B1685" s="2">
        <v>44375.442361111112</v>
      </c>
      <c r="C1685" s="3" t="s">
        <v>1719</v>
      </c>
      <c r="D1685" s="3" t="s">
        <v>1539</v>
      </c>
      <c r="E1685" s="4" t="s">
        <v>1765</v>
      </c>
      <c r="F1685" s="2">
        <f>SUM(B1685 + 14)</f>
        <v>44389.442361111112</v>
      </c>
      <c r="G1685" s="5">
        <v>44371</v>
      </c>
      <c r="H1685" s="6">
        <v>50909.279999999999</v>
      </c>
      <c r="I1685" s="7">
        <v>60000</v>
      </c>
      <c r="J1685" s="4" t="s">
        <v>61</v>
      </c>
      <c r="K1685" s="8" t="s">
        <v>16</v>
      </c>
      <c r="L1685" s="3"/>
    </row>
    <row r="1686" spans="1:12" ht="114.95" customHeight="1">
      <c r="A1686" s="32">
        <v>1673</v>
      </c>
      <c r="B1686" s="2">
        <v>44375.70208333333</v>
      </c>
      <c r="C1686" s="3" t="s">
        <v>1719</v>
      </c>
      <c r="D1686" s="3" t="s">
        <v>1766</v>
      </c>
      <c r="E1686" s="4" t="s">
        <v>1767</v>
      </c>
      <c r="F1686" s="2">
        <f>SUM(B1686 + 14)</f>
        <v>44389.70208333333</v>
      </c>
      <c r="G1686" s="5">
        <v>44378</v>
      </c>
      <c r="H1686" s="6">
        <v>24000</v>
      </c>
      <c r="I1686" s="7">
        <v>24000</v>
      </c>
      <c r="J1686" s="4" t="s">
        <v>37</v>
      </c>
      <c r="K1686" s="8" t="s">
        <v>16</v>
      </c>
      <c r="L1686" s="3" t="s">
        <v>1768</v>
      </c>
    </row>
    <row r="1687" spans="1:12" ht="114.95" customHeight="1">
      <c r="A1687" s="32">
        <v>1674</v>
      </c>
      <c r="B1687" s="2">
        <v>44423.492361111108</v>
      </c>
      <c r="C1687" s="3" t="s">
        <v>1719</v>
      </c>
      <c r="D1687" s="3" t="s">
        <v>1769</v>
      </c>
      <c r="E1687" s="4" t="s">
        <v>289</v>
      </c>
      <c r="F1687" s="2">
        <f>SUM(B1687+14)</f>
        <v>44437.492361111108</v>
      </c>
      <c r="G1687" s="5">
        <v>44406</v>
      </c>
      <c r="H1687" s="6">
        <v>177850</v>
      </c>
      <c r="I1687" s="7">
        <v>177850</v>
      </c>
      <c r="J1687" s="4" t="s">
        <v>37</v>
      </c>
      <c r="K1687" s="8" t="s">
        <v>16</v>
      </c>
      <c r="L1687" s="3"/>
    </row>
    <row r="1688" spans="1:12" ht="114.95" customHeight="1">
      <c r="A1688" s="32">
        <v>1675</v>
      </c>
      <c r="B1688" s="2">
        <v>44429.90902777778</v>
      </c>
      <c r="C1688" s="3" t="s">
        <v>1719</v>
      </c>
      <c r="D1688" s="3" t="s">
        <v>1770</v>
      </c>
      <c r="E1688" s="4" t="s">
        <v>1771</v>
      </c>
      <c r="F1688" s="2">
        <f>SUM(B1688+14)</f>
        <v>44443.90902777778</v>
      </c>
      <c r="G1688" s="5">
        <v>44396</v>
      </c>
      <c r="H1688" s="6">
        <v>29652.5</v>
      </c>
      <c r="I1688" s="7">
        <v>29652.5</v>
      </c>
      <c r="J1688" s="4" t="s">
        <v>37</v>
      </c>
      <c r="K1688" s="8" t="s">
        <v>16</v>
      </c>
      <c r="L1688" s="3"/>
    </row>
    <row r="1689" spans="1:12" ht="114.95" customHeight="1">
      <c r="A1689" s="32">
        <v>1676</v>
      </c>
      <c r="B1689" s="2">
        <v>44431.901388888888</v>
      </c>
      <c r="C1689" s="3" t="s">
        <v>1719</v>
      </c>
      <c r="D1689" s="3" t="s">
        <v>1770</v>
      </c>
      <c r="E1689" s="4" t="s">
        <v>1771</v>
      </c>
      <c r="F1689" s="2">
        <f>SUM(B1689+14)</f>
        <v>44445.901388888888</v>
      </c>
      <c r="G1689" s="5">
        <v>44440</v>
      </c>
      <c r="H1689" s="6">
        <v>29894</v>
      </c>
      <c r="I1689" s="7">
        <v>40000</v>
      </c>
      <c r="J1689" s="4" t="s">
        <v>37</v>
      </c>
      <c r="K1689" s="8" t="s">
        <v>16</v>
      </c>
      <c r="L1689" s="3"/>
    </row>
    <row r="1690" spans="1:12" ht="114.95" customHeight="1">
      <c r="A1690" s="32">
        <v>1677</v>
      </c>
      <c r="B1690" s="2">
        <v>44452.570833333331</v>
      </c>
      <c r="C1690" s="3" t="s">
        <v>1719</v>
      </c>
      <c r="D1690" s="3" t="s">
        <v>747</v>
      </c>
      <c r="E1690" s="4" t="s">
        <v>1772</v>
      </c>
      <c r="F1690" s="2">
        <f>SUM(B1690+14)</f>
        <v>44466.570833333331</v>
      </c>
      <c r="G1690" s="5">
        <v>44452</v>
      </c>
      <c r="H1690" s="6">
        <v>244000</v>
      </c>
      <c r="I1690" s="7">
        <v>244000</v>
      </c>
      <c r="J1690" s="4" t="s">
        <v>153</v>
      </c>
      <c r="K1690" s="8" t="s">
        <v>16</v>
      </c>
      <c r="L1690" s="3"/>
    </row>
    <row r="1691" spans="1:12" ht="114.95" customHeight="1">
      <c r="A1691" s="32">
        <v>1678</v>
      </c>
      <c r="B1691" s="2">
        <v>44455.738888888889</v>
      </c>
      <c r="C1691" s="3" t="s">
        <v>1719</v>
      </c>
      <c r="D1691" s="3" t="s">
        <v>377</v>
      </c>
      <c r="E1691" s="4" t="s">
        <v>1773</v>
      </c>
      <c r="F1691" s="2">
        <f>SUM(B1691+14)</f>
        <v>44469.738888888889</v>
      </c>
      <c r="G1691" s="5">
        <v>44468</v>
      </c>
      <c r="H1691" s="6">
        <v>35594.620000000003</v>
      </c>
      <c r="I1691" s="7">
        <v>300000</v>
      </c>
      <c r="J1691" s="4" t="s">
        <v>37</v>
      </c>
      <c r="K1691" s="8" t="s">
        <v>16</v>
      </c>
      <c r="L1691" s="3"/>
    </row>
    <row r="1692" spans="1:12" ht="114.95" customHeight="1">
      <c r="A1692" s="32">
        <v>1681</v>
      </c>
      <c r="B1692" s="2">
        <v>43166</v>
      </c>
      <c r="C1692" s="3" t="s">
        <v>1774</v>
      </c>
      <c r="D1692" s="3" t="s">
        <v>1775</v>
      </c>
      <c r="E1692" s="4" t="s">
        <v>1776</v>
      </c>
      <c r="F1692" s="2">
        <v>43298</v>
      </c>
      <c r="G1692" s="5">
        <v>43288</v>
      </c>
      <c r="H1692" s="6">
        <v>145000</v>
      </c>
      <c r="I1692" s="7">
        <v>145000</v>
      </c>
      <c r="J1692" s="4" t="s">
        <v>15</v>
      </c>
      <c r="K1692" s="8" t="s">
        <v>16</v>
      </c>
      <c r="L1692" s="3" t="s">
        <v>103</v>
      </c>
    </row>
    <row r="1693" spans="1:12" ht="114.95" customHeight="1">
      <c r="A1693" s="32">
        <v>1679</v>
      </c>
      <c r="B1693" s="2">
        <v>43328</v>
      </c>
      <c r="C1693" s="3" t="s">
        <v>1774</v>
      </c>
      <c r="D1693" s="3" t="s">
        <v>1777</v>
      </c>
      <c r="E1693" s="4" t="s">
        <v>1778</v>
      </c>
      <c r="F1693" s="2">
        <v>43342</v>
      </c>
      <c r="G1693" s="5">
        <v>43276</v>
      </c>
      <c r="H1693" s="6">
        <v>48000</v>
      </c>
      <c r="I1693" s="7">
        <v>48000</v>
      </c>
      <c r="J1693" s="4" t="s">
        <v>153</v>
      </c>
      <c r="K1693" s="8" t="s">
        <v>16</v>
      </c>
      <c r="L1693" s="3" t="s">
        <v>103</v>
      </c>
    </row>
    <row r="1694" spans="1:12" ht="114.95" customHeight="1">
      <c r="A1694" s="32">
        <v>1680</v>
      </c>
      <c r="B1694" s="2">
        <v>43328</v>
      </c>
      <c r="C1694" s="3" t="s">
        <v>1774</v>
      </c>
      <c r="D1694" s="3" t="s">
        <v>1779</v>
      </c>
      <c r="E1694" s="4" t="s">
        <v>1780</v>
      </c>
      <c r="F1694" s="2">
        <v>43342</v>
      </c>
      <c r="G1694" s="5">
        <v>43332</v>
      </c>
      <c r="H1694" s="6">
        <v>360000</v>
      </c>
      <c r="I1694" s="7">
        <v>360000</v>
      </c>
      <c r="J1694" s="4" t="s">
        <v>15</v>
      </c>
      <c r="K1694" s="8" t="s">
        <v>16</v>
      </c>
      <c r="L1694" s="3" t="s">
        <v>103</v>
      </c>
    </row>
    <row r="1695" spans="1:12" ht="114.95" customHeight="1">
      <c r="A1695" s="32">
        <v>1682</v>
      </c>
      <c r="B1695" s="2">
        <v>43350</v>
      </c>
      <c r="C1695" s="3" t="s">
        <v>1774</v>
      </c>
      <c r="D1695" s="3" t="s">
        <v>1777</v>
      </c>
      <c r="E1695" s="4" t="s">
        <v>1781</v>
      </c>
      <c r="F1695" s="2">
        <f>B1695 + 14</f>
        <v>43364</v>
      </c>
      <c r="G1695" s="5">
        <v>43367</v>
      </c>
      <c r="H1695" s="6">
        <v>120000</v>
      </c>
      <c r="I1695" s="9">
        <v>120000</v>
      </c>
      <c r="J1695" s="4" t="s">
        <v>37</v>
      </c>
      <c r="K1695" s="8" t="s">
        <v>16</v>
      </c>
      <c r="L1695" s="3"/>
    </row>
    <row r="1696" spans="1:12" ht="114.95" customHeight="1">
      <c r="A1696" s="32">
        <v>1683</v>
      </c>
      <c r="B1696" s="2">
        <v>43350</v>
      </c>
      <c r="C1696" s="3" t="s">
        <v>1774</v>
      </c>
      <c r="D1696" s="3" t="s">
        <v>323</v>
      </c>
      <c r="E1696" s="4" t="s">
        <v>1782</v>
      </c>
      <c r="F1696" s="2">
        <f>B1696 + 14</f>
        <v>43364</v>
      </c>
      <c r="G1696" s="5">
        <v>43367</v>
      </c>
      <c r="H1696" s="6">
        <v>238418.42</v>
      </c>
      <c r="I1696" s="9">
        <v>238418.42</v>
      </c>
      <c r="J1696" s="4" t="s">
        <v>37</v>
      </c>
      <c r="K1696" s="8" t="s">
        <v>16</v>
      </c>
      <c r="L1696" s="3"/>
    </row>
    <row r="1697" spans="1:12" ht="114.95" customHeight="1">
      <c r="A1697" s="32">
        <v>1684</v>
      </c>
      <c r="B1697" s="2">
        <v>43350</v>
      </c>
      <c r="C1697" s="3" t="s">
        <v>1774</v>
      </c>
      <c r="D1697" s="3" t="s">
        <v>1777</v>
      </c>
      <c r="E1697" s="4" t="s">
        <v>1783</v>
      </c>
      <c r="F1697" s="2">
        <f>B1697 + 14</f>
        <v>43364</v>
      </c>
      <c r="G1697" s="5">
        <v>43364</v>
      </c>
      <c r="H1697" s="6">
        <v>54500</v>
      </c>
      <c r="I1697" s="7">
        <v>54500</v>
      </c>
      <c r="J1697" s="4" t="s">
        <v>37</v>
      </c>
      <c r="K1697" s="8" t="s">
        <v>16</v>
      </c>
      <c r="L1697" s="3"/>
    </row>
    <row r="1698" spans="1:12" ht="114.95" customHeight="1">
      <c r="A1698" s="32">
        <v>1685</v>
      </c>
      <c r="B1698" s="2">
        <v>43364</v>
      </c>
      <c r="C1698" s="3" t="s">
        <v>1774</v>
      </c>
      <c r="D1698" s="3" t="s">
        <v>1784</v>
      </c>
      <c r="E1698" s="4" t="s">
        <v>1785</v>
      </c>
      <c r="F1698" s="2">
        <f>B1698 + 14</f>
        <v>43378</v>
      </c>
      <c r="G1698" s="5">
        <v>43382</v>
      </c>
      <c r="H1698" s="6">
        <v>37060</v>
      </c>
      <c r="I1698" s="9">
        <v>37060</v>
      </c>
      <c r="J1698" s="4" t="s">
        <v>37</v>
      </c>
      <c r="K1698" s="8" t="s">
        <v>16</v>
      </c>
      <c r="L1698" s="3"/>
    </row>
    <row r="1699" spans="1:12" ht="114.95" customHeight="1">
      <c r="A1699" s="32">
        <v>1686</v>
      </c>
      <c r="B1699" s="2">
        <v>43364</v>
      </c>
      <c r="C1699" s="3" t="s">
        <v>1774</v>
      </c>
      <c r="D1699" s="3" t="s">
        <v>1784</v>
      </c>
      <c r="E1699" s="4" t="s">
        <v>1785</v>
      </c>
      <c r="F1699" s="2">
        <f>B1699 + 14</f>
        <v>43378</v>
      </c>
      <c r="G1699" s="5">
        <v>43382</v>
      </c>
      <c r="H1699" s="6">
        <v>26223</v>
      </c>
      <c r="I1699" s="7">
        <v>26223</v>
      </c>
      <c r="J1699" s="4" t="s">
        <v>37</v>
      </c>
      <c r="K1699" s="8" t="s">
        <v>16</v>
      </c>
      <c r="L1699" s="3"/>
    </row>
    <row r="1700" spans="1:12" ht="114.95" customHeight="1">
      <c r="A1700" s="32">
        <v>1688</v>
      </c>
      <c r="B1700" s="2">
        <v>43469</v>
      </c>
      <c r="C1700" s="2" t="s">
        <v>1774</v>
      </c>
      <c r="D1700" s="3" t="s">
        <v>1786</v>
      </c>
      <c r="E1700" s="4" t="s">
        <v>1030</v>
      </c>
      <c r="F1700" s="2">
        <f t="shared" ref="F1700:F1715" si="71">SUM(B1700+14)</f>
        <v>43483</v>
      </c>
      <c r="G1700" s="5">
        <v>43467</v>
      </c>
      <c r="H1700" s="6">
        <v>471000</v>
      </c>
      <c r="I1700" s="9">
        <v>471000</v>
      </c>
      <c r="J1700" s="4" t="s">
        <v>19</v>
      </c>
      <c r="K1700" s="8" t="s">
        <v>16</v>
      </c>
      <c r="L1700" s="3" t="s">
        <v>146</v>
      </c>
    </row>
    <row r="1701" spans="1:12" ht="114.95" customHeight="1">
      <c r="A1701" s="32">
        <v>1689</v>
      </c>
      <c r="B1701" s="2">
        <v>43509</v>
      </c>
      <c r="C1701" s="3" t="s">
        <v>1774</v>
      </c>
      <c r="D1701" s="3" t="s">
        <v>813</v>
      </c>
      <c r="E1701" s="4" t="s">
        <v>433</v>
      </c>
      <c r="F1701" s="2">
        <f t="shared" si="71"/>
        <v>43523</v>
      </c>
      <c r="G1701" s="5">
        <v>42917</v>
      </c>
      <c r="H1701" s="6" t="s">
        <v>1787</v>
      </c>
      <c r="I1701" s="7" t="s">
        <v>1787</v>
      </c>
      <c r="J1701" s="4" t="s">
        <v>19</v>
      </c>
      <c r="K1701" s="8" t="s">
        <v>16</v>
      </c>
      <c r="L1701" s="3" t="s">
        <v>239</v>
      </c>
    </row>
    <row r="1702" spans="1:12" ht="114.95" customHeight="1">
      <c r="A1702" s="32">
        <v>1690</v>
      </c>
      <c r="B1702" s="2">
        <v>43509</v>
      </c>
      <c r="C1702" s="3" t="s">
        <v>1774</v>
      </c>
      <c r="D1702" s="3" t="s">
        <v>1215</v>
      </c>
      <c r="E1702" s="4" t="s">
        <v>306</v>
      </c>
      <c r="F1702" s="2">
        <f t="shared" si="71"/>
        <v>43523</v>
      </c>
      <c r="G1702" s="5">
        <v>42917</v>
      </c>
      <c r="H1702" s="6" t="s">
        <v>1788</v>
      </c>
      <c r="I1702" s="7" t="s">
        <v>1788</v>
      </c>
      <c r="J1702" s="4" t="s">
        <v>37</v>
      </c>
      <c r="K1702" s="8" t="s">
        <v>16</v>
      </c>
      <c r="L1702" s="3" t="s">
        <v>239</v>
      </c>
    </row>
    <row r="1703" spans="1:12" ht="114.95" customHeight="1">
      <c r="A1703" s="32">
        <v>1691</v>
      </c>
      <c r="B1703" s="2">
        <v>43509</v>
      </c>
      <c r="C1703" s="3" t="s">
        <v>1774</v>
      </c>
      <c r="D1703" s="3" t="s">
        <v>17</v>
      </c>
      <c r="E1703" s="4" t="s">
        <v>1789</v>
      </c>
      <c r="F1703" s="2">
        <f t="shared" si="71"/>
        <v>43523</v>
      </c>
      <c r="G1703" s="5">
        <v>41872</v>
      </c>
      <c r="H1703" s="6" t="s">
        <v>1790</v>
      </c>
      <c r="I1703" s="7" t="s">
        <v>1790</v>
      </c>
      <c r="J1703" s="4" t="s">
        <v>19</v>
      </c>
      <c r="K1703" s="8" t="s">
        <v>16</v>
      </c>
      <c r="L1703" s="3" t="s">
        <v>239</v>
      </c>
    </row>
    <row r="1704" spans="1:12" ht="114.95" customHeight="1">
      <c r="A1704" s="32">
        <v>1692</v>
      </c>
      <c r="B1704" s="2">
        <v>43509</v>
      </c>
      <c r="C1704" s="3" t="s">
        <v>1774</v>
      </c>
      <c r="D1704" s="3" t="s">
        <v>1791</v>
      </c>
      <c r="E1704" s="4" t="s">
        <v>1792</v>
      </c>
      <c r="F1704" s="2">
        <f t="shared" si="71"/>
        <v>43523</v>
      </c>
      <c r="G1704" s="5">
        <v>42155</v>
      </c>
      <c r="H1704" s="6" t="s">
        <v>1793</v>
      </c>
      <c r="I1704" s="7" t="s">
        <v>1793</v>
      </c>
      <c r="J1704" s="4" t="s">
        <v>19</v>
      </c>
      <c r="K1704" s="8" t="s">
        <v>16</v>
      </c>
      <c r="L1704" s="3" t="s">
        <v>239</v>
      </c>
    </row>
    <row r="1705" spans="1:12" ht="114.95" customHeight="1">
      <c r="A1705" s="32">
        <v>1693</v>
      </c>
      <c r="B1705" s="2">
        <v>43509</v>
      </c>
      <c r="C1705" s="3" t="s">
        <v>1774</v>
      </c>
      <c r="D1705" s="3" t="s">
        <v>574</v>
      </c>
      <c r="E1705" s="4" t="s">
        <v>740</v>
      </c>
      <c r="F1705" s="2">
        <f t="shared" si="71"/>
        <v>43523</v>
      </c>
      <c r="G1705" s="5">
        <v>42917</v>
      </c>
      <c r="H1705" s="6" t="s">
        <v>1794</v>
      </c>
      <c r="I1705" s="7" t="s">
        <v>1794</v>
      </c>
      <c r="J1705" s="4" t="s">
        <v>37</v>
      </c>
      <c r="K1705" s="8" t="s">
        <v>16</v>
      </c>
      <c r="L1705" s="3" t="s">
        <v>239</v>
      </c>
    </row>
    <row r="1706" spans="1:12" ht="114.95" customHeight="1">
      <c r="A1706" s="32">
        <v>1694</v>
      </c>
      <c r="B1706" s="2">
        <v>43509</v>
      </c>
      <c r="C1706" s="3" t="s">
        <v>1774</v>
      </c>
      <c r="D1706" s="3" t="s">
        <v>1795</v>
      </c>
      <c r="E1706" s="4" t="s">
        <v>93</v>
      </c>
      <c r="F1706" s="2">
        <f t="shared" si="71"/>
        <v>43523</v>
      </c>
      <c r="G1706" s="5">
        <v>42917</v>
      </c>
      <c r="H1706" s="6" t="s">
        <v>1796</v>
      </c>
      <c r="I1706" s="7" t="s">
        <v>1796</v>
      </c>
      <c r="J1706" s="4" t="s">
        <v>19</v>
      </c>
      <c r="K1706" s="8" t="s">
        <v>16</v>
      </c>
      <c r="L1706" s="3" t="s">
        <v>239</v>
      </c>
    </row>
    <row r="1707" spans="1:12" ht="114.95" customHeight="1">
      <c r="A1707" s="32">
        <v>1695</v>
      </c>
      <c r="B1707" s="2">
        <v>43509</v>
      </c>
      <c r="C1707" s="3" t="s">
        <v>1774</v>
      </c>
      <c r="D1707" s="3" t="s">
        <v>956</v>
      </c>
      <c r="E1707" s="11" t="s">
        <v>120</v>
      </c>
      <c r="F1707" s="2">
        <f t="shared" si="71"/>
        <v>43523</v>
      </c>
      <c r="G1707" s="5">
        <v>43333</v>
      </c>
      <c r="H1707" s="6" t="s">
        <v>1797</v>
      </c>
      <c r="I1707" s="7" t="s">
        <v>1797</v>
      </c>
      <c r="J1707" s="4" t="s">
        <v>30</v>
      </c>
      <c r="K1707" s="8" t="s">
        <v>16</v>
      </c>
      <c r="L1707" s="3" t="s">
        <v>239</v>
      </c>
    </row>
    <row r="1708" spans="1:12" ht="114.95" customHeight="1">
      <c r="A1708" s="32">
        <v>1696</v>
      </c>
      <c r="B1708" s="2">
        <v>43509</v>
      </c>
      <c r="C1708" s="3" t="s">
        <v>1774</v>
      </c>
      <c r="D1708" s="3" t="s">
        <v>1798</v>
      </c>
      <c r="E1708" s="4" t="s">
        <v>1799</v>
      </c>
      <c r="F1708" s="2">
        <f t="shared" si="71"/>
        <v>43523</v>
      </c>
      <c r="G1708" s="5">
        <v>42943</v>
      </c>
      <c r="H1708" s="6" t="s">
        <v>1800</v>
      </c>
      <c r="I1708" s="7" t="s">
        <v>1800</v>
      </c>
      <c r="J1708" s="4" t="s">
        <v>19</v>
      </c>
      <c r="K1708" s="8" t="s">
        <v>16</v>
      </c>
      <c r="L1708" s="3" t="s">
        <v>239</v>
      </c>
    </row>
    <row r="1709" spans="1:12" ht="114.95" customHeight="1">
      <c r="A1709" s="32">
        <v>1697</v>
      </c>
      <c r="B1709" s="2">
        <v>43509</v>
      </c>
      <c r="C1709" s="3" t="s">
        <v>1774</v>
      </c>
      <c r="D1709" s="3" t="s">
        <v>1801</v>
      </c>
      <c r="E1709" s="4" t="s">
        <v>289</v>
      </c>
      <c r="F1709" s="2">
        <f t="shared" si="71"/>
        <v>43523</v>
      </c>
      <c r="G1709" s="5">
        <v>43042</v>
      </c>
      <c r="H1709" s="6" t="s">
        <v>1802</v>
      </c>
      <c r="I1709" s="7" t="s">
        <v>1802</v>
      </c>
      <c r="J1709" s="4" t="s">
        <v>19</v>
      </c>
      <c r="K1709" s="8" t="s">
        <v>16</v>
      </c>
      <c r="L1709" s="3" t="s">
        <v>239</v>
      </c>
    </row>
    <row r="1710" spans="1:12" ht="114.95" customHeight="1">
      <c r="A1710" s="32">
        <v>1698</v>
      </c>
      <c r="B1710" s="2">
        <v>43509</v>
      </c>
      <c r="C1710" s="3" t="s">
        <v>1774</v>
      </c>
      <c r="D1710" s="3" t="s">
        <v>519</v>
      </c>
      <c r="E1710" s="4" t="s">
        <v>322</v>
      </c>
      <c r="F1710" s="2">
        <f t="shared" si="71"/>
        <v>43523</v>
      </c>
      <c r="G1710" s="5">
        <v>42943</v>
      </c>
      <c r="H1710" s="6" t="s">
        <v>1803</v>
      </c>
      <c r="I1710" s="7" t="s">
        <v>1803</v>
      </c>
      <c r="J1710" s="4" t="s">
        <v>19</v>
      </c>
      <c r="K1710" s="8" t="s">
        <v>16</v>
      </c>
      <c r="L1710" s="3" t="s">
        <v>239</v>
      </c>
    </row>
    <row r="1711" spans="1:12" ht="114.95" customHeight="1">
      <c r="A1711" s="32">
        <v>1699</v>
      </c>
      <c r="B1711" s="2">
        <v>43515</v>
      </c>
      <c r="C1711" s="3" t="s">
        <v>1774</v>
      </c>
      <c r="D1711" s="3" t="s">
        <v>1804</v>
      </c>
      <c r="E1711" s="4" t="s">
        <v>289</v>
      </c>
      <c r="F1711" s="2">
        <f t="shared" si="71"/>
        <v>43529</v>
      </c>
      <c r="G1711" s="5">
        <v>43413</v>
      </c>
      <c r="H1711" s="6">
        <v>40000</v>
      </c>
      <c r="I1711" s="9">
        <v>40000</v>
      </c>
      <c r="J1711" s="4" t="s">
        <v>30</v>
      </c>
      <c r="K1711" s="8" t="s">
        <v>16</v>
      </c>
      <c r="L1711" s="3"/>
    </row>
    <row r="1712" spans="1:12" ht="114.95" customHeight="1">
      <c r="A1712" s="32">
        <v>1700</v>
      </c>
      <c r="B1712" s="2">
        <v>43676</v>
      </c>
      <c r="C1712" s="3" t="s">
        <v>1774</v>
      </c>
      <c r="D1712" s="3" t="s">
        <v>1805</v>
      </c>
      <c r="E1712" s="4" t="s">
        <v>255</v>
      </c>
      <c r="F1712" s="2">
        <f t="shared" si="71"/>
        <v>43690</v>
      </c>
      <c r="G1712" s="5">
        <v>43673</v>
      </c>
      <c r="H1712" s="6">
        <v>133513</v>
      </c>
      <c r="I1712" s="9">
        <v>133513</v>
      </c>
      <c r="J1712" s="4" t="s">
        <v>15</v>
      </c>
      <c r="K1712" s="8" t="s">
        <v>16</v>
      </c>
      <c r="L1712" s="3" t="s">
        <v>20</v>
      </c>
    </row>
    <row r="1713" spans="1:12" ht="114.95" customHeight="1">
      <c r="A1713" s="32">
        <v>1701</v>
      </c>
      <c r="B1713" s="2">
        <v>43679</v>
      </c>
      <c r="C1713" s="3" t="s">
        <v>1774</v>
      </c>
      <c r="D1713" s="3" t="s">
        <v>1806</v>
      </c>
      <c r="E1713" s="4" t="s">
        <v>1807</v>
      </c>
      <c r="F1713" s="2">
        <f t="shared" si="71"/>
        <v>43693</v>
      </c>
      <c r="G1713" s="5">
        <v>43693</v>
      </c>
      <c r="H1713" s="6">
        <v>141917</v>
      </c>
      <c r="I1713" s="9">
        <v>141917</v>
      </c>
      <c r="J1713" s="4" t="s">
        <v>15</v>
      </c>
      <c r="K1713" s="8" t="s">
        <v>16</v>
      </c>
      <c r="L1713" s="3"/>
    </row>
    <row r="1714" spans="1:12" ht="114.95" customHeight="1">
      <c r="A1714" s="32">
        <v>1702</v>
      </c>
      <c r="B1714" s="2">
        <v>43679</v>
      </c>
      <c r="C1714" s="3" t="s">
        <v>1774</v>
      </c>
      <c r="D1714" s="3" t="s">
        <v>323</v>
      </c>
      <c r="E1714" s="4" t="s">
        <v>1808</v>
      </c>
      <c r="F1714" s="2">
        <f t="shared" si="71"/>
        <v>43693</v>
      </c>
      <c r="G1714" s="5">
        <v>43693</v>
      </c>
      <c r="H1714" s="6">
        <v>238418.42</v>
      </c>
      <c r="I1714" s="9">
        <v>238418.42</v>
      </c>
      <c r="J1714" s="4" t="s">
        <v>37</v>
      </c>
      <c r="K1714" s="8" t="s">
        <v>16</v>
      </c>
      <c r="L1714" s="3"/>
    </row>
    <row r="1715" spans="1:12" ht="114.95" customHeight="1">
      <c r="A1715" s="32">
        <v>1687</v>
      </c>
      <c r="B1715" s="2">
        <v>43799</v>
      </c>
      <c r="C1715" s="3" t="s">
        <v>1774</v>
      </c>
      <c r="D1715" s="3" t="s">
        <v>908</v>
      </c>
      <c r="E1715" s="4" t="s">
        <v>157</v>
      </c>
      <c r="F1715" s="2">
        <f t="shared" si="71"/>
        <v>43813</v>
      </c>
      <c r="G1715" s="5">
        <v>43466</v>
      </c>
      <c r="H1715" s="6">
        <v>41132</v>
      </c>
      <c r="I1715" s="9">
        <v>41132</v>
      </c>
      <c r="J1715" s="4" t="s">
        <v>15</v>
      </c>
      <c r="K1715" s="8" t="s">
        <v>16</v>
      </c>
      <c r="L1715" s="3"/>
    </row>
    <row r="1716" spans="1:12" ht="114.95" customHeight="1">
      <c r="A1716" s="32">
        <v>1703</v>
      </c>
      <c r="B1716" s="12">
        <v>43894.46597222222</v>
      </c>
      <c r="C1716" s="13" t="s">
        <v>1774</v>
      </c>
      <c r="D1716" s="13" t="s">
        <v>1809</v>
      </c>
      <c r="E1716" s="13" t="s">
        <v>757</v>
      </c>
      <c r="F1716" s="12">
        <v>43908</v>
      </c>
      <c r="G1716" s="12">
        <v>43756</v>
      </c>
      <c r="H1716" s="14">
        <v>25100</v>
      </c>
      <c r="I1716" s="14">
        <v>95000</v>
      </c>
      <c r="J1716" s="13" t="s">
        <v>15</v>
      </c>
      <c r="K1716" s="13" t="s">
        <v>16</v>
      </c>
      <c r="L1716" s="25"/>
    </row>
    <row r="1717" spans="1:12" ht="114.95" customHeight="1">
      <c r="A1717" s="32">
        <v>1704</v>
      </c>
      <c r="B1717" s="2">
        <v>43942.705555555556</v>
      </c>
      <c r="C1717" s="3" t="s">
        <v>1774</v>
      </c>
      <c r="D1717" s="3" t="s">
        <v>1810</v>
      </c>
      <c r="E1717" s="3" t="s">
        <v>1327</v>
      </c>
      <c r="F1717" s="2">
        <f>SUM(B1717+14)</f>
        <v>43956.705555555556</v>
      </c>
      <c r="G1717" s="2">
        <v>43956</v>
      </c>
      <c r="H1717" s="10">
        <v>88000</v>
      </c>
      <c r="I1717" s="10">
        <v>88000</v>
      </c>
      <c r="J1717" s="3" t="s">
        <v>15</v>
      </c>
      <c r="K1717" s="3" t="s">
        <v>16</v>
      </c>
      <c r="L1717" s="3"/>
    </row>
    <row r="1718" spans="1:12" ht="114.95" customHeight="1">
      <c r="A1718" s="32">
        <v>1705</v>
      </c>
      <c r="B1718" s="2">
        <v>43949.611111111109</v>
      </c>
      <c r="C1718" s="3" t="s">
        <v>1774</v>
      </c>
      <c r="D1718" s="3" t="s">
        <v>1341</v>
      </c>
      <c r="E1718" s="3" t="s">
        <v>46</v>
      </c>
      <c r="F1718" s="2">
        <f>SUM(B1718+14)</f>
        <v>43963.611111111109</v>
      </c>
      <c r="G1718" s="2">
        <v>43917</v>
      </c>
      <c r="H1718" s="10">
        <v>300000</v>
      </c>
      <c r="I1718" s="10">
        <v>450000</v>
      </c>
      <c r="J1718" s="3" t="s">
        <v>15</v>
      </c>
      <c r="K1718" s="3" t="s">
        <v>16</v>
      </c>
      <c r="L1718" s="3"/>
    </row>
    <row r="1719" spans="1:12" ht="114.95" customHeight="1">
      <c r="A1719" s="32">
        <v>1706</v>
      </c>
      <c r="B1719" s="2">
        <v>43977.662499999999</v>
      </c>
      <c r="C1719" s="3" t="s">
        <v>1774</v>
      </c>
      <c r="D1719" s="3" t="s">
        <v>1811</v>
      </c>
      <c r="E1719" s="3" t="s">
        <v>285</v>
      </c>
      <c r="F1719" s="2">
        <f>SUM(B1719+14)</f>
        <v>43991.662499999999</v>
      </c>
      <c r="G1719" s="2">
        <v>43973</v>
      </c>
      <c r="H1719" s="10">
        <v>3300000</v>
      </c>
      <c r="I1719" s="10">
        <v>3300000</v>
      </c>
      <c r="J1719" s="3" t="s">
        <v>15</v>
      </c>
      <c r="K1719" s="3" t="s">
        <v>16</v>
      </c>
      <c r="L1719" s="3"/>
    </row>
    <row r="1720" spans="1:12" ht="114.95" customHeight="1">
      <c r="A1720" s="32">
        <v>1707</v>
      </c>
      <c r="B1720" s="2">
        <v>43196</v>
      </c>
      <c r="C1720" s="3" t="s">
        <v>1812</v>
      </c>
      <c r="D1720" s="3" t="s">
        <v>1813</v>
      </c>
      <c r="E1720" s="4" t="s">
        <v>1814</v>
      </c>
      <c r="F1720" s="2">
        <f>B1720+10</f>
        <v>43206</v>
      </c>
      <c r="G1720" s="5">
        <v>43186</v>
      </c>
      <c r="H1720" s="7">
        <v>40000</v>
      </c>
      <c r="I1720" s="7">
        <v>40000</v>
      </c>
      <c r="J1720" s="4" t="s">
        <v>15</v>
      </c>
      <c r="K1720" s="8" t="s">
        <v>16</v>
      </c>
      <c r="L1720" s="3" t="s">
        <v>96</v>
      </c>
    </row>
    <row r="1721" spans="1:12" ht="114.95" customHeight="1">
      <c r="A1721" s="32">
        <v>1708</v>
      </c>
      <c r="B1721" s="2">
        <v>43672</v>
      </c>
      <c r="C1721" s="3" t="s">
        <v>1812</v>
      </c>
      <c r="D1721" s="3" t="s">
        <v>312</v>
      </c>
      <c r="E1721" s="4" t="s">
        <v>298</v>
      </c>
      <c r="F1721" s="2">
        <f t="shared" ref="F1721:F1728" si="72">SUM(B1721+14)</f>
        <v>43686</v>
      </c>
      <c r="G1721" s="5">
        <v>43579</v>
      </c>
      <c r="H1721" s="6">
        <v>50829.07</v>
      </c>
      <c r="I1721" s="7">
        <v>50829.07</v>
      </c>
      <c r="J1721" s="4" t="s">
        <v>210</v>
      </c>
      <c r="K1721" s="8" t="s">
        <v>16</v>
      </c>
      <c r="L1721" s="3" t="s">
        <v>20</v>
      </c>
    </row>
    <row r="1722" spans="1:12" ht="114.95" customHeight="1">
      <c r="A1722" s="32">
        <v>1713</v>
      </c>
      <c r="B1722" s="2">
        <v>43672</v>
      </c>
      <c r="C1722" s="3" t="s">
        <v>1812</v>
      </c>
      <c r="D1722" s="3" t="s">
        <v>747</v>
      </c>
      <c r="E1722" s="4" t="s">
        <v>748</v>
      </c>
      <c r="F1722" s="2">
        <f t="shared" si="72"/>
        <v>43686</v>
      </c>
      <c r="G1722" s="5">
        <v>43647</v>
      </c>
      <c r="H1722" s="6">
        <v>61000</v>
      </c>
      <c r="I1722" s="7">
        <v>61000</v>
      </c>
      <c r="J1722" s="4" t="s">
        <v>153</v>
      </c>
      <c r="K1722" s="8" t="s">
        <v>16</v>
      </c>
      <c r="L1722" s="3" t="s">
        <v>20</v>
      </c>
    </row>
    <row r="1723" spans="1:12" ht="114.95" customHeight="1">
      <c r="A1723" s="32">
        <v>1711</v>
      </c>
      <c r="B1723" s="2">
        <v>43673</v>
      </c>
      <c r="C1723" s="3" t="s">
        <v>1812</v>
      </c>
      <c r="D1723" s="3" t="s">
        <v>849</v>
      </c>
      <c r="E1723" s="4" t="s">
        <v>50</v>
      </c>
      <c r="F1723" s="2">
        <f t="shared" si="72"/>
        <v>43687</v>
      </c>
      <c r="G1723" s="5">
        <v>43689</v>
      </c>
      <c r="H1723" s="6">
        <v>40617.949999999997</v>
      </c>
      <c r="I1723" s="7">
        <v>40617.949999999997</v>
      </c>
      <c r="J1723" s="4" t="s">
        <v>15</v>
      </c>
      <c r="K1723" s="8" t="s">
        <v>16</v>
      </c>
      <c r="L1723" s="3"/>
    </row>
    <row r="1724" spans="1:12" ht="114.95" customHeight="1">
      <c r="A1724" s="32">
        <v>1712</v>
      </c>
      <c r="B1724" s="2">
        <v>43673</v>
      </c>
      <c r="C1724" s="3" t="s">
        <v>1812</v>
      </c>
      <c r="D1724" s="3" t="s">
        <v>1539</v>
      </c>
      <c r="E1724" s="4" t="s">
        <v>1815</v>
      </c>
      <c r="F1724" s="2">
        <f t="shared" si="72"/>
        <v>43687</v>
      </c>
      <c r="G1724" s="5">
        <v>43689</v>
      </c>
      <c r="H1724" s="6">
        <v>37263.81</v>
      </c>
      <c r="I1724" s="9">
        <v>37263.81</v>
      </c>
      <c r="J1724" s="4" t="s">
        <v>15</v>
      </c>
      <c r="K1724" s="8" t="s">
        <v>16</v>
      </c>
      <c r="L1724" s="3"/>
    </row>
    <row r="1725" spans="1:12" ht="114.95" customHeight="1">
      <c r="A1725" s="32">
        <v>1709</v>
      </c>
      <c r="B1725" s="2">
        <v>43674</v>
      </c>
      <c r="C1725" s="3" t="s">
        <v>1812</v>
      </c>
      <c r="D1725" s="3" t="s">
        <v>1816</v>
      </c>
      <c r="E1725" s="4" t="s">
        <v>78</v>
      </c>
      <c r="F1725" s="2">
        <f t="shared" si="72"/>
        <v>43688</v>
      </c>
      <c r="G1725" s="5">
        <v>43690</v>
      </c>
      <c r="H1725" s="6">
        <v>79588.850000000006</v>
      </c>
      <c r="I1725" s="7">
        <v>79588.850000000006</v>
      </c>
      <c r="J1725" s="4" t="s">
        <v>15</v>
      </c>
      <c r="K1725" s="8" t="s">
        <v>16</v>
      </c>
      <c r="L1725" s="3" t="s">
        <v>146</v>
      </c>
    </row>
    <row r="1726" spans="1:12" ht="114.95" customHeight="1">
      <c r="A1726" s="32">
        <v>1710</v>
      </c>
      <c r="B1726" s="2">
        <v>43674</v>
      </c>
      <c r="C1726" s="3" t="s">
        <v>1812</v>
      </c>
      <c r="D1726" s="3" t="s">
        <v>765</v>
      </c>
      <c r="E1726" s="11" t="s">
        <v>120</v>
      </c>
      <c r="F1726" s="2">
        <f t="shared" si="72"/>
        <v>43688</v>
      </c>
      <c r="G1726" s="5">
        <v>43709</v>
      </c>
      <c r="H1726" s="6">
        <v>25000</v>
      </c>
      <c r="I1726" s="9">
        <v>25000</v>
      </c>
      <c r="J1726" s="4" t="s">
        <v>15</v>
      </c>
      <c r="K1726" s="8" t="s">
        <v>16</v>
      </c>
      <c r="L1726" s="3" t="s">
        <v>146</v>
      </c>
    </row>
    <row r="1727" spans="1:12" ht="114.95" customHeight="1">
      <c r="A1727" s="32">
        <v>1714</v>
      </c>
      <c r="B1727" s="2">
        <v>43832.863194444442</v>
      </c>
      <c r="C1727" s="3" t="s">
        <v>1812</v>
      </c>
      <c r="D1727" s="3" t="s">
        <v>1567</v>
      </c>
      <c r="E1727" s="4" t="s">
        <v>1817</v>
      </c>
      <c r="F1727" s="2">
        <f t="shared" si="72"/>
        <v>43846.863194444442</v>
      </c>
      <c r="G1727" s="5">
        <v>43832</v>
      </c>
      <c r="H1727" s="6">
        <v>45303</v>
      </c>
      <c r="I1727" s="7">
        <v>45303</v>
      </c>
      <c r="J1727" s="4" t="s">
        <v>153</v>
      </c>
      <c r="K1727" s="8" t="s">
        <v>16</v>
      </c>
      <c r="L1727" s="3" t="s">
        <v>1236</v>
      </c>
    </row>
    <row r="1728" spans="1:12" ht="114.95" customHeight="1">
      <c r="A1728" s="32">
        <v>1715</v>
      </c>
      <c r="B1728" s="2">
        <v>43845.695138888892</v>
      </c>
      <c r="C1728" s="3" t="s">
        <v>1812</v>
      </c>
      <c r="D1728" s="3" t="s">
        <v>156</v>
      </c>
      <c r="E1728" s="4" t="s">
        <v>1818</v>
      </c>
      <c r="F1728" s="2">
        <f t="shared" si="72"/>
        <v>43859.695138888892</v>
      </c>
      <c r="G1728" s="5">
        <v>43844</v>
      </c>
      <c r="H1728" s="6">
        <v>36816.9</v>
      </c>
      <c r="I1728" s="7">
        <v>36816.9</v>
      </c>
      <c r="J1728" s="4" t="s">
        <v>153</v>
      </c>
      <c r="K1728" s="8" t="s">
        <v>16</v>
      </c>
      <c r="L1728" s="3" t="s">
        <v>146</v>
      </c>
    </row>
    <row r="1729" spans="1:12" ht="114.95" customHeight="1">
      <c r="A1729" s="32">
        <v>1716</v>
      </c>
      <c r="B1729" s="2">
        <v>43920.511805555558</v>
      </c>
      <c r="C1729" s="3" t="s">
        <v>1812</v>
      </c>
      <c r="D1729" s="3" t="s">
        <v>1819</v>
      </c>
      <c r="E1729" s="3" t="s">
        <v>1820</v>
      </c>
      <c r="F1729" s="2">
        <v>43934</v>
      </c>
      <c r="G1729" s="2">
        <v>43282</v>
      </c>
      <c r="H1729" s="10">
        <v>28088</v>
      </c>
      <c r="I1729" s="10">
        <v>28088</v>
      </c>
      <c r="J1729" s="3" t="s">
        <v>51</v>
      </c>
      <c r="K1729" s="3" t="s">
        <v>16</v>
      </c>
      <c r="L1729" s="3" t="s">
        <v>38</v>
      </c>
    </row>
    <row r="1730" spans="1:12" ht="114.95" customHeight="1">
      <c r="A1730" s="32">
        <v>1718</v>
      </c>
      <c r="B1730" s="2">
        <v>43920.604861111111</v>
      </c>
      <c r="C1730" s="3" t="s">
        <v>1812</v>
      </c>
      <c r="D1730" s="3" t="s">
        <v>1821</v>
      </c>
      <c r="E1730" s="3" t="s">
        <v>46</v>
      </c>
      <c r="F1730" s="2">
        <v>43934</v>
      </c>
      <c r="G1730" s="2">
        <v>43354</v>
      </c>
      <c r="H1730" s="10">
        <v>148699</v>
      </c>
      <c r="I1730" s="10">
        <v>148699</v>
      </c>
      <c r="J1730" s="3" t="s">
        <v>452</v>
      </c>
      <c r="K1730" s="3" t="s">
        <v>16</v>
      </c>
      <c r="L1730" s="13" t="s">
        <v>1822</v>
      </c>
    </row>
    <row r="1731" spans="1:12" ht="114.95" customHeight="1">
      <c r="A1731" s="32">
        <v>1720</v>
      </c>
      <c r="B1731" s="2">
        <v>43920.618750000001</v>
      </c>
      <c r="C1731" s="3" t="s">
        <v>1812</v>
      </c>
      <c r="D1731" s="3" t="s">
        <v>1823</v>
      </c>
      <c r="E1731" s="3" t="s">
        <v>1824</v>
      </c>
      <c r="F1731" s="2">
        <v>43934</v>
      </c>
      <c r="G1731" s="2">
        <v>43354</v>
      </c>
      <c r="H1731" s="10">
        <v>9830104</v>
      </c>
      <c r="I1731" s="10">
        <v>9830104</v>
      </c>
      <c r="J1731" s="3" t="s">
        <v>452</v>
      </c>
      <c r="K1731" s="3" t="s">
        <v>16</v>
      </c>
      <c r="L1731" s="13" t="s">
        <v>1822</v>
      </c>
    </row>
    <row r="1732" spans="1:12" ht="114.95" customHeight="1">
      <c r="A1732" s="32">
        <v>1717</v>
      </c>
      <c r="B1732" s="2">
        <v>43920.648611111108</v>
      </c>
      <c r="C1732" s="3" t="s">
        <v>1812</v>
      </c>
      <c r="D1732" s="3" t="s">
        <v>1825</v>
      </c>
      <c r="E1732" s="3" t="s">
        <v>1030</v>
      </c>
      <c r="F1732" s="2">
        <v>43934</v>
      </c>
      <c r="G1732" s="2">
        <v>43282</v>
      </c>
      <c r="H1732" s="10">
        <v>40850</v>
      </c>
      <c r="I1732" s="10">
        <v>40850</v>
      </c>
      <c r="J1732" s="3" t="s">
        <v>452</v>
      </c>
      <c r="K1732" s="3" t="s">
        <v>16</v>
      </c>
      <c r="L1732" s="13" t="s">
        <v>1822</v>
      </c>
    </row>
    <row r="1733" spans="1:12" ht="114.95" customHeight="1">
      <c r="A1733" s="32">
        <v>1721</v>
      </c>
      <c r="B1733" s="2">
        <v>43920.668055555558</v>
      </c>
      <c r="C1733" s="3" t="s">
        <v>1812</v>
      </c>
      <c r="D1733" s="3" t="s">
        <v>1761</v>
      </c>
      <c r="E1733" s="3" t="s">
        <v>1826</v>
      </c>
      <c r="F1733" s="2">
        <v>43934</v>
      </c>
      <c r="G1733" s="2">
        <v>43282</v>
      </c>
      <c r="H1733" s="10">
        <v>649422</v>
      </c>
      <c r="I1733" s="10">
        <v>649422</v>
      </c>
      <c r="J1733" s="3" t="s">
        <v>452</v>
      </c>
      <c r="K1733" s="3" t="s">
        <v>16</v>
      </c>
      <c r="L1733" s="13" t="s">
        <v>1822</v>
      </c>
    </row>
    <row r="1734" spans="1:12" ht="114.95" customHeight="1">
      <c r="A1734" s="32">
        <v>1719</v>
      </c>
      <c r="B1734" s="2">
        <v>43920.706250000003</v>
      </c>
      <c r="C1734" s="3" t="s">
        <v>1812</v>
      </c>
      <c r="D1734" s="3" t="s">
        <v>1827</v>
      </c>
      <c r="E1734" s="3" t="s">
        <v>1828</v>
      </c>
      <c r="F1734" s="2">
        <v>43934</v>
      </c>
      <c r="G1734" s="2">
        <v>43282</v>
      </c>
      <c r="H1734" s="10">
        <v>55724</v>
      </c>
      <c r="I1734" s="10">
        <v>55724</v>
      </c>
      <c r="J1734" s="3" t="s">
        <v>452</v>
      </c>
      <c r="K1734" s="3" t="s">
        <v>16</v>
      </c>
      <c r="L1734" s="13" t="s">
        <v>1822</v>
      </c>
    </row>
    <row r="1735" spans="1:12" ht="114.95" customHeight="1">
      <c r="A1735" s="32">
        <v>1722</v>
      </c>
      <c r="B1735" s="2">
        <v>44026.676388888889</v>
      </c>
      <c r="C1735" s="3" t="s">
        <v>1812</v>
      </c>
      <c r="D1735" s="3" t="s">
        <v>154</v>
      </c>
      <c r="E1735" s="3" t="s">
        <v>1829</v>
      </c>
      <c r="F1735" s="2">
        <f>SUM(B1735+14)</f>
        <v>44040.676388888889</v>
      </c>
      <c r="G1735" s="2">
        <v>44026</v>
      </c>
      <c r="H1735" s="10">
        <v>33708</v>
      </c>
      <c r="I1735" s="10">
        <v>33708</v>
      </c>
      <c r="J1735" s="3" t="s">
        <v>61</v>
      </c>
      <c r="K1735" s="3" t="s">
        <v>16</v>
      </c>
      <c r="L1735" s="3"/>
    </row>
    <row r="1736" spans="1:12" ht="114.95" customHeight="1">
      <c r="A1736" s="32">
        <v>1723</v>
      </c>
      <c r="B1736" s="12">
        <v>44211.395138888889</v>
      </c>
      <c r="C1736" s="13" t="s">
        <v>1812</v>
      </c>
      <c r="D1736" s="13" t="s">
        <v>259</v>
      </c>
      <c r="E1736" s="13" t="s">
        <v>1830</v>
      </c>
      <c r="F1736" s="12">
        <f>SUM(B1736 +14)</f>
        <v>44225.395138888889</v>
      </c>
      <c r="G1736" s="12">
        <v>43711</v>
      </c>
      <c r="H1736" s="14">
        <v>307420</v>
      </c>
      <c r="I1736" s="14">
        <v>307420</v>
      </c>
      <c r="J1736" s="13" t="s">
        <v>216</v>
      </c>
      <c r="K1736" s="13" t="s">
        <v>16</v>
      </c>
      <c r="L1736" s="3"/>
    </row>
    <row r="1737" spans="1:12" ht="114.95" customHeight="1">
      <c r="A1737" s="32">
        <v>1724</v>
      </c>
      <c r="B1737" s="12">
        <v>44211.462500000001</v>
      </c>
      <c r="C1737" s="13" t="s">
        <v>1812</v>
      </c>
      <c r="D1737" s="13" t="s">
        <v>164</v>
      </c>
      <c r="E1737" s="13" t="s">
        <v>431</v>
      </c>
      <c r="F1737" s="12">
        <f>SUM(B1737 +14)</f>
        <v>44225.462500000001</v>
      </c>
      <c r="G1737" s="12">
        <v>43691</v>
      </c>
      <c r="H1737" s="14">
        <v>21000</v>
      </c>
      <c r="I1737" s="14">
        <v>30700</v>
      </c>
      <c r="J1737" s="13" t="s">
        <v>166</v>
      </c>
      <c r="K1737" s="13" t="s">
        <v>16</v>
      </c>
      <c r="L1737" s="3"/>
    </row>
    <row r="1738" spans="1:12" ht="114.95" customHeight="1">
      <c r="A1738" s="32">
        <v>1725</v>
      </c>
      <c r="B1738" s="12">
        <v>44222.832638888889</v>
      </c>
      <c r="C1738" s="13" t="s">
        <v>1812</v>
      </c>
      <c r="D1738" s="13" t="s">
        <v>1831</v>
      </c>
      <c r="E1738" s="13" t="s">
        <v>1832</v>
      </c>
      <c r="F1738" s="30">
        <f>SUM(B1738 +14)</f>
        <v>44236.832638888889</v>
      </c>
      <c r="G1738" s="12">
        <v>44236</v>
      </c>
      <c r="H1738" s="14">
        <v>80894.11</v>
      </c>
      <c r="I1738" s="14">
        <v>80894.11</v>
      </c>
      <c r="J1738" s="13" t="s">
        <v>37</v>
      </c>
      <c r="K1738" s="13" t="s">
        <v>16</v>
      </c>
      <c r="L1738" s="3"/>
    </row>
    <row r="1739" spans="1:12" ht="114.95" customHeight="1">
      <c r="A1739" s="32">
        <v>1726</v>
      </c>
      <c r="B1739" s="2">
        <v>44267.692361111112</v>
      </c>
      <c r="C1739" s="3" t="s">
        <v>1812</v>
      </c>
      <c r="D1739" s="3" t="s">
        <v>28</v>
      </c>
      <c r="E1739" s="4" t="s">
        <v>1833</v>
      </c>
      <c r="F1739" s="2">
        <f>SUM(B1739+14)</f>
        <v>44281.692361111112</v>
      </c>
      <c r="G1739" s="5">
        <v>44266</v>
      </c>
      <c r="H1739" s="6">
        <v>20263.84</v>
      </c>
      <c r="I1739" s="7">
        <v>39758.44</v>
      </c>
      <c r="J1739" s="4" t="s">
        <v>51</v>
      </c>
      <c r="K1739" s="8" t="s">
        <v>16</v>
      </c>
      <c r="L1739" s="3"/>
    </row>
    <row r="1740" spans="1:12" ht="114.95" customHeight="1">
      <c r="A1740" s="32">
        <v>1727</v>
      </c>
      <c r="B1740" s="2">
        <v>44277.738194444442</v>
      </c>
      <c r="C1740" s="3" t="s">
        <v>1812</v>
      </c>
      <c r="D1740" s="3" t="s">
        <v>84</v>
      </c>
      <c r="E1740" s="4" t="s">
        <v>1834</v>
      </c>
      <c r="F1740" s="2">
        <f>SUM(B1740+14)</f>
        <v>44291.738194444442</v>
      </c>
      <c r="G1740" s="5">
        <v>44378</v>
      </c>
      <c r="H1740" s="6">
        <v>24724.89</v>
      </c>
      <c r="I1740" s="7">
        <v>24724.89</v>
      </c>
      <c r="J1740" s="4" t="s">
        <v>216</v>
      </c>
      <c r="K1740" s="8" t="s">
        <v>16</v>
      </c>
      <c r="L1740" s="3"/>
    </row>
    <row r="1741" spans="1:12" ht="114.95" customHeight="1">
      <c r="A1741" s="32">
        <v>1728</v>
      </c>
      <c r="B1741" s="2">
        <v>44371.838194444441</v>
      </c>
      <c r="C1741" s="3" t="s">
        <v>1812</v>
      </c>
      <c r="D1741" s="3" t="s">
        <v>903</v>
      </c>
      <c r="E1741" s="4" t="s">
        <v>1835</v>
      </c>
      <c r="F1741" s="2">
        <f>SUM(B1741 + 14)</f>
        <v>44385.838194444441</v>
      </c>
      <c r="G1741" s="5">
        <v>44378</v>
      </c>
      <c r="H1741" s="6">
        <v>31500</v>
      </c>
      <c r="I1741" s="7">
        <v>31500</v>
      </c>
      <c r="J1741" s="4" t="s">
        <v>153</v>
      </c>
      <c r="K1741" s="8" t="s">
        <v>16</v>
      </c>
      <c r="L1741" s="3"/>
    </row>
    <row r="1742" spans="1:12" ht="114.95" customHeight="1">
      <c r="A1742" s="32">
        <v>1731</v>
      </c>
      <c r="B1742" s="2">
        <v>44420.727083333331</v>
      </c>
      <c r="C1742" s="3" t="s">
        <v>1812</v>
      </c>
      <c r="D1742" s="3" t="s">
        <v>164</v>
      </c>
      <c r="E1742" s="4" t="s">
        <v>1836</v>
      </c>
      <c r="F1742" s="2">
        <f>SUM(B1742+14)</f>
        <v>44434.727083333331</v>
      </c>
      <c r="G1742" s="5">
        <v>44032</v>
      </c>
      <c r="H1742" s="6">
        <v>22500</v>
      </c>
      <c r="I1742" s="7">
        <v>26044.720000000001</v>
      </c>
      <c r="J1742" s="4" t="s">
        <v>51</v>
      </c>
      <c r="K1742" s="8" t="s">
        <v>16</v>
      </c>
      <c r="L1742" s="3"/>
    </row>
    <row r="1743" spans="1:12" ht="114.95" customHeight="1">
      <c r="A1743" s="32">
        <v>1732</v>
      </c>
      <c r="B1743" s="2">
        <v>44425.691666666666</v>
      </c>
      <c r="C1743" s="3" t="s">
        <v>1812</v>
      </c>
      <c r="D1743" s="3" t="s">
        <v>765</v>
      </c>
      <c r="E1743" s="4" t="s">
        <v>1837</v>
      </c>
      <c r="F1743" s="2">
        <f>SUM(B1743+14)</f>
        <v>44439.691666666666</v>
      </c>
      <c r="G1743" s="5">
        <v>44044</v>
      </c>
      <c r="H1743" s="6">
        <v>25000</v>
      </c>
      <c r="I1743" s="7">
        <v>791534.76</v>
      </c>
      <c r="J1743" s="4" t="s">
        <v>19</v>
      </c>
      <c r="K1743" s="8" t="s">
        <v>16</v>
      </c>
      <c r="L1743" s="3"/>
    </row>
    <row r="1744" spans="1:12" ht="114.95" customHeight="1">
      <c r="A1744" s="32">
        <v>1729</v>
      </c>
      <c r="B1744" s="2">
        <v>44426.561805555553</v>
      </c>
      <c r="C1744" s="3" t="s">
        <v>1812</v>
      </c>
      <c r="D1744" s="3" t="s">
        <v>1838</v>
      </c>
      <c r="E1744" s="4" t="s">
        <v>527</v>
      </c>
      <c r="F1744" s="2">
        <f>SUM(B1744 + 14)</f>
        <v>44440.561805555553</v>
      </c>
      <c r="G1744" s="21">
        <v>44440</v>
      </c>
      <c r="H1744" s="23">
        <v>90331.92</v>
      </c>
      <c r="I1744" s="23">
        <v>182470.44</v>
      </c>
      <c r="J1744" s="13" t="s">
        <v>19</v>
      </c>
      <c r="K1744" s="24" t="s">
        <v>16</v>
      </c>
      <c r="L1744" s="3"/>
    </row>
    <row r="1745" spans="1:12" ht="114.95" customHeight="1">
      <c r="A1745" s="32">
        <v>1730</v>
      </c>
      <c r="B1745" s="2">
        <v>44435.709027777775</v>
      </c>
      <c r="C1745" s="3" t="s">
        <v>1812</v>
      </c>
      <c r="D1745" s="3" t="s">
        <v>1831</v>
      </c>
      <c r="E1745" s="4" t="s">
        <v>1839</v>
      </c>
      <c r="F1745" s="2">
        <f>SUM(B1745 + 14)</f>
        <v>44449.709027777775</v>
      </c>
      <c r="G1745" s="21">
        <v>44435</v>
      </c>
      <c r="H1745" s="23">
        <v>44965.35</v>
      </c>
      <c r="I1745" s="23">
        <v>44965.35</v>
      </c>
      <c r="J1745" s="13" t="s">
        <v>19</v>
      </c>
      <c r="K1745" s="24" t="s">
        <v>16</v>
      </c>
      <c r="L1745" s="3"/>
    </row>
    <row r="1746" spans="1:12" ht="114.95" customHeight="1">
      <c r="A1746" s="32">
        <v>1733</v>
      </c>
      <c r="B1746" s="2">
        <v>44466.961805555555</v>
      </c>
      <c r="C1746" s="3" t="s">
        <v>1812</v>
      </c>
      <c r="D1746" s="3" t="s">
        <v>1840</v>
      </c>
      <c r="E1746" s="4" t="s">
        <v>1841</v>
      </c>
      <c r="F1746" s="2">
        <f>SUM(B1746+14)</f>
        <v>44480.961805555555</v>
      </c>
      <c r="G1746" s="5">
        <v>44466</v>
      </c>
      <c r="H1746" s="6">
        <v>72800</v>
      </c>
      <c r="I1746" s="7">
        <v>304568.05</v>
      </c>
      <c r="J1746" s="4" t="s">
        <v>153</v>
      </c>
      <c r="K1746" s="8" t="s">
        <v>16</v>
      </c>
      <c r="L1746" s="3"/>
    </row>
    <row r="1747" spans="1:12" ht="114.95" customHeight="1">
      <c r="A1747" s="32">
        <v>4942</v>
      </c>
      <c r="B1747" s="2">
        <v>44530</v>
      </c>
      <c r="C1747" s="3" t="s">
        <v>1812</v>
      </c>
      <c r="D1747" s="3" t="s">
        <v>1842</v>
      </c>
      <c r="E1747" s="4" t="s">
        <v>527</v>
      </c>
      <c r="F1747" s="2">
        <v>44545</v>
      </c>
      <c r="G1747" s="5">
        <v>44545</v>
      </c>
      <c r="H1747" s="6">
        <v>51367.94</v>
      </c>
      <c r="I1747" s="7">
        <v>353281.22</v>
      </c>
      <c r="J1747" s="4" t="s">
        <v>15</v>
      </c>
      <c r="K1747" s="8" t="s">
        <v>16</v>
      </c>
      <c r="L1747" s="3" t="s">
        <v>386</v>
      </c>
    </row>
    <row r="1748" spans="1:12" ht="114.95" customHeight="1">
      <c r="A1748" s="32">
        <v>4942</v>
      </c>
      <c r="B1748" s="2">
        <v>44538</v>
      </c>
      <c r="C1748" s="3" t="s">
        <v>1812</v>
      </c>
      <c r="D1748" s="3" t="s">
        <v>1843</v>
      </c>
      <c r="E1748" s="4" t="s">
        <v>1844</v>
      </c>
      <c r="F1748" s="2">
        <v>44538</v>
      </c>
      <c r="G1748" s="5">
        <v>44557</v>
      </c>
      <c r="H1748" s="6">
        <v>43200</v>
      </c>
      <c r="I1748" s="7">
        <v>86400</v>
      </c>
      <c r="J1748" s="4" t="s">
        <v>15</v>
      </c>
      <c r="K1748" s="8" t="s">
        <v>16</v>
      </c>
      <c r="L1748" s="3" t="s">
        <v>386</v>
      </c>
    </row>
    <row r="1749" spans="1:12" ht="114.95" customHeight="1">
      <c r="A1749" s="32">
        <v>1734</v>
      </c>
      <c r="B1749" s="2">
        <v>43720.352777777778</v>
      </c>
      <c r="C1749" s="3" t="s">
        <v>1845</v>
      </c>
      <c r="D1749" s="3" t="s">
        <v>1846</v>
      </c>
      <c r="E1749" s="4" t="s">
        <v>120</v>
      </c>
      <c r="F1749" s="2">
        <v>43734</v>
      </c>
      <c r="G1749" s="5">
        <v>43734</v>
      </c>
      <c r="H1749" s="6">
        <v>41000</v>
      </c>
      <c r="I1749" s="7">
        <v>125000</v>
      </c>
      <c r="J1749" s="4" t="s">
        <v>15</v>
      </c>
      <c r="K1749" s="8" t="s">
        <v>16</v>
      </c>
      <c r="L1749" s="3" t="s">
        <v>238</v>
      </c>
    </row>
    <row r="1750" spans="1:12" ht="114.95" customHeight="1">
      <c r="A1750" s="32">
        <v>1735</v>
      </c>
      <c r="B1750" s="2">
        <v>43846.563888888886</v>
      </c>
      <c r="C1750" s="3" t="s">
        <v>1845</v>
      </c>
      <c r="D1750" s="3" t="s">
        <v>1194</v>
      </c>
      <c r="E1750" s="4" t="s">
        <v>1041</v>
      </c>
      <c r="F1750" s="2">
        <f>SUM(B1750+14)</f>
        <v>43860.563888888886</v>
      </c>
      <c r="G1750" s="5">
        <v>43734</v>
      </c>
      <c r="H1750" s="6">
        <v>40000</v>
      </c>
      <c r="I1750" s="7">
        <v>120000</v>
      </c>
      <c r="J1750" s="4" t="s">
        <v>15</v>
      </c>
      <c r="K1750" s="8" t="s">
        <v>16</v>
      </c>
      <c r="L1750" s="3"/>
    </row>
    <row r="1751" spans="1:12" ht="114.95" customHeight="1">
      <c r="A1751" s="32">
        <v>1736</v>
      </c>
      <c r="B1751" s="2">
        <v>44025.397916666669</v>
      </c>
      <c r="C1751" s="3" t="s">
        <v>1845</v>
      </c>
      <c r="D1751" s="3" t="s">
        <v>1847</v>
      </c>
      <c r="E1751" s="3" t="s">
        <v>1848</v>
      </c>
      <c r="F1751" s="2">
        <v>44035</v>
      </c>
      <c r="G1751" s="2">
        <v>44039</v>
      </c>
      <c r="H1751" s="10">
        <v>26328</v>
      </c>
      <c r="I1751" s="10">
        <v>26328</v>
      </c>
      <c r="J1751" s="3" t="s">
        <v>216</v>
      </c>
      <c r="K1751" s="3" t="s">
        <v>16</v>
      </c>
      <c r="L1751" s="3"/>
    </row>
    <row r="1752" spans="1:12" ht="114.95" customHeight="1">
      <c r="A1752" s="32">
        <v>1737</v>
      </c>
      <c r="B1752" s="2">
        <v>44036.642361111109</v>
      </c>
      <c r="C1752" s="3" t="s">
        <v>1845</v>
      </c>
      <c r="D1752" s="3" t="s">
        <v>1849</v>
      </c>
      <c r="E1752" s="3" t="s">
        <v>1850</v>
      </c>
      <c r="F1752" s="2">
        <v>44046</v>
      </c>
      <c r="G1752" s="2">
        <v>44050</v>
      </c>
      <c r="H1752" s="10">
        <v>32274.5</v>
      </c>
      <c r="I1752" s="10">
        <v>75000</v>
      </c>
      <c r="J1752" s="3" t="s">
        <v>216</v>
      </c>
      <c r="K1752" s="3" t="s">
        <v>16</v>
      </c>
      <c r="L1752" s="3"/>
    </row>
    <row r="1753" spans="1:12" ht="114.95" customHeight="1">
      <c r="A1753" s="32">
        <v>1738</v>
      </c>
      <c r="B1753" s="2">
        <v>44040.420138888891</v>
      </c>
      <c r="C1753" s="3" t="s">
        <v>1845</v>
      </c>
      <c r="D1753" s="3" t="s">
        <v>1448</v>
      </c>
      <c r="E1753" s="3" t="s">
        <v>1851</v>
      </c>
      <c r="F1753" s="2">
        <f>SUM(B1753+14)</f>
        <v>44054.420138888891</v>
      </c>
      <c r="G1753" s="2">
        <v>44053</v>
      </c>
      <c r="H1753" s="10">
        <v>160000</v>
      </c>
      <c r="I1753" s="10">
        <v>160000</v>
      </c>
      <c r="J1753" s="3" t="s">
        <v>15</v>
      </c>
      <c r="K1753" s="3" t="s">
        <v>16</v>
      </c>
      <c r="L1753" s="3"/>
    </row>
    <row r="1754" spans="1:12" ht="114.95" customHeight="1">
      <c r="A1754" s="32">
        <v>1739</v>
      </c>
      <c r="B1754" s="28">
        <v>44141.49722222222</v>
      </c>
      <c r="C1754" s="3" t="s">
        <v>1845</v>
      </c>
      <c r="D1754" s="3" t="s">
        <v>1852</v>
      </c>
      <c r="E1754" s="3" t="s">
        <v>511</v>
      </c>
      <c r="F1754" s="28">
        <f>SUM(B1754+14)</f>
        <v>44155.49722222222</v>
      </c>
      <c r="G1754" s="28">
        <v>44158</v>
      </c>
      <c r="H1754" s="7">
        <v>50000</v>
      </c>
      <c r="I1754" s="7">
        <v>175000</v>
      </c>
      <c r="J1754" s="3" t="s">
        <v>15</v>
      </c>
      <c r="K1754" s="29" t="s">
        <v>16</v>
      </c>
      <c r="L1754" s="3"/>
    </row>
    <row r="1755" spans="1:12" ht="114.95" customHeight="1">
      <c r="A1755" s="32">
        <v>1740</v>
      </c>
      <c r="B1755" s="12">
        <v>44228.552083333336</v>
      </c>
      <c r="C1755" s="13" t="s">
        <v>1845</v>
      </c>
      <c r="D1755" s="13" t="s">
        <v>1853</v>
      </c>
      <c r="E1755" s="13" t="s">
        <v>1854</v>
      </c>
      <c r="F1755" s="12">
        <f>SUM(B1755 +14)</f>
        <v>44242.552083333336</v>
      </c>
      <c r="G1755" s="12">
        <v>44050</v>
      </c>
      <c r="H1755" s="14">
        <v>172621.64</v>
      </c>
      <c r="I1755" s="14">
        <v>172621.64</v>
      </c>
      <c r="J1755" s="13" t="s">
        <v>15</v>
      </c>
      <c r="K1755" s="13" t="s">
        <v>16</v>
      </c>
      <c r="L1755" s="3"/>
    </row>
    <row r="1756" spans="1:12" ht="114.95" customHeight="1">
      <c r="A1756" s="32">
        <v>1741</v>
      </c>
      <c r="B1756" s="2">
        <v>44256.394444444442</v>
      </c>
      <c r="C1756" s="3" t="s">
        <v>1845</v>
      </c>
      <c r="D1756" s="3" t="s">
        <v>1855</v>
      </c>
      <c r="E1756" s="4" t="s">
        <v>1603</v>
      </c>
      <c r="F1756" s="2">
        <f>SUM(B1756+14)</f>
        <v>44270.394444444442</v>
      </c>
      <c r="G1756" s="5">
        <v>44267</v>
      </c>
      <c r="H1756" s="6">
        <v>79700</v>
      </c>
      <c r="I1756" s="7">
        <v>79700</v>
      </c>
      <c r="J1756" s="4" t="s">
        <v>15</v>
      </c>
      <c r="K1756" s="8" t="s">
        <v>16</v>
      </c>
      <c r="L1756" s="3"/>
    </row>
    <row r="1757" spans="1:12" ht="114.95" customHeight="1">
      <c r="A1757" s="32">
        <v>1742</v>
      </c>
      <c r="B1757" s="2">
        <v>44432.352777777778</v>
      </c>
      <c r="C1757" s="3" t="s">
        <v>1845</v>
      </c>
      <c r="D1757" s="3" t="s">
        <v>1856</v>
      </c>
      <c r="E1757" s="4" t="s">
        <v>1857</v>
      </c>
      <c r="F1757" s="2">
        <f>SUM(B1757+14)</f>
        <v>44446.352777777778</v>
      </c>
      <c r="G1757" s="5">
        <v>44377</v>
      </c>
      <c r="H1757" s="6">
        <v>25000</v>
      </c>
      <c r="I1757" s="7">
        <v>75000</v>
      </c>
      <c r="J1757" s="4" t="s">
        <v>15</v>
      </c>
      <c r="K1757" s="8" t="s">
        <v>16</v>
      </c>
      <c r="L1757" s="3"/>
    </row>
    <row r="1758" spans="1:12" ht="114.95" customHeight="1">
      <c r="A1758" s="32">
        <v>1744</v>
      </c>
      <c r="B1758" s="2">
        <v>44432.763194444444</v>
      </c>
      <c r="C1758" s="3" t="s">
        <v>1845</v>
      </c>
      <c r="D1758" s="3" t="s">
        <v>1858</v>
      </c>
      <c r="E1758" s="4" t="s">
        <v>1603</v>
      </c>
      <c r="F1758" s="2">
        <f t="shared" ref="F1758:F1763" si="73">SUM(B1758 + 14)</f>
        <v>44446.763194444444</v>
      </c>
      <c r="G1758" s="21">
        <v>44377</v>
      </c>
      <c r="H1758" s="23">
        <v>120000</v>
      </c>
      <c r="I1758" s="23">
        <v>120000</v>
      </c>
      <c r="J1758" s="13" t="s">
        <v>15</v>
      </c>
      <c r="K1758" s="24" t="s">
        <v>16</v>
      </c>
      <c r="L1758" s="3"/>
    </row>
    <row r="1759" spans="1:12" ht="114.95" customHeight="1">
      <c r="A1759" s="32">
        <v>1743</v>
      </c>
      <c r="B1759" s="2">
        <v>44432.763888888891</v>
      </c>
      <c r="C1759" s="3" t="s">
        <v>1845</v>
      </c>
      <c r="D1759" s="3" t="s">
        <v>217</v>
      </c>
      <c r="E1759" s="4" t="s">
        <v>120</v>
      </c>
      <c r="F1759" s="2">
        <f t="shared" si="73"/>
        <v>44446.763888888891</v>
      </c>
      <c r="G1759" s="21">
        <v>44372</v>
      </c>
      <c r="H1759" s="23">
        <v>75000</v>
      </c>
      <c r="I1759" s="23">
        <v>100000</v>
      </c>
      <c r="J1759" s="13" t="s">
        <v>15</v>
      </c>
      <c r="K1759" s="24" t="s">
        <v>16</v>
      </c>
      <c r="L1759" s="3"/>
    </row>
    <row r="1760" spans="1:12" ht="114.95" customHeight="1">
      <c r="A1760" s="32">
        <v>1745</v>
      </c>
      <c r="B1760" s="2">
        <v>44432.765277777777</v>
      </c>
      <c r="C1760" s="3" t="s">
        <v>1845</v>
      </c>
      <c r="D1760" s="3" t="s">
        <v>188</v>
      </c>
      <c r="E1760" s="4" t="s">
        <v>1859</v>
      </c>
      <c r="F1760" s="2">
        <f t="shared" si="73"/>
        <v>44446.765277777777</v>
      </c>
      <c r="G1760" s="21">
        <v>44071</v>
      </c>
      <c r="H1760" s="23">
        <v>80000</v>
      </c>
      <c r="I1760" s="23">
        <v>100000</v>
      </c>
      <c r="J1760" s="13" t="s">
        <v>73</v>
      </c>
      <c r="K1760" s="24" t="s">
        <v>16</v>
      </c>
      <c r="L1760" s="3"/>
    </row>
    <row r="1761" spans="1:12" ht="114.95" customHeight="1">
      <c r="A1761" s="32">
        <v>1746</v>
      </c>
      <c r="B1761" s="2">
        <v>44432.781944444447</v>
      </c>
      <c r="C1761" s="3" t="s">
        <v>1845</v>
      </c>
      <c r="D1761" s="3" t="s">
        <v>1860</v>
      </c>
      <c r="E1761" s="4" t="s">
        <v>1861</v>
      </c>
      <c r="F1761" s="2">
        <f t="shared" si="73"/>
        <v>44446.781944444447</v>
      </c>
      <c r="G1761" s="21">
        <v>44071</v>
      </c>
      <c r="H1761" s="23">
        <v>38000</v>
      </c>
      <c r="I1761" s="23">
        <v>40000</v>
      </c>
      <c r="J1761" s="13" t="s">
        <v>19</v>
      </c>
      <c r="K1761" s="24" t="s">
        <v>16</v>
      </c>
      <c r="L1761" s="3"/>
    </row>
    <row r="1762" spans="1:12" ht="114.95" customHeight="1">
      <c r="A1762" s="32">
        <v>1747</v>
      </c>
      <c r="B1762" s="2">
        <v>44432.788888888892</v>
      </c>
      <c r="C1762" s="3" t="s">
        <v>1845</v>
      </c>
      <c r="D1762" s="3" t="s">
        <v>17</v>
      </c>
      <c r="E1762" s="4" t="s">
        <v>1859</v>
      </c>
      <c r="F1762" s="2">
        <f t="shared" si="73"/>
        <v>44446.788888888892</v>
      </c>
      <c r="G1762" s="21">
        <v>44071</v>
      </c>
      <c r="H1762" s="23">
        <v>670000</v>
      </c>
      <c r="I1762" s="23">
        <v>670000</v>
      </c>
      <c r="J1762" s="13" t="s">
        <v>19</v>
      </c>
      <c r="K1762" s="24" t="s">
        <v>16</v>
      </c>
      <c r="L1762" s="3"/>
    </row>
    <row r="1763" spans="1:12" ht="114.95" customHeight="1">
      <c r="A1763" s="32">
        <v>1748</v>
      </c>
      <c r="B1763" s="2">
        <v>44433.557638888888</v>
      </c>
      <c r="C1763" s="3" t="s">
        <v>1845</v>
      </c>
      <c r="D1763" s="3" t="s">
        <v>1862</v>
      </c>
      <c r="E1763" s="4" t="s">
        <v>1859</v>
      </c>
      <c r="F1763" s="2">
        <f t="shared" si="73"/>
        <v>44447.557638888888</v>
      </c>
      <c r="G1763" s="21">
        <v>44013</v>
      </c>
      <c r="H1763" s="23">
        <v>55500</v>
      </c>
      <c r="I1763" s="23">
        <v>60000</v>
      </c>
      <c r="J1763" s="13" t="s">
        <v>73</v>
      </c>
      <c r="K1763" s="24" t="s">
        <v>16</v>
      </c>
      <c r="L1763" s="3"/>
    </row>
    <row r="1764" spans="1:12" ht="114.95" customHeight="1">
      <c r="A1764" s="32">
        <v>4942</v>
      </c>
      <c r="B1764" s="2">
        <v>44543</v>
      </c>
      <c r="C1764" s="3" t="s">
        <v>1845</v>
      </c>
      <c r="D1764" s="3" t="s">
        <v>1863</v>
      </c>
      <c r="E1764" s="4" t="s">
        <v>1864</v>
      </c>
      <c r="F1764" s="2">
        <v>44558</v>
      </c>
      <c r="G1764" s="5">
        <v>44557</v>
      </c>
      <c r="H1764" s="6">
        <v>120000</v>
      </c>
      <c r="I1764" s="7">
        <v>150000</v>
      </c>
      <c r="J1764" s="4" t="s">
        <v>37</v>
      </c>
      <c r="K1764" s="8" t="s">
        <v>16</v>
      </c>
      <c r="L1764" s="3" t="s">
        <v>386</v>
      </c>
    </row>
    <row r="1765" spans="1:12" ht="114.95" customHeight="1">
      <c r="A1765" s="32">
        <v>4942</v>
      </c>
      <c r="B1765" s="2">
        <v>44543</v>
      </c>
      <c r="C1765" s="3" t="s">
        <v>1845</v>
      </c>
      <c r="D1765" s="3" t="s">
        <v>1865</v>
      </c>
      <c r="E1765" s="4" t="s">
        <v>1864</v>
      </c>
      <c r="F1765" s="2">
        <v>44558</v>
      </c>
      <c r="G1765" s="5">
        <v>44557</v>
      </c>
      <c r="H1765" s="6">
        <v>25000</v>
      </c>
      <c r="I1765" s="7">
        <v>50000</v>
      </c>
      <c r="J1765" s="4" t="s">
        <v>37</v>
      </c>
      <c r="K1765" s="8" t="s">
        <v>16</v>
      </c>
      <c r="L1765" s="3" t="s">
        <v>386</v>
      </c>
    </row>
    <row r="1766" spans="1:12" ht="114.95" customHeight="1">
      <c r="A1766" s="32">
        <v>4942</v>
      </c>
      <c r="B1766" s="2">
        <v>44543</v>
      </c>
      <c r="C1766" s="3" t="s">
        <v>1845</v>
      </c>
      <c r="D1766" s="3" t="s">
        <v>1866</v>
      </c>
      <c r="E1766" s="4" t="s">
        <v>1867</v>
      </c>
      <c r="F1766" s="2">
        <v>44558</v>
      </c>
      <c r="G1766" s="5">
        <v>44557</v>
      </c>
      <c r="H1766" s="6">
        <v>44829.67</v>
      </c>
      <c r="I1766" s="7">
        <v>84829.67</v>
      </c>
      <c r="J1766" s="4" t="s">
        <v>15</v>
      </c>
      <c r="K1766" s="8" t="s">
        <v>16</v>
      </c>
      <c r="L1766" s="3" t="s">
        <v>386</v>
      </c>
    </row>
    <row r="1767" spans="1:12" ht="114.95" customHeight="1">
      <c r="A1767" s="32">
        <v>1749</v>
      </c>
      <c r="B1767" s="2">
        <v>43223</v>
      </c>
      <c r="C1767" s="3" t="s">
        <v>1121</v>
      </c>
      <c r="D1767" s="3" t="s">
        <v>1549</v>
      </c>
      <c r="E1767" s="4" t="s">
        <v>289</v>
      </c>
      <c r="F1767" s="2">
        <f>B1767+10</f>
        <v>43233</v>
      </c>
      <c r="G1767" s="5">
        <v>43237</v>
      </c>
      <c r="H1767" s="6">
        <v>33000</v>
      </c>
      <c r="I1767" s="7">
        <v>33000</v>
      </c>
      <c r="J1767" s="4" t="s">
        <v>15</v>
      </c>
      <c r="K1767" s="8" t="s">
        <v>16</v>
      </c>
      <c r="L1767" s="3"/>
    </row>
    <row r="1768" spans="1:12" ht="114.95" customHeight="1">
      <c r="A1768" s="32">
        <v>1750</v>
      </c>
      <c r="B1768" s="2">
        <v>43362</v>
      </c>
      <c r="C1768" s="3" t="s">
        <v>1121</v>
      </c>
      <c r="D1768" s="3" t="s">
        <v>1868</v>
      </c>
      <c r="E1768" s="4" t="s">
        <v>1869</v>
      </c>
      <c r="F1768" s="2">
        <f>B1768 + 14</f>
        <v>43376</v>
      </c>
      <c r="G1768" s="5">
        <v>43131</v>
      </c>
      <c r="H1768" s="6">
        <v>22400</v>
      </c>
      <c r="I1768" s="7">
        <v>22400</v>
      </c>
      <c r="J1768" s="4" t="s">
        <v>620</v>
      </c>
      <c r="K1768" s="8" t="s">
        <v>15</v>
      </c>
      <c r="L1768" s="3" t="s">
        <v>1870</v>
      </c>
    </row>
    <row r="1769" spans="1:12" ht="114.95" customHeight="1">
      <c r="A1769" s="32">
        <v>1751</v>
      </c>
      <c r="B1769" s="2">
        <v>43405</v>
      </c>
      <c r="C1769" s="3" t="s">
        <v>1121</v>
      </c>
      <c r="D1769" s="3" t="s">
        <v>538</v>
      </c>
      <c r="E1769" s="4" t="s">
        <v>158</v>
      </c>
      <c r="F1769" s="2">
        <f>SUM(B1769 +14)</f>
        <v>43419</v>
      </c>
      <c r="G1769" s="5">
        <v>43420</v>
      </c>
      <c r="H1769" s="6">
        <v>30000</v>
      </c>
      <c r="I1769" s="7">
        <v>30000</v>
      </c>
      <c r="J1769" s="4" t="s">
        <v>37</v>
      </c>
      <c r="K1769" s="8" t="s">
        <v>16</v>
      </c>
      <c r="L1769" s="3"/>
    </row>
    <row r="1770" spans="1:12" ht="114.95" customHeight="1">
      <c r="A1770" s="32">
        <v>1752</v>
      </c>
      <c r="B1770" s="2">
        <v>43405</v>
      </c>
      <c r="C1770" s="3" t="s">
        <v>1121</v>
      </c>
      <c r="D1770" s="3" t="s">
        <v>55</v>
      </c>
      <c r="E1770" s="4" t="s">
        <v>1871</v>
      </c>
      <c r="F1770" s="2">
        <f>SUM(B1770 +14)</f>
        <v>43419</v>
      </c>
      <c r="G1770" s="5">
        <v>43420</v>
      </c>
      <c r="H1770" s="6">
        <v>30000</v>
      </c>
      <c r="I1770" s="7">
        <v>30000</v>
      </c>
      <c r="J1770" s="4" t="s">
        <v>37</v>
      </c>
      <c r="K1770" s="8" t="s">
        <v>16</v>
      </c>
      <c r="L1770" s="3"/>
    </row>
    <row r="1771" spans="1:12" ht="114.95" customHeight="1">
      <c r="A1771" s="32">
        <v>1753</v>
      </c>
      <c r="B1771" s="2">
        <v>43410</v>
      </c>
      <c r="C1771" s="3" t="s">
        <v>1121</v>
      </c>
      <c r="D1771" s="3" t="s">
        <v>1872</v>
      </c>
      <c r="E1771" s="11" t="s">
        <v>120</v>
      </c>
      <c r="F1771" s="2">
        <f>SUM(B1771 +14)</f>
        <v>43424</v>
      </c>
      <c r="G1771" s="5">
        <v>43424</v>
      </c>
      <c r="H1771" s="6">
        <v>225000</v>
      </c>
      <c r="I1771" s="7">
        <v>225000</v>
      </c>
      <c r="J1771" s="4" t="s">
        <v>15</v>
      </c>
      <c r="K1771" s="8" t="s">
        <v>16</v>
      </c>
      <c r="L1771" s="3"/>
    </row>
    <row r="1772" spans="1:12" ht="114.95" customHeight="1">
      <c r="A1772" s="32">
        <v>1754</v>
      </c>
      <c r="B1772" s="2">
        <v>43439</v>
      </c>
      <c r="C1772" s="3" t="s">
        <v>1121</v>
      </c>
      <c r="D1772" s="3" t="s">
        <v>1224</v>
      </c>
      <c r="E1772" s="4" t="s">
        <v>1873</v>
      </c>
      <c r="F1772" s="2">
        <f t="shared" ref="F1772:F1786" si="74">SUM(B1772+14)</f>
        <v>43453</v>
      </c>
      <c r="G1772" s="5">
        <v>43453</v>
      </c>
      <c r="H1772" s="6">
        <v>300000</v>
      </c>
      <c r="I1772" s="7">
        <v>300000</v>
      </c>
      <c r="J1772" s="4" t="s">
        <v>210</v>
      </c>
      <c r="K1772" s="8" t="s">
        <v>16</v>
      </c>
      <c r="L1772" s="3"/>
    </row>
    <row r="1773" spans="1:12" ht="114.95" customHeight="1">
      <c r="A1773" s="32">
        <v>1759</v>
      </c>
      <c r="B1773" s="2">
        <v>43441</v>
      </c>
      <c r="C1773" s="3" t="s">
        <v>1121</v>
      </c>
      <c r="D1773" s="3" t="s">
        <v>1874</v>
      </c>
      <c r="E1773" s="4" t="s">
        <v>1875</v>
      </c>
      <c r="F1773" s="2">
        <f t="shared" si="74"/>
        <v>43455</v>
      </c>
      <c r="G1773" s="5">
        <v>43456</v>
      </c>
      <c r="H1773" s="6">
        <v>150000</v>
      </c>
      <c r="I1773" s="7">
        <v>150000</v>
      </c>
      <c r="J1773" s="4" t="s">
        <v>15</v>
      </c>
      <c r="K1773" s="8" t="s">
        <v>16</v>
      </c>
      <c r="L1773" s="3"/>
    </row>
    <row r="1774" spans="1:12" ht="114.95" customHeight="1">
      <c r="A1774" s="32">
        <v>1756</v>
      </c>
      <c r="B1774" s="2">
        <v>43442</v>
      </c>
      <c r="C1774" s="3" t="s">
        <v>1121</v>
      </c>
      <c r="D1774" s="3" t="s">
        <v>321</v>
      </c>
      <c r="E1774" s="4" t="s">
        <v>198</v>
      </c>
      <c r="F1774" s="2">
        <f t="shared" si="74"/>
        <v>43456</v>
      </c>
      <c r="G1774" s="5">
        <v>43455</v>
      </c>
      <c r="H1774" s="6">
        <v>200000</v>
      </c>
      <c r="I1774" s="7">
        <v>200000</v>
      </c>
      <c r="J1774" s="4" t="s">
        <v>19</v>
      </c>
      <c r="K1774" s="8" t="s">
        <v>16</v>
      </c>
      <c r="L1774" s="3"/>
    </row>
    <row r="1775" spans="1:12" ht="114.95" customHeight="1">
      <c r="A1775" s="32">
        <v>1757</v>
      </c>
      <c r="B1775" s="2">
        <v>43442</v>
      </c>
      <c r="C1775" s="3" t="s">
        <v>1121</v>
      </c>
      <c r="D1775" s="3" t="s">
        <v>1876</v>
      </c>
      <c r="E1775" s="4" t="s">
        <v>1877</v>
      </c>
      <c r="F1775" s="2">
        <f t="shared" si="74"/>
        <v>43456</v>
      </c>
      <c r="G1775" s="5">
        <v>43456</v>
      </c>
      <c r="H1775" s="6">
        <v>750000</v>
      </c>
      <c r="I1775" s="7">
        <v>750000</v>
      </c>
      <c r="J1775" s="4" t="s">
        <v>19</v>
      </c>
      <c r="K1775" s="8" t="s">
        <v>16</v>
      </c>
      <c r="L1775" s="3"/>
    </row>
    <row r="1776" spans="1:12" ht="114.95" customHeight="1">
      <c r="A1776" s="32">
        <v>1758</v>
      </c>
      <c r="B1776" s="2">
        <v>43442</v>
      </c>
      <c r="C1776" s="3" t="s">
        <v>1121</v>
      </c>
      <c r="D1776" s="3" t="s">
        <v>1847</v>
      </c>
      <c r="E1776" s="4" t="s">
        <v>1878</v>
      </c>
      <c r="F1776" s="2">
        <f t="shared" si="74"/>
        <v>43456</v>
      </c>
      <c r="G1776" s="5">
        <v>43457</v>
      </c>
      <c r="H1776" s="6">
        <v>75000</v>
      </c>
      <c r="I1776" s="7">
        <v>75000</v>
      </c>
      <c r="J1776" s="4" t="s">
        <v>210</v>
      </c>
      <c r="K1776" s="8" t="s">
        <v>16</v>
      </c>
      <c r="L1776" s="3"/>
    </row>
    <row r="1777" spans="1:12" ht="114.95" customHeight="1">
      <c r="A1777" s="32">
        <v>1755</v>
      </c>
      <c r="B1777" s="2">
        <v>43443</v>
      </c>
      <c r="C1777" s="3" t="s">
        <v>1121</v>
      </c>
      <c r="D1777" s="3" t="s">
        <v>1879</v>
      </c>
      <c r="E1777" s="4" t="s">
        <v>1880</v>
      </c>
      <c r="F1777" s="2">
        <f t="shared" si="74"/>
        <v>43457</v>
      </c>
      <c r="G1777" s="5">
        <v>43455</v>
      </c>
      <c r="H1777" s="6">
        <v>100000</v>
      </c>
      <c r="I1777" s="7">
        <v>100000</v>
      </c>
      <c r="J1777" s="4" t="s">
        <v>15</v>
      </c>
      <c r="K1777" s="8" t="s">
        <v>16</v>
      </c>
      <c r="L1777" s="3"/>
    </row>
    <row r="1778" spans="1:12" ht="114.95" customHeight="1">
      <c r="A1778" s="32">
        <v>1760</v>
      </c>
      <c r="B1778" s="2">
        <v>43445</v>
      </c>
      <c r="C1778" s="3" t="s">
        <v>1121</v>
      </c>
      <c r="D1778" s="3" t="s">
        <v>1881</v>
      </c>
      <c r="E1778" s="4" t="s">
        <v>1882</v>
      </c>
      <c r="F1778" s="2">
        <f t="shared" si="74"/>
        <v>43459</v>
      </c>
      <c r="G1778" s="5">
        <v>43458</v>
      </c>
      <c r="H1778" s="6">
        <v>60000</v>
      </c>
      <c r="I1778" s="7">
        <v>60000</v>
      </c>
      <c r="J1778" s="4" t="s">
        <v>37</v>
      </c>
      <c r="K1778" s="8" t="s">
        <v>16</v>
      </c>
      <c r="L1778" s="3" t="s">
        <v>146</v>
      </c>
    </row>
    <row r="1779" spans="1:12" ht="114.95" customHeight="1">
      <c r="A1779" s="32">
        <v>1761</v>
      </c>
      <c r="B1779" s="2">
        <v>43451</v>
      </c>
      <c r="C1779" s="3" t="s">
        <v>1121</v>
      </c>
      <c r="D1779" s="3" t="s">
        <v>1883</v>
      </c>
      <c r="E1779" s="4" t="s">
        <v>699</v>
      </c>
      <c r="F1779" s="2">
        <f t="shared" si="74"/>
        <v>43465</v>
      </c>
      <c r="G1779" s="5">
        <v>43465</v>
      </c>
      <c r="H1779" s="6">
        <v>375000</v>
      </c>
      <c r="I1779" s="7">
        <v>375000</v>
      </c>
      <c r="J1779" s="4" t="s">
        <v>15</v>
      </c>
      <c r="K1779" s="8" t="s">
        <v>16</v>
      </c>
      <c r="L1779" s="3"/>
    </row>
    <row r="1780" spans="1:12" ht="114.95" customHeight="1">
      <c r="A1780" s="32">
        <v>1762</v>
      </c>
      <c r="B1780" s="2">
        <v>43473</v>
      </c>
      <c r="C1780" s="3" t="s">
        <v>1121</v>
      </c>
      <c r="D1780" s="3" t="s">
        <v>1884</v>
      </c>
      <c r="E1780" s="4" t="s">
        <v>559</v>
      </c>
      <c r="F1780" s="2">
        <f t="shared" si="74"/>
        <v>43487</v>
      </c>
      <c r="G1780" s="5">
        <v>43488</v>
      </c>
      <c r="H1780" s="6">
        <v>75000</v>
      </c>
      <c r="I1780" s="7">
        <v>75000</v>
      </c>
      <c r="J1780" s="4" t="s">
        <v>37</v>
      </c>
      <c r="K1780" s="8" t="s">
        <v>16</v>
      </c>
      <c r="L1780" s="3"/>
    </row>
    <row r="1781" spans="1:12" ht="114.95" customHeight="1">
      <c r="A1781" s="32">
        <v>1763</v>
      </c>
      <c r="B1781" s="2">
        <v>43497</v>
      </c>
      <c r="C1781" s="3" t="s">
        <v>1121</v>
      </c>
      <c r="D1781" s="3" t="s">
        <v>1872</v>
      </c>
      <c r="E1781" s="11" t="s">
        <v>120</v>
      </c>
      <c r="F1781" s="2">
        <f t="shared" si="74"/>
        <v>43511</v>
      </c>
      <c r="G1781" s="5">
        <v>42983</v>
      </c>
      <c r="H1781" s="6">
        <v>26000</v>
      </c>
      <c r="I1781" s="7">
        <v>26000</v>
      </c>
      <c r="J1781" s="4" t="s">
        <v>15</v>
      </c>
      <c r="K1781" s="8" t="s">
        <v>16</v>
      </c>
      <c r="L1781" s="3" t="s">
        <v>239</v>
      </c>
    </row>
    <row r="1782" spans="1:12" ht="114.95" customHeight="1">
      <c r="A1782" s="32">
        <v>1764</v>
      </c>
      <c r="B1782" s="2">
        <v>43497</v>
      </c>
      <c r="C1782" s="3" t="s">
        <v>1121</v>
      </c>
      <c r="D1782" s="3" t="s">
        <v>1885</v>
      </c>
      <c r="E1782" s="4" t="s">
        <v>244</v>
      </c>
      <c r="F1782" s="2">
        <f t="shared" si="74"/>
        <v>43511</v>
      </c>
      <c r="G1782" s="5">
        <v>43282</v>
      </c>
      <c r="H1782" s="6">
        <v>2500000</v>
      </c>
      <c r="I1782" s="7">
        <v>2500000</v>
      </c>
      <c r="J1782" s="4" t="s">
        <v>245</v>
      </c>
      <c r="K1782" s="8" t="s">
        <v>16</v>
      </c>
      <c r="L1782" s="3" t="s">
        <v>239</v>
      </c>
    </row>
    <row r="1783" spans="1:12" ht="114.95" customHeight="1">
      <c r="A1783" s="32">
        <v>1765</v>
      </c>
      <c r="B1783" s="2">
        <v>43497</v>
      </c>
      <c r="C1783" s="3" t="s">
        <v>1121</v>
      </c>
      <c r="D1783" s="3" t="s">
        <v>1224</v>
      </c>
      <c r="E1783" s="4" t="s">
        <v>93</v>
      </c>
      <c r="F1783" s="2">
        <f t="shared" si="74"/>
        <v>43511</v>
      </c>
      <c r="G1783" s="5">
        <v>42965</v>
      </c>
      <c r="H1783" s="6">
        <v>300000</v>
      </c>
      <c r="I1783" s="41">
        <v>300000</v>
      </c>
      <c r="J1783" s="4" t="s">
        <v>15</v>
      </c>
      <c r="K1783" s="8" t="s">
        <v>16</v>
      </c>
      <c r="L1783" s="3" t="s">
        <v>239</v>
      </c>
    </row>
    <row r="1784" spans="1:12" ht="114.95" customHeight="1">
      <c r="A1784" s="32">
        <v>1766</v>
      </c>
      <c r="B1784" s="2">
        <v>43542</v>
      </c>
      <c r="C1784" s="3" t="s">
        <v>1121</v>
      </c>
      <c r="D1784" s="3" t="s">
        <v>1886</v>
      </c>
      <c r="E1784" s="11" t="s">
        <v>120</v>
      </c>
      <c r="F1784" s="2">
        <f t="shared" si="74"/>
        <v>43556</v>
      </c>
      <c r="G1784" s="5">
        <v>43553</v>
      </c>
      <c r="H1784" s="6">
        <v>225000</v>
      </c>
      <c r="I1784" s="7">
        <v>225000</v>
      </c>
      <c r="J1784" s="4" t="s">
        <v>15</v>
      </c>
      <c r="K1784" s="8" t="s">
        <v>16</v>
      </c>
      <c r="L1784" s="3" t="s">
        <v>146</v>
      </c>
    </row>
    <row r="1785" spans="1:12" ht="114.95" customHeight="1">
      <c r="A1785" s="32">
        <v>1767</v>
      </c>
      <c r="B1785" s="2">
        <v>43542</v>
      </c>
      <c r="C1785" s="3" t="s">
        <v>1121</v>
      </c>
      <c r="D1785" s="3" t="s">
        <v>1887</v>
      </c>
      <c r="E1785" s="4" t="s">
        <v>1623</v>
      </c>
      <c r="F1785" s="2">
        <f t="shared" si="74"/>
        <v>43556</v>
      </c>
      <c r="G1785" s="5">
        <v>43553</v>
      </c>
      <c r="H1785" s="6">
        <v>210000</v>
      </c>
      <c r="I1785" s="7">
        <v>210000</v>
      </c>
      <c r="J1785" s="4" t="s">
        <v>15</v>
      </c>
      <c r="K1785" s="8" t="s">
        <v>16</v>
      </c>
      <c r="L1785" s="3"/>
    </row>
    <row r="1786" spans="1:12" ht="114.95" customHeight="1">
      <c r="A1786" s="32">
        <v>1768</v>
      </c>
      <c r="B1786" s="2">
        <v>43676</v>
      </c>
      <c r="C1786" s="3" t="s">
        <v>1121</v>
      </c>
      <c r="D1786" s="3" t="s">
        <v>1888</v>
      </c>
      <c r="E1786" s="4" t="s">
        <v>1889</v>
      </c>
      <c r="F1786" s="2">
        <f t="shared" si="74"/>
        <v>43690</v>
      </c>
      <c r="G1786" s="5">
        <v>43340</v>
      </c>
      <c r="H1786" s="6">
        <v>500000</v>
      </c>
      <c r="I1786" s="7">
        <v>500000</v>
      </c>
      <c r="J1786" s="4" t="s">
        <v>153</v>
      </c>
      <c r="K1786" s="8" t="s">
        <v>16</v>
      </c>
      <c r="L1786" s="3"/>
    </row>
    <row r="1787" spans="1:12" ht="114.95" customHeight="1">
      <c r="A1787" s="32">
        <v>1814</v>
      </c>
      <c r="B1787" s="2">
        <v>43108</v>
      </c>
      <c r="C1787" s="3" t="s">
        <v>1890</v>
      </c>
      <c r="D1787" s="3" t="s">
        <v>1891</v>
      </c>
      <c r="E1787" s="4" t="s">
        <v>1892</v>
      </c>
      <c r="F1787" s="2">
        <v>43327</v>
      </c>
      <c r="G1787" s="5">
        <v>43108</v>
      </c>
      <c r="H1787" s="6">
        <v>90303</v>
      </c>
      <c r="I1787" s="7">
        <v>90303</v>
      </c>
      <c r="J1787" s="4" t="s">
        <v>19</v>
      </c>
      <c r="K1787" s="8" t="s">
        <v>16</v>
      </c>
      <c r="L1787" s="3" t="s">
        <v>106</v>
      </c>
    </row>
    <row r="1788" spans="1:12" ht="114.95" customHeight="1">
      <c r="A1788" s="32">
        <v>1815</v>
      </c>
      <c r="B1788" s="2">
        <v>43108</v>
      </c>
      <c r="C1788" s="3" t="s">
        <v>1890</v>
      </c>
      <c r="D1788" s="3" t="s">
        <v>1893</v>
      </c>
      <c r="E1788" s="4" t="s">
        <v>431</v>
      </c>
      <c r="F1788" s="2">
        <v>43327</v>
      </c>
      <c r="G1788" s="5">
        <v>43269</v>
      </c>
      <c r="H1788" s="6">
        <v>84950</v>
      </c>
      <c r="I1788" s="7">
        <v>84950</v>
      </c>
      <c r="J1788" s="4" t="s">
        <v>166</v>
      </c>
      <c r="K1788" s="8" t="s">
        <v>16</v>
      </c>
      <c r="L1788" s="3" t="s">
        <v>103</v>
      </c>
    </row>
    <row r="1789" spans="1:12" ht="114.95" customHeight="1">
      <c r="A1789" s="32">
        <v>1769</v>
      </c>
      <c r="B1789" s="2">
        <v>43166</v>
      </c>
      <c r="C1789" s="3" t="s">
        <v>1890</v>
      </c>
      <c r="D1789" s="3" t="s">
        <v>1894</v>
      </c>
      <c r="E1789" s="3" t="s">
        <v>1895</v>
      </c>
      <c r="F1789" s="2">
        <f t="shared" ref="F1789:F1795" si="75">B1789+10</f>
        <v>43176</v>
      </c>
      <c r="G1789" s="2">
        <v>43180</v>
      </c>
      <c r="H1789" s="9">
        <f>SUM(150000*3)</f>
        <v>450000</v>
      </c>
      <c r="I1789" s="9">
        <f>SUM(150000*3)</f>
        <v>450000</v>
      </c>
      <c r="J1789" s="3" t="s">
        <v>15</v>
      </c>
      <c r="K1789" s="3" t="s">
        <v>16</v>
      </c>
      <c r="L1789" s="3"/>
    </row>
    <row r="1790" spans="1:12" ht="114.95" customHeight="1">
      <c r="A1790" s="32">
        <v>1770</v>
      </c>
      <c r="B1790" s="2">
        <v>43179</v>
      </c>
      <c r="C1790" s="3" t="s">
        <v>1890</v>
      </c>
      <c r="D1790" s="25" t="s">
        <v>1896</v>
      </c>
      <c r="E1790" s="3" t="s">
        <v>1897</v>
      </c>
      <c r="F1790" s="2">
        <f t="shared" si="75"/>
        <v>43189</v>
      </c>
      <c r="G1790" s="2">
        <v>43191</v>
      </c>
      <c r="H1790" s="9">
        <f>SUM(50000*3)</f>
        <v>150000</v>
      </c>
      <c r="I1790" s="9">
        <f>SUM(50000*3)</f>
        <v>150000</v>
      </c>
      <c r="J1790" s="4" t="s">
        <v>19</v>
      </c>
      <c r="K1790" s="3" t="s">
        <v>16</v>
      </c>
      <c r="L1790" s="3"/>
    </row>
    <row r="1791" spans="1:12" ht="114.95" customHeight="1">
      <c r="A1791" s="32">
        <v>1771</v>
      </c>
      <c r="B1791" s="2">
        <v>43179</v>
      </c>
      <c r="C1791" s="3" t="s">
        <v>1890</v>
      </c>
      <c r="D1791" s="3" t="s">
        <v>1898</v>
      </c>
      <c r="E1791" s="11" t="s">
        <v>1899</v>
      </c>
      <c r="F1791" s="2">
        <f t="shared" si="75"/>
        <v>43189</v>
      </c>
      <c r="G1791" s="2">
        <v>43191</v>
      </c>
      <c r="H1791" s="9">
        <f>SUM(250000*3)</f>
        <v>750000</v>
      </c>
      <c r="I1791" s="9">
        <f>SUM(250000*3)</f>
        <v>750000</v>
      </c>
      <c r="J1791" s="4" t="s">
        <v>19</v>
      </c>
      <c r="K1791" s="3" t="s">
        <v>16</v>
      </c>
      <c r="L1791" s="3"/>
    </row>
    <row r="1792" spans="1:12" ht="114.95" customHeight="1">
      <c r="A1792" s="32">
        <v>1772</v>
      </c>
      <c r="B1792" s="2">
        <v>43179</v>
      </c>
      <c r="C1792" s="3" t="s">
        <v>1890</v>
      </c>
      <c r="D1792" s="3" t="s">
        <v>1900</v>
      </c>
      <c r="E1792" s="11" t="s">
        <v>1901</v>
      </c>
      <c r="F1792" s="2">
        <f t="shared" si="75"/>
        <v>43189</v>
      </c>
      <c r="G1792" s="2">
        <v>43235</v>
      </c>
      <c r="H1792" s="9">
        <f>SUM(150000*3)</f>
        <v>450000</v>
      </c>
      <c r="I1792" s="9">
        <f>SUM(150000*3)</f>
        <v>450000</v>
      </c>
      <c r="J1792" s="4" t="s">
        <v>19</v>
      </c>
      <c r="K1792" s="3" t="s">
        <v>16</v>
      </c>
      <c r="L1792" s="3"/>
    </row>
    <row r="1793" spans="1:12" ht="114.95" customHeight="1">
      <c r="A1793" s="32">
        <v>1773</v>
      </c>
      <c r="B1793" s="30">
        <v>43179</v>
      </c>
      <c r="C1793" s="25" t="s">
        <v>1890</v>
      </c>
      <c r="D1793" s="25" t="s">
        <v>603</v>
      </c>
      <c r="E1793" s="4" t="s">
        <v>114</v>
      </c>
      <c r="F1793" s="30">
        <f t="shared" si="75"/>
        <v>43189</v>
      </c>
      <c r="G1793" s="30">
        <v>43191</v>
      </c>
      <c r="H1793" s="42">
        <f>SUM(1155*36)</f>
        <v>41580</v>
      </c>
      <c r="I1793" s="42">
        <f>SUM(1155*36)</f>
        <v>41580</v>
      </c>
      <c r="J1793" s="4" t="s">
        <v>202</v>
      </c>
      <c r="K1793" s="25" t="s">
        <v>16</v>
      </c>
      <c r="L1793" s="3"/>
    </row>
    <row r="1794" spans="1:12" ht="114.95" customHeight="1">
      <c r="A1794" s="32">
        <v>1774</v>
      </c>
      <c r="B1794" s="30">
        <v>43179</v>
      </c>
      <c r="C1794" s="25" t="s">
        <v>1890</v>
      </c>
      <c r="D1794" s="25" t="s">
        <v>1902</v>
      </c>
      <c r="E1794" s="37" t="s">
        <v>542</v>
      </c>
      <c r="F1794" s="30">
        <f t="shared" si="75"/>
        <v>43189</v>
      </c>
      <c r="G1794" s="43">
        <v>43171</v>
      </c>
      <c r="H1794" s="36">
        <f>SUM(100000*3)</f>
        <v>300000</v>
      </c>
      <c r="I1794" s="36">
        <f>SUM(100000*3)</f>
        <v>300000</v>
      </c>
      <c r="J1794" s="4" t="s">
        <v>19</v>
      </c>
      <c r="K1794" s="25" t="s">
        <v>16</v>
      </c>
      <c r="L1794" s="3" t="s">
        <v>96</v>
      </c>
    </row>
    <row r="1795" spans="1:12" ht="114.95" customHeight="1">
      <c r="A1795" s="32">
        <v>1775</v>
      </c>
      <c r="B1795" s="2">
        <v>43187</v>
      </c>
      <c r="C1795" s="3" t="s">
        <v>1890</v>
      </c>
      <c r="D1795" s="25" t="s">
        <v>603</v>
      </c>
      <c r="E1795" s="4" t="s">
        <v>114</v>
      </c>
      <c r="F1795" s="2">
        <f t="shared" si="75"/>
        <v>43197</v>
      </c>
      <c r="G1795" s="2">
        <v>43200</v>
      </c>
      <c r="H1795" s="9">
        <f>SUM(390*36)</f>
        <v>14040</v>
      </c>
      <c r="I1795" s="9">
        <f>SUM(390*36)</f>
        <v>14040</v>
      </c>
      <c r="J1795" s="4" t="s">
        <v>202</v>
      </c>
      <c r="K1795" s="3" t="s">
        <v>16</v>
      </c>
      <c r="L1795" s="3"/>
    </row>
    <row r="1796" spans="1:12" ht="114.95" customHeight="1">
      <c r="A1796" s="32">
        <v>1854</v>
      </c>
      <c r="B1796" s="2">
        <v>43187</v>
      </c>
      <c r="C1796" s="3" t="s">
        <v>1890</v>
      </c>
      <c r="D1796" s="3" t="s">
        <v>1903</v>
      </c>
      <c r="E1796" s="4" t="s">
        <v>1904</v>
      </c>
      <c r="F1796" s="2">
        <f>SUM(B1796+14)</f>
        <v>43201</v>
      </c>
      <c r="G1796" s="5">
        <v>43567</v>
      </c>
      <c r="H1796" s="6">
        <f>SUM(3*50000)</f>
        <v>150000</v>
      </c>
      <c r="I1796" s="7">
        <f>SUM(3*50000)</f>
        <v>150000</v>
      </c>
      <c r="J1796" s="4" t="s">
        <v>15</v>
      </c>
      <c r="K1796" s="8" t="s">
        <v>16</v>
      </c>
      <c r="L1796" s="3"/>
    </row>
    <row r="1797" spans="1:12" ht="114.95" customHeight="1">
      <c r="A1797" s="32">
        <v>1785</v>
      </c>
      <c r="B1797" s="2">
        <v>43195</v>
      </c>
      <c r="C1797" s="25" t="s">
        <v>1890</v>
      </c>
      <c r="D1797" s="3" t="s">
        <v>510</v>
      </c>
      <c r="E1797" s="4" t="s">
        <v>1905</v>
      </c>
      <c r="F1797" s="2">
        <f t="shared" ref="F1797:F1828" si="76">B1797+10</f>
        <v>43205</v>
      </c>
      <c r="G1797" s="5">
        <v>43167</v>
      </c>
      <c r="H1797" s="6">
        <v>18000000</v>
      </c>
      <c r="I1797" s="6">
        <v>18000000</v>
      </c>
      <c r="J1797" s="4" t="s">
        <v>19</v>
      </c>
      <c r="K1797" s="8" t="s">
        <v>16</v>
      </c>
      <c r="L1797" s="3" t="s">
        <v>96</v>
      </c>
    </row>
    <row r="1798" spans="1:12" ht="114.95" customHeight="1">
      <c r="A1798" s="32">
        <v>1786</v>
      </c>
      <c r="B1798" s="2">
        <v>43195</v>
      </c>
      <c r="C1798" s="25" t="s">
        <v>1890</v>
      </c>
      <c r="D1798" s="3" t="s">
        <v>28</v>
      </c>
      <c r="E1798" s="4" t="s">
        <v>29</v>
      </c>
      <c r="F1798" s="2">
        <f t="shared" si="76"/>
        <v>43205</v>
      </c>
      <c r="G1798" s="5">
        <v>43208</v>
      </c>
      <c r="H1798" s="6">
        <v>29139.32</v>
      </c>
      <c r="I1798" s="6">
        <v>29139.32</v>
      </c>
      <c r="J1798" s="4" t="s">
        <v>15</v>
      </c>
      <c r="K1798" s="8" t="s">
        <v>16</v>
      </c>
      <c r="L1798" s="3"/>
    </row>
    <row r="1799" spans="1:12" ht="114.95" customHeight="1">
      <c r="A1799" s="32">
        <v>1787</v>
      </c>
      <c r="B1799" s="2">
        <v>43195</v>
      </c>
      <c r="C1799" s="25" t="s">
        <v>1890</v>
      </c>
      <c r="D1799" s="3" t="s">
        <v>1906</v>
      </c>
      <c r="E1799" s="4" t="s">
        <v>1907</v>
      </c>
      <c r="F1799" s="2">
        <f t="shared" si="76"/>
        <v>43205</v>
      </c>
      <c r="G1799" s="5">
        <v>43208</v>
      </c>
      <c r="H1799" s="6">
        <f>SUM(3*50000)</f>
        <v>150000</v>
      </c>
      <c r="I1799" s="6">
        <f>SUM(3*50000)</f>
        <v>150000</v>
      </c>
      <c r="J1799" s="4" t="s">
        <v>15</v>
      </c>
      <c r="K1799" s="8" t="s">
        <v>16</v>
      </c>
      <c r="L1799" s="3"/>
    </row>
    <row r="1800" spans="1:12" ht="114.95" customHeight="1">
      <c r="A1800" s="32">
        <v>1776</v>
      </c>
      <c r="B1800" s="2">
        <v>43210</v>
      </c>
      <c r="C1800" s="25" t="s">
        <v>1890</v>
      </c>
      <c r="D1800" s="3" t="s">
        <v>1898</v>
      </c>
      <c r="E1800" s="4" t="s">
        <v>1908</v>
      </c>
      <c r="F1800" s="2">
        <f t="shared" si="76"/>
        <v>43220</v>
      </c>
      <c r="G1800" s="5">
        <v>43193</v>
      </c>
      <c r="H1800" s="6">
        <v>750000</v>
      </c>
      <c r="I1800" s="6">
        <v>750000</v>
      </c>
      <c r="J1800" s="4" t="s">
        <v>19</v>
      </c>
      <c r="K1800" s="8" t="s">
        <v>16</v>
      </c>
      <c r="L1800" s="3" t="s">
        <v>96</v>
      </c>
    </row>
    <row r="1801" spans="1:12" ht="114.95" customHeight="1">
      <c r="A1801" s="32">
        <v>1777</v>
      </c>
      <c r="B1801" s="2">
        <v>43210</v>
      </c>
      <c r="C1801" s="25" t="s">
        <v>1890</v>
      </c>
      <c r="D1801" s="3" t="s">
        <v>1900</v>
      </c>
      <c r="E1801" s="4" t="s">
        <v>1909</v>
      </c>
      <c r="F1801" s="2">
        <f t="shared" si="76"/>
        <v>43220</v>
      </c>
      <c r="G1801" s="5">
        <v>43235</v>
      </c>
      <c r="H1801" s="6">
        <v>450000</v>
      </c>
      <c r="I1801" s="6">
        <v>450000</v>
      </c>
      <c r="J1801" s="4" t="s">
        <v>19</v>
      </c>
      <c r="K1801" s="8" t="s">
        <v>16</v>
      </c>
      <c r="L1801" s="3"/>
    </row>
    <row r="1802" spans="1:12" ht="114.95" customHeight="1">
      <c r="A1802" s="32">
        <v>1788</v>
      </c>
      <c r="B1802" s="2">
        <v>43221</v>
      </c>
      <c r="C1802" s="25" t="s">
        <v>1890</v>
      </c>
      <c r="D1802" s="3" t="s">
        <v>1910</v>
      </c>
      <c r="E1802" s="4" t="s">
        <v>1911</v>
      </c>
      <c r="F1802" s="2">
        <f t="shared" si="76"/>
        <v>43231</v>
      </c>
      <c r="G1802" s="5">
        <v>43344</v>
      </c>
      <c r="H1802" s="6">
        <v>94382</v>
      </c>
      <c r="I1802" s="6">
        <v>94382</v>
      </c>
      <c r="J1802" s="4" t="s">
        <v>37</v>
      </c>
      <c r="K1802" s="8" t="s">
        <v>16</v>
      </c>
      <c r="L1802" s="3"/>
    </row>
    <row r="1803" spans="1:12" ht="114.95" customHeight="1">
      <c r="A1803" s="32">
        <v>1778</v>
      </c>
      <c r="B1803" s="2">
        <v>43243</v>
      </c>
      <c r="C1803" s="25" t="s">
        <v>1890</v>
      </c>
      <c r="D1803" s="3" t="s">
        <v>1912</v>
      </c>
      <c r="E1803" s="4" t="s">
        <v>1913</v>
      </c>
      <c r="F1803" s="2">
        <f t="shared" si="76"/>
        <v>43253</v>
      </c>
      <c r="G1803" s="5">
        <v>43282</v>
      </c>
      <c r="H1803" s="6">
        <f>SUM(3*150000)</f>
        <v>450000</v>
      </c>
      <c r="I1803" s="6">
        <f>SUM(3*150000)</f>
        <v>450000</v>
      </c>
      <c r="J1803" s="4" t="s">
        <v>19</v>
      </c>
      <c r="K1803" s="8" t="s">
        <v>16</v>
      </c>
      <c r="L1803" s="3"/>
    </row>
    <row r="1804" spans="1:12" ht="114.95" customHeight="1">
      <c r="A1804" s="32">
        <v>1779</v>
      </c>
      <c r="B1804" s="2">
        <v>43243</v>
      </c>
      <c r="C1804" s="25" t="s">
        <v>1890</v>
      </c>
      <c r="D1804" s="3" t="s">
        <v>1914</v>
      </c>
      <c r="E1804" s="4" t="s">
        <v>433</v>
      </c>
      <c r="F1804" s="2">
        <f t="shared" si="76"/>
        <v>43253</v>
      </c>
      <c r="G1804" s="5">
        <v>43282</v>
      </c>
      <c r="H1804" s="6">
        <f>SUM(3*60000)</f>
        <v>180000</v>
      </c>
      <c r="I1804" s="6">
        <f>SUM(3*60000)</f>
        <v>180000</v>
      </c>
      <c r="J1804" s="4" t="s">
        <v>19</v>
      </c>
      <c r="K1804" s="8" t="s">
        <v>16</v>
      </c>
      <c r="L1804" s="3"/>
    </row>
    <row r="1805" spans="1:12" ht="114.95" customHeight="1">
      <c r="A1805" s="32">
        <v>1780</v>
      </c>
      <c r="B1805" s="2">
        <v>43243</v>
      </c>
      <c r="C1805" s="25" t="s">
        <v>1890</v>
      </c>
      <c r="D1805" s="3" t="s">
        <v>1915</v>
      </c>
      <c r="E1805" s="4" t="s">
        <v>1913</v>
      </c>
      <c r="F1805" s="2">
        <f t="shared" si="76"/>
        <v>43253</v>
      </c>
      <c r="G1805" s="5">
        <v>43282</v>
      </c>
      <c r="H1805" s="6">
        <f>SUM(3*150000)</f>
        <v>450000</v>
      </c>
      <c r="I1805" s="6">
        <f>SUM(3*150000)</f>
        <v>450000</v>
      </c>
      <c r="J1805" s="4" t="s">
        <v>19</v>
      </c>
      <c r="K1805" s="8" t="s">
        <v>16</v>
      </c>
      <c r="L1805" s="3"/>
    </row>
    <row r="1806" spans="1:12" ht="114.95" customHeight="1">
      <c r="A1806" s="32">
        <v>1781</v>
      </c>
      <c r="B1806" s="2">
        <v>43243</v>
      </c>
      <c r="C1806" s="25" t="s">
        <v>1890</v>
      </c>
      <c r="D1806" s="3" t="s">
        <v>1916</v>
      </c>
      <c r="E1806" s="4" t="s">
        <v>1913</v>
      </c>
      <c r="F1806" s="2">
        <f t="shared" si="76"/>
        <v>43253</v>
      </c>
      <c r="G1806" s="5">
        <v>43282</v>
      </c>
      <c r="H1806" s="6">
        <f>SUM(3*150000)</f>
        <v>450000</v>
      </c>
      <c r="I1806" s="6">
        <f>SUM(3*150000)</f>
        <v>450000</v>
      </c>
      <c r="J1806" s="4" t="s">
        <v>19</v>
      </c>
      <c r="K1806" s="8" t="s">
        <v>16</v>
      </c>
      <c r="L1806" s="3"/>
    </row>
    <row r="1807" spans="1:12" ht="114.95" customHeight="1">
      <c r="A1807" s="32">
        <v>1782</v>
      </c>
      <c r="B1807" s="2">
        <v>43243</v>
      </c>
      <c r="C1807" s="25" t="s">
        <v>1890</v>
      </c>
      <c r="D1807" s="3" t="s">
        <v>1917</v>
      </c>
      <c r="E1807" s="4" t="s">
        <v>1918</v>
      </c>
      <c r="F1807" s="2">
        <f t="shared" si="76"/>
        <v>43253</v>
      </c>
      <c r="G1807" s="5">
        <v>43282</v>
      </c>
      <c r="H1807" s="6">
        <f>SUM(3*80000)</f>
        <v>240000</v>
      </c>
      <c r="I1807" s="6">
        <f>SUM(3*80000)</f>
        <v>240000</v>
      </c>
      <c r="J1807" s="4" t="s">
        <v>19</v>
      </c>
      <c r="K1807" s="8" t="s">
        <v>16</v>
      </c>
      <c r="L1807" s="3"/>
    </row>
    <row r="1808" spans="1:12" ht="114.95" customHeight="1">
      <c r="A1808" s="32">
        <v>1783</v>
      </c>
      <c r="B1808" s="2">
        <v>43243</v>
      </c>
      <c r="C1808" s="25" t="s">
        <v>1890</v>
      </c>
      <c r="D1808" s="3" t="s">
        <v>1919</v>
      </c>
      <c r="E1808" s="4" t="s">
        <v>1920</v>
      </c>
      <c r="F1808" s="2">
        <f t="shared" si="76"/>
        <v>43253</v>
      </c>
      <c r="G1808" s="5">
        <v>43238</v>
      </c>
      <c r="H1808" s="6">
        <f>SUM(3*116420.5)</f>
        <v>349261.5</v>
      </c>
      <c r="I1808" s="6">
        <f>SUM(3*116420.5)</f>
        <v>349261.5</v>
      </c>
      <c r="J1808" s="4" t="s">
        <v>15</v>
      </c>
      <c r="K1808" s="8" t="s">
        <v>16</v>
      </c>
      <c r="L1808" s="3"/>
    </row>
    <row r="1809" spans="1:12" ht="114.95" customHeight="1">
      <c r="A1809" s="32">
        <v>1784</v>
      </c>
      <c r="B1809" s="2">
        <v>43243</v>
      </c>
      <c r="C1809" s="25" t="s">
        <v>1890</v>
      </c>
      <c r="D1809" s="3" t="s">
        <v>1894</v>
      </c>
      <c r="E1809" s="4" t="s">
        <v>1921</v>
      </c>
      <c r="F1809" s="2">
        <f t="shared" si="76"/>
        <v>43253</v>
      </c>
      <c r="G1809" s="5">
        <v>43258</v>
      </c>
      <c r="H1809" s="6">
        <f>SUM(1*150000)</f>
        <v>150000</v>
      </c>
      <c r="I1809" s="6">
        <f>SUM(1*150000)</f>
        <v>150000</v>
      </c>
      <c r="J1809" s="4" t="s">
        <v>15</v>
      </c>
      <c r="K1809" s="8" t="s">
        <v>16</v>
      </c>
      <c r="L1809" s="3"/>
    </row>
    <row r="1810" spans="1:12" ht="114.95" customHeight="1">
      <c r="A1810" s="32">
        <v>1789</v>
      </c>
      <c r="B1810" s="2">
        <v>43252</v>
      </c>
      <c r="C1810" s="3" t="s">
        <v>1890</v>
      </c>
      <c r="D1810" s="3" t="s">
        <v>97</v>
      </c>
      <c r="E1810" s="4" t="s">
        <v>1922</v>
      </c>
      <c r="F1810" s="2">
        <f t="shared" si="76"/>
        <v>43262</v>
      </c>
      <c r="G1810" s="5">
        <v>43282</v>
      </c>
      <c r="H1810" s="6">
        <v>25200</v>
      </c>
      <c r="I1810" s="9">
        <v>25200</v>
      </c>
      <c r="J1810" s="4" t="s">
        <v>19</v>
      </c>
      <c r="K1810" s="8" t="s">
        <v>16</v>
      </c>
      <c r="L1810" s="3"/>
    </row>
    <row r="1811" spans="1:12" ht="114.95" customHeight="1">
      <c r="A1811" s="32">
        <v>1790</v>
      </c>
      <c r="B1811" s="2">
        <v>43252</v>
      </c>
      <c r="C1811" s="3" t="s">
        <v>1890</v>
      </c>
      <c r="D1811" s="3" t="s">
        <v>1923</v>
      </c>
      <c r="E1811" s="4" t="s">
        <v>1924</v>
      </c>
      <c r="F1811" s="2">
        <f t="shared" si="76"/>
        <v>43262</v>
      </c>
      <c r="G1811" s="5">
        <v>43277</v>
      </c>
      <c r="H1811" s="6">
        <v>38000</v>
      </c>
      <c r="I1811" s="9">
        <v>38000</v>
      </c>
      <c r="J1811" s="4" t="s">
        <v>37</v>
      </c>
      <c r="K1811" s="8" t="s">
        <v>16</v>
      </c>
      <c r="L1811" s="3"/>
    </row>
    <row r="1812" spans="1:12" ht="114.95" customHeight="1">
      <c r="A1812" s="32">
        <v>1803</v>
      </c>
      <c r="B1812" s="2">
        <v>43262</v>
      </c>
      <c r="C1812" s="3" t="s">
        <v>1890</v>
      </c>
      <c r="D1812" s="3" t="s">
        <v>213</v>
      </c>
      <c r="E1812" s="4" t="s">
        <v>1925</v>
      </c>
      <c r="F1812" s="2">
        <f t="shared" si="76"/>
        <v>43272</v>
      </c>
      <c r="G1812" s="5">
        <v>43276</v>
      </c>
      <c r="H1812" s="6">
        <v>60000</v>
      </c>
      <c r="I1812" s="9">
        <v>60000</v>
      </c>
      <c r="J1812" s="4" t="s">
        <v>764</v>
      </c>
      <c r="K1812" s="8" t="s">
        <v>16</v>
      </c>
      <c r="L1812" s="3"/>
    </row>
    <row r="1813" spans="1:12" ht="114.95" customHeight="1">
      <c r="A1813" s="32">
        <v>1804</v>
      </c>
      <c r="B1813" s="2">
        <v>43262</v>
      </c>
      <c r="C1813" s="3" t="s">
        <v>1890</v>
      </c>
      <c r="D1813" s="3" t="s">
        <v>1914</v>
      </c>
      <c r="E1813" s="4" t="s">
        <v>433</v>
      </c>
      <c r="F1813" s="2">
        <f t="shared" si="76"/>
        <v>43272</v>
      </c>
      <c r="G1813" s="5">
        <v>43282</v>
      </c>
      <c r="H1813" s="6">
        <f>SUM(3*60000)</f>
        <v>180000</v>
      </c>
      <c r="I1813" s="9">
        <f>SUM(3*60000)</f>
        <v>180000</v>
      </c>
      <c r="J1813" s="4" t="s">
        <v>314</v>
      </c>
      <c r="K1813" s="8" t="s">
        <v>16</v>
      </c>
      <c r="L1813" s="3"/>
    </row>
    <row r="1814" spans="1:12" ht="114.95" customHeight="1">
      <c r="A1814" s="32">
        <v>1805</v>
      </c>
      <c r="B1814" s="2">
        <v>43262</v>
      </c>
      <c r="C1814" s="3" t="s">
        <v>1890</v>
      </c>
      <c r="D1814" s="3" t="s">
        <v>1915</v>
      </c>
      <c r="E1814" s="4" t="s">
        <v>1913</v>
      </c>
      <c r="F1814" s="2">
        <f t="shared" si="76"/>
        <v>43272</v>
      </c>
      <c r="G1814" s="5">
        <v>43282</v>
      </c>
      <c r="H1814" s="6">
        <f>SUM(3*150000)</f>
        <v>450000</v>
      </c>
      <c r="I1814" s="9">
        <f>SUM(3*150000)</f>
        <v>450000</v>
      </c>
      <c r="J1814" s="4" t="s">
        <v>314</v>
      </c>
      <c r="K1814" s="8" t="s">
        <v>16</v>
      </c>
      <c r="L1814" s="3"/>
    </row>
    <row r="1815" spans="1:12" ht="114.95" customHeight="1">
      <c r="A1815" s="32">
        <v>1806</v>
      </c>
      <c r="B1815" s="2">
        <v>43262</v>
      </c>
      <c r="C1815" s="3" t="s">
        <v>1890</v>
      </c>
      <c r="D1815" s="3" t="s">
        <v>1916</v>
      </c>
      <c r="E1815" s="4" t="s">
        <v>1913</v>
      </c>
      <c r="F1815" s="2">
        <f t="shared" si="76"/>
        <v>43272</v>
      </c>
      <c r="G1815" s="5">
        <v>43282</v>
      </c>
      <c r="H1815" s="6">
        <f>SUM(3*150000)</f>
        <v>450000</v>
      </c>
      <c r="I1815" s="9">
        <f>SUM(3*150000)</f>
        <v>450000</v>
      </c>
      <c r="J1815" s="4" t="s">
        <v>314</v>
      </c>
      <c r="K1815" s="8" t="s">
        <v>16</v>
      </c>
      <c r="L1815" s="3"/>
    </row>
    <row r="1816" spans="1:12" ht="114.95" customHeight="1">
      <c r="A1816" s="32">
        <v>1807</v>
      </c>
      <c r="B1816" s="2">
        <v>43262</v>
      </c>
      <c r="C1816" s="3" t="s">
        <v>1890</v>
      </c>
      <c r="D1816" s="3" t="s">
        <v>1917</v>
      </c>
      <c r="E1816" s="4" t="s">
        <v>1918</v>
      </c>
      <c r="F1816" s="2">
        <f t="shared" si="76"/>
        <v>43272</v>
      </c>
      <c r="G1816" s="5">
        <v>43282</v>
      </c>
      <c r="H1816" s="6">
        <f>SUM(3*80000)</f>
        <v>240000</v>
      </c>
      <c r="I1816" s="9">
        <f>SUM(3*80000)</f>
        <v>240000</v>
      </c>
      <c r="J1816" s="4" t="s">
        <v>314</v>
      </c>
      <c r="K1816" s="8" t="s">
        <v>16</v>
      </c>
      <c r="L1816" s="3"/>
    </row>
    <row r="1817" spans="1:12" ht="114.95" customHeight="1">
      <c r="A1817" s="32">
        <v>1794</v>
      </c>
      <c r="B1817" s="2">
        <v>43269</v>
      </c>
      <c r="C1817" s="3" t="s">
        <v>1890</v>
      </c>
      <c r="D1817" s="3" t="s">
        <v>1926</v>
      </c>
      <c r="E1817" s="4" t="s">
        <v>1927</v>
      </c>
      <c r="F1817" s="2">
        <f t="shared" si="76"/>
        <v>43279</v>
      </c>
      <c r="G1817" s="5">
        <v>43280</v>
      </c>
      <c r="H1817" s="6">
        <f>SUM(3*35000)</f>
        <v>105000</v>
      </c>
      <c r="I1817" s="9">
        <f>SUM(3*35000)</f>
        <v>105000</v>
      </c>
      <c r="J1817" s="4" t="s">
        <v>15</v>
      </c>
      <c r="K1817" s="8" t="s">
        <v>16</v>
      </c>
      <c r="L1817" s="3"/>
    </row>
    <row r="1818" spans="1:12" ht="114.95" customHeight="1">
      <c r="A1818" s="32">
        <v>1795</v>
      </c>
      <c r="B1818" s="2">
        <v>43269</v>
      </c>
      <c r="C1818" s="3" t="s">
        <v>1890</v>
      </c>
      <c r="D1818" s="3" t="s">
        <v>1928</v>
      </c>
      <c r="E1818" s="4" t="s">
        <v>1929</v>
      </c>
      <c r="F1818" s="2">
        <f t="shared" si="76"/>
        <v>43279</v>
      </c>
      <c r="G1818" s="5">
        <v>43280</v>
      </c>
      <c r="H1818" s="6">
        <f>SUM(3*300000)</f>
        <v>900000</v>
      </c>
      <c r="I1818" s="9">
        <f>SUM(3*300000)</f>
        <v>900000</v>
      </c>
      <c r="J1818" s="4" t="s">
        <v>15</v>
      </c>
      <c r="K1818" s="8" t="s">
        <v>16</v>
      </c>
      <c r="L1818" s="3"/>
    </row>
    <row r="1819" spans="1:12" ht="114.95" customHeight="1">
      <c r="A1819" s="32">
        <v>1796</v>
      </c>
      <c r="B1819" s="2">
        <v>43269</v>
      </c>
      <c r="C1819" s="3" t="s">
        <v>1890</v>
      </c>
      <c r="D1819" s="3" t="s">
        <v>1930</v>
      </c>
      <c r="E1819" s="4" t="s">
        <v>1931</v>
      </c>
      <c r="F1819" s="2">
        <f t="shared" si="76"/>
        <v>43279</v>
      </c>
      <c r="G1819" s="5">
        <v>43363</v>
      </c>
      <c r="H1819" s="6">
        <v>1328637.08</v>
      </c>
      <c r="I1819" s="9">
        <v>1328637.08</v>
      </c>
      <c r="J1819" s="4" t="s">
        <v>15</v>
      </c>
      <c r="K1819" s="8" t="s">
        <v>16</v>
      </c>
      <c r="L1819" s="3"/>
    </row>
    <row r="1820" spans="1:12" ht="114.95" customHeight="1">
      <c r="A1820" s="32">
        <v>1797</v>
      </c>
      <c r="B1820" s="2">
        <v>43269</v>
      </c>
      <c r="C1820" s="3" t="s">
        <v>1890</v>
      </c>
      <c r="D1820" s="3" t="s">
        <v>97</v>
      </c>
      <c r="E1820" s="4" t="s">
        <v>1922</v>
      </c>
      <c r="F1820" s="2">
        <f t="shared" si="76"/>
        <v>43279</v>
      </c>
      <c r="G1820" s="5">
        <v>43282</v>
      </c>
      <c r="H1820" s="6">
        <v>25200</v>
      </c>
      <c r="I1820" s="9">
        <v>25200</v>
      </c>
      <c r="J1820" s="4" t="s">
        <v>314</v>
      </c>
      <c r="K1820" s="8" t="s">
        <v>16</v>
      </c>
      <c r="L1820" s="3"/>
    </row>
    <row r="1821" spans="1:12" ht="114.95" customHeight="1">
      <c r="A1821" s="32">
        <v>1798</v>
      </c>
      <c r="B1821" s="2">
        <v>43269</v>
      </c>
      <c r="C1821" s="3" t="s">
        <v>1890</v>
      </c>
      <c r="D1821" s="3" t="s">
        <v>1923</v>
      </c>
      <c r="E1821" s="4" t="s">
        <v>1924</v>
      </c>
      <c r="F1821" s="2">
        <f t="shared" si="76"/>
        <v>43279</v>
      </c>
      <c r="G1821" s="5">
        <v>43277</v>
      </c>
      <c r="H1821" s="6">
        <v>38000</v>
      </c>
      <c r="I1821" s="9">
        <v>38000</v>
      </c>
      <c r="J1821" s="4" t="s">
        <v>37</v>
      </c>
      <c r="K1821" s="8" t="s">
        <v>16</v>
      </c>
      <c r="L1821" s="3" t="s">
        <v>96</v>
      </c>
    </row>
    <row r="1822" spans="1:12" ht="114.95" customHeight="1">
      <c r="A1822" s="32">
        <v>1799</v>
      </c>
      <c r="B1822" s="2">
        <v>43269</v>
      </c>
      <c r="C1822" s="3" t="s">
        <v>1890</v>
      </c>
      <c r="D1822" s="3" t="s">
        <v>1932</v>
      </c>
      <c r="E1822" s="4" t="s">
        <v>1933</v>
      </c>
      <c r="F1822" s="2">
        <f t="shared" si="76"/>
        <v>43279</v>
      </c>
      <c r="G1822" s="5">
        <v>43280</v>
      </c>
      <c r="H1822" s="6">
        <f>SUM(3*35000)</f>
        <v>105000</v>
      </c>
      <c r="I1822" s="9">
        <f>SUM(3*35000)</f>
        <v>105000</v>
      </c>
      <c r="J1822" s="4" t="s">
        <v>15</v>
      </c>
      <c r="K1822" s="8" t="s">
        <v>16</v>
      </c>
      <c r="L1822" s="3"/>
    </row>
    <row r="1823" spans="1:12" ht="114.95" customHeight="1">
      <c r="A1823" s="32">
        <v>1800</v>
      </c>
      <c r="B1823" s="2">
        <v>43269</v>
      </c>
      <c r="C1823" s="3" t="s">
        <v>1890</v>
      </c>
      <c r="D1823" s="3" t="s">
        <v>1934</v>
      </c>
      <c r="E1823" s="4" t="s">
        <v>93</v>
      </c>
      <c r="F1823" s="2">
        <f t="shared" si="76"/>
        <v>43279</v>
      </c>
      <c r="G1823" s="5">
        <v>43280</v>
      </c>
      <c r="H1823" s="6">
        <f>SUM(3*35000)</f>
        <v>105000</v>
      </c>
      <c r="I1823" s="9">
        <f>SUM(3*35000)</f>
        <v>105000</v>
      </c>
      <c r="J1823" s="4" t="s">
        <v>15</v>
      </c>
      <c r="K1823" s="8" t="s">
        <v>16</v>
      </c>
      <c r="L1823" s="3"/>
    </row>
    <row r="1824" spans="1:12" ht="114.95" customHeight="1">
      <c r="A1824" s="32">
        <v>1801</v>
      </c>
      <c r="B1824" s="2">
        <v>43269</v>
      </c>
      <c r="C1824" s="3" t="s">
        <v>1890</v>
      </c>
      <c r="D1824" s="3" t="s">
        <v>1912</v>
      </c>
      <c r="E1824" s="4" t="s">
        <v>1913</v>
      </c>
      <c r="F1824" s="2">
        <f t="shared" si="76"/>
        <v>43279</v>
      </c>
      <c r="G1824" s="5">
        <v>43282</v>
      </c>
      <c r="H1824" s="6">
        <f>SUM(3*150000)</f>
        <v>450000</v>
      </c>
      <c r="I1824" s="9">
        <f>SUM(3*150000)</f>
        <v>450000</v>
      </c>
      <c r="J1824" s="4" t="s">
        <v>314</v>
      </c>
      <c r="K1824" s="8" t="s">
        <v>16</v>
      </c>
      <c r="L1824" s="3"/>
    </row>
    <row r="1825" spans="1:12" ht="114.95" customHeight="1">
      <c r="A1825" s="32">
        <v>1802</v>
      </c>
      <c r="B1825" s="2">
        <v>43269</v>
      </c>
      <c r="C1825" s="3" t="s">
        <v>1890</v>
      </c>
      <c r="D1825" s="3" t="s">
        <v>1935</v>
      </c>
      <c r="E1825" s="4" t="s">
        <v>1936</v>
      </c>
      <c r="F1825" s="2">
        <f t="shared" si="76"/>
        <v>43279</v>
      </c>
      <c r="G1825" s="5">
        <v>43282</v>
      </c>
      <c r="H1825" s="6">
        <f>SUM(2*24000)</f>
        <v>48000</v>
      </c>
      <c r="I1825" s="9">
        <f>SUM(2*24000)</f>
        <v>48000</v>
      </c>
      <c r="J1825" s="4" t="s">
        <v>37</v>
      </c>
      <c r="K1825" s="8" t="s">
        <v>16</v>
      </c>
      <c r="L1825" s="3"/>
    </row>
    <row r="1826" spans="1:12" ht="114.95" customHeight="1">
      <c r="A1826" s="32">
        <v>1791</v>
      </c>
      <c r="B1826" s="2">
        <v>43270</v>
      </c>
      <c r="C1826" s="3" t="s">
        <v>1890</v>
      </c>
      <c r="D1826" s="3" t="s">
        <v>1937</v>
      </c>
      <c r="E1826" s="4" t="s">
        <v>1933</v>
      </c>
      <c r="F1826" s="2">
        <f t="shared" si="76"/>
        <v>43280</v>
      </c>
      <c r="G1826" s="5">
        <v>43281</v>
      </c>
      <c r="H1826" s="6">
        <f>SUM(3*35000)</f>
        <v>105000</v>
      </c>
      <c r="I1826" s="9">
        <f>SUM(3*35000)</f>
        <v>105000</v>
      </c>
      <c r="J1826" s="4" t="s">
        <v>15</v>
      </c>
      <c r="K1826" s="8" t="s">
        <v>16</v>
      </c>
      <c r="L1826" s="3"/>
    </row>
    <row r="1827" spans="1:12" ht="114.95" customHeight="1">
      <c r="A1827" s="32">
        <v>1792</v>
      </c>
      <c r="B1827" s="2">
        <v>43270</v>
      </c>
      <c r="C1827" s="3" t="s">
        <v>1890</v>
      </c>
      <c r="D1827" s="3" t="s">
        <v>1938</v>
      </c>
      <c r="E1827" s="4" t="s">
        <v>1933</v>
      </c>
      <c r="F1827" s="2">
        <f t="shared" si="76"/>
        <v>43280</v>
      </c>
      <c r="G1827" s="5">
        <v>43281</v>
      </c>
      <c r="H1827" s="6">
        <f>SUM(3*35000)</f>
        <v>105000</v>
      </c>
      <c r="I1827" s="9">
        <f>SUM(3*35000)</f>
        <v>105000</v>
      </c>
      <c r="J1827" s="4" t="s">
        <v>15</v>
      </c>
      <c r="K1827" s="8" t="s">
        <v>16</v>
      </c>
      <c r="L1827" s="3"/>
    </row>
    <row r="1828" spans="1:12" ht="114.95" customHeight="1">
      <c r="A1828" s="32">
        <v>1793</v>
      </c>
      <c r="B1828" s="2">
        <v>43270</v>
      </c>
      <c r="C1828" s="3" t="s">
        <v>1890</v>
      </c>
      <c r="D1828" s="3" t="s">
        <v>1721</v>
      </c>
      <c r="E1828" s="4" t="s">
        <v>1939</v>
      </c>
      <c r="F1828" s="2">
        <f t="shared" si="76"/>
        <v>43280</v>
      </c>
      <c r="G1828" s="5">
        <v>43281</v>
      </c>
      <c r="H1828" s="6">
        <f>SUM(3*41936)</f>
        <v>125808</v>
      </c>
      <c r="I1828" s="9">
        <f>SUM(3*41936)</f>
        <v>125808</v>
      </c>
      <c r="J1828" s="4" t="s">
        <v>15</v>
      </c>
      <c r="K1828" s="8" t="s">
        <v>16</v>
      </c>
      <c r="L1828" s="3"/>
    </row>
    <row r="1829" spans="1:12" ht="114.95" customHeight="1">
      <c r="A1829" s="32">
        <v>1816</v>
      </c>
      <c r="B1829" s="2">
        <v>43297</v>
      </c>
      <c r="C1829" s="3" t="s">
        <v>1890</v>
      </c>
      <c r="D1829" s="3" t="s">
        <v>900</v>
      </c>
      <c r="E1829" s="4" t="s">
        <v>1940</v>
      </c>
      <c r="F1829" s="2">
        <v>43311</v>
      </c>
      <c r="G1829" s="5">
        <v>43108</v>
      </c>
      <c r="H1829" s="6">
        <v>645000</v>
      </c>
      <c r="I1829" s="7">
        <v>645000</v>
      </c>
      <c r="J1829" s="4" t="s">
        <v>15</v>
      </c>
      <c r="K1829" s="8" t="s">
        <v>16</v>
      </c>
      <c r="L1829" s="3" t="s">
        <v>1941</v>
      </c>
    </row>
    <row r="1830" spans="1:12" ht="114.95" customHeight="1">
      <c r="A1830" s="32">
        <v>1808</v>
      </c>
      <c r="B1830" s="2">
        <v>43304</v>
      </c>
      <c r="C1830" s="3" t="s">
        <v>1890</v>
      </c>
      <c r="D1830" s="3" t="s">
        <v>1942</v>
      </c>
      <c r="E1830" s="4" t="s">
        <v>1943</v>
      </c>
      <c r="F1830" s="2">
        <v>43259</v>
      </c>
      <c r="G1830" s="5">
        <v>43326</v>
      </c>
      <c r="H1830" s="6">
        <v>45000</v>
      </c>
      <c r="I1830" s="7">
        <v>45000</v>
      </c>
      <c r="J1830" s="4" t="s">
        <v>37</v>
      </c>
      <c r="K1830" s="8" t="s">
        <v>16</v>
      </c>
      <c r="L1830" s="3"/>
    </row>
    <row r="1831" spans="1:12" ht="114.95" customHeight="1">
      <c r="A1831" s="32">
        <v>1809</v>
      </c>
      <c r="B1831" s="2">
        <v>43304</v>
      </c>
      <c r="C1831" s="3" t="s">
        <v>1890</v>
      </c>
      <c r="D1831" s="3" t="s">
        <v>747</v>
      </c>
      <c r="E1831" s="4" t="s">
        <v>748</v>
      </c>
      <c r="F1831" s="2">
        <v>43259</v>
      </c>
      <c r="G1831" s="5">
        <v>43107</v>
      </c>
      <c r="H1831" s="6">
        <v>300000</v>
      </c>
      <c r="I1831" s="7">
        <v>300000</v>
      </c>
      <c r="J1831" s="4" t="s">
        <v>19</v>
      </c>
      <c r="K1831" s="8" t="s">
        <v>16</v>
      </c>
      <c r="L1831" s="3" t="s">
        <v>103</v>
      </c>
    </row>
    <row r="1832" spans="1:12" ht="114.95" customHeight="1">
      <c r="A1832" s="32">
        <v>1810</v>
      </c>
      <c r="B1832" s="2">
        <v>43304</v>
      </c>
      <c r="C1832" s="3" t="s">
        <v>1890</v>
      </c>
      <c r="D1832" s="3" t="s">
        <v>1944</v>
      </c>
      <c r="E1832" s="4" t="s">
        <v>1945</v>
      </c>
      <c r="F1832" s="2">
        <v>43259</v>
      </c>
      <c r="G1832" s="5">
        <v>43166</v>
      </c>
      <c r="H1832" s="6">
        <v>65000</v>
      </c>
      <c r="I1832" s="7">
        <v>65000</v>
      </c>
      <c r="J1832" s="4" t="s">
        <v>19</v>
      </c>
      <c r="K1832" s="8" t="s">
        <v>16</v>
      </c>
      <c r="L1832" s="3" t="s">
        <v>103</v>
      </c>
    </row>
    <row r="1833" spans="1:12" ht="114.95" customHeight="1">
      <c r="A1833" s="32">
        <v>1811</v>
      </c>
      <c r="B1833" s="2">
        <v>43304</v>
      </c>
      <c r="C1833" s="3" t="s">
        <v>1890</v>
      </c>
      <c r="D1833" s="3" t="s">
        <v>1795</v>
      </c>
      <c r="E1833" s="4" t="s">
        <v>1946</v>
      </c>
      <c r="F1833" s="2">
        <v>43259</v>
      </c>
      <c r="G1833" s="5">
        <v>43298</v>
      </c>
      <c r="H1833" s="6">
        <v>320000</v>
      </c>
      <c r="I1833" s="7">
        <v>320000</v>
      </c>
      <c r="J1833" s="4" t="s">
        <v>19</v>
      </c>
      <c r="K1833" s="8" t="s">
        <v>16</v>
      </c>
      <c r="L1833" s="3" t="s">
        <v>103</v>
      </c>
    </row>
    <row r="1834" spans="1:12" ht="114.95" customHeight="1">
      <c r="A1834" s="32">
        <v>1812</v>
      </c>
      <c r="B1834" s="2">
        <v>43304</v>
      </c>
      <c r="C1834" s="3" t="s">
        <v>1890</v>
      </c>
      <c r="D1834" s="3" t="s">
        <v>1777</v>
      </c>
      <c r="E1834" s="4" t="s">
        <v>1947</v>
      </c>
      <c r="F1834" s="2">
        <v>43259</v>
      </c>
      <c r="G1834" s="5">
        <v>43332</v>
      </c>
      <c r="H1834" s="6">
        <v>256640</v>
      </c>
      <c r="I1834" s="7">
        <v>256640</v>
      </c>
      <c r="J1834" s="4" t="s">
        <v>19</v>
      </c>
      <c r="K1834" s="8" t="s">
        <v>16</v>
      </c>
      <c r="L1834" s="3"/>
    </row>
    <row r="1835" spans="1:12" ht="114.95" customHeight="1">
      <c r="A1835" s="32">
        <v>1813</v>
      </c>
      <c r="B1835" s="2">
        <v>43304</v>
      </c>
      <c r="C1835" s="3" t="s">
        <v>1890</v>
      </c>
      <c r="D1835" s="3" t="s">
        <v>1948</v>
      </c>
      <c r="E1835" s="4" t="s">
        <v>1949</v>
      </c>
      <c r="F1835" s="2">
        <v>43259</v>
      </c>
      <c r="G1835" s="5">
        <v>43326</v>
      </c>
      <c r="H1835" s="6">
        <v>96250</v>
      </c>
      <c r="I1835" s="7">
        <v>96250</v>
      </c>
      <c r="J1835" s="4" t="s">
        <v>37</v>
      </c>
      <c r="K1835" s="8" t="s">
        <v>16</v>
      </c>
      <c r="L1835" s="3"/>
    </row>
    <row r="1836" spans="1:12" ht="114.95" customHeight="1">
      <c r="A1836" s="32">
        <v>1817</v>
      </c>
      <c r="B1836" s="2">
        <v>43329</v>
      </c>
      <c r="C1836" s="3" t="s">
        <v>1890</v>
      </c>
      <c r="D1836" s="3" t="s">
        <v>1950</v>
      </c>
      <c r="E1836" s="4" t="s">
        <v>1951</v>
      </c>
      <c r="F1836" s="2">
        <v>43343</v>
      </c>
      <c r="G1836" s="5">
        <v>43343</v>
      </c>
      <c r="H1836" s="6">
        <v>165000</v>
      </c>
      <c r="I1836" s="7">
        <v>165000</v>
      </c>
      <c r="J1836" s="4" t="s">
        <v>19</v>
      </c>
      <c r="K1836" s="8" t="s">
        <v>16</v>
      </c>
      <c r="L1836" s="3"/>
    </row>
    <row r="1837" spans="1:12" ht="114.95" customHeight="1">
      <c r="A1837" s="32">
        <v>1818</v>
      </c>
      <c r="B1837" s="2">
        <v>43329</v>
      </c>
      <c r="C1837" s="3" t="s">
        <v>1890</v>
      </c>
      <c r="D1837" s="3" t="s">
        <v>1952</v>
      </c>
      <c r="E1837" s="4" t="s">
        <v>1953</v>
      </c>
      <c r="F1837" s="2">
        <v>43343</v>
      </c>
      <c r="G1837" s="5">
        <v>43109</v>
      </c>
      <c r="H1837" s="6">
        <v>100000</v>
      </c>
      <c r="I1837" s="7">
        <v>100000</v>
      </c>
      <c r="J1837" s="4" t="s">
        <v>37</v>
      </c>
      <c r="K1837" s="8" t="s">
        <v>16</v>
      </c>
      <c r="L1837" s="3"/>
    </row>
    <row r="1838" spans="1:12" ht="114.95" customHeight="1">
      <c r="A1838" s="32">
        <v>1819</v>
      </c>
      <c r="B1838" s="2">
        <v>43329</v>
      </c>
      <c r="C1838" s="3" t="s">
        <v>1890</v>
      </c>
      <c r="D1838" s="3" t="s">
        <v>1910</v>
      </c>
      <c r="E1838" s="4" t="s">
        <v>1954</v>
      </c>
      <c r="F1838" s="2">
        <v>43343</v>
      </c>
      <c r="G1838" s="5">
        <v>43109</v>
      </c>
      <c r="H1838" s="6">
        <v>147973</v>
      </c>
      <c r="I1838" s="7">
        <v>147973</v>
      </c>
      <c r="J1838" s="4" t="s">
        <v>37</v>
      </c>
      <c r="K1838" s="8" t="s">
        <v>16</v>
      </c>
      <c r="L1838" s="3"/>
    </row>
    <row r="1839" spans="1:12" ht="114.95" customHeight="1">
      <c r="A1839" s="32">
        <v>1820</v>
      </c>
      <c r="B1839" s="2">
        <v>43339</v>
      </c>
      <c r="C1839" s="3" t="s">
        <v>1890</v>
      </c>
      <c r="D1839" s="3" t="s">
        <v>1876</v>
      </c>
      <c r="E1839" s="4" t="s">
        <v>1955</v>
      </c>
      <c r="F1839" s="2">
        <f>B1839 + 14</f>
        <v>43353</v>
      </c>
      <c r="G1839" s="5">
        <v>43354</v>
      </c>
      <c r="H1839" s="6">
        <v>60000</v>
      </c>
      <c r="I1839" s="7">
        <v>60000</v>
      </c>
      <c r="J1839" s="4" t="s">
        <v>19</v>
      </c>
      <c r="K1839" s="8" t="s">
        <v>16</v>
      </c>
      <c r="L1839" s="3"/>
    </row>
    <row r="1840" spans="1:12" ht="114.95" customHeight="1">
      <c r="A1840" s="32">
        <v>1821</v>
      </c>
      <c r="B1840" s="2">
        <v>43349</v>
      </c>
      <c r="C1840" s="3" t="s">
        <v>1890</v>
      </c>
      <c r="D1840" s="3" t="s">
        <v>1956</v>
      </c>
      <c r="E1840" s="4" t="s">
        <v>1957</v>
      </c>
      <c r="F1840" s="2">
        <f>B1840 + 14</f>
        <v>43363</v>
      </c>
      <c r="G1840" s="5">
        <v>43364</v>
      </c>
      <c r="H1840" s="6">
        <v>49368</v>
      </c>
      <c r="I1840" s="7">
        <v>49368</v>
      </c>
      <c r="J1840" s="4" t="s">
        <v>37</v>
      </c>
      <c r="K1840" s="8" t="s">
        <v>16</v>
      </c>
      <c r="L1840" s="3"/>
    </row>
    <row r="1841" spans="1:12" ht="114.95" customHeight="1">
      <c r="A1841" s="32">
        <v>1822</v>
      </c>
      <c r="B1841" s="2">
        <v>43361</v>
      </c>
      <c r="C1841" s="3" t="s">
        <v>1890</v>
      </c>
      <c r="D1841" s="3" t="s">
        <v>201</v>
      </c>
      <c r="E1841" s="4" t="s">
        <v>1958</v>
      </c>
      <c r="F1841" s="2">
        <f>B1841 + 14</f>
        <v>43375</v>
      </c>
      <c r="G1841" s="5">
        <v>43375</v>
      </c>
      <c r="H1841" s="6">
        <f>SUM(1250000*3)</f>
        <v>3750000</v>
      </c>
      <c r="I1841" s="7">
        <f>SUM(1250000*3)</f>
        <v>3750000</v>
      </c>
      <c r="J1841" s="4" t="s">
        <v>19</v>
      </c>
      <c r="K1841" s="8" t="s">
        <v>16</v>
      </c>
      <c r="L1841" s="3"/>
    </row>
    <row r="1842" spans="1:12" ht="114.95" customHeight="1">
      <c r="A1842" s="32">
        <v>1823</v>
      </c>
      <c r="B1842" s="2">
        <v>43361</v>
      </c>
      <c r="C1842" s="3" t="s">
        <v>1890</v>
      </c>
      <c r="D1842" s="3" t="s">
        <v>1959</v>
      </c>
      <c r="E1842" s="4" t="s">
        <v>1960</v>
      </c>
      <c r="F1842" s="2">
        <f>B1842 + 14</f>
        <v>43375</v>
      </c>
      <c r="G1842" s="5">
        <v>43375</v>
      </c>
      <c r="H1842" s="6">
        <v>60000</v>
      </c>
      <c r="I1842" s="7">
        <v>60000</v>
      </c>
      <c r="J1842" s="4" t="s">
        <v>153</v>
      </c>
      <c r="K1842" s="8" t="s">
        <v>16</v>
      </c>
      <c r="L1842" s="3"/>
    </row>
    <row r="1843" spans="1:12" ht="114.95" customHeight="1">
      <c r="A1843" s="32">
        <v>1824</v>
      </c>
      <c r="B1843" s="2">
        <v>43382</v>
      </c>
      <c r="C1843" s="3" t="s">
        <v>1890</v>
      </c>
      <c r="D1843" s="3" t="s">
        <v>1961</v>
      </c>
      <c r="E1843" s="4" t="s">
        <v>1962</v>
      </c>
      <c r="F1843" s="2">
        <f t="shared" ref="F1843:F1866" si="77">SUM(B1843 +14)</f>
        <v>43396</v>
      </c>
      <c r="G1843" s="5">
        <v>43396</v>
      </c>
      <c r="H1843" s="6">
        <v>33616</v>
      </c>
      <c r="I1843" s="7">
        <v>33616</v>
      </c>
      <c r="J1843" s="4" t="s">
        <v>37</v>
      </c>
      <c r="K1843" s="3" t="s">
        <v>16</v>
      </c>
      <c r="L1843" s="3"/>
    </row>
    <row r="1844" spans="1:12" ht="114.95" customHeight="1">
      <c r="A1844" s="32">
        <v>1825</v>
      </c>
      <c r="B1844" s="2">
        <v>43382</v>
      </c>
      <c r="C1844" s="3" t="s">
        <v>1890</v>
      </c>
      <c r="D1844" s="3" t="s">
        <v>1963</v>
      </c>
      <c r="E1844" s="4" t="s">
        <v>1964</v>
      </c>
      <c r="F1844" s="2">
        <f t="shared" si="77"/>
        <v>43396</v>
      </c>
      <c r="G1844" s="5">
        <v>43396</v>
      </c>
      <c r="H1844" s="6">
        <v>33616</v>
      </c>
      <c r="I1844" s="7">
        <v>33616</v>
      </c>
      <c r="J1844" s="4" t="s">
        <v>37</v>
      </c>
      <c r="K1844" s="3" t="s">
        <v>16</v>
      </c>
      <c r="L1844" s="3"/>
    </row>
    <row r="1845" spans="1:12" ht="114.95" customHeight="1">
      <c r="A1845" s="32">
        <v>1826</v>
      </c>
      <c r="B1845" s="2">
        <v>43382</v>
      </c>
      <c r="C1845" s="3" t="s">
        <v>1890</v>
      </c>
      <c r="D1845" s="3" t="s">
        <v>1965</v>
      </c>
      <c r="E1845" s="4" t="s">
        <v>1966</v>
      </c>
      <c r="F1845" s="2">
        <f t="shared" si="77"/>
        <v>43396</v>
      </c>
      <c r="G1845" s="5">
        <v>43396</v>
      </c>
      <c r="H1845" s="6">
        <v>50000</v>
      </c>
      <c r="I1845" s="7">
        <v>50000</v>
      </c>
      <c r="J1845" s="4" t="s">
        <v>37</v>
      </c>
      <c r="K1845" s="3" t="s">
        <v>16</v>
      </c>
      <c r="L1845" s="3"/>
    </row>
    <row r="1846" spans="1:12" ht="114.95" customHeight="1">
      <c r="A1846" s="32">
        <v>1827</v>
      </c>
      <c r="B1846" s="2">
        <v>43382</v>
      </c>
      <c r="C1846" s="3" t="s">
        <v>1890</v>
      </c>
      <c r="D1846" s="3" t="s">
        <v>1967</v>
      </c>
      <c r="E1846" s="4" t="s">
        <v>1968</v>
      </c>
      <c r="F1846" s="2">
        <f t="shared" si="77"/>
        <v>43396</v>
      </c>
      <c r="G1846" s="5">
        <v>43396</v>
      </c>
      <c r="H1846" s="6">
        <v>62648.49</v>
      </c>
      <c r="I1846" s="7">
        <v>62648.49</v>
      </c>
      <c r="J1846" s="4" t="s">
        <v>37</v>
      </c>
      <c r="K1846" s="3" t="s">
        <v>16</v>
      </c>
      <c r="L1846" s="3"/>
    </row>
    <row r="1847" spans="1:12" ht="114.95" customHeight="1">
      <c r="A1847" s="32">
        <v>1828</v>
      </c>
      <c r="B1847" s="2">
        <v>43382</v>
      </c>
      <c r="C1847" s="3" t="s">
        <v>1890</v>
      </c>
      <c r="D1847" s="3" t="s">
        <v>1969</v>
      </c>
      <c r="E1847" s="4" t="s">
        <v>1970</v>
      </c>
      <c r="F1847" s="2">
        <f t="shared" si="77"/>
        <v>43396</v>
      </c>
      <c r="G1847" s="5">
        <v>43396</v>
      </c>
      <c r="H1847" s="6">
        <v>60000</v>
      </c>
      <c r="I1847" s="7">
        <v>60000</v>
      </c>
      <c r="J1847" s="4" t="s">
        <v>153</v>
      </c>
      <c r="K1847" s="3" t="s">
        <v>16</v>
      </c>
      <c r="L1847" s="3"/>
    </row>
    <row r="1848" spans="1:12" ht="114.95" customHeight="1">
      <c r="A1848" s="32">
        <v>1829</v>
      </c>
      <c r="B1848" s="2">
        <v>43382</v>
      </c>
      <c r="C1848" s="3" t="s">
        <v>1890</v>
      </c>
      <c r="D1848" s="3" t="s">
        <v>35</v>
      </c>
      <c r="E1848" s="4" t="s">
        <v>136</v>
      </c>
      <c r="F1848" s="2">
        <f t="shared" si="77"/>
        <v>43396</v>
      </c>
      <c r="G1848" s="5">
        <v>43396</v>
      </c>
      <c r="H1848" s="6">
        <v>675000</v>
      </c>
      <c r="I1848" s="7">
        <v>675000</v>
      </c>
      <c r="J1848" s="4" t="s">
        <v>37</v>
      </c>
      <c r="K1848" s="3" t="s">
        <v>16</v>
      </c>
      <c r="L1848" s="3"/>
    </row>
    <row r="1849" spans="1:12" ht="114.95" customHeight="1">
      <c r="A1849" s="32">
        <v>1830</v>
      </c>
      <c r="B1849" s="2">
        <v>43382</v>
      </c>
      <c r="C1849" s="3" t="s">
        <v>1890</v>
      </c>
      <c r="D1849" s="3" t="s">
        <v>55</v>
      </c>
      <c r="E1849" s="4" t="s">
        <v>159</v>
      </c>
      <c r="F1849" s="2">
        <f t="shared" si="77"/>
        <v>43396</v>
      </c>
      <c r="G1849" s="5">
        <v>43396</v>
      </c>
      <c r="H1849" s="6">
        <v>175000</v>
      </c>
      <c r="I1849" s="7">
        <v>175000</v>
      </c>
      <c r="J1849" s="4" t="s">
        <v>37</v>
      </c>
      <c r="K1849" s="3" t="s">
        <v>16</v>
      </c>
      <c r="L1849" s="3"/>
    </row>
    <row r="1850" spans="1:12" ht="114.95" customHeight="1">
      <c r="A1850" s="32">
        <v>1831</v>
      </c>
      <c r="B1850" s="2">
        <v>43382</v>
      </c>
      <c r="C1850" s="3" t="s">
        <v>1890</v>
      </c>
      <c r="D1850" s="3" t="s">
        <v>538</v>
      </c>
      <c r="E1850" s="4" t="s">
        <v>158</v>
      </c>
      <c r="F1850" s="2">
        <f t="shared" si="77"/>
        <v>43396</v>
      </c>
      <c r="G1850" s="5">
        <v>43396</v>
      </c>
      <c r="H1850" s="6">
        <v>425000</v>
      </c>
      <c r="I1850" s="7">
        <v>425000</v>
      </c>
      <c r="J1850" s="4" t="s">
        <v>37</v>
      </c>
      <c r="K1850" s="3" t="s">
        <v>16</v>
      </c>
      <c r="L1850" s="3"/>
    </row>
    <row r="1851" spans="1:12" ht="114.95" customHeight="1">
      <c r="A1851" s="32">
        <v>1832</v>
      </c>
      <c r="B1851" s="2">
        <v>43403</v>
      </c>
      <c r="C1851" s="3" t="s">
        <v>1890</v>
      </c>
      <c r="D1851" s="3" t="s">
        <v>137</v>
      </c>
      <c r="E1851" s="4" t="s">
        <v>433</v>
      </c>
      <c r="F1851" s="2">
        <f t="shared" si="77"/>
        <v>43417</v>
      </c>
      <c r="G1851" s="5">
        <v>43418</v>
      </c>
      <c r="H1851" s="6">
        <v>46000</v>
      </c>
      <c r="I1851" s="7">
        <v>46000</v>
      </c>
      <c r="J1851" s="4" t="s">
        <v>37</v>
      </c>
      <c r="K1851" s="8" t="s">
        <v>16</v>
      </c>
      <c r="L1851" s="3"/>
    </row>
    <row r="1852" spans="1:12" ht="114.95" customHeight="1">
      <c r="A1852" s="32">
        <v>1833</v>
      </c>
      <c r="B1852" s="2">
        <v>43403</v>
      </c>
      <c r="C1852" s="3" t="s">
        <v>1890</v>
      </c>
      <c r="D1852" s="3" t="s">
        <v>1971</v>
      </c>
      <c r="E1852" s="4" t="s">
        <v>1972</v>
      </c>
      <c r="F1852" s="2">
        <f t="shared" si="77"/>
        <v>43417</v>
      </c>
      <c r="G1852" s="5">
        <v>43418</v>
      </c>
      <c r="H1852" s="6">
        <v>35000</v>
      </c>
      <c r="I1852" s="7">
        <v>35000</v>
      </c>
      <c r="J1852" s="4" t="s">
        <v>37</v>
      </c>
      <c r="K1852" s="8" t="s">
        <v>16</v>
      </c>
      <c r="L1852" s="3"/>
    </row>
    <row r="1853" spans="1:12" ht="114.95" customHeight="1">
      <c r="A1853" s="32">
        <v>1834</v>
      </c>
      <c r="B1853" s="2">
        <v>43403</v>
      </c>
      <c r="C1853" s="3" t="s">
        <v>1890</v>
      </c>
      <c r="D1853" s="3" t="s">
        <v>1973</v>
      </c>
      <c r="E1853" s="4" t="s">
        <v>1974</v>
      </c>
      <c r="F1853" s="2">
        <f t="shared" si="77"/>
        <v>43417</v>
      </c>
      <c r="G1853" s="5">
        <v>43418</v>
      </c>
      <c r="H1853" s="6">
        <v>70000</v>
      </c>
      <c r="I1853" s="7">
        <v>70000</v>
      </c>
      <c r="J1853" s="4" t="s">
        <v>37</v>
      </c>
      <c r="K1853" s="8" t="s">
        <v>16</v>
      </c>
      <c r="L1853" s="3"/>
    </row>
    <row r="1854" spans="1:12" ht="114.95" customHeight="1">
      <c r="A1854" s="32">
        <v>1835</v>
      </c>
      <c r="B1854" s="2">
        <v>43403</v>
      </c>
      <c r="C1854" s="3" t="s">
        <v>1890</v>
      </c>
      <c r="D1854" s="3" t="s">
        <v>1942</v>
      </c>
      <c r="E1854" s="4" t="s">
        <v>1975</v>
      </c>
      <c r="F1854" s="2">
        <f t="shared" si="77"/>
        <v>43417</v>
      </c>
      <c r="G1854" s="5">
        <v>43602</v>
      </c>
      <c r="H1854" s="6">
        <v>38500</v>
      </c>
      <c r="I1854" s="7">
        <v>38500</v>
      </c>
      <c r="J1854" s="4" t="s">
        <v>37</v>
      </c>
      <c r="K1854" s="8" t="s">
        <v>16</v>
      </c>
      <c r="L1854" s="3"/>
    </row>
    <row r="1855" spans="1:12" ht="114.95" customHeight="1">
      <c r="A1855" s="32">
        <v>1836</v>
      </c>
      <c r="B1855" s="2">
        <v>43403</v>
      </c>
      <c r="C1855" s="3" t="s">
        <v>1890</v>
      </c>
      <c r="D1855" s="3" t="s">
        <v>1976</v>
      </c>
      <c r="E1855" s="4" t="s">
        <v>1977</v>
      </c>
      <c r="F1855" s="2">
        <f t="shared" si="77"/>
        <v>43417</v>
      </c>
      <c r="G1855" s="5">
        <v>43418</v>
      </c>
      <c r="H1855" s="6">
        <v>35000</v>
      </c>
      <c r="I1855" s="7">
        <v>35000</v>
      </c>
      <c r="J1855" s="4" t="s">
        <v>153</v>
      </c>
      <c r="K1855" s="8" t="s">
        <v>16</v>
      </c>
      <c r="L1855" s="3"/>
    </row>
    <row r="1856" spans="1:12" ht="114.95" customHeight="1">
      <c r="A1856" s="32">
        <v>1837</v>
      </c>
      <c r="B1856" s="2">
        <v>43420</v>
      </c>
      <c r="C1856" s="3" t="s">
        <v>1890</v>
      </c>
      <c r="D1856" s="3" t="s">
        <v>1978</v>
      </c>
      <c r="E1856" s="4" t="s">
        <v>1979</v>
      </c>
      <c r="F1856" s="2">
        <f t="shared" si="77"/>
        <v>43434</v>
      </c>
      <c r="G1856" s="5">
        <v>43439</v>
      </c>
      <c r="H1856" s="6">
        <f>SUM(4500*3)</f>
        <v>13500</v>
      </c>
      <c r="I1856" s="7">
        <f>SUM(4500*3)</f>
        <v>13500</v>
      </c>
      <c r="J1856" s="4" t="s">
        <v>620</v>
      </c>
      <c r="K1856" s="8" t="s">
        <v>15</v>
      </c>
      <c r="L1856" s="3" t="s">
        <v>1980</v>
      </c>
    </row>
    <row r="1857" spans="1:12" ht="114.95" customHeight="1">
      <c r="A1857" s="32">
        <v>1838</v>
      </c>
      <c r="B1857" s="2">
        <v>43420</v>
      </c>
      <c r="C1857" s="3" t="s">
        <v>1890</v>
      </c>
      <c r="D1857" s="3" t="s">
        <v>1981</v>
      </c>
      <c r="E1857" s="11" t="s">
        <v>120</v>
      </c>
      <c r="F1857" s="2">
        <f t="shared" si="77"/>
        <v>43434</v>
      </c>
      <c r="G1857" s="5">
        <v>43439</v>
      </c>
      <c r="H1857" s="6">
        <f>SUM(3*76000)</f>
        <v>228000</v>
      </c>
      <c r="I1857" s="7">
        <f>SUM(3*76000)</f>
        <v>228000</v>
      </c>
      <c r="J1857" s="4" t="s">
        <v>15</v>
      </c>
      <c r="K1857" s="8" t="s">
        <v>16</v>
      </c>
      <c r="L1857" s="3"/>
    </row>
    <row r="1858" spans="1:12" ht="114.95" customHeight="1">
      <c r="A1858" s="32">
        <v>1839</v>
      </c>
      <c r="B1858" s="2">
        <v>43420</v>
      </c>
      <c r="C1858" s="3" t="s">
        <v>1890</v>
      </c>
      <c r="D1858" s="3" t="s">
        <v>1982</v>
      </c>
      <c r="E1858" s="4" t="s">
        <v>1983</v>
      </c>
      <c r="F1858" s="2">
        <f t="shared" si="77"/>
        <v>43434</v>
      </c>
      <c r="G1858" s="5">
        <v>43438</v>
      </c>
      <c r="H1858" s="6">
        <v>67000</v>
      </c>
      <c r="I1858" s="7">
        <v>67000</v>
      </c>
      <c r="J1858" s="4" t="s">
        <v>15</v>
      </c>
      <c r="K1858" s="8" t="s">
        <v>16</v>
      </c>
      <c r="L1858" s="3"/>
    </row>
    <row r="1859" spans="1:12" ht="114.95" customHeight="1">
      <c r="A1859" s="32">
        <v>1840</v>
      </c>
      <c r="B1859" s="2">
        <v>43420</v>
      </c>
      <c r="C1859" s="3" t="s">
        <v>1890</v>
      </c>
      <c r="D1859" s="3" t="s">
        <v>1984</v>
      </c>
      <c r="E1859" s="4" t="s">
        <v>1985</v>
      </c>
      <c r="F1859" s="2">
        <f t="shared" si="77"/>
        <v>43434</v>
      </c>
      <c r="G1859" s="5">
        <v>43439</v>
      </c>
      <c r="H1859" s="6">
        <f>SUM(3*30000)</f>
        <v>90000</v>
      </c>
      <c r="I1859" s="7">
        <f>SUM(3*30000)</f>
        <v>90000</v>
      </c>
      <c r="J1859" s="4" t="s">
        <v>15</v>
      </c>
      <c r="K1859" s="8" t="s">
        <v>16</v>
      </c>
      <c r="L1859" s="3"/>
    </row>
    <row r="1860" spans="1:12" ht="114.95" customHeight="1">
      <c r="A1860" s="32">
        <v>1841</v>
      </c>
      <c r="B1860" s="2">
        <v>43420</v>
      </c>
      <c r="C1860" s="3" t="s">
        <v>1890</v>
      </c>
      <c r="D1860" s="3" t="s">
        <v>1986</v>
      </c>
      <c r="E1860" s="4" t="s">
        <v>433</v>
      </c>
      <c r="F1860" s="2">
        <f t="shared" si="77"/>
        <v>43434</v>
      </c>
      <c r="G1860" s="5">
        <v>43439</v>
      </c>
      <c r="H1860" s="6">
        <f>SUM(3*50000)</f>
        <v>150000</v>
      </c>
      <c r="I1860" s="7">
        <f>SUM(3*50000)</f>
        <v>150000</v>
      </c>
      <c r="J1860" s="4" t="s">
        <v>15</v>
      </c>
      <c r="K1860" s="8" t="s">
        <v>16</v>
      </c>
      <c r="L1860" s="3"/>
    </row>
    <row r="1861" spans="1:12" ht="114.95" customHeight="1">
      <c r="A1861" s="32">
        <v>1842</v>
      </c>
      <c r="B1861" s="2">
        <v>43420</v>
      </c>
      <c r="C1861" s="3" t="s">
        <v>1890</v>
      </c>
      <c r="D1861" s="3" t="s">
        <v>1987</v>
      </c>
      <c r="E1861" s="4" t="s">
        <v>433</v>
      </c>
      <c r="F1861" s="2">
        <f t="shared" si="77"/>
        <v>43434</v>
      </c>
      <c r="G1861" s="5">
        <v>43439</v>
      </c>
      <c r="H1861" s="6">
        <f>SUM(3*50000)</f>
        <v>150000</v>
      </c>
      <c r="I1861" s="7">
        <f>SUM(3*50000)</f>
        <v>150000</v>
      </c>
      <c r="J1861" s="4" t="s">
        <v>15</v>
      </c>
      <c r="K1861" s="8" t="s">
        <v>16</v>
      </c>
      <c r="L1861" s="3"/>
    </row>
    <row r="1862" spans="1:12" ht="114.95" customHeight="1">
      <c r="A1862" s="32">
        <v>1843</v>
      </c>
      <c r="B1862" s="2">
        <v>43424</v>
      </c>
      <c r="C1862" s="3" t="s">
        <v>1890</v>
      </c>
      <c r="D1862" s="3" t="s">
        <v>123</v>
      </c>
      <c r="E1862" s="4" t="s">
        <v>124</v>
      </c>
      <c r="F1862" s="2">
        <f t="shared" si="77"/>
        <v>43438</v>
      </c>
      <c r="G1862" s="5">
        <v>43439</v>
      </c>
      <c r="H1862" s="6">
        <f>SUM(12*245946.92)</f>
        <v>2951363.04</v>
      </c>
      <c r="I1862" s="7">
        <f>SUM(12*245946.92)</f>
        <v>2951363.04</v>
      </c>
      <c r="J1862" s="4" t="s">
        <v>73</v>
      </c>
      <c r="K1862" s="8" t="s">
        <v>16</v>
      </c>
      <c r="L1862" s="3"/>
    </row>
    <row r="1863" spans="1:12" ht="114.95" customHeight="1">
      <c r="A1863" s="32">
        <v>1844</v>
      </c>
      <c r="B1863" s="2">
        <v>43424</v>
      </c>
      <c r="C1863" s="3" t="s">
        <v>1890</v>
      </c>
      <c r="D1863" s="3" t="s">
        <v>123</v>
      </c>
      <c r="E1863" s="4" t="s">
        <v>124</v>
      </c>
      <c r="F1863" s="2">
        <f t="shared" si="77"/>
        <v>43438</v>
      </c>
      <c r="G1863" s="5">
        <v>43439</v>
      </c>
      <c r="H1863" s="6">
        <f>SUM(12*72183.19)</f>
        <v>866198.28</v>
      </c>
      <c r="I1863" s="7">
        <f>SUM(12*72183.19)</f>
        <v>866198.28</v>
      </c>
      <c r="J1863" s="4" t="s">
        <v>73</v>
      </c>
      <c r="K1863" s="8" t="s">
        <v>16</v>
      </c>
      <c r="L1863" s="3"/>
    </row>
    <row r="1864" spans="1:12" ht="114.95" customHeight="1">
      <c r="A1864" s="32">
        <v>1845</v>
      </c>
      <c r="B1864" s="2">
        <v>43424</v>
      </c>
      <c r="C1864" s="3" t="s">
        <v>1890</v>
      </c>
      <c r="D1864" s="3" t="s">
        <v>123</v>
      </c>
      <c r="E1864" s="4" t="s">
        <v>124</v>
      </c>
      <c r="F1864" s="2">
        <f t="shared" si="77"/>
        <v>43438</v>
      </c>
      <c r="G1864" s="5">
        <v>43439</v>
      </c>
      <c r="H1864" s="6">
        <f>SUM(12*50219.8)</f>
        <v>602637.60000000009</v>
      </c>
      <c r="I1864" s="7">
        <f>SUM(12*50219.8)</f>
        <v>602637.60000000009</v>
      </c>
      <c r="J1864" s="4" t="s">
        <v>73</v>
      </c>
      <c r="K1864" s="8" t="s">
        <v>16</v>
      </c>
      <c r="L1864" s="3"/>
    </row>
    <row r="1865" spans="1:12" ht="114.95" customHeight="1">
      <c r="A1865" s="32">
        <v>1846</v>
      </c>
      <c r="B1865" s="2">
        <v>43424</v>
      </c>
      <c r="C1865" s="3" t="s">
        <v>1890</v>
      </c>
      <c r="D1865" s="3" t="s">
        <v>521</v>
      </c>
      <c r="E1865" s="4" t="s">
        <v>1988</v>
      </c>
      <c r="F1865" s="2">
        <f t="shared" si="77"/>
        <v>43438</v>
      </c>
      <c r="G1865" s="5">
        <v>43439</v>
      </c>
      <c r="H1865" s="6">
        <f>SUM(360226.44+50898)</f>
        <v>411124.44</v>
      </c>
      <c r="I1865" s="7">
        <f>SUM(360226.44+50898)</f>
        <v>411124.44</v>
      </c>
      <c r="J1865" s="4" t="s">
        <v>73</v>
      </c>
      <c r="K1865" s="8" t="s">
        <v>16</v>
      </c>
      <c r="L1865" s="3"/>
    </row>
    <row r="1866" spans="1:12" ht="114.95" customHeight="1">
      <c r="A1866" s="32">
        <v>1847</v>
      </c>
      <c r="B1866" s="2">
        <v>43424</v>
      </c>
      <c r="C1866" s="3" t="s">
        <v>1890</v>
      </c>
      <c r="D1866" s="3" t="s">
        <v>1989</v>
      </c>
      <c r="E1866" s="4" t="s">
        <v>1990</v>
      </c>
      <c r="F1866" s="2">
        <f t="shared" si="77"/>
        <v>43438</v>
      </c>
      <c r="G1866" s="5">
        <v>43439</v>
      </c>
      <c r="H1866" s="6">
        <f>SUM(1*55000)</f>
        <v>55000</v>
      </c>
      <c r="I1866" s="7">
        <f>SUM(1*55000)</f>
        <v>55000</v>
      </c>
      <c r="J1866" s="4" t="s">
        <v>314</v>
      </c>
      <c r="K1866" s="8" t="s">
        <v>16</v>
      </c>
      <c r="L1866" s="3"/>
    </row>
    <row r="1867" spans="1:12" ht="114.95" customHeight="1">
      <c r="A1867" s="32">
        <v>1848</v>
      </c>
      <c r="B1867" s="2">
        <v>43454</v>
      </c>
      <c r="C1867" s="3" t="s">
        <v>1890</v>
      </c>
      <c r="D1867" s="3" t="s">
        <v>1023</v>
      </c>
      <c r="E1867" s="4" t="s">
        <v>136</v>
      </c>
      <c r="F1867" s="2">
        <f t="shared" ref="F1867:F1875" si="78">SUM(B1867+14)</f>
        <v>43468</v>
      </c>
      <c r="G1867" s="5">
        <v>43474</v>
      </c>
      <c r="H1867" s="6">
        <v>1200000</v>
      </c>
      <c r="I1867" s="7">
        <v>1200000</v>
      </c>
      <c r="J1867" s="4" t="s">
        <v>73</v>
      </c>
      <c r="K1867" s="8" t="s">
        <v>16</v>
      </c>
      <c r="L1867" s="3"/>
    </row>
    <row r="1868" spans="1:12" ht="114.95" customHeight="1">
      <c r="A1868" s="32">
        <v>1849</v>
      </c>
      <c r="B1868" s="2">
        <v>43490</v>
      </c>
      <c r="C1868" s="3" t="s">
        <v>1890</v>
      </c>
      <c r="D1868" s="3" t="s">
        <v>1991</v>
      </c>
      <c r="E1868" s="4" t="s">
        <v>433</v>
      </c>
      <c r="F1868" s="2">
        <f t="shared" si="78"/>
        <v>43504</v>
      </c>
      <c r="G1868" s="5">
        <v>43502</v>
      </c>
      <c r="H1868" s="6">
        <f>SUM(3*75000)</f>
        <v>225000</v>
      </c>
      <c r="I1868" s="7">
        <f>SUM(3*75000)</f>
        <v>225000</v>
      </c>
      <c r="J1868" s="4" t="s">
        <v>15</v>
      </c>
      <c r="K1868" s="8" t="s">
        <v>16</v>
      </c>
      <c r="L1868" s="3" t="s">
        <v>146</v>
      </c>
    </row>
    <row r="1869" spans="1:12" ht="114.95" customHeight="1">
      <c r="A1869" s="32">
        <v>1850</v>
      </c>
      <c r="B1869" s="2">
        <v>43536</v>
      </c>
      <c r="C1869" s="3" t="s">
        <v>1890</v>
      </c>
      <c r="D1869" s="3" t="s">
        <v>1287</v>
      </c>
      <c r="E1869" s="4" t="s">
        <v>1992</v>
      </c>
      <c r="F1869" s="2">
        <f t="shared" si="78"/>
        <v>43550</v>
      </c>
      <c r="G1869" s="5">
        <v>43616</v>
      </c>
      <c r="H1869" s="6">
        <v>360000</v>
      </c>
      <c r="I1869" s="7">
        <v>360000</v>
      </c>
      <c r="J1869" s="4" t="s">
        <v>15</v>
      </c>
      <c r="K1869" s="8" t="s">
        <v>16</v>
      </c>
      <c r="L1869" s="3"/>
    </row>
    <row r="1870" spans="1:12" ht="114.95" customHeight="1">
      <c r="A1870" s="32">
        <v>1851</v>
      </c>
      <c r="B1870" s="2">
        <v>43536</v>
      </c>
      <c r="C1870" s="3" t="s">
        <v>1890</v>
      </c>
      <c r="D1870" s="3" t="s">
        <v>1367</v>
      </c>
      <c r="E1870" s="4" t="s">
        <v>1993</v>
      </c>
      <c r="F1870" s="2">
        <f t="shared" si="78"/>
        <v>43550</v>
      </c>
      <c r="G1870" s="5">
        <v>43551</v>
      </c>
      <c r="H1870" s="6">
        <f>SUM(55000*3)</f>
        <v>165000</v>
      </c>
      <c r="I1870" s="7">
        <f>SUM(55000*3)</f>
        <v>165000</v>
      </c>
      <c r="J1870" s="4" t="s">
        <v>15</v>
      </c>
      <c r="K1870" s="8" t="s">
        <v>16</v>
      </c>
      <c r="L1870" s="3"/>
    </row>
    <row r="1871" spans="1:12" ht="114.95" customHeight="1">
      <c r="A1871" s="32">
        <v>1852</v>
      </c>
      <c r="B1871" s="2">
        <v>43536</v>
      </c>
      <c r="C1871" s="3" t="s">
        <v>1890</v>
      </c>
      <c r="D1871" s="3" t="s">
        <v>1001</v>
      </c>
      <c r="E1871" s="4" t="s">
        <v>678</v>
      </c>
      <c r="F1871" s="2">
        <f t="shared" si="78"/>
        <v>43550</v>
      </c>
      <c r="G1871" s="5">
        <v>43551</v>
      </c>
      <c r="H1871" s="6">
        <f>SUM(45000*2)</f>
        <v>90000</v>
      </c>
      <c r="I1871" s="7">
        <f>SUM(45000*2)</f>
        <v>90000</v>
      </c>
      <c r="J1871" s="4" t="s">
        <v>37</v>
      </c>
      <c r="K1871" s="8" t="s">
        <v>16</v>
      </c>
      <c r="L1871" s="3"/>
    </row>
    <row r="1872" spans="1:12" ht="114.95" customHeight="1">
      <c r="A1872" s="32">
        <v>1853</v>
      </c>
      <c r="B1872" s="2">
        <v>43552</v>
      </c>
      <c r="C1872" s="3" t="s">
        <v>1890</v>
      </c>
      <c r="D1872" s="3" t="s">
        <v>1994</v>
      </c>
      <c r="E1872" s="4" t="s">
        <v>1904</v>
      </c>
      <c r="F1872" s="2">
        <f t="shared" si="78"/>
        <v>43566</v>
      </c>
      <c r="G1872" s="5">
        <v>43567</v>
      </c>
      <c r="H1872" s="6">
        <f>SUM(3*50000)</f>
        <v>150000</v>
      </c>
      <c r="I1872" s="7">
        <f>SUM(3*50000)</f>
        <v>150000</v>
      </c>
      <c r="J1872" s="4" t="s">
        <v>15</v>
      </c>
      <c r="K1872" s="8" t="s">
        <v>16</v>
      </c>
      <c r="L1872" s="3"/>
    </row>
    <row r="1873" spans="1:12" ht="114.95" customHeight="1">
      <c r="A1873" s="32">
        <v>1855</v>
      </c>
      <c r="B1873" s="15">
        <v>43567</v>
      </c>
      <c r="C1873" s="3" t="s">
        <v>1890</v>
      </c>
      <c r="D1873" s="3" t="s">
        <v>1876</v>
      </c>
      <c r="E1873" s="4" t="s">
        <v>1995</v>
      </c>
      <c r="F1873" s="2">
        <f t="shared" si="78"/>
        <v>43581</v>
      </c>
      <c r="G1873" s="5">
        <v>43585</v>
      </c>
      <c r="H1873" s="6">
        <f>SUM(2*32915.75)</f>
        <v>65831.5</v>
      </c>
      <c r="I1873" s="7">
        <f>SUM(2*32915.75)</f>
        <v>65831.5</v>
      </c>
      <c r="J1873" s="4" t="s">
        <v>15</v>
      </c>
      <c r="K1873" s="8" t="s">
        <v>16</v>
      </c>
      <c r="L1873" s="3"/>
    </row>
    <row r="1874" spans="1:12" ht="114.95" customHeight="1">
      <c r="A1874" s="32">
        <v>1856</v>
      </c>
      <c r="B1874" s="15">
        <v>43567</v>
      </c>
      <c r="C1874" s="3" t="s">
        <v>1890</v>
      </c>
      <c r="D1874" s="3" t="s">
        <v>1996</v>
      </c>
      <c r="E1874" s="4" t="s">
        <v>1997</v>
      </c>
      <c r="F1874" s="2">
        <f t="shared" si="78"/>
        <v>43581</v>
      </c>
      <c r="G1874" s="5">
        <v>43584</v>
      </c>
      <c r="H1874" s="6">
        <v>75000</v>
      </c>
      <c r="I1874" s="7">
        <v>75000</v>
      </c>
      <c r="J1874" s="4" t="s">
        <v>37</v>
      </c>
      <c r="K1874" s="8" t="s">
        <v>16</v>
      </c>
      <c r="L1874" s="3"/>
    </row>
    <row r="1875" spans="1:12" ht="114.95" customHeight="1">
      <c r="A1875" s="32">
        <v>1857</v>
      </c>
      <c r="B1875" s="15">
        <v>43585</v>
      </c>
      <c r="C1875" s="3" t="s">
        <v>1890</v>
      </c>
      <c r="D1875" s="3" t="s">
        <v>1998</v>
      </c>
      <c r="E1875" s="4" t="s">
        <v>1999</v>
      </c>
      <c r="F1875" s="2">
        <f t="shared" si="78"/>
        <v>43599</v>
      </c>
      <c r="G1875" s="5">
        <v>43600</v>
      </c>
      <c r="H1875" s="6">
        <v>11217173</v>
      </c>
      <c r="I1875" s="7">
        <v>11217173</v>
      </c>
      <c r="J1875" s="4" t="s">
        <v>15</v>
      </c>
      <c r="K1875" s="8" t="s">
        <v>16</v>
      </c>
      <c r="L1875" s="3"/>
    </row>
    <row r="1876" spans="1:12" ht="114.95" customHeight="1">
      <c r="A1876" s="32">
        <v>1858</v>
      </c>
      <c r="B1876" s="15">
        <v>43600</v>
      </c>
      <c r="C1876" s="3" t="s">
        <v>1890</v>
      </c>
      <c r="D1876" s="3" t="s">
        <v>2000</v>
      </c>
      <c r="E1876" s="4" t="s">
        <v>439</v>
      </c>
      <c r="F1876" s="2">
        <f>SUM(B1876 +14)</f>
        <v>43614</v>
      </c>
      <c r="G1876" s="5">
        <v>43616</v>
      </c>
      <c r="H1876" s="6">
        <f>SUM(2*29500)</f>
        <v>59000</v>
      </c>
      <c r="I1876" s="7">
        <f>SUM(2*29500)</f>
        <v>59000</v>
      </c>
      <c r="J1876" s="4" t="s">
        <v>15</v>
      </c>
      <c r="K1876" s="8" t="s">
        <v>16</v>
      </c>
      <c r="L1876" s="3"/>
    </row>
    <row r="1877" spans="1:12" ht="114.95" customHeight="1">
      <c r="A1877" s="32">
        <v>1859</v>
      </c>
      <c r="B1877" s="15">
        <v>43600</v>
      </c>
      <c r="C1877" s="3" t="s">
        <v>1890</v>
      </c>
      <c r="D1877" s="3" t="s">
        <v>2001</v>
      </c>
      <c r="E1877" s="4" t="s">
        <v>2002</v>
      </c>
      <c r="F1877" s="2">
        <f>SUM(B1877 +14)</f>
        <v>43614</v>
      </c>
      <c r="G1877" s="5">
        <v>43616</v>
      </c>
      <c r="H1877" s="6">
        <f>SUM(3*50000)</f>
        <v>150000</v>
      </c>
      <c r="I1877" s="7">
        <f>SUM(3*50000)</f>
        <v>150000</v>
      </c>
      <c r="J1877" s="4" t="s">
        <v>15</v>
      </c>
      <c r="K1877" s="8" t="s">
        <v>16</v>
      </c>
      <c r="L1877" s="3"/>
    </row>
    <row r="1878" spans="1:12" ht="114.95" customHeight="1">
      <c r="A1878" s="32">
        <v>1861</v>
      </c>
      <c r="B1878" s="2">
        <v>43629</v>
      </c>
      <c r="C1878" s="3" t="s">
        <v>1890</v>
      </c>
      <c r="D1878" s="3" t="s">
        <v>2003</v>
      </c>
      <c r="E1878" s="4" t="s">
        <v>439</v>
      </c>
      <c r="F1878" s="2">
        <v>43643</v>
      </c>
      <c r="G1878" s="5">
        <v>43472</v>
      </c>
      <c r="H1878" s="6">
        <v>48000</v>
      </c>
      <c r="I1878" s="7">
        <v>48000</v>
      </c>
      <c r="J1878" s="4" t="s">
        <v>73</v>
      </c>
      <c r="K1878" s="8" t="s">
        <v>16</v>
      </c>
      <c r="L1878" s="3"/>
    </row>
    <row r="1879" spans="1:12" ht="114.95" customHeight="1">
      <c r="A1879" s="32">
        <v>1862</v>
      </c>
      <c r="B1879" s="2">
        <v>43629</v>
      </c>
      <c r="C1879" s="3" t="s">
        <v>1890</v>
      </c>
      <c r="D1879" s="3" t="s">
        <v>2004</v>
      </c>
      <c r="E1879" s="4" t="s">
        <v>322</v>
      </c>
      <c r="F1879" s="2">
        <v>43643</v>
      </c>
      <c r="G1879" s="5">
        <v>43472</v>
      </c>
      <c r="H1879" s="6">
        <v>418003</v>
      </c>
      <c r="I1879" s="7">
        <v>418003</v>
      </c>
      <c r="J1879" s="4" t="s">
        <v>73</v>
      </c>
      <c r="K1879" s="8" t="s">
        <v>16</v>
      </c>
      <c r="L1879" s="3"/>
    </row>
    <row r="1880" spans="1:12" ht="114.95" customHeight="1">
      <c r="A1880" s="32">
        <v>1863</v>
      </c>
      <c r="B1880" s="2">
        <v>43629</v>
      </c>
      <c r="C1880" s="3" t="s">
        <v>1890</v>
      </c>
      <c r="D1880" s="3" t="s">
        <v>211</v>
      </c>
      <c r="E1880" s="4" t="s">
        <v>198</v>
      </c>
      <c r="F1880" s="2">
        <v>43643</v>
      </c>
      <c r="G1880" s="5">
        <v>43472</v>
      </c>
      <c r="H1880" s="6">
        <v>368147</v>
      </c>
      <c r="I1880" s="7">
        <v>368147</v>
      </c>
      <c r="J1880" s="4" t="s">
        <v>73</v>
      </c>
      <c r="K1880" s="8" t="s">
        <v>16</v>
      </c>
      <c r="L1880" s="3"/>
    </row>
    <row r="1881" spans="1:12" ht="114.95" customHeight="1">
      <c r="A1881" s="32">
        <v>1864</v>
      </c>
      <c r="B1881" s="2">
        <v>43629</v>
      </c>
      <c r="C1881" s="3" t="s">
        <v>1890</v>
      </c>
      <c r="D1881" s="3" t="s">
        <v>2005</v>
      </c>
      <c r="E1881" s="4" t="s">
        <v>2006</v>
      </c>
      <c r="F1881" s="2">
        <v>43643</v>
      </c>
      <c r="G1881" s="5">
        <v>43472</v>
      </c>
      <c r="H1881" s="6">
        <v>35554</v>
      </c>
      <c r="I1881" s="7">
        <v>35554</v>
      </c>
      <c r="J1881" s="4" t="s">
        <v>73</v>
      </c>
      <c r="K1881" s="8" t="s">
        <v>16</v>
      </c>
      <c r="L1881" s="3"/>
    </row>
    <row r="1882" spans="1:12" ht="114.95" customHeight="1">
      <c r="A1882" s="32">
        <v>1865</v>
      </c>
      <c r="B1882" s="2">
        <v>43629</v>
      </c>
      <c r="C1882" s="3" t="s">
        <v>1890</v>
      </c>
      <c r="D1882" s="3" t="s">
        <v>2007</v>
      </c>
      <c r="E1882" s="4" t="s">
        <v>2008</v>
      </c>
      <c r="F1882" s="2">
        <v>43643</v>
      </c>
      <c r="G1882" s="5">
        <v>43644</v>
      </c>
      <c r="H1882" s="6">
        <v>35850</v>
      </c>
      <c r="I1882" s="7">
        <v>35850</v>
      </c>
      <c r="J1882" s="4" t="s">
        <v>30</v>
      </c>
      <c r="K1882" s="8" t="s">
        <v>16</v>
      </c>
      <c r="L1882" s="3"/>
    </row>
    <row r="1883" spans="1:12" ht="114.95" customHeight="1">
      <c r="A1883" s="32">
        <v>1860</v>
      </c>
      <c r="B1883" s="2">
        <v>43630</v>
      </c>
      <c r="C1883" s="3" t="s">
        <v>1890</v>
      </c>
      <c r="D1883" s="3" t="s">
        <v>1046</v>
      </c>
      <c r="E1883" s="4" t="s">
        <v>439</v>
      </c>
      <c r="F1883" s="2">
        <v>43644</v>
      </c>
      <c r="G1883" s="5">
        <v>43644</v>
      </c>
      <c r="H1883" s="6">
        <v>225000</v>
      </c>
      <c r="I1883" s="7">
        <v>225000</v>
      </c>
      <c r="J1883" s="4" t="s">
        <v>15</v>
      </c>
      <c r="K1883" s="8" t="s">
        <v>16</v>
      </c>
      <c r="L1883" s="3"/>
    </row>
    <row r="1884" spans="1:12" ht="114.95" customHeight="1">
      <c r="A1884" s="32">
        <v>1893</v>
      </c>
      <c r="B1884" s="15">
        <v>43642</v>
      </c>
      <c r="C1884" s="3" t="s">
        <v>1890</v>
      </c>
      <c r="D1884" s="3" t="s">
        <v>510</v>
      </c>
      <c r="E1884" s="4" t="s">
        <v>718</v>
      </c>
      <c r="F1884" s="2">
        <f t="shared" ref="F1884:F1930" si="79">SUM(B1884+14)</f>
        <v>43656</v>
      </c>
      <c r="G1884" s="5">
        <v>43658</v>
      </c>
      <c r="H1884" s="6">
        <v>2363307.96</v>
      </c>
      <c r="I1884" s="7">
        <v>2363307.96</v>
      </c>
      <c r="J1884" s="4" t="s">
        <v>2009</v>
      </c>
      <c r="K1884" s="8" t="s">
        <v>16</v>
      </c>
      <c r="L1884" s="3" t="s">
        <v>2010</v>
      </c>
    </row>
    <row r="1885" spans="1:12" ht="114.95" customHeight="1">
      <c r="A1885" s="32">
        <v>1894</v>
      </c>
      <c r="B1885" s="15">
        <v>43642</v>
      </c>
      <c r="C1885" s="3" t="s">
        <v>1890</v>
      </c>
      <c r="D1885" s="3" t="s">
        <v>510</v>
      </c>
      <c r="E1885" s="4" t="s">
        <v>78</v>
      </c>
      <c r="F1885" s="2">
        <f t="shared" si="79"/>
        <v>43656</v>
      </c>
      <c r="G1885" s="5">
        <v>43658</v>
      </c>
      <c r="H1885" s="6">
        <v>2292723.36</v>
      </c>
      <c r="I1885" s="7">
        <v>2292723.36</v>
      </c>
      <c r="J1885" s="4" t="s">
        <v>2009</v>
      </c>
      <c r="K1885" s="8" t="s">
        <v>16</v>
      </c>
      <c r="L1885" s="3" t="s">
        <v>2010</v>
      </c>
    </row>
    <row r="1886" spans="1:12" ht="114.95" customHeight="1">
      <c r="A1886" s="32">
        <v>1895</v>
      </c>
      <c r="B1886" s="15">
        <v>43642</v>
      </c>
      <c r="C1886" s="3" t="s">
        <v>1890</v>
      </c>
      <c r="D1886" s="3" t="s">
        <v>510</v>
      </c>
      <c r="E1886" s="4" t="s">
        <v>512</v>
      </c>
      <c r="F1886" s="2">
        <f t="shared" si="79"/>
        <v>43656</v>
      </c>
      <c r="G1886" s="5">
        <v>43658</v>
      </c>
      <c r="H1886" s="6">
        <v>278340</v>
      </c>
      <c r="I1886" s="7">
        <v>278340</v>
      </c>
      <c r="J1886" s="4" t="s">
        <v>2009</v>
      </c>
      <c r="K1886" s="8" t="s">
        <v>16</v>
      </c>
      <c r="L1886" s="3" t="s">
        <v>2010</v>
      </c>
    </row>
    <row r="1887" spans="1:12" ht="114.95" customHeight="1">
      <c r="A1887" s="32">
        <v>1896</v>
      </c>
      <c r="B1887" s="15">
        <v>43642</v>
      </c>
      <c r="C1887" s="3" t="s">
        <v>1890</v>
      </c>
      <c r="D1887" s="3" t="s">
        <v>35</v>
      </c>
      <c r="E1887" s="4" t="s">
        <v>136</v>
      </c>
      <c r="F1887" s="2">
        <f t="shared" si="79"/>
        <v>43656</v>
      </c>
      <c r="G1887" s="5">
        <v>43658</v>
      </c>
      <c r="H1887" s="6">
        <v>825200</v>
      </c>
      <c r="I1887" s="7">
        <v>825200</v>
      </c>
      <c r="J1887" s="4" t="s">
        <v>37</v>
      </c>
      <c r="K1887" s="8" t="s">
        <v>16</v>
      </c>
      <c r="L1887" s="3"/>
    </row>
    <row r="1888" spans="1:12" ht="114.95" customHeight="1">
      <c r="A1888" s="32">
        <v>1897</v>
      </c>
      <c r="B1888" s="15">
        <v>43642</v>
      </c>
      <c r="C1888" s="3" t="s">
        <v>1890</v>
      </c>
      <c r="D1888" s="3" t="s">
        <v>2011</v>
      </c>
      <c r="E1888" s="4" t="s">
        <v>158</v>
      </c>
      <c r="F1888" s="2">
        <f t="shared" si="79"/>
        <v>43656</v>
      </c>
      <c r="G1888" s="5">
        <v>43658</v>
      </c>
      <c r="H1888" s="6">
        <v>437500</v>
      </c>
      <c r="I1888" s="7">
        <v>437500</v>
      </c>
      <c r="J1888" s="4" t="s">
        <v>37</v>
      </c>
      <c r="K1888" s="8" t="s">
        <v>16</v>
      </c>
      <c r="L1888" s="3"/>
    </row>
    <row r="1889" spans="1:12" ht="114.95" customHeight="1">
      <c r="A1889" s="32">
        <v>1898</v>
      </c>
      <c r="B1889" s="15">
        <v>43642</v>
      </c>
      <c r="C1889" s="3" t="s">
        <v>1890</v>
      </c>
      <c r="D1889" s="3" t="s">
        <v>55</v>
      </c>
      <c r="E1889" s="4" t="s">
        <v>56</v>
      </c>
      <c r="F1889" s="2">
        <f t="shared" si="79"/>
        <v>43656</v>
      </c>
      <c r="G1889" s="5">
        <v>43658</v>
      </c>
      <c r="H1889" s="6">
        <v>156225</v>
      </c>
      <c r="I1889" s="7">
        <v>156225</v>
      </c>
      <c r="J1889" s="4" t="s">
        <v>37</v>
      </c>
      <c r="K1889" s="8" t="s">
        <v>16</v>
      </c>
      <c r="L1889" s="3"/>
    </row>
    <row r="1890" spans="1:12" ht="114.95" customHeight="1">
      <c r="A1890" s="32">
        <v>1899</v>
      </c>
      <c r="B1890" s="15">
        <v>43642</v>
      </c>
      <c r="C1890" s="3" t="s">
        <v>1890</v>
      </c>
      <c r="D1890" s="3" t="s">
        <v>2012</v>
      </c>
      <c r="E1890" s="4" t="s">
        <v>2013</v>
      </c>
      <c r="F1890" s="2">
        <f t="shared" si="79"/>
        <v>43656</v>
      </c>
      <c r="G1890" s="5">
        <v>43658</v>
      </c>
      <c r="H1890" s="6">
        <v>30300</v>
      </c>
      <c r="I1890" s="7">
        <v>30300</v>
      </c>
      <c r="J1890" s="4" t="s">
        <v>37</v>
      </c>
      <c r="K1890" s="8" t="s">
        <v>16</v>
      </c>
      <c r="L1890" s="3"/>
    </row>
    <row r="1891" spans="1:12" ht="114.95" customHeight="1">
      <c r="A1891" s="32">
        <v>1900</v>
      </c>
      <c r="B1891" s="15">
        <v>43642</v>
      </c>
      <c r="C1891" s="3" t="s">
        <v>1890</v>
      </c>
      <c r="D1891" s="3" t="s">
        <v>137</v>
      </c>
      <c r="E1891" s="4" t="s">
        <v>433</v>
      </c>
      <c r="F1891" s="2">
        <f t="shared" si="79"/>
        <v>43656</v>
      </c>
      <c r="G1891" s="5">
        <v>43658</v>
      </c>
      <c r="H1891" s="6">
        <v>25000</v>
      </c>
      <c r="I1891" s="7">
        <v>25000</v>
      </c>
      <c r="J1891" s="4" t="s">
        <v>37</v>
      </c>
      <c r="K1891" s="8" t="s">
        <v>16</v>
      </c>
      <c r="L1891" s="3"/>
    </row>
    <row r="1892" spans="1:12" ht="114.95" customHeight="1">
      <c r="A1892" s="32">
        <v>1901</v>
      </c>
      <c r="B1892" s="15">
        <v>43642</v>
      </c>
      <c r="C1892" s="3" t="s">
        <v>1890</v>
      </c>
      <c r="D1892" s="3" t="s">
        <v>1795</v>
      </c>
      <c r="E1892" s="4" t="s">
        <v>1946</v>
      </c>
      <c r="F1892" s="2">
        <f t="shared" si="79"/>
        <v>43656</v>
      </c>
      <c r="G1892" s="5">
        <v>43658</v>
      </c>
      <c r="H1892" s="6">
        <v>225000</v>
      </c>
      <c r="I1892" s="7">
        <v>225000</v>
      </c>
      <c r="J1892" s="4" t="s">
        <v>15</v>
      </c>
      <c r="K1892" s="8" t="s">
        <v>16</v>
      </c>
      <c r="L1892" s="3"/>
    </row>
    <row r="1893" spans="1:12" ht="114.95" customHeight="1">
      <c r="A1893" s="32">
        <v>1902</v>
      </c>
      <c r="B1893" s="15">
        <v>43642</v>
      </c>
      <c r="C1893" s="3" t="s">
        <v>1890</v>
      </c>
      <c r="D1893" s="3" t="s">
        <v>1950</v>
      </c>
      <c r="E1893" s="4" t="s">
        <v>93</v>
      </c>
      <c r="F1893" s="2">
        <f t="shared" si="79"/>
        <v>43656</v>
      </c>
      <c r="G1893" s="5">
        <v>43658</v>
      </c>
      <c r="H1893" s="6">
        <v>125000</v>
      </c>
      <c r="I1893" s="7">
        <v>125000</v>
      </c>
      <c r="J1893" s="4" t="s">
        <v>15</v>
      </c>
      <c r="K1893" s="8" t="s">
        <v>16</v>
      </c>
      <c r="L1893" s="3"/>
    </row>
    <row r="1894" spans="1:12" ht="114.95" customHeight="1">
      <c r="A1894" s="32">
        <v>1903</v>
      </c>
      <c r="B1894" s="15">
        <v>43642</v>
      </c>
      <c r="C1894" s="3" t="s">
        <v>1890</v>
      </c>
      <c r="D1894" s="3" t="s">
        <v>2014</v>
      </c>
      <c r="E1894" s="4" t="s">
        <v>2015</v>
      </c>
      <c r="F1894" s="2">
        <f t="shared" si="79"/>
        <v>43656</v>
      </c>
      <c r="G1894" s="5">
        <v>43658</v>
      </c>
      <c r="H1894" s="6">
        <v>35000</v>
      </c>
      <c r="I1894" s="7">
        <v>35000</v>
      </c>
      <c r="J1894" s="4" t="s">
        <v>15</v>
      </c>
      <c r="K1894" s="8" t="s">
        <v>16</v>
      </c>
      <c r="L1894" s="3"/>
    </row>
    <row r="1895" spans="1:12" ht="114.95" customHeight="1">
      <c r="A1895" s="32">
        <v>1904</v>
      </c>
      <c r="B1895" s="15">
        <v>43642</v>
      </c>
      <c r="C1895" s="3" t="s">
        <v>1890</v>
      </c>
      <c r="D1895" s="3" t="s">
        <v>2016</v>
      </c>
      <c r="E1895" s="4" t="s">
        <v>93</v>
      </c>
      <c r="F1895" s="2">
        <f t="shared" si="79"/>
        <v>43656</v>
      </c>
      <c r="G1895" s="5">
        <v>43658</v>
      </c>
      <c r="H1895" s="6">
        <v>195000</v>
      </c>
      <c r="I1895" s="7">
        <v>195000</v>
      </c>
      <c r="J1895" s="4" t="s">
        <v>15</v>
      </c>
      <c r="K1895" s="8" t="s">
        <v>16</v>
      </c>
      <c r="L1895" s="3"/>
    </row>
    <row r="1896" spans="1:12" ht="114.95" customHeight="1">
      <c r="A1896" s="32">
        <v>1873</v>
      </c>
      <c r="B1896" s="2">
        <v>43644</v>
      </c>
      <c r="C1896" s="3" t="s">
        <v>1890</v>
      </c>
      <c r="D1896" s="3" t="s">
        <v>201</v>
      </c>
      <c r="E1896" s="4" t="s">
        <v>1229</v>
      </c>
      <c r="F1896" s="2">
        <f t="shared" si="79"/>
        <v>43658</v>
      </c>
      <c r="G1896" s="5">
        <v>43375</v>
      </c>
      <c r="H1896" s="6">
        <v>1381250</v>
      </c>
      <c r="I1896" s="7">
        <v>1381250</v>
      </c>
      <c r="J1896" s="4" t="s">
        <v>2009</v>
      </c>
      <c r="K1896" s="8" t="s">
        <v>16</v>
      </c>
      <c r="L1896" s="3" t="s">
        <v>2010</v>
      </c>
    </row>
    <row r="1897" spans="1:12" ht="114.95" customHeight="1">
      <c r="A1897" s="32">
        <v>1874</v>
      </c>
      <c r="B1897" s="2">
        <v>43644</v>
      </c>
      <c r="C1897" s="3" t="s">
        <v>1890</v>
      </c>
      <c r="D1897" s="3" t="s">
        <v>2017</v>
      </c>
      <c r="E1897" s="4" t="s">
        <v>2018</v>
      </c>
      <c r="F1897" s="2">
        <f t="shared" si="79"/>
        <v>43658</v>
      </c>
      <c r="G1897" s="5">
        <v>43171</v>
      </c>
      <c r="H1897" s="6">
        <v>365500</v>
      </c>
      <c r="I1897" s="7">
        <v>365500</v>
      </c>
      <c r="J1897" s="4" t="s">
        <v>2009</v>
      </c>
      <c r="K1897" s="8" t="s">
        <v>16</v>
      </c>
      <c r="L1897" s="3" t="s">
        <v>2010</v>
      </c>
    </row>
    <row r="1898" spans="1:12" ht="114.95" customHeight="1">
      <c r="A1898" s="32">
        <v>1875</v>
      </c>
      <c r="B1898" s="2">
        <v>43644</v>
      </c>
      <c r="C1898" s="3" t="s">
        <v>1890</v>
      </c>
      <c r="D1898" s="3" t="s">
        <v>1917</v>
      </c>
      <c r="E1898" s="4" t="s">
        <v>2019</v>
      </c>
      <c r="F1898" s="2">
        <f t="shared" si="79"/>
        <v>43658</v>
      </c>
      <c r="G1898" s="5">
        <v>43282</v>
      </c>
      <c r="H1898" s="6">
        <v>305999.09999999998</v>
      </c>
      <c r="I1898" s="7">
        <v>305999.09999999998</v>
      </c>
      <c r="J1898" s="4" t="s">
        <v>2009</v>
      </c>
      <c r="K1898" s="8" t="s">
        <v>16</v>
      </c>
      <c r="L1898" s="3" t="s">
        <v>2010</v>
      </c>
    </row>
    <row r="1899" spans="1:12" ht="114.95" customHeight="1">
      <c r="A1899" s="32">
        <v>1876</v>
      </c>
      <c r="B1899" s="2">
        <v>43644</v>
      </c>
      <c r="C1899" s="3" t="s">
        <v>1890</v>
      </c>
      <c r="D1899" s="3" t="s">
        <v>2020</v>
      </c>
      <c r="E1899" s="4" t="s">
        <v>2021</v>
      </c>
      <c r="F1899" s="2">
        <f t="shared" si="79"/>
        <v>43658</v>
      </c>
      <c r="G1899" s="5">
        <v>42691</v>
      </c>
      <c r="H1899" s="6">
        <v>286988.39</v>
      </c>
      <c r="I1899" s="7">
        <v>286988.39</v>
      </c>
      <c r="J1899" s="4" t="s">
        <v>2009</v>
      </c>
      <c r="K1899" s="8" t="s">
        <v>16</v>
      </c>
      <c r="L1899" s="3" t="s">
        <v>2010</v>
      </c>
    </row>
    <row r="1900" spans="1:12" ht="114.95" customHeight="1">
      <c r="A1900" s="32">
        <v>1877</v>
      </c>
      <c r="B1900" s="2">
        <v>43644</v>
      </c>
      <c r="C1900" s="3" t="s">
        <v>1890</v>
      </c>
      <c r="D1900" s="3" t="s">
        <v>1085</v>
      </c>
      <c r="E1900" s="4" t="s">
        <v>2021</v>
      </c>
      <c r="F1900" s="2">
        <f t="shared" si="79"/>
        <v>43658</v>
      </c>
      <c r="G1900" s="5">
        <v>42691</v>
      </c>
      <c r="H1900" s="6">
        <v>297571.65000000002</v>
      </c>
      <c r="I1900" s="7">
        <v>297571.65000000002</v>
      </c>
      <c r="J1900" s="4" t="s">
        <v>2009</v>
      </c>
      <c r="K1900" s="8" t="s">
        <v>16</v>
      </c>
      <c r="L1900" s="3" t="s">
        <v>2010</v>
      </c>
    </row>
    <row r="1901" spans="1:12" ht="114.95" customHeight="1">
      <c r="A1901" s="32">
        <v>1878</v>
      </c>
      <c r="B1901" s="2">
        <v>43644</v>
      </c>
      <c r="C1901" s="3" t="s">
        <v>1890</v>
      </c>
      <c r="D1901" s="3" t="s">
        <v>2022</v>
      </c>
      <c r="E1901" s="4" t="s">
        <v>2023</v>
      </c>
      <c r="F1901" s="2">
        <f t="shared" si="79"/>
        <v>43658</v>
      </c>
      <c r="G1901" s="5">
        <v>42998</v>
      </c>
      <c r="H1901" s="6">
        <v>198590.7</v>
      </c>
      <c r="I1901" s="7">
        <v>198590.7</v>
      </c>
      <c r="J1901" s="4" t="s">
        <v>2009</v>
      </c>
      <c r="K1901" s="8" t="s">
        <v>16</v>
      </c>
      <c r="L1901" s="3" t="s">
        <v>2010</v>
      </c>
    </row>
    <row r="1902" spans="1:12" ht="114.95" customHeight="1">
      <c r="A1902" s="32">
        <v>1879</v>
      </c>
      <c r="B1902" s="2">
        <v>43644</v>
      </c>
      <c r="C1902" s="3" t="s">
        <v>1890</v>
      </c>
      <c r="D1902" s="3" t="s">
        <v>1777</v>
      </c>
      <c r="E1902" s="4" t="s">
        <v>2024</v>
      </c>
      <c r="F1902" s="2">
        <f t="shared" si="79"/>
        <v>43658</v>
      </c>
      <c r="G1902" s="5">
        <v>42998</v>
      </c>
      <c r="H1902" s="6">
        <v>195525</v>
      </c>
      <c r="I1902" s="7">
        <v>195525</v>
      </c>
      <c r="J1902" s="4" t="s">
        <v>2009</v>
      </c>
      <c r="K1902" s="8" t="s">
        <v>16</v>
      </c>
      <c r="L1902" s="3" t="s">
        <v>2010</v>
      </c>
    </row>
    <row r="1903" spans="1:12" ht="114.95" customHeight="1">
      <c r="A1903" s="32">
        <v>1880</v>
      </c>
      <c r="B1903" s="2">
        <v>43644</v>
      </c>
      <c r="C1903" s="3" t="s">
        <v>1890</v>
      </c>
      <c r="D1903" s="3" t="s">
        <v>2025</v>
      </c>
      <c r="E1903" s="4" t="s">
        <v>2026</v>
      </c>
      <c r="F1903" s="2">
        <f t="shared" si="79"/>
        <v>43658</v>
      </c>
      <c r="G1903" s="5">
        <v>42913</v>
      </c>
      <c r="H1903" s="6">
        <v>550000</v>
      </c>
      <c r="I1903" s="7">
        <v>550000</v>
      </c>
      <c r="J1903" s="4" t="s">
        <v>2009</v>
      </c>
      <c r="K1903" s="8" t="s">
        <v>16</v>
      </c>
      <c r="L1903" s="3" t="s">
        <v>2010</v>
      </c>
    </row>
    <row r="1904" spans="1:12" ht="114.95" customHeight="1">
      <c r="A1904" s="32">
        <v>1881</v>
      </c>
      <c r="B1904" s="2">
        <v>43644</v>
      </c>
      <c r="C1904" s="3" t="s">
        <v>1890</v>
      </c>
      <c r="D1904" s="3" t="s">
        <v>510</v>
      </c>
      <c r="E1904" s="4" t="s">
        <v>2027</v>
      </c>
      <c r="F1904" s="2">
        <f t="shared" si="79"/>
        <v>43658</v>
      </c>
      <c r="G1904" s="5">
        <v>43167</v>
      </c>
      <c r="H1904" s="6">
        <v>7700900</v>
      </c>
      <c r="I1904" s="7">
        <v>7700900</v>
      </c>
      <c r="J1904" s="4" t="s">
        <v>2009</v>
      </c>
      <c r="K1904" s="8" t="s">
        <v>16</v>
      </c>
      <c r="L1904" s="3" t="s">
        <v>2010</v>
      </c>
    </row>
    <row r="1905" spans="1:12" ht="114.95" customHeight="1">
      <c r="A1905" s="32">
        <v>1882</v>
      </c>
      <c r="B1905" s="2">
        <v>43644</v>
      </c>
      <c r="C1905" s="3" t="s">
        <v>1890</v>
      </c>
      <c r="D1905" s="3" t="s">
        <v>1914</v>
      </c>
      <c r="E1905" s="4" t="s">
        <v>433</v>
      </c>
      <c r="F1905" s="2">
        <f t="shared" si="79"/>
        <v>43658</v>
      </c>
      <c r="G1905" s="5">
        <v>43282</v>
      </c>
      <c r="H1905" s="6">
        <v>165000</v>
      </c>
      <c r="I1905" s="7">
        <v>165000</v>
      </c>
      <c r="J1905" s="4" t="s">
        <v>2009</v>
      </c>
      <c r="K1905" s="8" t="s">
        <v>16</v>
      </c>
      <c r="L1905" s="3" t="s">
        <v>2010</v>
      </c>
    </row>
    <row r="1906" spans="1:12" ht="114.95" customHeight="1">
      <c r="A1906" s="32">
        <v>1883</v>
      </c>
      <c r="B1906" s="2">
        <v>43644</v>
      </c>
      <c r="C1906" s="3" t="s">
        <v>1890</v>
      </c>
      <c r="D1906" s="3" t="s">
        <v>2028</v>
      </c>
      <c r="E1906" s="4" t="s">
        <v>433</v>
      </c>
      <c r="F1906" s="2">
        <f t="shared" si="79"/>
        <v>43658</v>
      </c>
      <c r="G1906" s="5">
        <v>42895</v>
      </c>
      <c r="H1906" s="6">
        <v>165000</v>
      </c>
      <c r="I1906" s="7">
        <v>165000</v>
      </c>
      <c r="J1906" s="4" t="s">
        <v>2009</v>
      </c>
      <c r="K1906" s="8" t="s">
        <v>16</v>
      </c>
      <c r="L1906" s="3" t="s">
        <v>2010</v>
      </c>
    </row>
    <row r="1907" spans="1:12" ht="114.95" customHeight="1">
      <c r="A1907" s="32">
        <v>1884</v>
      </c>
      <c r="B1907" s="2">
        <v>43644</v>
      </c>
      <c r="C1907" s="3" t="s">
        <v>1890</v>
      </c>
      <c r="D1907" s="3" t="s">
        <v>2029</v>
      </c>
      <c r="E1907" s="4" t="s">
        <v>2030</v>
      </c>
      <c r="F1907" s="2">
        <f t="shared" si="79"/>
        <v>43658</v>
      </c>
      <c r="G1907" s="5">
        <v>42998</v>
      </c>
      <c r="H1907" s="6">
        <v>205000</v>
      </c>
      <c r="I1907" s="7">
        <v>205000</v>
      </c>
      <c r="J1907" s="4" t="s">
        <v>2009</v>
      </c>
      <c r="K1907" s="8" t="s">
        <v>16</v>
      </c>
      <c r="L1907" s="3" t="s">
        <v>2010</v>
      </c>
    </row>
    <row r="1908" spans="1:12" ht="114.95" customHeight="1">
      <c r="A1908" s="32">
        <v>1885</v>
      </c>
      <c r="B1908" s="2">
        <v>43644</v>
      </c>
      <c r="C1908" s="3" t="s">
        <v>1890</v>
      </c>
      <c r="D1908" s="3" t="s">
        <v>1703</v>
      </c>
      <c r="E1908" s="4" t="s">
        <v>2031</v>
      </c>
      <c r="F1908" s="2">
        <f t="shared" si="79"/>
        <v>43658</v>
      </c>
      <c r="G1908" s="5">
        <v>42737</v>
      </c>
      <c r="H1908" s="6">
        <v>115500</v>
      </c>
      <c r="I1908" s="7">
        <v>115500</v>
      </c>
      <c r="J1908" s="4" t="s">
        <v>2009</v>
      </c>
      <c r="K1908" s="8" t="s">
        <v>16</v>
      </c>
      <c r="L1908" s="3" t="s">
        <v>2010</v>
      </c>
    </row>
    <row r="1909" spans="1:12" ht="114.95" customHeight="1">
      <c r="A1909" s="32">
        <v>1886</v>
      </c>
      <c r="B1909" s="2">
        <v>43644</v>
      </c>
      <c r="C1909" s="3" t="s">
        <v>1890</v>
      </c>
      <c r="D1909" s="3" t="s">
        <v>2032</v>
      </c>
      <c r="E1909" s="4" t="s">
        <v>1933</v>
      </c>
      <c r="F1909" s="2">
        <f t="shared" si="79"/>
        <v>43658</v>
      </c>
      <c r="G1909" s="5">
        <v>42968</v>
      </c>
      <c r="H1909" s="6">
        <v>115000</v>
      </c>
      <c r="I1909" s="7">
        <v>115000</v>
      </c>
      <c r="J1909" s="4" t="s">
        <v>2009</v>
      </c>
      <c r="K1909" s="8" t="s">
        <v>16</v>
      </c>
      <c r="L1909" s="3" t="s">
        <v>2010</v>
      </c>
    </row>
    <row r="1910" spans="1:12" ht="114.95" customHeight="1">
      <c r="A1910" s="32">
        <v>1887</v>
      </c>
      <c r="B1910" s="2">
        <v>43644</v>
      </c>
      <c r="C1910" s="3" t="s">
        <v>1890</v>
      </c>
      <c r="D1910" s="3" t="s">
        <v>2033</v>
      </c>
      <c r="E1910" s="4" t="s">
        <v>2034</v>
      </c>
      <c r="F1910" s="2">
        <f t="shared" si="79"/>
        <v>43658</v>
      </c>
      <c r="G1910" s="5">
        <v>42832</v>
      </c>
      <c r="H1910" s="6">
        <v>80500</v>
      </c>
      <c r="I1910" s="7">
        <v>80500</v>
      </c>
      <c r="J1910" s="4" t="s">
        <v>2009</v>
      </c>
      <c r="K1910" s="8" t="s">
        <v>16</v>
      </c>
      <c r="L1910" s="3" t="s">
        <v>2010</v>
      </c>
    </row>
    <row r="1911" spans="1:12" ht="114.95" customHeight="1">
      <c r="A1911" s="32">
        <v>1888</v>
      </c>
      <c r="B1911" s="2">
        <v>43644</v>
      </c>
      <c r="C1911" s="3" t="s">
        <v>1890</v>
      </c>
      <c r="D1911" s="3" t="s">
        <v>339</v>
      </c>
      <c r="E1911" s="11" t="s">
        <v>120</v>
      </c>
      <c r="F1911" s="2">
        <f t="shared" si="79"/>
        <v>43658</v>
      </c>
      <c r="G1911" s="5">
        <v>42628</v>
      </c>
      <c r="H1911" s="6">
        <v>85000</v>
      </c>
      <c r="I1911" s="7">
        <v>85000</v>
      </c>
      <c r="J1911" s="4" t="s">
        <v>2009</v>
      </c>
      <c r="K1911" s="8" t="s">
        <v>16</v>
      </c>
      <c r="L1911" s="3" t="s">
        <v>2010</v>
      </c>
    </row>
    <row r="1912" spans="1:12" ht="114.95" customHeight="1">
      <c r="A1912" s="32">
        <v>1889</v>
      </c>
      <c r="B1912" s="2">
        <v>43644</v>
      </c>
      <c r="C1912" s="3" t="s">
        <v>1890</v>
      </c>
      <c r="D1912" s="3" t="s">
        <v>2035</v>
      </c>
      <c r="E1912" s="4" t="s">
        <v>523</v>
      </c>
      <c r="F1912" s="2">
        <f t="shared" si="79"/>
        <v>43658</v>
      </c>
      <c r="G1912" s="5">
        <v>42972</v>
      </c>
      <c r="H1912" s="6">
        <v>54000</v>
      </c>
      <c r="I1912" s="7">
        <v>54000</v>
      </c>
      <c r="J1912" s="4" t="s">
        <v>2009</v>
      </c>
      <c r="K1912" s="8" t="s">
        <v>16</v>
      </c>
      <c r="L1912" s="3" t="s">
        <v>2010</v>
      </c>
    </row>
    <row r="1913" spans="1:12" ht="114.95" customHeight="1">
      <c r="A1913" s="32">
        <v>1890</v>
      </c>
      <c r="B1913" s="2">
        <v>43644</v>
      </c>
      <c r="C1913" s="3" t="s">
        <v>1890</v>
      </c>
      <c r="D1913" s="3" t="s">
        <v>2036</v>
      </c>
      <c r="E1913" s="4" t="s">
        <v>2037</v>
      </c>
      <c r="F1913" s="2">
        <f t="shared" si="79"/>
        <v>43658</v>
      </c>
      <c r="G1913" s="5">
        <v>42947</v>
      </c>
      <c r="H1913" s="6">
        <v>37000</v>
      </c>
      <c r="I1913" s="7">
        <v>37000</v>
      </c>
      <c r="J1913" s="4" t="s">
        <v>2009</v>
      </c>
      <c r="K1913" s="8" t="s">
        <v>16</v>
      </c>
      <c r="L1913" s="3" t="s">
        <v>2010</v>
      </c>
    </row>
    <row r="1914" spans="1:12" ht="114.95" customHeight="1">
      <c r="A1914" s="32">
        <v>1891</v>
      </c>
      <c r="B1914" s="2">
        <v>43644</v>
      </c>
      <c r="C1914" s="3" t="s">
        <v>1890</v>
      </c>
      <c r="D1914" s="3" t="s">
        <v>2038</v>
      </c>
      <c r="E1914" s="4" t="s">
        <v>2039</v>
      </c>
      <c r="F1914" s="2">
        <f t="shared" si="79"/>
        <v>43658</v>
      </c>
      <c r="G1914" s="5">
        <v>42998</v>
      </c>
      <c r="H1914" s="6">
        <v>37000</v>
      </c>
      <c r="I1914" s="7">
        <v>37000</v>
      </c>
      <c r="J1914" s="4" t="s">
        <v>2009</v>
      </c>
      <c r="K1914" s="8" t="s">
        <v>16</v>
      </c>
      <c r="L1914" s="3" t="s">
        <v>2010</v>
      </c>
    </row>
    <row r="1915" spans="1:12" ht="114.95" customHeight="1">
      <c r="A1915" s="32">
        <v>1892</v>
      </c>
      <c r="B1915" s="2">
        <v>43644</v>
      </c>
      <c r="C1915" s="3" t="s">
        <v>1890</v>
      </c>
      <c r="D1915" s="3" t="s">
        <v>2040</v>
      </c>
      <c r="E1915" s="4" t="s">
        <v>2041</v>
      </c>
      <c r="F1915" s="2">
        <f t="shared" si="79"/>
        <v>43658</v>
      </c>
      <c r="G1915" s="5">
        <v>42892</v>
      </c>
      <c r="H1915" s="6">
        <v>90000</v>
      </c>
      <c r="I1915" s="7">
        <v>90000</v>
      </c>
      <c r="J1915" s="4" t="s">
        <v>2009</v>
      </c>
      <c r="K1915" s="8" t="s">
        <v>16</v>
      </c>
      <c r="L1915" s="3" t="s">
        <v>2010</v>
      </c>
    </row>
    <row r="1916" spans="1:12" ht="114.95" customHeight="1">
      <c r="A1916" s="32">
        <v>1908</v>
      </c>
      <c r="B1916" s="15">
        <v>43649</v>
      </c>
      <c r="C1916" s="3" t="s">
        <v>1890</v>
      </c>
      <c r="D1916" s="3" t="s">
        <v>1893</v>
      </c>
      <c r="E1916" s="4" t="s">
        <v>431</v>
      </c>
      <c r="F1916" s="2">
        <f t="shared" si="79"/>
        <v>43663</v>
      </c>
      <c r="G1916" s="5">
        <v>43665</v>
      </c>
      <c r="H1916" s="6">
        <v>89000</v>
      </c>
      <c r="I1916" s="7">
        <v>89000</v>
      </c>
      <c r="J1916" s="4" t="s">
        <v>166</v>
      </c>
      <c r="K1916" s="8" t="s">
        <v>16</v>
      </c>
      <c r="L1916" s="3"/>
    </row>
    <row r="1917" spans="1:12" ht="114.95" customHeight="1">
      <c r="A1917" s="32">
        <v>1905</v>
      </c>
      <c r="B1917" s="15">
        <v>43671</v>
      </c>
      <c r="C1917" s="3" t="s">
        <v>1890</v>
      </c>
      <c r="D1917" s="3" t="s">
        <v>2042</v>
      </c>
      <c r="E1917" s="4" t="s">
        <v>2043</v>
      </c>
      <c r="F1917" s="2">
        <f t="shared" si="79"/>
        <v>43685</v>
      </c>
      <c r="G1917" s="5">
        <v>43686</v>
      </c>
      <c r="H1917" s="6">
        <v>89600</v>
      </c>
      <c r="I1917" s="7">
        <v>89600</v>
      </c>
      <c r="J1917" s="4" t="s">
        <v>15</v>
      </c>
      <c r="K1917" s="8" t="s">
        <v>16</v>
      </c>
      <c r="L1917" s="3"/>
    </row>
    <row r="1918" spans="1:12" ht="114.95" customHeight="1">
      <c r="A1918" s="32">
        <v>1906</v>
      </c>
      <c r="B1918" s="15">
        <v>43671</v>
      </c>
      <c r="C1918" s="3" t="s">
        <v>1890</v>
      </c>
      <c r="D1918" s="3" t="s">
        <v>2044</v>
      </c>
      <c r="E1918" s="4" t="s">
        <v>2045</v>
      </c>
      <c r="F1918" s="2">
        <f t="shared" si="79"/>
        <v>43685</v>
      </c>
      <c r="G1918" s="5">
        <v>43692</v>
      </c>
      <c r="H1918" s="6">
        <v>163587</v>
      </c>
      <c r="I1918" s="7">
        <v>163587</v>
      </c>
      <c r="J1918" s="4" t="s">
        <v>19</v>
      </c>
      <c r="K1918" s="8" t="s">
        <v>16</v>
      </c>
      <c r="L1918" s="3"/>
    </row>
    <row r="1919" spans="1:12" ht="114.95" customHeight="1">
      <c r="A1919" s="32">
        <v>1907</v>
      </c>
      <c r="B1919" s="15">
        <v>43671</v>
      </c>
      <c r="C1919" s="3" t="s">
        <v>1890</v>
      </c>
      <c r="D1919" s="3" t="s">
        <v>747</v>
      </c>
      <c r="E1919" s="4" t="s">
        <v>748</v>
      </c>
      <c r="F1919" s="2">
        <f t="shared" si="79"/>
        <v>43685</v>
      </c>
      <c r="G1919" s="5">
        <v>43686</v>
      </c>
      <c r="H1919" s="6">
        <v>213500</v>
      </c>
      <c r="I1919" s="7">
        <v>213500</v>
      </c>
      <c r="J1919" s="4" t="s">
        <v>19</v>
      </c>
      <c r="K1919" s="8" t="s">
        <v>16</v>
      </c>
      <c r="L1919" s="3"/>
    </row>
    <row r="1920" spans="1:12" ht="114.95" customHeight="1">
      <c r="A1920" s="32">
        <v>1909</v>
      </c>
      <c r="B1920" s="15">
        <v>43679</v>
      </c>
      <c r="C1920" s="3" t="s">
        <v>1890</v>
      </c>
      <c r="D1920" s="3" t="s">
        <v>2046</v>
      </c>
      <c r="E1920" s="4" t="s">
        <v>336</v>
      </c>
      <c r="F1920" s="2">
        <f t="shared" si="79"/>
        <v>43693</v>
      </c>
      <c r="G1920" s="5">
        <v>43696</v>
      </c>
      <c r="H1920" s="6">
        <v>30000</v>
      </c>
      <c r="I1920" s="7">
        <v>30000</v>
      </c>
      <c r="J1920" s="4" t="s">
        <v>37</v>
      </c>
      <c r="K1920" s="8" t="s">
        <v>16</v>
      </c>
      <c r="L1920" s="3"/>
    </row>
    <row r="1921" spans="1:12" ht="114.95" customHeight="1">
      <c r="A1921" s="32">
        <v>1910</v>
      </c>
      <c r="B1921" s="15">
        <v>43679</v>
      </c>
      <c r="C1921" s="3" t="s">
        <v>1890</v>
      </c>
      <c r="D1921" s="3" t="s">
        <v>2047</v>
      </c>
      <c r="E1921" s="4" t="s">
        <v>336</v>
      </c>
      <c r="F1921" s="2">
        <f t="shared" si="79"/>
        <v>43693</v>
      </c>
      <c r="G1921" s="5">
        <v>43696</v>
      </c>
      <c r="H1921" s="6">
        <v>65000</v>
      </c>
      <c r="I1921" s="7">
        <v>65000</v>
      </c>
      <c r="J1921" s="4" t="s">
        <v>37</v>
      </c>
      <c r="K1921" s="8" t="s">
        <v>16</v>
      </c>
      <c r="L1921" s="3"/>
    </row>
    <row r="1922" spans="1:12" ht="114.95" customHeight="1">
      <c r="A1922" s="32">
        <v>1911</v>
      </c>
      <c r="B1922" s="15">
        <v>43679</v>
      </c>
      <c r="C1922" s="3" t="s">
        <v>1890</v>
      </c>
      <c r="D1922" s="3" t="s">
        <v>2048</v>
      </c>
      <c r="E1922" s="4" t="s">
        <v>336</v>
      </c>
      <c r="F1922" s="2">
        <f t="shared" si="79"/>
        <v>43693</v>
      </c>
      <c r="G1922" s="5">
        <v>43696</v>
      </c>
      <c r="H1922" s="6">
        <v>87000</v>
      </c>
      <c r="I1922" s="7">
        <v>87000</v>
      </c>
      <c r="J1922" s="4" t="s">
        <v>37</v>
      </c>
      <c r="K1922" s="8" t="s">
        <v>16</v>
      </c>
      <c r="L1922" s="3"/>
    </row>
    <row r="1923" spans="1:12" ht="114.95" customHeight="1">
      <c r="A1923" s="32">
        <v>1912</v>
      </c>
      <c r="B1923" s="15">
        <v>43679</v>
      </c>
      <c r="C1923" s="3" t="s">
        <v>1890</v>
      </c>
      <c r="D1923" s="3" t="s">
        <v>808</v>
      </c>
      <c r="E1923" s="4" t="s">
        <v>336</v>
      </c>
      <c r="F1923" s="2">
        <f t="shared" si="79"/>
        <v>43693</v>
      </c>
      <c r="G1923" s="5">
        <v>43696</v>
      </c>
      <c r="H1923" s="6">
        <v>109500</v>
      </c>
      <c r="I1923" s="7">
        <v>109500</v>
      </c>
      <c r="J1923" s="4" t="s">
        <v>37</v>
      </c>
      <c r="K1923" s="8" t="s">
        <v>16</v>
      </c>
      <c r="L1923" s="3"/>
    </row>
    <row r="1924" spans="1:12" ht="114.95" customHeight="1">
      <c r="A1924" s="32">
        <v>1913</v>
      </c>
      <c r="B1924" s="15">
        <v>43679</v>
      </c>
      <c r="C1924" s="3" t="s">
        <v>1890</v>
      </c>
      <c r="D1924" s="3" t="s">
        <v>1910</v>
      </c>
      <c r="E1924" s="4" t="s">
        <v>336</v>
      </c>
      <c r="F1924" s="2">
        <f t="shared" si="79"/>
        <v>43693</v>
      </c>
      <c r="G1924" s="5">
        <v>43696</v>
      </c>
      <c r="H1924" s="6">
        <v>200000</v>
      </c>
      <c r="I1924" s="7">
        <v>200000</v>
      </c>
      <c r="J1924" s="4" t="s">
        <v>37</v>
      </c>
      <c r="K1924" s="8" t="s">
        <v>16</v>
      </c>
      <c r="L1924" s="3"/>
    </row>
    <row r="1925" spans="1:12" ht="114.95" customHeight="1">
      <c r="A1925" s="32">
        <v>1914</v>
      </c>
      <c r="B1925" s="15">
        <v>43683.454861111109</v>
      </c>
      <c r="C1925" s="2" t="s">
        <v>1890</v>
      </c>
      <c r="D1925" s="3" t="s">
        <v>2049</v>
      </c>
      <c r="E1925" s="4" t="s">
        <v>1964</v>
      </c>
      <c r="F1925" s="2">
        <f t="shared" si="79"/>
        <v>43697.454861111109</v>
      </c>
      <c r="G1925" s="5">
        <v>43698</v>
      </c>
      <c r="H1925" s="6">
        <v>25000</v>
      </c>
      <c r="I1925" s="7">
        <v>37400</v>
      </c>
      <c r="J1925" s="4" t="s">
        <v>37</v>
      </c>
      <c r="K1925" s="8" t="s">
        <v>16</v>
      </c>
      <c r="L1925" s="3"/>
    </row>
    <row r="1926" spans="1:12" ht="114.95" customHeight="1">
      <c r="A1926" s="32">
        <v>1915</v>
      </c>
      <c r="B1926" s="15">
        <v>43683.704861111109</v>
      </c>
      <c r="C1926" s="2" t="s">
        <v>1890</v>
      </c>
      <c r="D1926" s="3" t="s">
        <v>1963</v>
      </c>
      <c r="E1926" s="4" t="s">
        <v>1964</v>
      </c>
      <c r="F1926" s="2">
        <f t="shared" si="79"/>
        <v>43697.704861111109</v>
      </c>
      <c r="G1926" s="5">
        <v>43698</v>
      </c>
      <c r="H1926" s="6">
        <v>25000</v>
      </c>
      <c r="I1926" s="7">
        <v>37400</v>
      </c>
      <c r="J1926" s="4" t="s">
        <v>37</v>
      </c>
      <c r="K1926" s="8" t="s">
        <v>16</v>
      </c>
      <c r="L1926" s="3"/>
    </row>
    <row r="1927" spans="1:12" ht="114.95" customHeight="1">
      <c r="A1927" s="32">
        <v>1916</v>
      </c>
      <c r="B1927" s="15">
        <v>43684.755555555559</v>
      </c>
      <c r="C1927" s="2" t="s">
        <v>1890</v>
      </c>
      <c r="D1927" s="3" t="s">
        <v>2050</v>
      </c>
      <c r="E1927" s="4" t="s">
        <v>2051</v>
      </c>
      <c r="F1927" s="2">
        <f t="shared" si="79"/>
        <v>43698.755555555559</v>
      </c>
      <c r="G1927" s="5">
        <v>43689</v>
      </c>
      <c r="H1927" s="6">
        <v>88507.12</v>
      </c>
      <c r="I1927" s="7">
        <v>88507.12</v>
      </c>
      <c r="J1927" s="4" t="s">
        <v>37</v>
      </c>
      <c r="K1927" s="8" t="s">
        <v>16</v>
      </c>
      <c r="L1927" s="3"/>
    </row>
    <row r="1928" spans="1:12" ht="114.95" customHeight="1">
      <c r="A1928" s="32">
        <v>1917</v>
      </c>
      <c r="B1928" s="15">
        <v>43689.694444444445</v>
      </c>
      <c r="C1928" s="2" t="s">
        <v>1890</v>
      </c>
      <c r="D1928" s="3" t="s">
        <v>2052</v>
      </c>
      <c r="E1928" s="4" t="s">
        <v>306</v>
      </c>
      <c r="F1928" s="2">
        <f t="shared" si="79"/>
        <v>43703.694444444445</v>
      </c>
      <c r="G1928" s="5">
        <v>43707</v>
      </c>
      <c r="H1928" s="6">
        <v>100000</v>
      </c>
      <c r="I1928" s="7">
        <v>100000</v>
      </c>
      <c r="J1928" s="4" t="s">
        <v>19</v>
      </c>
      <c r="K1928" s="8" t="s">
        <v>16</v>
      </c>
      <c r="L1928" s="3"/>
    </row>
    <row r="1929" spans="1:12" ht="114.95" customHeight="1">
      <c r="A1929" s="32">
        <v>1918</v>
      </c>
      <c r="B1929" s="15">
        <v>43689.698611111111</v>
      </c>
      <c r="C1929" s="2" t="s">
        <v>1890</v>
      </c>
      <c r="D1929" s="3" t="s">
        <v>97</v>
      </c>
      <c r="E1929" s="4" t="s">
        <v>336</v>
      </c>
      <c r="F1929" s="2">
        <f t="shared" si="79"/>
        <v>43703.698611111111</v>
      </c>
      <c r="G1929" s="5">
        <v>43705</v>
      </c>
      <c r="H1929" s="6">
        <v>32000</v>
      </c>
      <c r="I1929" s="7">
        <v>32000</v>
      </c>
      <c r="J1929" s="4" t="s">
        <v>37</v>
      </c>
      <c r="K1929" s="8" t="s">
        <v>16</v>
      </c>
      <c r="L1929" s="3"/>
    </row>
    <row r="1930" spans="1:12" ht="114.95" customHeight="1">
      <c r="A1930" s="32">
        <v>1919</v>
      </c>
      <c r="B1930" s="15">
        <v>43698.720138888886</v>
      </c>
      <c r="C1930" s="2" t="s">
        <v>1890</v>
      </c>
      <c r="D1930" s="3" t="s">
        <v>1986</v>
      </c>
      <c r="E1930" s="4" t="s">
        <v>433</v>
      </c>
      <c r="F1930" s="2">
        <f t="shared" si="79"/>
        <v>43712.720138888886</v>
      </c>
      <c r="G1930" s="5">
        <v>43713</v>
      </c>
      <c r="H1930" s="6">
        <v>215000</v>
      </c>
      <c r="I1930" s="7">
        <v>215000</v>
      </c>
      <c r="J1930" s="4" t="s">
        <v>15</v>
      </c>
      <c r="K1930" s="8" t="s">
        <v>16</v>
      </c>
      <c r="L1930" s="3"/>
    </row>
    <row r="1931" spans="1:12" ht="114.95" customHeight="1">
      <c r="A1931" s="32">
        <v>1926</v>
      </c>
      <c r="B1931" s="2">
        <v>43705.368055555555</v>
      </c>
      <c r="C1931" s="3" t="s">
        <v>1890</v>
      </c>
      <c r="D1931" s="3" t="s">
        <v>648</v>
      </c>
      <c r="E1931" s="4" t="s">
        <v>145</v>
      </c>
      <c r="F1931" s="2">
        <v>43720</v>
      </c>
      <c r="G1931" s="5">
        <v>43720</v>
      </c>
      <c r="H1931" s="6">
        <v>29340</v>
      </c>
      <c r="I1931" s="7">
        <v>29340</v>
      </c>
      <c r="J1931" s="4" t="s">
        <v>64</v>
      </c>
      <c r="K1931" s="8" t="s">
        <v>16</v>
      </c>
      <c r="L1931" s="3"/>
    </row>
    <row r="1932" spans="1:12" ht="114.95" customHeight="1">
      <c r="A1932" s="32">
        <v>1925</v>
      </c>
      <c r="B1932" s="2">
        <v>43705.657638888886</v>
      </c>
      <c r="C1932" s="3" t="s">
        <v>1890</v>
      </c>
      <c r="D1932" s="3" t="s">
        <v>2053</v>
      </c>
      <c r="E1932" s="4" t="s">
        <v>2054</v>
      </c>
      <c r="F1932" s="2">
        <v>43720</v>
      </c>
      <c r="G1932" s="5">
        <v>43721</v>
      </c>
      <c r="H1932" s="6">
        <v>35000</v>
      </c>
      <c r="I1932" s="7">
        <v>55000</v>
      </c>
      <c r="J1932" s="4" t="s">
        <v>37</v>
      </c>
      <c r="K1932" s="8" t="s">
        <v>16</v>
      </c>
      <c r="L1932" s="3"/>
    </row>
    <row r="1933" spans="1:12" ht="114.95" customHeight="1">
      <c r="A1933" s="32">
        <v>1924</v>
      </c>
      <c r="B1933" s="2">
        <v>43707.636805555558</v>
      </c>
      <c r="C1933" s="3" t="s">
        <v>1890</v>
      </c>
      <c r="D1933" s="3" t="s">
        <v>339</v>
      </c>
      <c r="E1933" s="4" t="s">
        <v>2055</v>
      </c>
      <c r="F1933" s="2">
        <v>43724</v>
      </c>
      <c r="G1933" s="5">
        <v>43724</v>
      </c>
      <c r="H1933" s="6">
        <v>50000</v>
      </c>
      <c r="I1933" s="7">
        <v>80000</v>
      </c>
      <c r="J1933" s="4" t="s">
        <v>19</v>
      </c>
      <c r="K1933" s="8" t="s">
        <v>16</v>
      </c>
      <c r="L1933" s="3"/>
    </row>
    <row r="1934" spans="1:12" ht="114.95" customHeight="1">
      <c r="A1934" s="32">
        <v>1920</v>
      </c>
      <c r="B1934" s="2">
        <v>43707.638194444444</v>
      </c>
      <c r="C1934" s="3" t="s">
        <v>1890</v>
      </c>
      <c r="D1934" s="3" t="s">
        <v>225</v>
      </c>
      <c r="E1934" s="4" t="s">
        <v>2055</v>
      </c>
      <c r="F1934" s="2">
        <v>43724</v>
      </c>
      <c r="G1934" s="5">
        <v>43724</v>
      </c>
      <c r="H1934" s="6">
        <v>50000</v>
      </c>
      <c r="I1934" s="7">
        <v>120000</v>
      </c>
      <c r="J1934" s="4" t="s">
        <v>19</v>
      </c>
      <c r="K1934" s="8" t="s">
        <v>16</v>
      </c>
      <c r="L1934" s="3"/>
    </row>
    <row r="1935" spans="1:12" ht="114.95" customHeight="1">
      <c r="A1935" s="32">
        <v>1922</v>
      </c>
      <c r="B1935" s="2">
        <v>43707.64166666667</v>
      </c>
      <c r="C1935" s="3" t="s">
        <v>1890</v>
      </c>
      <c r="D1935" s="3" t="s">
        <v>2056</v>
      </c>
      <c r="E1935" s="4" t="s">
        <v>2055</v>
      </c>
      <c r="F1935" s="2">
        <v>43724</v>
      </c>
      <c r="G1935" s="5">
        <v>43724</v>
      </c>
      <c r="H1935" s="6">
        <v>50000</v>
      </c>
      <c r="I1935" s="7">
        <v>80000</v>
      </c>
      <c r="J1935" s="4" t="s">
        <v>19</v>
      </c>
      <c r="K1935" s="8" t="s">
        <v>16</v>
      </c>
      <c r="L1935" s="3"/>
    </row>
    <row r="1936" spans="1:12" ht="114.95" customHeight="1">
      <c r="A1936" s="32">
        <v>1923</v>
      </c>
      <c r="B1936" s="2">
        <v>43707.642361111109</v>
      </c>
      <c r="C1936" s="3" t="s">
        <v>1890</v>
      </c>
      <c r="D1936" s="3" t="s">
        <v>2057</v>
      </c>
      <c r="E1936" s="4" t="s">
        <v>2055</v>
      </c>
      <c r="F1936" s="2">
        <v>43724</v>
      </c>
      <c r="G1936" s="5">
        <v>43724</v>
      </c>
      <c r="H1936" s="6">
        <v>50000</v>
      </c>
      <c r="I1936" s="7">
        <v>80000</v>
      </c>
      <c r="J1936" s="4" t="s">
        <v>19</v>
      </c>
      <c r="K1936" s="8" t="s">
        <v>16</v>
      </c>
      <c r="L1936" s="3"/>
    </row>
    <row r="1937" spans="1:12" ht="114.95" customHeight="1">
      <c r="A1937" s="32">
        <v>1921</v>
      </c>
      <c r="B1937" s="2">
        <v>43719.683333333334</v>
      </c>
      <c r="C1937" s="3" t="s">
        <v>1890</v>
      </c>
      <c r="D1937" s="3" t="s">
        <v>927</v>
      </c>
      <c r="E1937" s="4" t="s">
        <v>2058</v>
      </c>
      <c r="F1937" s="2">
        <v>43733</v>
      </c>
      <c r="G1937" s="5">
        <v>43734</v>
      </c>
      <c r="H1937" s="6">
        <v>65000</v>
      </c>
      <c r="I1937" s="7">
        <v>85000</v>
      </c>
      <c r="J1937" s="4" t="s">
        <v>37</v>
      </c>
      <c r="K1937" s="8" t="s">
        <v>16</v>
      </c>
      <c r="L1937" s="3"/>
    </row>
    <row r="1938" spans="1:12" ht="114.95" customHeight="1">
      <c r="A1938" s="32">
        <v>1934</v>
      </c>
      <c r="B1938" s="2">
        <v>43741.688888888886</v>
      </c>
      <c r="C1938" s="3" t="s">
        <v>1890</v>
      </c>
      <c r="D1938" s="3" t="s">
        <v>2059</v>
      </c>
      <c r="E1938" s="4" t="s">
        <v>2060</v>
      </c>
      <c r="F1938" s="2">
        <v>43756</v>
      </c>
      <c r="G1938" s="5">
        <v>43734</v>
      </c>
      <c r="H1938" s="6">
        <v>612000</v>
      </c>
      <c r="I1938" s="7">
        <v>612000</v>
      </c>
      <c r="J1938" s="4" t="s">
        <v>15</v>
      </c>
      <c r="K1938" s="8" t="s">
        <v>16</v>
      </c>
      <c r="L1938" s="3"/>
    </row>
    <row r="1939" spans="1:12" ht="114.95" customHeight="1">
      <c r="A1939" s="32">
        <v>1928</v>
      </c>
      <c r="B1939" s="2">
        <v>43741.689583333333</v>
      </c>
      <c r="C1939" s="3" t="s">
        <v>1890</v>
      </c>
      <c r="D1939" s="3" t="s">
        <v>31</v>
      </c>
      <c r="E1939" s="4" t="s">
        <v>2061</v>
      </c>
      <c r="F1939" s="2">
        <v>43756</v>
      </c>
      <c r="G1939" s="5">
        <v>43734</v>
      </c>
      <c r="H1939" s="6">
        <v>162750</v>
      </c>
      <c r="I1939" s="7">
        <v>162750</v>
      </c>
      <c r="J1939" s="4" t="s">
        <v>15</v>
      </c>
      <c r="K1939" s="8" t="s">
        <v>16</v>
      </c>
      <c r="L1939" s="3"/>
    </row>
    <row r="1940" spans="1:12" ht="114.95" customHeight="1">
      <c r="A1940" s="32">
        <v>1931</v>
      </c>
      <c r="B1940" s="2">
        <v>43754.56527777778</v>
      </c>
      <c r="C1940" s="3" t="s">
        <v>1890</v>
      </c>
      <c r="D1940" s="3" t="s">
        <v>1770</v>
      </c>
      <c r="E1940" s="4" t="s">
        <v>2062</v>
      </c>
      <c r="F1940" s="2">
        <v>43768</v>
      </c>
      <c r="G1940" s="5">
        <v>43768</v>
      </c>
      <c r="H1940" s="6">
        <v>225000</v>
      </c>
      <c r="I1940" s="7">
        <v>225000</v>
      </c>
      <c r="J1940" s="4" t="s">
        <v>15</v>
      </c>
      <c r="K1940" s="8" t="s">
        <v>16</v>
      </c>
      <c r="L1940" s="3"/>
    </row>
    <row r="1941" spans="1:12" ht="114.95" customHeight="1">
      <c r="A1941" s="32">
        <v>1929</v>
      </c>
      <c r="B1941" s="2">
        <v>43754.574305555558</v>
      </c>
      <c r="C1941" s="3" t="s">
        <v>1890</v>
      </c>
      <c r="D1941" s="3" t="s">
        <v>2063</v>
      </c>
      <c r="E1941" s="4" t="s">
        <v>2064</v>
      </c>
      <c r="F1941" s="2">
        <v>43768</v>
      </c>
      <c r="G1941" s="5">
        <v>43769</v>
      </c>
      <c r="H1941" s="6">
        <v>25000</v>
      </c>
      <c r="I1941" s="7">
        <v>30000</v>
      </c>
      <c r="J1941" s="4" t="s">
        <v>37</v>
      </c>
      <c r="K1941" s="8" t="s">
        <v>16</v>
      </c>
      <c r="L1941" s="3"/>
    </row>
    <row r="1942" spans="1:12" ht="114.95" customHeight="1">
      <c r="A1942" s="32">
        <v>1930</v>
      </c>
      <c r="B1942" s="2">
        <v>43754.578472222223</v>
      </c>
      <c r="C1942" s="3" t="s">
        <v>1890</v>
      </c>
      <c r="D1942" s="3" t="s">
        <v>1649</v>
      </c>
      <c r="E1942" s="4" t="s">
        <v>2065</v>
      </c>
      <c r="F1942" s="2">
        <v>43768</v>
      </c>
      <c r="G1942" s="5">
        <v>43769</v>
      </c>
      <c r="H1942" s="6">
        <v>25000</v>
      </c>
      <c r="I1942" s="7">
        <v>35000</v>
      </c>
      <c r="J1942" s="4" t="s">
        <v>37</v>
      </c>
      <c r="K1942" s="8" t="s">
        <v>16</v>
      </c>
      <c r="L1942" s="3"/>
    </row>
    <row r="1943" spans="1:12" ht="114.95" customHeight="1">
      <c r="A1943" s="32">
        <v>1927</v>
      </c>
      <c r="B1943" s="2">
        <v>43754.586111111108</v>
      </c>
      <c r="C1943" s="3" t="s">
        <v>1890</v>
      </c>
      <c r="D1943" s="3" t="s">
        <v>361</v>
      </c>
      <c r="E1943" s="4" t="s">
        <v>2066</v>
      </c>
      <c r="F1943" s="2">
        <v>43768</v>
      </c>
      <c r="G1943" s="5">
        <v>43770</v>
      </c>
      <c r="H1943" s="6">
        <v>5141247.12</v>
      </c>
      <c r="I1943" s="7">
        <v>5141247.12</v>
      </c>
      <c r="J1943" s="4" t="s">
        <v>73</v>
      </c>
      <c r="K1943" s="8" t="s">
        <v>16</v>
      </c>
      <c r="L1943" s="3"/>
    </row>
    <row r="1944" spans="1:12" ht="114.95" customHeight="1">
      <c r="A1944" s="32">
        <v>1933</v>
      </c>
      <c r="B1944" s="2">
        <v>43768.754166666666</v>
      </c>
      <c r="C1944" s="3" t="s">
        <v>1890</v>
      </c>
      <c r="D1944" s="3" t="s">
        <v>2067</v>
      </c>
      <c r="E1944" s="4" t="s">
        <v>2068</v>
      </c>
      <c r="F1944" s="2">
        <v>43783</v>
      </c>
      <c r="G1944" s="5">
        <v>43783</v>
      </c>
      <c r="H1944" s="6">
        <v>178750</v>
      </c>
      <c r="I1944" s="7">
        <v>200000</v>
      </c>
      <c r="J1944" s="4" t="s">
        <v>37</v>
      </c>
      <c r="K1944" s="8" t="s">
        <v>16</v>
      </c>
      <c r="L1944" s="3"/>
    </row>
    <row r="1945" spans="1:12" ht="114.95" customHeight="1">
      <c r="A1945" s="32">
        <v>1935</v>
      </c>
      <c r="B1945" s="2">
        <v>43768.759722222225</v>
      </c>
      <c r="C1945" s="3" t="s">
        <v>1890</v>
      </c>
      <c r="D1945" s="3" t="s">
        <v>366</v>
      </c>
      <c r="E1945" s="4" t="s">
        <v>2069</v>
      </c>
      <c r="F1945" s="2">
        <v>43783</v>
      </c>
      <c r="G1945" s="5">
        <v>43783</v>
      </c>
      <c r="H1945" s="6">
        <v>54841.38</v>
      </c>
      <c r="I1945" s="7">
        <v>60500</v>
      </c>
      <c r="J1945" s="4" t="s">
        <v>37</v>
      </c>
      <c r="K1945" s="8" t="s">
        <v>16</v>
      </c>
      <c r="L1945" s="3"/>
    </row>
    <row r="1946" spans="1:12" ht="114.95" customHeight="1">
      <c r="A1946" s="32">
        <v>1932</v>
      </c>
      <c r="B1946" s="2">
        <v>43768.76458333333</v>
      </c>
      <c r="C1946" s="3" t="s">
        <v>1890</v>
      </c>
      <c r="D1946" s="3" t="s">
        <v>1989</v>
      </c>
      <c r="E1946" s="4" t="s">
        <v>2070</v>
      </c>
      <c r="F1946" s="2">
        <v>43783</v>
      </c>
      <c r="G1946" s="5">
        <v>43799</v>
      </c>
      <c r="H1946" s="6">
        <v>55000</v>
      </c>
      <c r="I1946" s="7">
        <v>55000</v>
      </c>
      <c r="J1946" s="4" t="s">
        <v>19</v>
      </c>
      <c r="K1946" s="8" t="s">
        <v>16</v>
      </c>
      <c r="L1946" s="3"/>
    </row>
    <row r="1947" spans="1:12" ht="114.95" customHeight="1">
      <c r="A1947" s="32">
        <v>1936</v>
      </c>
      <c r="B1947" s="2">
        <v>43769.451388888891</v>
      </c>
      <c r="C1947" s="3" t="s">
        <v>1890</v>
      </c>
      <c r="D1947" s="3" t="s">
        <v>564</v>
      </c>
      <c r="E1947" s="4" t="s">
        <v>2071</v>
      </c>
      <c r="F1947" s="2">
        <f>SUM(B1947+14)</f>
        <v>43783.451388888891</v>
      </c>
      <c r="G1947" s="5">
        <v>43770</v>
      </c>
      <c r="H1947" s="6">
        <v>542875</v>
      </c>
      <c r="I1947" s="7">
        <v>555426</v>
      </c>
      <c r="J1947" s="4" t="s">
        <v>64</v>
      </c>
      <c r="K1947" s="8" t="s">
        <v>16</v>
      </c>
      <c r="L1947" s="3"/>
    </row>
    <row r="1948" spans="1:12" ht="114.95" customHeight="1">
      <c r="A1948" s="32">
        <v>1937</v>
      </c>
      <c r="B1948" s="2">
        <v>43769.588194444441</v>
      </c>
      <c r="C1948" s="3" t="s">
        <v>1890</v>
      </c>
      <c r="D1948" s="3" t="s">
        <v>1891</v>
      </c>
      <c r="E1948" s="4" t="s">
        <v>2072</v>
      </c>
      <c r="F1948" s="2">
        <f>SUM(B1948+14)</f>
        <v>43783.588194444441</v>
      </c>
      <c r="G1948" s="5">
        <v>43783</v>
      </c>
      <c r="H1948" s="6">
        <v>90000</v>
      </c>
      <c r="I1948" s="7">
        <v>90000</v>
      </c>
      <c r="J1948" s="4" t="s">
        <v>15</v>
      </c>
      <c r="K1948" s="8" t="s">
        <v>16</v>
      </c>
      <c r="L1948" s="3"/>
    </row>
    <row r="1949" spans="1:12" ht="114.95" customHeight="1">
      <c r="A1949" s="32">
        <v>1866</v>
      </c>
      <c r="B1949" s="2">
        <v>43775</v>
      </c>
      <c r="C1949" s="3" t="s">
        <v>1890</v>
      </c>
      <c r="D1949" s="3" t="s">
        <v>2073</v>
      </c>
      <c r="E1949" s="4" t="s">
        <v>93</v>
      </c>
      <c r="F1949" s="2">
        <v>43641</v>
      </c>
      <c r="G1949" s="5">
        <v>43472</v>
      </c>
      <c r="H1949" s="6">
        <v>1500000</v>
      </c>
      <c r="I1949" s="7">
        <v>1500000</v>
      </c>
      <c r="J1949" s="4" t="s">
        <v>19</v>
      </c>
      <c r="K1949" s="8" t="s">
        <v>16</v>
      </c>
      <c r="L1949" s="3"/>
    </row>
    <row r="1950" spans="1:12" ht="114.95" customHeight="1">
      <c r="A1950" s="32">
        <v>1867</v>
      </c>
      <c r="B1950" s="2">
        <v>43775</v>
      </c>
      <c r="C1950" s="3" t="s">
        <v>1890</v>
      </c>
      <c r="D1950" s="3" t="s">
        <v>2074</v>
      </c>
      <c r="E1950" s="4" t="s">
        <v>2075</v>
      </c>
      <c r="F1950" s="2">
        <v>43641</v>
      </c>
      <c r="G1950" s="5">
        <v>43642</v>
      </c>
      <c r="H1950" s="6">
        <v>103375</v>
      </c>
      <c r="I1950" s="7">
        <v>103375</v>
      </c>
      <c r="J1950" s="4" t="s">
        <v>37</v>
      </c>
      <c r="K1950" s="8" t="s">
        <v>16</v>
      </c>
      <c r="L1950" s="3"/>
    </row>
    <row r="1951" spans="1:12" ht="114.95" customHeight="1">
      <c r="A1951" s="32">
        <v>1868</v>
      </c>
      <c r="B1951" s="2">
        <v>43775</v>
      </c>
      <c r="C1951" s="3" t="s">
        <v>1890</v>
      </c>
      <c r="D1951" s="3" t="s">
        <v>2076</v>
      </c>
      <c r="E1951" s="4" t="s">
        <v>2077</v>
      </c>
      <c r="F1951" s="2">
        <v>43641</v>
      </c>
      <c r="G1951" s="5">
        <v>43642</v>
      </c>
      <c r="H1951" s="6">
        <v>120000</v>
      </c>
      <c r="I1951" s="7">
        <v>120000</v>
      </c>
      <c r="J1951" s="4" t="s">
        <v>15</v>
      </c>
      <c r="K1951" s="8" t="s">
        <v>16</v>
      </c>
      <c r="L1951" s="3"/>
    </row>
    <row r="1952" spans="1:12" ht="114.95" customHeight="1">
      <c r="A1952" s="32">
        <v>1869</v>
      </c>
      <c r="B1952" s="2">
        <v>43775</v>
      </c>
      <c r="C1952" s="3" t="s">
        <v>1890</v>
      </c>
      <c r="D1952" s="3" t="s">
        <v>2078</v>
      </c>
      <c r="E1952" s="4" t="s">
        <v>2077</v>
      </c>
      <c r="F1952" s="2">
        <v>43641</v>
      </c>
      <c r="G1952" s="5">
        <v>43642</v>
      </c>
      <c r="H1952" s="6">
        <v>150000</v>
      </c>
      <c r="I1952" s="7">
        <v>150000</v>
      </c>
      <c r="J1952" s="4" t="s">
        <v>15</v>
      </c>
      <c r="K1952" s="8" t="s">
        <v>16</v>
      </c>
      <c r="L1952" s="3"/>
    </row>
    <row r="1953" spans="1:12" ht="114.95" customHeight="1">
      <c r="A1953" s="32">
        <v>1870</v>
      </c>
      <c r="B1953" s="2">
        <v>43775</v>
      </c>
      <c r="C1953" s="3" t="s">
        <v>1890</v>
      </c>
      <c r="D1953" s="3" t="s">
        <v>2079</v>
      </c>
      <c r="E1953" s="4" t="s">
        <v>2077</v>
      </c>
      <c r="F1953" s="2">
        <v>43641</v>
      </c>
      <c r="G1953" s="5">
        <v>43642</v>
      </c>
      <c r="H1953" s="6">
        <v>150000</v>
      </c>
      <c r="I1953" s="7">
        <v>150000</v>
      </c>
      <c r="J1953" s="4" t="s">
        <v>15</v>
      </c>
      <c r="K1953" s="8" t="s">
        <v>16</v>
      </c>
      <c r="L1953" s="3"/>
    </row>
    <row r="1954" spans="1:12" ht="114.95" customHeight="1">
      <c r="A1954" s="32">
        <v>1871</v>
      </c>
      <c r="B1954" s="2">
        <v>43775</v>
      </c>
      <c r="C1954" s="3" t="s">
        <v>1890</v>
      </c>
      <c r="D1954" s="3" t="s">
        <v>2080</v>
      </c>
      <c r="E1954" s="4" t="s">
        <v>706</v>
      </c>
      <c r="F1954" s="2">
        <v>43641</v>
      </c>
      <c r="G1954" s="5">
        <v>43472</v>
      </c>
      <c r="H1954" s="6">
        <v>120000</v>
      </c>
      <c r="I1954" s="7">
        <v>120000</v>
      </c>
      <c r="J1954" s="4" t="s">
        <v>19</v>
      </c>
      <c r="K1954" s="8" t="s">
        <v>16</v>
      </c>
      <c r="L1954" s="3"/>
    </row>
    <row r="1955" spans="1:12" ht="114.95" customHeight="1">
      <c r="A1955" s="32">
        <v>1872</v>
      </c>
      <c r="B1955" s="2">
        <v>43775</v>
      </c>
      <c r="C1955" s="3" t="s">
        <v>1890</v>
      </c>
      <c r="D1955" s="3" t="s">
        <v>2081</v>
      </c>
      <c r="E1955" s="4" t="s">
        <v>706</v>
      </c>
      <c r="F1955" s="2">
        <v>43641</v>
      </c>
      <c r="G1955" s="5">
        <v>43472</v>
      </c>
      <c r="H1955" s="6">
        <v>120000</v>
      </c>
      <c r="I1955" s="7">
        <v>120000</v>
      </c>
      <c r="J1955" s="4" t="s">
        <v>19</v>
      </c>
      <c r="K1955" s="8" t="s">
        <v>16</v>
      </c>
      <c r="L1955" s="3"/>
    </row>
    <row r="1956" spans="1:12" ht="114.95" customHeight="1">
      <c r="A1956" s="32">
        <v>1938</v>
      </c>
      <c r="B1956" s="2">
        <v>43776.715277777781</v>
      </c>
      <c r="C1956" s="3" t="s">
        <v>1890</v>
      </c>
      <c r="D1956" s="3" t="s">
        <v>1942</v>
      </c>
      <c r="E1956" s="4" t="s">
        <v>2082</v>
      </c>
      <c r="F1956" s="2">
        <f t="shared" ref="F1956:F1975" si="80">SUM(B1956+14)</f>
        <v>43790.715277777781</v>
      </c>
      <c r="G1956" s="5">
        <v>43791</v>
      </c>
      <c r="H1956" s="6">
        <v>52965</v>
      </c>
      <c r="I1956" s="7">
        <v>55000</v>
      </c>
      <c r="J1956" s="4" t="s">
        <v>37</v>
      </c>
      <c r="K1956" s="8" t="s">
        <v>16</v>
      </c>
      <c r="L1956" s="3"/>
    </row>
    <row r="1957" spans="1:12" ht="114.95" customHeight="1">
      <c r="A1957" s="32">
        <v>1939</v>
      </c>
      <c r="B1957" s="2">
        <v>43776.716666666667</v>
      </c>
      <c r="C1957" s="3" t="s">
        <v>1890</v>
      </c>
      <c r="D1957" s="3" t="s">
        <v>1982</v>
      </c>
      <c r="E1957" s="4" t="s">
        <v>2083</v>
      </c>
      <c r="F1957" s="2">
        <f t="shared" si="80"/>
        <v>43790.716666666667</v>
      </c>
      <c r="G1957" s="5">
        <v>43804</v>
      </c>
      <c r="H1957" s="6">
        <v>67000</v>
      </c>
      <c r="I1957" s="7">
        <v>67000</v>
      </c>
      <c r="J1957" s="4" t="s">
        <v>19</v>
      </c>
      <c r="K1957" s="8" t="s">
        <v>16</v>
      </c>
      <c r="L1957" s="3"/>
    </row>
    <row r="1958" spans="1:12" ht="114.95" customHeight="1">
      <c r="A1958" s="32">
        <v>1940</v>
      </c>
      <c r="B1958" s="2">
        <v>43776.724305555559</v>
      </c>
      <c r="C1958" s="3" t="s">
        <v>1890</v>
      </c>
      <c r="D1958" s="3" t="s">
        <v>2084</v>
      </c>
      <c r="E1958" s="4" t="s">
        <v>2085</v>
      </c>
      <c r="F1958" s="2">
        <f t="shared" si="80"/>
        <v>43790.724305555559</v>
      </c>
      <c r="G1958" s="5">
        <v>43791</v>
      </c>
      <c r="H1958" s="6">
        <v>37125</v>
      </c>
      <c r="I1958" s="7">
        <v>37125</v>
      </c>
      <c r="J1958" s="4" t="s">
        <v>19</v>
      </c>
      <c r="K1958" s="8" t="s">
        <v>16</v>
      </c>
      <c r="L1958" s="3"/>
    </row>
    <row r="1959" spans="1:12" ht="114.95" customHeight="1">
      <c r="A1959" s="32">
        <v>1941</v>
      </c>
      <c r="B1959" s="2">
        <v>43776.731944444444</v>
      </c>
      <c r="C1959" s="3" t="s">
        <v>1890</v>
      </c>
      <c r="D1959" s="3" t="s">
        <v>1194</v>
      </c>
      <c r="E1959" s="4" t="s">
        <v>2086</v>
      </c>
      <c r="F1959" s="2">
        <f t="shared" si="80"/>
        <v>43790.731944444444</v>
      </c>
      <c r="G1959" s="5">
        <v>43791</v>
      </c>
      <c r="H1959" s="6">
        <v>75000</v>
      </c>
      <c r="I1959" s="7">
        <v>75000</v>
      </c>
      <c r="J1959" s="4" t="s">
        <v>15</v>
      </c>
      <c r="K1959" s="8" t="s">
        <v>16</v>
      </c>
      <c r="L1959" s="3"/>
    </row>
    <row r="1960" spans="1:12" ht="114.95" customHeight="1">
      <c r="A1960" s="32">
        <v>1942</v>
      </c>
      <c r="B1960" s="2">
        <v>43776.743750000001</v>
      </c>
      <c r="C1960" s="3" t="s">
        <v>1890</v>
      </c>
      <c r="D1960" s="3" t="s">
        <v>2087</v>
      </c>
      <c r="E1960" s="4" t="s">
        <v>2088</v>
      </c>
      <c r="F1960" s="2">
        <f t="shared" si="80"/>
        <v>43790.743750000001</v>
      </c>
      <c r="G1960" s="5">
        <v>43791</v>
      </c>
      <c r="H1960" s="6">
        <v>120000</v>
      </c>
      <c r="I1960" s="7">
        <v>120000</v>
      </c>
      <c r="J1960" s="4" t="s">
        <v>15</v>
      </c>
      <c r="K1960" s="8" t="s">
        <v>16</v>
      </c>
      <c r="L1960" s="3"/>
    </row>
    <row r="1961" spans="1:12" ht="114.95" customHeight="1">
      <c r="A1961" s="32">
        <v>1943</v>
      </c>
      <c r="B1961" s="2">
        <v>43795.415277777778</v>
      </c>
      <c r="C1961" s="3" t="s">
        <v>1890</v>
      </c>
      <c r="D1961" s="3" t="s">
        <v>2089</v>
      </c>
      <c r="E1961" s="4" t="s">
        <v>2090</v>
      </c>
      <c r="F1961" s="2">
        <f t="shared" si="80"/>
        <v>43809.415277777778</v>
      </c>
      <c r="G1961" s="5">
        <v>43815</v>
      </c>
      <c r="H1961" s="6">
        <v>53802.48</v>
      </c>
      <c r="I1961" s="7">
        <v>75000</v>
      </c>
      <c r="J1961" s="4" t="s">
        <v>37</v>
      </c>
      <c r="K1961" s="8" t="s">
        <v>16</v>
      </c>
      <c r="L1961" s="3"/>
    </row>
    <row r="1962" spans="1:12" ht="114.95" customHeight="1">
      <c r="A1962" s="32">
        <v>1944</v>
      </c>
      <c r="B1962" s="2">
        <v>43804.708333333336</v>
      </c>
      <c r="C1962" s="3" t="s">
        <v>1890</v>
      </c>
      <c r="D1962" s="3" t="s">
        <v>648</v>
      </c>
      <c r="E1962" s="4" t="s">
        <v>2091</v>
      </c>
      <c r="F1962" s="2">
        <f t="shared" si="80"/>
        <v>43818.708333333336</v>
      </c>
      <c r="G1962" s="5">
        <v>43818</v>
      </c>
      <c r="H1962" s="6">
        <v>52128</v>
      </c>
      <c r="I1962" s="7">
        <v>55000</v>
      </c>
      <c r="J1962" s="4" t="s">
        <v>64</v>
      </c>
      <c r="K1962" s="8" t="s">
        <v>16</v>
      </c>
      <c r="L1962" s="3"/>
    </row>
    <row r="1963" spans="1:12" ht="114.95" customHeight="1">
      <c r="A1963" s="32">
        <v>1945</v>
      </c>
      <c r="B1963" s="2">
        <v>43804.712500000001</v>
      </c>
      <c r="C1963" s="3" t="s">
        <v>1890</v>
      </c>
      <c r="D1963" s="3" t="s">
        <v>2092</v>
      </c>
      <c r="E1963" s="4" t="s">
        <v>2093</v>
      </c>
      <c r="F1963" s="2">
        <f t="shared" si="80"/>
        <v>43818.712500000001</v>
      </c>
      <c r="G1963" s="5">
        <v>43818</v>
      </c>
      <c r="H1963" s="6">
        <v>2000000</v>
      </c>
      <c r="I1963" s="7">
        <v>2800000</v>
      </c>
      <c r="J1963" s="4" t="s">
        <v>64</v>
      </c>
      <c r="K1963" s="8" t="s">
        <v>16</v>
      </c>
      <c r="L1963" s="3"/>
    </row>
    <row r="1964" spans="1:12" ht="114.95" customHeight="1">
      <c r="A1964" s="32">
        <v>1947</v>
      </c>
      <c r="B1964" s="2">
        <v>43804.737500000003</v>
      </c>
      <c r="C1964" s="3" t="s">
        <v>1890</v>
      </c>
      <c r="D1964" s="3" t="s">
        <v>2094</v>
      </c>
      <c r="E1964" s="4" t="s">
        <v>2095</v>
      </c>
      <c r="F1964" s="2">
        <f t="shared" si="80"/>
        <v>43818.737500000003</v>
      </c>
      <c r="G1964" s="5">
        <v>43818</v>
      </c>
      <c r="H1964" s="6">
        <v>816775</v>
      </c>
      <c r="I1964" s="7">
        <v>825000</v>
      </c>
      <c r="J1964" s="4" t="s">
        <v>15</v>
      </c>
      <c r="K1964" s="8" t="s">
        <v>16</v>
      </c>
      <c r="L1964" s="3"/>
    </row>
    <row r="1965" spans="1:12" ht="114.95" customHeight="1">
      <c r="A1965" s="32">
        <v>1948</v>
      </c>
      <c r="B1965" s="2">
        <v>43804.741666666669</v>
      </c>
      <c r="C1965" s="3" t="s">
        <v>1890</v>
      </c>
      <c r="D1965" s="3" t="s">
        <v>2096</v>
      </c>
      <c r="E1965" s="4" t="s">
        <v>2097</v>
      </c>
      <c r="F1965" s="2">
        <f t="shared" si="80"/>
        <v>43818.741666666669</v>
      </c>
      <c r="G1965" s="5">
        <v>43818</v>
      </c>
      <c r="H1965" s="6">
        <v>27305.72</v>
      </c>
      <c r="I1965" s="7">
        <v>30000</v>
      </c>
      <c r="J1965" s="4" t="s">
        <v>37</v>
      </c>
      <c r="K1965" s="8" t="s">
        <v>16</v>
      </c>
      <c r="L1965" s="3"/>
    </row>
    <row r="1966" spans="1:12" ht="114.95" customHeight="1">
      <c r="A1966" s="32">
        <v>1946</v>
      </c>
      <c r="B1966" s="2">
        <v>43804.745138888888</v>
      </c>
      <c r="C1966" s="3" t="s">
        <v>1890</v>
      </c>
      <c r="D1966" s="3" t="s">
        <v>1739</v>
      </c>
      <c r="E1966" s="4" t="s">
        <v>2098</v>
      </c>
      <c r="F1966" s="2">
        <f t="shared" si="80"/>
        <v>43818.745138888888</v>
      </c>
      <c r="G1966" s="5">
        <v>43818</v>
      </c>
      <c r="H1966" s="6">
        <v>108000</v>
      </c>
      <c r="I1966" s="7">
        <v>125000</v>
      </c>
      <c r="J1966" s="4" t="s">
        <v>15</v>
      </c>
      <c r="K1966" s="8" t="s">
        <v>16</v>
      </c>
      <c r="L1966" s="3"/>
    </row>
    <row r="1967" spans="1:12" ht="114.95" customHeight="1">
      <c r="A1967" s="32">
        <v>1949</v>
      </c>
      <c r="B1967" s="2">
        <v>43809.618055555555</v>
      </c>
      <c r="C1967" s="3" t="s">
        <v>1890</v>
      </c>
      <c r="D1967" s="3" t="s">
        <v>213</v>
      </c>
      <c r="E1967" s="4" t="s">
        <v>2099</v>
      </c>
      <c r="F1967" s="2">
        <f t="shared" si="80"/>
        <v>43823.618055555555</v>
      </c>
      <c r="G1967" s="5">
        <v>43823</v>
      </c>
      <c r="H1967" s="6">
        <v>50000</v>
      </c>
      <c r="I1967" s="7">
        <v>60000</v>
      </c>
      <c r="J1967" s="4" t="s">
        <v>37</v>
      </c>
      <c r="K1967" s="8" t="s">
        <v>16</v>
      </c>
      <c r="L1967" s="3"/>
    </row>
    <row r="1968" spans="1:12" ht="114.95" customHeight="1">
      <c r="A1968" s="32">
        <v>1950</v>
      </c>
      <c r="B1968" s="2">
        <v>43812.624305555553</v>
      </c>
      <c r="C1968" s="3" t="s">
        <v>1890</v>
      </c>
      <c r="D1968" s="3" t="s">
        <v>2100</v>
      </c>
      <c r="E1968" s="4" t="s">
        <v>2101</v>
      </c>
      <c r="F1968" s="2">
        <f t="shared" si="80"/>
        <v>43826.624305555553</v>
      </c>
      <c r="G1968" s="5">
        <v>43829</v>
      </c>
      <c r="H1968" s="6">
        <v>375000</v>
      </c>
      <c r="I1968" s="7">
        <v>375000</v>
      </c>
      <c r="J1968" s="4" t="s">
        <v>15</v>
      </c>
      <c r="K1968" s="8" t="s">
        <v>16</v>
      </c>
      <c r="L1968" s="3"/>
    </row>
    <row r="1969" spans="1:12" ht="114.95" customHeight="1">
      <c r="A1969" s="32">
        <v>1951</v>
      </c>
      <c r="B1969" s="2">
        <v>43812.625</v>
      </c>
      <c r="C1969" s="3" t="s">
        <v>1890</v>
      </c>
      <c r="D1969" s="3" t="s">
        <v>892</v>
      </c>
      <c r="E1969" s="4" t="s">
        <v>2101</v>
      </c>
      <c r="F1969" s="2">
        <f t="shared" si="80"/>
        <v>43826.625</v>
      </c>
      <c r="G1969" s="5">
        <v>43829</v>
      </c>
      <c r="H1969" s="6">
        <v>195000</v>
      </c>
      <c r="I1969" s="7">
        <v>195000</v>
      </c>
      <c r="J1969" s="4" t="s">
        <v>15</v>
      </c>
      <c r="K1969" s="8" t="s">
        <v>16</v>
      </c>
      <c r="L1969" s="3"/>
    </row>
    <row r="1970" spans="1:12" ht="114.95" customHeight="1">
      <c r="A1970" s="32">
        <v>1952</v>
      </c>
      <c r="B1970" s="2">
        <v>43845</v>
      </c>
      <c r="C1970" s="3" t="s">
        <v>1890</v>
      </c>
      <c r="D1970" s="3" t="s">
        <v>2102</v>
      </c>
      <c r="E1970" s="4" t="s">
        <v>2103</v>
      </c>
      <c r="F1970" s="2">
        <f t="shared" si="80"/>
        <v>43859</v>
      </c>
      <c r="G1970" s="5">
        <v>43861</v>
      </c>
      <c r="H1970" s="6">
        <v>240000</v>
      </c>
      <c r="I1970" s="7">
        <v>240000</v>
      </c>
      <c r="J1970" s="4" t="s">
        <v>15</v>
      </c>
      <c r="K1970" s="8" t="s">
        <v>16</v>
      </c>
      <c r="L1970" s="3"/>
    </row>
    <row r="1971" spans="1:12" ht="114.95" customHeight="1">
      <c r="A1971" s="32">
        <v>1953</v>
      </c>
      <c r="B1971" s="12">
        <v>43874.730555555558</v>
      </c>
      <c r="C1971" s="3" t="s">
        <v>1890</v>
      </c>
      <c r="D1971" s="3" t="s">
        <v>2104</v>
      </c>
      <c r="E1971" s="4" t="s">
        <v>2105</v>
      </c>
      <c r="F1971" s="2">
        <f t="shared" si="80"/>
        <v>43888.730555555558</v>
      </c>
      <c r="G1971" s="5">
        <v>43892</v>
      </c>
      <c r="H1971" s="6">
        <v>62557.71</v>
      </c>
      <c r="I1971" s="7">
        <v>75000</v>
      </c>
      <c r="J1971" s="4" t="s">
        <v>15</v>
      </c>
      <c r="K1971" s="8" t="s">
        <v>16</v>
      </c>
      <c r="L1971" s="3"/>
    </row>
    <row r="1972" spans="1:12" ht="114.95" customHeight="1">
      <c r="A1972" s="32">
        <v>1954</v>
      </c>
      <c r="B1972" s="12">
        <v>43874.739583333336</v>
      </c>
      <c r="C1972" s="3" t="s">
        <v>1890</v>
      </c>
      <c r="D1972" s="3" t="s">
        <v>2106</v>
      </c>
      <c r="E1972" s="4" t="s">
        <v>2107</v>
      </c>
      <c r="F1972" s="2">
        <f t="shared" si="80"/>
        <v>43888.739583333336</v>
      </c>
      <c r="G1972" s="5">
        <v>43892</v>
      </c>
      <c r="H1972" s="6">
        <v>120000</v>
      </c>
      <c r="I1972" s="7">
        <v>120000</v>
      </c>
      <c r="J1972" s="4" t="s">
        <v>15</v>
      </c>
      <c r="K1972" s="8" t="s">
        <v>16</v>
      </c>
      <c r="L1972" s="3"/>
    </row>
    <row r="1973" spans="1:12" ht="114.95" customHeight="1">
      <c r="A1973" s="32">
        <v>1955</v>
      </c>
      <c r="B1973" s="12">
        <v>43874.743055555555</v>
      </c>
      <c r="C1973" s="3" t="s">
        <v>1890</v>
      </c>
      <c r="D1973" s="3" t="s">
        <v>648</v>
      </c>
      <c r="E1973" s="4" t="s">
        <v>2108</v>
      </c>
      <c r="F1973" s="2">
        <f t="shared" si="80"/>
        <v>43888.743055555555</v>
      </c>
      <c r="G1973" s="5">
        <v>43892</v>
      </c>
      <c r="H1973" s="6">
        <v>63216.11</v>
      </c>
      <c r="I1973" s="7">
        <v>65000</v>
      </c>
      <c r="J1973" s="4" t="s">
        <v>64</v>
      </c>
      <c r="K1973" s="8" t="s">
        <v>16</v>
      </c>
      <c r="L1973" s="3"/>
    </row>
    <row r="1974" spans="1:12" ht="114.95" customHeight="1">
      <c r="A1974" s="32">
        <v>1956</v>
      </c>
      <c r="B1974" s="12">
        <v>43874.748611111114</v>
      </c>
      <c r="C1974" s="3" t="s">
        <v>1890</v>
      </c>
      <c r="D1974" s="3" t="s">
        <v>829</v>
      </c>
      <c r="E1974" s="4" t="s">
        <v>2109</v>
      </c>
      <c r="F1974" s="2">
        <f t="shared" si="80"/>
        <v>43888.748611111114</v>
      </c>
      <c r="G1974" s="5">
        <v>43892</v>
      </c>
      <c r="H1974" s="6">
        <v>27930</v>
      </c>
      <c r="I1974" s="7">
        <v>30000</v>
      </c>
      <c r="J1974" s="4" t="s">
        <v>37</v>
      </c>
      <c r="K1974" s="8" t="s">
        <v>16</v>
      </c>
      <c r="L1974" s="3"/>
    </row>
    <row r="1975" spans="1:12" ht="114.95" customHeight="1">
      <c r="A1975" s="32">
        <v>1957</v>
      </c>
      <c r="B1975" s="12">
        <v>43874.759722222225</v>
      </c>
      <c r="C1975" s="3" t="s">
        <v>1890</v>
      </c>
      <c r="D1975" s="3" t="s">
        <v>2110</v>
      </c>
      <c r="E1975" s="4" t="s">
        <v>2111</v>
      </c>
      <c r="F1975" s="2">
        <f t="shared" si="80"/>
        <v>43888.759722222225</v>
      </c>
      <c r="G1975" s="5">
        <v>43892</v>
      </c>
      <c r="H1975" s="6">
        <v>33000</v>
      </c>
      <c r="I1975" s="7">
        <v>33000</v>
      </c>
      <c r="J1975" s="4" t="s">
        <v>15</v>
      </c>
      <c r="K1975" s="8" t="s">
        <v>16</v>
      </c>
      <c r="L1975" s="3"/>
    </row>
    <row r="1976" spans="1:12" ht="114.95" customHeight="1">
      <c r="A1976" s="32">
        <v>1959</v>
      </c>
      <c r="B1976" s="12">
        <v>43892.611805555556</v>
      </c>
      <c r="C1976" s="13" t="s">
        <v>1890</v>
      </c>
      <c r="D1976" s="13" t="s">
        <v>2112</v>
      </c>
      <c r="E1976" s="13" t="s">
        <v>2113</v>
      </c>
      <c r="F1976" s="12">
        <v>43906</v>
      </c>
      <c r="G1976" s="12">
        <v>43907</v>
      </c>
      <c r="H1976" s="14">
        <v>200000</v>
      </c>
      <c r="I1976" s="14">
        <v>250000</v>
      </c>
      <c r="J1976" s="13" t="s">
        <v>153</v>
      </c>
      <c r="K1976" s="13" t="s">
        <v>16</v>
      </c>
      <c r="L1976" s="3"/>
    </row>
    <row r="1977" spans="1:12" ht="114.95" customHeight="1">
      <c r="A1977" s="32">
        <v>1958</v>
      </c>
      <c r="B1977" s="12">
        <v>43892.612500000003</v>
      </c>
      <c r="C1977" s="13" t="s">
        <v>1890</v>
      </c>
      <c r="D1977" s="13" t="s">
        <v>2114</v>
      </c>
      <c r="E1977" s="13" t="s">
        <v>2113</v>
      </c>
      <c r="F1977" s="12">
        <v>43906</v>
      </c>
      <c r="G1977" s="12">
        <v>43907</v>
      </c>
      <c r="H1977" s="14">
        <v>200000</v>
      </c>
      <c r="I1977" s="14">
        <v>250000</v>
      </c>
      <c r="J1977" s="13" t="s">
        <v>153</v>
      </c>
      <c r="K1977" s="13" t="s">
        <v>16</v>
      </c>
      <c r="L1977" s="3"/>
    </row>
    <row r="1978" spans="1:12" ht="114.95" customHeight="1">
      <c r="A1978" s="32">
        <v>1960</v>
      </c>
      <c r="B1978" s="12">
        <v>43892.624305555553</v>
      </c>
      <c r="C1978" s="13" t="s">
        <v>1890</v>
      </c>
      <c r="D1978" s="13" t="s">
        <v>2115</v>
      </c>
      <c r="E1978" s="13" t="s">
        <v>2113</v>
      </c>
      <c r="F1978" s="12">
        <v>43906</v>
      </c>
      <c r="G1978" s="12">
        <v>43907</v>
      </c>
      <c r="H1978" s="14">
        <v>100000</v>
      </c>
      <c r="I1978" s="14">
        <v>150000</v>
      </c>
      <c r="J1978" s="13" t="s">
        <v>153</v>
      </c>
      <c r="K1978" s="13" t="s">
        <v>16</v>
      </c>
      <c r="L1978" s="3"/>
    </row>
    <row r="1979" spans="1:12" ht="114.95" customHeight="1">
      <c r="A1979" s="32">
        <v>1961</v>
      </c>
      <c r="B1979" s="12">
        <v>43892.649305555555</v>
      </c>
      <c r="C1979" s="13" t="s">
        <v>1890</v>
      </c>
      <c r="D1979" s="13" t="s">
        <v>1959</v>
      </c>
      <c r="E1979" s="13" t="s">
        <v>2116</v>
      </c>
      <c r="F1979" s="12">
        <v>43906</v>
      </c>
      <c r="G1979" s="12">
        <v>43907</v>
      </c>
      <c r="H1979" s="14">
        <v>150000</v>
      </c>
      <c r="I1979" s="14">
        <v>150000</v>
      </c>
      <c r="J1979" s="13" t="s">
        <v>153</v>
      </c>
      <c r="K1979" s="13" t="s">
        <v>16</v>
      </c>
      <c r="L1979" s="3"/>
    </row>
    <row r="1980" spans="1:12" ht="114.95" customHeight="1">
      <c r="A1980" s="32">
        <v>1962</v>
      </c>
      <c r="B1980" s="12">
        <v>43892.652083333334</v>
      </c>
      <c r="C1980" s="13" t="s">
        <v>1890</v>
      </c>
      <c r="D1980" s="13" t="s">
        <v>1969</v>
      </c>
      <c r="E1980" s="13" t="s">
        <v>2116</v>
      </c>
      <c r="F1980" s="12">
        <v>43906</v>
      </c>
      <c r="G1980" s="12">
        <v>43907</v>
      </c>
      <c r="H1980" s="14">
        <v>150000</v>
      </c>
      <c r="I1980" s="14">
        <v>150000</v>
      </c>
      <c r="J1980" s="13" t="s">
        <v>153</v>
      </c>
      <c r="K1980" s="13" t="s">
        <v>16</v>
      </c>
      <c r="L1980" s="3"/>
    </row>
    <row r="1981" spans="1:12" ht="114.95" customHeight="1">
      <c r="A1981" s="32">
        <v>1963</v>
      </c>
      <c r="B1981" s="12">
        <v>43895.698611111111</v>
      </c>
      <c r="C1981" s="13" t="s">
        <v>1890</v>
      </c>
      <c r="D1981" s="13" t="s">
        <v>1923</v>
      </c>
      <c r="E1981" s="13" t="s">
        <v>2117</v>
      </c>
      <c r="F1981" s="12">
        <f t="shared" ref="F1981:F1986" si="81">SUM(B1981+14)</f>
        <v>43909.698611111111</v>
      </c>
      <c r="G1981" s="12">
        <v>43910</v>
      </c>
      <c r="H1981" s="14">
        <v>250000</v>
      </c>
      <c r="I1981" s="14">
        <v>300000</v>
      </c>
      <c r="J1981" s="13" t="s">
        <v>37</v>
      </c>
      <c r="K1981" s="13" t="s">
        <v>16</v>
      </c>
      <c r="L1981" s="3"/>
    </row>
    <row r="1982" spans="1:12" ht="114.95" customHeight="1">
      <c r="A1982" s="32">
        <v>1964</v>
      </c>
      <c r="B1982" s="12">
        <v>43895.70416666667</v>
      </c>
      <c r="C1982" s="13" t="s">
        <v>1890</v>
      </c>
      <c r="D1982" s="13" t="s">
        <v>76</v>
      </c>
      <c r="E1982" s="13" t="s">
        <v>2118</v>
      </c>
      <c r="F1982" s="30">
        <f t="shared" si="81"/>
        <v>43909.70416666667</v>
      </c>
      <c r="G1982" s="12">
        <v>43910</v>
      </c>
      <c r="H1982" s="14">
        <v>45000</v>
      </c>
      <c r="I1982" s="14">
        <v>50000</v>
      </c>
      <c r="J1982" s="13" t="s">
        <v>15</v>
      </c>
      <c r="K1982" s="13" t="s">
        <v>16</v>
      </c>
      <c r="L1982" s="3"/>
    </row>
    <row r="1983" spans="1:12" ht="114.95" customHeight="1">
      <c r="A1983" s="32">
        <v>1965</v>
      </c>
      <c r="B1983" s="12">
        <v>43895.729166666664</v>
      </c>
      <c r="C1983" s="13" t="s">
        <v>1890</v>
      </c>
      <c r="D1983" s="13" t="s">
        <v>2119</v>
      </c>
      <c r="E1983" s="13" t="s">
        <v>2120</v>
      </c>
      <c r="F1983" s="30">
        <f t="shared" si="81"/>
        <v>43909.729166666664</v>
      </c>
      <c r="G1983" s="12">
        <v>43910</v>
      </c>
      <c r="H1983" s="14">
        <v>150000</v>
      </c>
      <c r="I1983" s="14">
        <v>150000</v>
      </c>
      <c r="J1983" s="13" t="s">
        <v>15</v>
      </c>
      <c r="K1983" s="13" t="s">
        <v>16</v>
      </c>
      <c r="L1983" s="3"/>
    </row>
    <row r="1984" spans="1:12" ht="114.95" customHeight="1">
      <c r="A1984" s="32">
        <v>1966</v>
      </c>
      <c r="B1984" s="12">
        <v>43895.734027777777</v>
      </c>
      <c r="C1984" s="13" t="s">
        <v>1890</v>
      </c>
      <c r="D1984" s="13" t="s">
        <v>2025</v>
      </c>
      <c r="E1984" s="13" t="s">
        <v>2120</v>
      </c>
      <c r="F1984" s="30">
        <f t="shared" si="81"/>
        <v>43909.734027777777</v>
      </c>
      <c r="G1984" s="12">
        <v>43910</v>
      </c>
      <c r="H1984" s="14">
        <v>100000</v>
      </c>
      <c r="I1984" s="14">
        <v>150000</v>
      </c>
      <c r="J1984" s="13" t="s">
        <v>15</v>
      </c>
      <c r="K1984" s="13" t="s">
        <v>16</v>
      </c>
      <c r="L1984" s="3"/>
    </row>
    <row r="1985" spans="1:12" ht="114.95" customHeight="1">
      <c r="A1985" s="32">
        <v>1967</v>
      </c>
      <c r="B1985" s="12">
        <v>43895.741666666669</v>
      </c>
      <c r="C1985" s="13" t="s">
        <v>1890</v>
      </c>
      <c r="D1985" s="13" t="s">
        <v>2121</v>
      </c>
      <c r="E1985" s="13" t="s">
        <v>2120</v>
      </c>
      <c r="F1985" s="30">
        <f t="shared" si="81"/>
        <v>43909.741666666669</v>
      </c>
      <c r="G1985" s="12">
        <v>43910</v>
      </c>
      <c r="H1985" s="14">
        <v>150000</v>
      </c>
      <c r="I1985" s="14">
        <v>150000</v>
      </c>
      <c r="J1985" s="13" t="s">
        <v>15</v>
      </c>
      <c r="K1985" s="13" t="s">
        <v>16</v>
      </c>
      <c r="L1985" s="3"/>
    </row>
    <row r="1986" spans="1:12" ht="114.95" customHeight="1">
      <c r="A1986" s="32">
        <v>1968</v>
      </c>
      <c r="B1986" s="12">
        <v>43895.746527777781</v>
      </c>
      <c r="C1986" s="13" t="s">
        <v>1890</v>
      </c>
      <c r="D1986" s="13" t="s">
        <v>2122</v>
      </c>
      <c r="E1986" s="13" t="s">
        <v>2120</v>
      </c>
      <c r="F1986" s="12">
        <f t="shared" si="81"/>
        <v>43909.746527777781</v>
      </c>
      <c r="G1986" s="12">
        <v>43910</v>
      </c>
      <c r="H1986" s="14">
        <v>150000</v>
      </c>
      <c r="I1986" s="14">
        <v>150000</v>
      </c>
      <c r="J1986" s="13" t="s">
        <v>15</v>
      </c>
      <c r="K1986" s="13" t="s">
        <v>16</v>
      </c>
      <c r="L1986" s="3"/>
    </row>
    <row r="1987" spans="1:12" ht="114.95" customHeight="1">
      <c r="A1987" s="32">
        <v>1973</v>
      </c>
      <c r="B1987" s="2">
        <v>43928.820833333331</v>
      </c>
      <c r="C1987" s="3" t="s">
        <v>1890</v>
      </c>
      <c r="D1987" s="3" t="s">
        <v>2123</v>
      </c>
      <c r="E1987" s="3" t="s">
        <v>2124</v>
      </c>
      <c r="F1987" s="2">
        <v>43943</v>
      </c>
      <c r="G1987" s="2">
        <v>43942</v>
      </c>
      <c r="H1987" s="10">
        <v>39500</v>
      </c>
      <c r="I1987" s="10">
        <v>39500</v>
      </c>
      <c r="J1987" s="3" t="s">
        <v>37</v>
      </c>
      <c r="K1987" s="3" t="s">
        <v>16</v>
      </c>
      <c r="L1987" s="3"/>
    </row>
    <row r="1988" spans="1:12" ht="114.95" customHeight="1">
      <c r="A1988" s="32">
        <v>1969</v>
      </c>
      <c r="B1988" s="2">
        <v>43928.824305555558</v>
      </c>
      <c r="C1988" s="3" t="s">
        <v>1890</v>
      </c>
      <c r="D1988" s="3" t="s">
        <v>2033</v>
      </c>
      <c r="E1988" s="3" t="s">
        <v>2125</v>
      </c>
      <c r="F1988" s="2">
        <v>43943</v>
      </c>
      <c r="G1988" s="2">
        <v>43942</v>
      </c>
      <c r="H1988" s="10">
        <v>172153</v>
      </c>
      <c r="I1988" s="10">
        <v>175000</v>
      </c>
      <c r="J1988" s="3" t="s">
        <v>19</v>
      </c>
      <c r="K1988" s="3" t="s">
        <v>16</v>
      </c>
      <c r="L1988" s="3"/>
    </row>
    <row r="1989" spans="1:12" ht="114.95" customHeight="1">
      <c r="A1989" s="32">
        <v>1972</v>
      </c>
      <c r="B1989" s="2">
        <v>43928.834722222222</v>
      </c>
      <c r="C1989" s="3" t="s">
        <v>1890</v>
      </c>
      <c r="D1989" s="3" t="s">
        <v>2126</v>
      </c>
      <c r="E1989" s="3" t="s">
        <v>2127</v>
      </c>
      <c r="F1989" s="2">
        <v>43944</v>
      </c>
      <c r="G1989" s="2">
        <v>43942</v>
      </c>
      <c r="H1989" s="10">
        <v>43943.839999999997</v>
      </c>
      <c r="I1989" s="10">
        <v>45000</v>
      </c>
      <c r="J1989" s="3" t="s">
        <v>37</v>
      </c>
      <c r="K1989" s="3" t="s">
        <v>16</v>
      </c>
      <c r="L1989" s="3"/>
    </row>
    <row r="1990" spans="1:12" ht="114.95" customHeight="1">
      <c r="A1990" s="32">
        <v>1970</v>
      </c>
      <c r="B1990" s="2">
        <v>43931.613194444442</v>
      </c>
      <c r="C1990" s="3" t="s">
        <v>1890</v>
      </c>
      <c r="D1990" s="3" t="s">
        <v>589</v>
      </c>
      <c r="E1990" s="3" t="s">
        <v>2128</v>
      </c>
      <c r="F1990" s="2">
        <v>43948</v>
      </c>
      <c r="G1990" s="2">
        <v>43948</v>
      </c>
      <c r="H1990" s="10">
        <v>60178</v>
      </c>
      <c r="I1990" s="10">
        <v>65000</v>
      </c>
      <c r="J1990" s="3" t="s">
        <v>61</v>
      </c>
      <c r="K1990" s="3" t="s">
        <v>16</v>
      </c>
      <c r="L1990" s="3"/>
    </row>
    <row r="1991" spans="1:12" ht="114.95" customHeight="1">
      <c r="A1991" s="32">
        <v>1971</v>
      </c>
      <c r="B1991" s="2">
        <v>43938.72152777778</v>
      </c>
      <c r="C1991" s="3" t="s">
        <v>1890</v>
      </c>
      <c r="D1991" s="3" t="s">
        <v>2126</v>
      </c>
      <c r="E1991" s="3" t="s">
        <v>2129</v>
      </c>
      <c r="F1991" s="2">
        <v>43952</v>
      </c>
      <c r="G1991" s="2">
        <v>43952</v>
      </c>
      <c r="H1991" s="10">
        <v>45863.01</v>
      </c>
      <c r="I1991" s="10">
        <v>45863.01</v>
      </c>
      <c r="J1991" s="3" t="s">
        <v>37</v>
      </c>
      <c r="K1991" s="3" t="s">
        <v>16</v>
      </c>
      <c r="L1991" s="3"/>
    </row>
    <row r="1992" spans="1:12" ht="114.95" customHeight="1">
      <c r="A1992" s="32">
        <v>1975</v>
      </c>
      <c r="B1992" s="2">
        <v>43955.813888888886</v>
      </c>
      <c r="C1992" s="3" t="s">
        <v>1890</v>
      </c>
      <c r="D1992" s="3" t="s">
        <v>2130</v>
      </c>
      <c r="E1992" s="3" t="s">
        <v>2131</v>
      </c>
      <c r="F1992" s="2">
        <f t="shared" ref="F1992:F2010" si="82">SUM(B1992+14)</f>
        <v>43969.813888888886</v>
      </c>
      <c r="G1992" s="2">
        <v>43969</v>
      </c>
      <c r="H1992" s="10">
        <v>118800</v>
      </c>
      <c r="I1992" s="10">
        <v>118800</v>
      </c>
      <c r="J1992" s="3" t="s">
        <v>61</v>
      </c>
      <c r="K1992" s="3" t="s">
        <v>16</v>
      </c>
      <c r="L1992" s="3"/>
    </row>
    <row r="1993" spans="1:12" ht="114.95" customHeight="1">
      <c r="A1993" s="32">
        <v>1976</v>
      </c>
      <c r="B1993" s="2">
        <v>43955.819444444445</v>
      </c>
      <c r="C1993" s="3" t="s">
        <v>1890</v>
      </c>
      <c r="D1993" s="3" t="s">
        <v>2132</v>
      </c>
      <c r="E1993" s="3" t="s">
        <v>2133</v>
      </c>
      <c r="F1993" s="2">
        <f t="shared" si="82"/>
        <v>43969.819444444445</v>
      </c>
      <c r="G1993" s="2">
        <v>44013</v>
      </c>
      <c r="H1993" s="10">
        <v>79303.34</v>
      </c>
      <c r="I1993" s="10">
        <v>79303.34</v>
      </c>
      <c r="J1993" s="3" t="s">
        <v>37</v>
      </c>
      <c r="K1993" s="3" t="s">
        <v>16</v>
      </c>
      <c r="L1993" s="3"/>
    </row>
    <row r="1994" spans="1:12" ht="114.95" customHeight="1">
      <c r="A1994" s="32">
        <v>1974</v>
      </c>
      <c r="B1994" s="2">
        <v>43955.834027777775</v>
      </c>
      <c r="C1994" s="3" t="s">
        <v>1890</v>
      </c>
      <c r="D1994" s="3" t="s">
        <v>2134</v>
      </c>
      <c r="E1994" s="3" t="s">
        <v>2135</v>
      </c>
      <c r="F1994" s="2">
        <f t="shared" si="82"/>
        <v>43969.834027777775</v>
      </c>
      <c r="G1994" s="2">
        <v>43969</v>
      </c>
      <c r="H1994" s="10">
        <v>345000</v>
      </c>
      <c r="I1994" s="10">
        <v>345000</v>
      </c>
      <c r="J1994" s="3" t="s">
        <v>19</v>
      </c>
      <c r="K1994" s="3" t="s">
        <v>16</v>
      </c>
      <c r="L1994" s="3"/>
    </row>
    <row r="1995" spans="1:12" ht="114.95" customHeight="1">
      <c r="A1995" s="32">
        <v>1977</v>
      </c>
      <c r="B1995" s="2">
        <v>43955.840277777781</v>
      </c>
      <c r="C1995" s="3" t="s">
        <v>1890</v>
      </c>
      <c r="D1995" s="3" t="s">
        <v>1804</v>
      </c>
      <c r="E1995" s="3" t="s">
        <v>2136</v>
      </c>
      <c r="F1995" s="2">
        <f t="shared" si="82"/>
        <v>43969.840277777781</v>
      </c>
      <c r="G1995" s="2">
        <v>43969</v>
      </c>
      <c r="H1995" s="10">
        <v>270000</v>
      </c>
      <c r="I1995" s="10">
        <v>270000</v>
      </c>
      <c r="J1995" s="3" t="s">
        <v>19</v>
      </c>
      <c r="K1995" s="3" t="s">
        <v>16</v>
      </c>
      <c r="L1995" s="3"/>
    </row>
    <row r="1996" spans="1:12" ht="114.95" customHeight="1">
      <c r="A1996" s="32">
        <v>1979</v>
      </c>
      <c r="B1996" s="2">
        <v>43998.97152777778</v>
      </c>
      <c r="C1996" s="3" t="s">
        <v>1890</v>
      </c>
      <c r="D1996" s="3" t="s">
        <v>2025</v>
      </c>
      <c r="E1996" s="3" t="s">
        <v>2137</v>
      </c>
      <c r="F1996" s="2">
        <f t="shared" si="82"/>
        <v>44012.97152777778</v>
      </c>
      <c r="G1996" s="2">
        <v>44012</v>
      </c>
      <c r="H1996" s="10">
        <v>1500000</v>
      </c>
      <c r="I1996" s="10">
        <v>150000</v>
      </c>
      <c r="J1996" s="3" t="s">
        <v>19</v>
      </c>
      <c r="K1996" s="3" t="s">
        <v>16</v>
      </c>
      <c r="L1996" s="3"/>
    </row>
    <row r="1997" spans="1:12" ht="114.95" customHeight="1">
      <c r="A1997" s="32">
        <v>1980</v>
      </c>
      <c r="B1997" s="2">
        <v>43998.974999999999</v>
      </c>
      <c r="C1997" s="3" t="s">
        <v>1890</v>
      </c>
      <c r="D1997" s="3" t="s">
        <v>2138</v>
      </c>
      <c r="E1997" s="3" t="s">
        <v>2139</v>
      </c>
      <c r="F1997" s="2">
        <f t="shared" si="82"/>
        <v>44012.974999999999</v>
      </c>
      <c r="G1997" s="2">
        <v>44012</v>
      </c>
      <c r="H1997" s="10">
        <v>225000</v>
      </c>
      <c r="I1997" s="10">
        <v>225000</v>
      </c>
      <c r="J1997" s="3" t="s">
        <v>19</v>
      </c>
      <c r="K1997" s="3" t="s">
        <v>16</v>
      </c>
      <c r="L1997" s="3"/>
    </row>
    <row r="1998" spans="1:12" ht="114.95" customHeight="1">
      <c r="A1998" s="32">
        <v>1981</v>
      </c>
      <c r="B1998" s="2">
        <v>43998.977777777778</v>
      </c>
      <c r="C1998" s="3" t="s">
        <v>1890</v>
      </c>
      <c r="D1998" s="3" t="s">
        <v>2140</v>
      </c>
      <c r="E1998" s="3" t="s">
        <v>2141</v>
      </c>
      <c r="F1998" s="2">
        <f t="shared" si="82"/>
        <v>44012.977777777778</v>
      </c>
      <c r="G1998" s="2">
        <v>44012</v>
      </c>
      <c r="H1998" s="10">
        <v>75000</v>
      </c>
      <c r="I1998" s="10">
        <v>75000</v>
      </c>
      <c r="J1998" s="3" t="s">
        <v>19</v>
      </c>
      <c r="K1998" s="3" t="s">
        <v>16</v>
      </c>
      <c r="L1998" s="3"/>
    </row>
    <row r="1999" spans="1:12" ht="114.95" customHeight="1">
      <c r="A1999" s="32">
        <v>1982</v>
      </c>
      <c r="B1999" s="2">
        <v>43998.981249999997</v>
      </c>
      <c r="C1999" s="3" t="s">
        <v>1890</v>
      </c>
      <c r="D1999" s="3" t="s">
        <v>35</v>
      </c>
      <c r="E1999" s="3" t="s">
        <v>86</v>
      </c>
      <c r="F1999" s="2">
        <f t="shared" si="82"/>
        <v>44012.981249999997</v>
      </c>
      <c r="G1999" s="2">
        <v>44013</v>
      </c>
      <c r="H1999" s="10">
        <v>1211300</v>
      </c>
      <c r="I1999" s="10">
        <v>1300000</v>
      </c>
      <c r="J1999" s="3" t="s">
        <v>37</v>
      </c>
      <c r="K1999" s="3" t="s">
        <v>16</v>
      </c>
      <c r="L1999" s="3"/>
    </row>
    <row r="2000" spans="1:12" ht="114.95" customHeight="1">
      <c r="A2000" s="32">
        <v>1983</v>
      </c>
      <c r="B2000" s="2">
        <v>43998.984722222223</v>
      </c>
      <c r="C2000" s="3" t="s">
        <v>1890</v>
      </c>
      <c r="D2000" s="3" t="s">
        <v>43</v>
      </c>
      <c r="E2000" s="3" t="s">
        <v>899</v>
      </c>
      <c r="F2000" s="2">
        <f t="shared" si="82"/>
        <v>44012.984722222223</v>
      </c>
      <c r="G2000" s="2">
        <v>44013</v>
      </c>
      <c r="H2000" s="10">
        <v>368841</v>
      </c>
      <c r="I2000" s="10">
        <v>370000</v>
      </c>
      <c r="J2000" s="3" t="s">
        <v>37</v>
      </c>
      <c r="K2000" s="3" t="s">
        <v>16</v>
      </c>
      <c r="L2000" s="3"/>
    </row>
    <row r="2001" spans="1:12" ht="114.95" customHeight="1">
      <c r="A2001" s="32">
        <v>1984</v>
      </c>
      <c r="B2001" s="2">
        <v>43998.993055555555</v>
      </c>
      <c r="C2001" s="3" t="s">
        <v>1890</v>
      </c>
      <c r="D2001" s="3" t="s">
        <v>55</v>
      </c>
      <c r="E2001" s="3" t="s">
        <v>914</v>
      </c>
      <c r="F2001" s="2">
        <f t="shared" si="82"/>
        <v>44012.993055555555</v>
      </c>
      <c r="G2001" s="2">
        <v>44013</v>
      </c>
      <c r="H2001" s="10">
        <v>127500</v>
      </c>
      <c r="I2001" s="10">
        <v>127500</v>
      </c>
      <c r="J2001" s="3" t="s">
        <v>37</v>
      </c>
      <c r="K2001" s="3" t="s">
        <v>16</v>
      </c>
      <c r="L2001" s="3"/>
    </row>
    <row r="2002" spans="1:12" ht="114.95" customHeight="1">
      <c r="A2002" s="32">
        <v>1985</v>
      </c>
      <c r="B2002" s="2">
        <v>43999.54791666667</v>
      </c>
      <c r="C2002" s="3" t="s">
        <v>1890</v>
      </c>
      <c r="D2002" s="3" t="s">
        <v>2142</v>
      </c>
      <c r="E2002" s="3" t="s">
        <v>2143</v>
      </c>
      <c r="F2002" s="2">
        <f t="shared" si="82"/>
        <v>44013.54791666667</v>
      </c>
      <c r="G2002" s="2">
        <v>44013</v>
      </c>
      <c r="H2002" s="10">
        <v>40000</v>
      </c>
      <c r="I2002" s="10">
        <v>40000</v>
      </c>
      <c r="J2002" s="3" t="s">
        <v>37</v>
      </c>
      <c r="K2002" s="3" t="s">
        <v>16</v>
      </c>
      <c r="L2002" s="31"/>
    </row>
    <row r="2003" spans="1:12" ht="114.95" customHeight="1">
      <c r="A2003" s="32">
        <v>1978</v>
      </c>
      <c r="B2003" s="2">
        <v>43999.556250000001</v>
      </c>
      <c r="C2003" s="3" t="s">
        <v>1890</v>
      </c>
      <c r="D2003" s="3" t="s">
        <v>2144</v>
      </c>
      <c r="E2003" s="3" t="s">
        <v>2145</v>
      </c>
      <c r="F2003" s="2">
        <f t="shared" si="82"/>
        <v>44013.556250000001</v>
      </c>
      <c r="G2003" s="2">
        <v>44013</v>
      </c>
      <c r="H2003" s="10">
        <v>26000000</v>
      </c>
      <c r="I2003" s="10">
        <v>26000000</v>
      </c>
      <c r="J2003" s="3" t="s">
        <v>15</v>
      </c>
      <c r="K2003" s="3" t="s">
        <v>16</v>
      </c>
      <c r="L2003" s="31"/>
    </row>
    <row r="2004" spans="1:12" ht="114.95" customHeight="1">
      <c r="A2004" s="32">
        <v>1986</v>
      </c>
      <c r="B2004" s="2">
        <v>43999.565972222219</v>
      </c>
      <c r="C2004" s="3" t="s">
        <v>1890</v>
      </c>
      <c r="D2004" s="3" t="s">
        <v>2146</v>
      </c>
      <c r="E2004" s="3" t="s">
        <v>460</v>
      </c>
      <c r="F2004" s="2">
        <f t="shared" si="82"/>
        <v>44013.565972222219</v>
      </c>
      <c r="G2004" s="2">
        <v>44013</v>
      </c>
      <c r="H2004" s="10">
        <v>25000</v>
      </c>
      <c r="I2004" s="10">
        <v>25000</v>
      </c>
      <c r="J2004" s="3" t="s">
        <v>37</v>
      </c>
      <c r="K2004" s="3" t="s">
        <v>16</v>
      </c>
      <c r="L2004" s="3"/>
    </row>
    <row r="2005" spans="1:12" ht="114.95" customHeight="1">
      <c r="A2005" s="32">
        <v>1987</v>
      </c>
      <c r="B2005" s="2">
        <v>43999.700694444444</v>
      </c>
      <c r="C2005" s="3" t="s">
        <v>1890</v>
      </c>
      <c r="D2005" s="3" t="s">
        <v>1795</v>
      </c>
      <c r="E2005" s="3" t="s">
        <v>180</v>
      </c>
      <c r="F2005" s="2">
        <f t="shared" si="82"/>
        <v>44013.700694444444</v>
      </c>
      <c r="G2005" s="2">
        <v>44013</v>
      </c>
      <c r="H2005" s="10">
        <v>225000</v>
      </c>
      <c r="I2005" s="10">
        <v>225000</v>
      </c>
      <c r="J2005" s="3" t="s">
        <v>19</v>
      </c>
      <c r="K2005" s="3" t="s">
        <v>16</v>
      </c>
      <c r="L2005" s="3"/>
    </row>
    <row r="2006" spans="1:12" ht="114.95" customHeight="1">
      <c r="A2006" s="32">
        <v>1988</v>
      </c>
      <c r="B2006" s="2">
        <v>43999.703472222223</v>
      </c>
      <c r="C2006" s="3" t="s">
        <v>1890</v>
      </c>
      <c r="D2006" s="3" t="s">
        <v>1224</v>
      </c>
      <c r="E2006" s="3" t="s">
        <v>180</v>
      </c>
      <c r="F2006" s="2">
        <f t="shared" si="82"/>
        <v>44013.703472222223</v>
      </c>
      <c r="G2006" s="2">
        <v>44013</v>
      </c>
      <c r="H2006" s="10">
        <v>1328637</v>
      </c>
      <c r="I2006" s="10">
        <v>1328637</v>
      </c>
      <c r="J2006" s="3" t="s">
        <v>19</v>
      </c>
      <c r="K2006" s="3" t="s">
        <v>16</v>
      </c>
      <c r="L2006" s="3"/>
    </row>
    <row r="2007" spans="1:12" ht="114.95" customHeight="1">
      <c r="A2007" s="32">
        <v>1989</v>
      </c>
      <c r="B2007" s="2">
        <v>43999.708333333336</v>
      </c>
      <c r="C2007" s="3" t="s">
        <v>1890</v>
      </c>
      <c r="D2007" s="3" t="s">
        <v>2147</v>
      </c>
      <c r="E2007" s="3" t="s">
        <v>2148</v>
      </c>
      <c r="F2007" s="2">
        <f t="shared" si="82"/>
        <v>44013.708333333336</v>
      </c>
      <c r="G2007" s="2">
        <v>44013</v>
      </c>
      <c r="H2007" s="10">
        <v>103557</v>
      </c>
      <c r="I2007" s="10">
        <v>103557</v>
      </c>
      <c r="J2007" s="3" t="s">
        <v>19</v>
      </c>
      <c r="K2007" s="3" t="s">
        <v>16</v>
      </c>
      <c r="L2007" s="3"/>
    </row>
    <row r="2008" spans="1:12" ht="114.95" customHeight="1">
      <c r="A2008" s="32">
        <v>1990</v>
      </c>
      <c r="B2008" s="2">
        <v>43999.709722222222</v>
      </c>
      <c r="C2008" s="3" t="s">
        <v>1890</v>
      </c>
      <c r="D2008" s="3" t="s">
        <v>1944</v>
      </c>
      <c r="E2008" s="3" t="s">
        <v>180</v>
      </c>
      <c r="F2008" s="2">
        <f t="shared" si="82"/>
        <v>44013.709722222222</v>
      </c>
      <c r="G2008" s="2">
        <v>44013</v>
      </c>
      <c r="H2008" s="10">
        <v>35000</v>
      </c>
      <c r="I2008" s="10">
        <v>35000</v>
      </c>
      <c r="J2008" s="3" t="s">
        <v>19</v>
      </c>
      <c r="K2008" s="3" t="s">
        <v>16</v>
      </c>
      <c r="L2008" s="3"/>
    </row>
    <row r="2009" spans="1:12" ht="114.95" customHeight="1">
      <c r="A2009" s="32">
        <v>1991</v>
      </c>
      <c r="B2009" s="2">
        <v>43999.711111111108</v>
      </c>
      <c r="C2009" s="3" t="s">
        <v>1890</v>
      </c>
      <c r="D2009" s="3" t="s">
        <v>640</v>
      </c>
      <c r="E2009" s="3" t="s">
        <v>180</v>
      </c>
      <c r="F2009" s="2">
        <f t="shared" si="82"/>
        <v>44013.711111111108</v>
      </c>
      <c r="G2009" s="2">
        <v>44013</v>
      </c>
      <c r="H2009" s="10">
        <v>195000</v>
      </c>
      <c r="I2009" s="10">
        <v>195000</v>
      </c>
      <c r="J2009" s="3" t="s">
        <v>19</v>
      </c>
      <c r="K2009" s="3" t="s">
        <v>16</v>
      </c>
      <c r="L2009" s="3"/>
    </row>
    <row r="2010" spans="1:12" ht="114.95" customHeight="1">
      <c r="A2010" s="32">
        <v>1992</v>
      </c>
      <c r="B2010" s="2">
        <v>43999.713194444441</v>
      </c>
      <c r="C2010" s="3" t="s">
        <v>1890</v>
      </c>
      <c r="D2010" s="3" t="s">
        <v>1950</v>
      </c>
      <c r="E2010" s="3" t="s">
        <v>2149</v>
      </c>
      <c r="F2010" s="2">
        <f t="shared" si="82"/>
        <v>44013.713194444441</v>
      </c>
      <c r="G2010" s="2">
        <v>44013</v>
      </c>
      <c r="H2010" s="10">
        <v>165000</v>
      </c>
      <c r="I2010" s="10">
        <v>165000</v>
      </c>
      <c r="J2010" s="3" t="s">
        <v>19</v>
      </c>
      <c r="K2010" s="3" t="s">
        <v>16</v>
      </c>
      <c r="L2010" s="3"/>
    </row>
    <row r="2011" spans="1:12" ht="114.95" customHeight="1">
      <c r="A2011" s="32">
        <v>1993</v>
      </c>
      <c r="B2011" s="2">
        <v>44033.698611111111</v>
      </c>
      <c r="C2011" s="3" t="s">
        <v>1890</v>
      </c>
      <c r="D2011" s="3" t="s">
        <v>62</v>
      </c>
      <c r="E2011" s="3" t="s">
        <v>78</v>
      </c>
      <c r="F2011" s="2">
        <v>44043</v>
      </c>
      <c r="G2011" s="2">
        <v>44013</v>
      </c>
      <c r="H2011" s="10">
        <v>7178169.96</v>
      </c>
      <c r="I2011" s="10">
        <v>7178169.9699999997</v>
      </c>
      <c r="J2011" s="3" t="s">
        <v>19</v>
      </c>
      <c r="K2011" s="3" t="s">
        <v>16</v>
      </c>
      <c r="L2011" s="3"/>
    </row>
    <row r="2012" spans="1:12" ht="114.95" customHeight="1">
      <c r="A2012" s="32">
        <v>1994</v>
      </c>
      <c r="B2012" s="2">
        <v>44033.699305555558</v>
      </c>
      <c r="C2012" s="3" t="s">
        <v>1890</v>
      </c>
      <c r="D2012" s="3" t="s">
        <v>62</v>
      </c>
      <c r="E2012" s="3" t="s">
        <v>2150</v>
      </c>
      <c r="F2012" s="2">
        <v>44043</v>
      </c>
      <c r="G2012" s="2">
        <v>44013</v>
      </c>
      <c r="H2012" s="10">
        <v>7089923.8799999999</v>
      </c>
      <c r="I2012" s="10">
        <v>7089923.8799999999</v>
      </c>
      <c r="J2012" s="3" t="s">
        <v>19</v>
      </c>
      <c r="K2012" s="3" t="s">
        <v>16</v>
      </c>
      <c r="L2012" s="3"/>
    </row>
    <row r="2013" spans="1:12" ht="114.95" customHeight="1">
      <c r="A2013" s="32">
        <v>1995</v>
      </c>
      <c r="B2013" s="2">
        <v>44033.699305555558</v>
      </c>
      <c r="C2013" s="3" t="s">
        <v>1890</v>
      </c>
      <c r="D2013" s="3" t="s">
        <v>62</v>
      </c>
      <c r="E2013" s="3" t="s">
        <v>27</v>
      </c>
      <c r="F2013" s="2">
        <v>44043</v>
      </c>
      <c r="G2013" s="2">
        <v>44013</v>
      </c>
      <c r="H2013" s="10">
        <v>941220</v>
      </c>
      <c r="I2013" s="10">
        <v>941220</v>
      </c>
      <c r="J2013" s="3" t="s">
        <v>19</v>
      </c>
      <c r="K2013" s="3" t="s">
        <v>16</v>
      </c>
      <c r="L2013" s="3"/>
    </row>
    <row r="2014" spans="1:12" ht="114.95" customHeight="1">
      <c r="A2014" s="32">
        <v>1996</v>
      </c>
      <c r="B2014" s="2">
        <v>44033.699305555558</v>
      </c>
      <c r="C2014" s="3" t="s">
        <v>1890</v>
      </c>
      <c r="D2014" s="3" t="s">
        <v>62</v>
      </c>
      <c r="E2014" s="3" t="s">
        <v>2151</v>
      </c>
      <c r="F2014" s="2">
        <v>44043</v>
      </c>
      <c r="G2014" s="2">
        <v>44013</v>
      </c>
      <c r="H2014" s="10">
        <v>3000000</v>
      </c>
      <c r="I2014" s="10">
        <v>3000000</v>
      </c>
      <c r="J2014" s="3" t="s">
        <v>19</v>
      </c>
      <c r="K2014" s="3" t="s">
        <v>16</v>
      </c>
      <c r="L2014" s="3"/>
    </row>
    <row r="2015" spans="1:12" ht="114.95" customHeight="1">
      <c r="A2015" s="32">
        <v>1997</v>
      </c>
      <c r="B2015" s="2">
        <v>44034.842361111114</v>
      </c>
      <c r="C2015" s="3" t="s">
        <v>1890</v>
      </c>
      <c r="D2015" s="3" t="s">
        <v>2152</v>
      </c>
      <c r="E2015" s="3" t="s">
        <v>2153</v>
      </c>
      <c r="F2015" s="2">
        <v>44045</v>
      </c>
      <c r="G2015" s="2">
        <v>44048</v>
      </c>
      <c r="H2015" s="10">
        <v>35000</v>
      </c>
      <c r="I2015" s="10">
        <v>35000</v>
      </c>
      <c r="J2015" s="3" t="s">
        <v>37</v>
      </c>
      <c r="K2015" s="3" t="s">
        <v>16</v>
      </c>
      <c r="L2015" s="3"/>
    </row>
    <row r="2016" spans="1:12" ht="114.95" customHeight="1">
      <c r="A2016" s="32">
        <v>1998</v>
      </c>
      <c r="B2016" s="2">
        <v>44034.847916666666</v>
      </c>
      <c r="C2016" s="3" t="s">
        <v>1890</v>
      </c>
      <c r="D2016" s="3" t="s">
        <v>2154</v>
      </c>
      <c r="E2016" s="3" t="s">
        <v>2155</v>
      </c>
      <c r="F2016" s="2">
        <v>44045</v>
      </c>
      <c r="G2016" s="2">
        <v>44048</v>
      </c>
      <c r="H2016" s="10">
        <v>32000</v>
      </c>
      <c r="I2016" s="10">
        <v>32000</v>
      </c>
      <c r="J2016" s="3" t="s">
        <v>37</v>
      </c>
      <c r="K2016" s="3" t="s">
        <v>16</v>
      </c>
      <c r="L2016" s="3"/>
    </row>
    <row r="2017" spans="1:12" ht="114.95" customHeight="1">
      <c r="A2017" s="32">
        <v>1999</v>
      </c>
      <c r="B2017" s="2">
        <v>44034.850694444445</v>
      </c>
      <c r="C2017" s="3" t="s">
        <v>1890</v>
      </c>
      <c r="D2017" s="3" t="s">
        <v>1863</v>
      </c>
      <c r="E2017" s="3" t="s">
        <v>2156</v>
      </c>
      <c r="F2017" s="2">
        <v>44045</v>
      </c>
      <c r="G2017" s="2">
        <v>44048</v>
      </c>
      <c r="H2017" s="10">
        <v>112000</v>
      </c>
      <c r="I2017" s="10">
        <v>112000</v>
      </c>
      <c r="J2017" s="3" t="s">
        <v>37</v>
      </c>
      <c r="K2017" s="3" t="s">
        <v>16</v>
      </c>
      <c r="L2017" s="3"/>
    </row>
    <row r="2018" spans="1:12" ht="114.95" customHeight="1">
      <c r="A2018" s="32">
        <v>2000</v>
      </c>
      <c r="B2018" s="2">
        <v>44034.853472222225</v>
      </c>
      <c r="C2018" s="3" t="s">
        <v>1890</v>
      </c>
      <c r="D2018" s="3" t="s">
        <v>808</v>
      </c>
      <c r="E2018" s="3" t="s">
        <v>2157</v>
      </c>
      <c r="F2018" s="2">
        <v>44045</v>
      </c>
      <c r="G2018" s="2">
        <v>44048</v>
      </c>
      <c r="H2018" s="10">
        <v>250000</v>
      </c>
      <c r="I2018" s="10">
        <v>250000</v>
      </c>
      <c r="J2018" s="3" t="s">
        <v>37</v>
      </c>
      <c r="K2018" s="3" t="s">
        <v>16</v>
      </c>
      <c r="L2018" s="3"/>
    </row>
    <row r="2019" spans="1:12" ht="114.95" customHeight="1">
      <c r="A2019" s="32">
        <v>2001</v>
      </c>
      <c r="B2019" s="2">
        <v>44034.855555555558</v>
      </c>
      <c r="C2019" s="3" t="s">
        <v>1890</v>
      </c>
      <c r="D2019" s="3" t="s">
        <v>1831</v>
      </c>
      <c r="E2019" s="3" t="s">
        <v>2158</v>
      </c>
      <c r="F2019" s="2">
        <v>44045</v>
      </c>
      <c r="G2019" s="2">
        <v>44048</v>
      </c>
      <c r="H2019" s="10">
        <v>100000</v>
      </c>
      <c r="I2019" s="10">
        <v>100000</v>
      </c>
      <c r="J2019" s="3" t="s">
        <v>37</v>
      </c>
      <c r="K2019" s="3" t="s">
        <v>16</v>
      </c>
      <c r="L2019" s="3"/>
    </row>
    <row r="2020" spans="1:12" ht="114.95" customHeight="1">
      <c r="A2020" s="32">
        <v>2002</v>
      </c>
      <c r="B2020" s="2">
        <v>44034.856944444444</v>
      </c>
      <c r="C2020" s="3" t="s">
        <v>1890</v>
      </c>
      <c r="D2020" s="3" t="s">
        <v>2159</v>
      </c>
      <c r="E2020" s="3" t="s">
        <v>2160</v>
      </c>
      <c r="F2020" s="2">
        <v>44045</v>
      </c>
      <c r="G2020" s="2">
        <v>44048</v>
      </c>
      <c r="H2020" s="10">
        <v>57000</v>
      </c>
      <c r="I2020" s="10">
        <v>57000</v>
      </c>
      <c r="J2020" s="3" t="s">
        <v>37</v>
      </c>
      <c r="K2020" s="3" t="s">
        <v>16</v>
      </c>
      <c r="L2020" s="3"/>
    </row>
    <row r="2021" spans="1:12" ht="114.95" customHeight="1">
      <c r="A2021" s="32">
        <v>2003</v>
      </c>
      <c r="B2021" s="2">
        <v>44034.859722222223</v>
      </c>
      <c r="C2021" s="3" t="s">
        <v>1890</v>
      </c>
      <c r="D2021" s="3" t="s">
        <v>903</v>
      </c>
      <c r="E2021" s="3" t="s">
        <v>2161</v>
      </c>
      <c r="F2021" s="2">
        <v>44045</v>
      </c>
      <c r="G2021" s="2">
        <v>44048</v>
      </c>
      <c r="H2021" s="10">
        <v>25600</v>
      </c>
      <c r="I2021" s="10">
        <v>25600</v>
      </c>
      <c r="J2021" s="3" t="s">
        <v>37</v>
      </c>
      <c r="K2021" s="3" t="s">
        <v>16</v>
      </c>
      <c r="L2021" s="3"/>
    </row>
    <row r="2022" spans="1:12" ht="114.95" customHeight="1">
      <c r="A2022" s="32">
        <v>2005</v>
      </c>
      <c r="B2022" s="2">
        <v>44050.649305555555</v>
      </c>
      <c r="C2022" s="3" t="s">
        <v>1890</v>
      </c>
      <c r="D2022" s="3" t="s">
        <v>2162</v>
      </c>
      <c r="E2022" s="3" t="s">
        <v>2163</v>
      </c>
      <c r="F2022" s="2">
        <f>SUM(B2022+14)</f>
        <v>44064.649305555555</v>
      </c>
      <c r="G2022" s="2">
        <v>44067</v>
      </c>
      <c r="H2022" s="10">
        <v>36900</v>
      </c>
      <c r="I2022" s="10">
        <v>36900</v>
      </c>
      <c r="J2022" s="3" t="s">
        <v>61</v>
      </c>
      <c r="K2022" s="3" t="s">
        <v>16</v>
      </c>
      <c r="L2022" s="3"/>
    </row>
    <row r="2023" spans="1:12" ht="114.95" customHeight="1">
      <c r="A2023" s="32">
        <v>2006</v>
      </c>
      <c r="B2023" s="2">
        <v>44050.65625</v>
      </c>
      <c r="C2023" s="3" t="s">
        <v>1890</v>
      </c>
      <c r="D2023" s="3" t="s">
        <v>2053</v>
      </c>
      <c r="E2023" s="3" t="s">
        <v>2164</v>
      </c>
      <c r="F2023" s="2">
        <v>44060</v>
      </c>
      <c r="G2023" s="2">
        <v>44067</v>
      </c>
      <c r="H2023" s="10">
        <v>68000</v>
      </c>
      <c r="I2023" s="10">
        <v>68000</v>
      </c>
      <c r="J2023" s="3" t="s">
        <v>37</v>
      </c>
      <c r="K2023" s="3" t="s">
        <v>16</v>
      </c>
      <c r="L2023" s="3"/>
    </row>
    <row r="2024" spans="1:12" ht="114.95" customHeight="1">
      <c r="A2024" s="32">
        <v>2007</v>
      </c>
      <c r="B2024" s="2">
        <v>44050.667361111111</v>
      </c>
      <c r="C2024" s="3" t="s">
        <v>1890</v>
      </c>
      <c r="D2024" s="3" t="s">
        <v>2165</v>
      </c>
      <c r="E2024" s="3" t="s">
        <v>2166</v>
      </c>
      <c r="F2024" s="2">
        <v>44060</v>
      </c>
      <c r="G2024" s="2">
        <v>44067</v>
      </c>
      <c r="H2024" s="10">
        <v>71324</v>
      </c>
      <c r="I2024" s="10">
        <v>71324</v>
      </c>
      <c r="J2024" s="3" t="s">
        <v>37</v>
      </c>
      <c r="K2024" s="3" t="s">
        <v>16</v>
      </c>
      <c r="L2024" s="3"/>
    </row>
    <row r="2025" spans="1:12" ht="114.95" customHeight="1">
      <c r="A2025" s="32">
        <v>2008</v>
      </c>
      <c r="B2025" s="2">
        <v>44050.67291666667</v>
      </c>
      <c r="C2025" s="3" t="s">
        <v>1890</v>
      </c>
      <c r="D2025" s="3" t="s">
        <v>1744</v>
      </c>
      <c r="E2025" s="3" t="s">
        <v>2167</v>
      </c>
      <c r="F2025" s="2">
        <f>SUM(B2025+14)</f>
        <v>44064.67291666667</v>
      </c>
      <c r="G2025" s="2">
        <v>44067</v>
      </c>
      <c r="H2025" s="10">
        <v>95000</v>
      </c>
      <c r="I2025" s="10">
        <v>95000</v>
      </c>
      <c r="J2025" s="3" t="s">
        <v>15</v>
      </c>
      <c r="K2025" s="3" t="s">
        <v>16</v>
      </c>
      <c r="L2025" s="3"/>
    </row>
    <row r="2026" spans="1:12" ht="114.95" customHeight="1">
      <c r="A2026" s="32">
        <v>2004</v>
      </c>
      <c r="B2026" s="2">
        <v>44050.716666666667</v>
      </c>
      <c r="C2026" s="3" t="s">
        <v>1890</v>
      </c>
      <c r="D2026" s="3" t="s">
        <v>2168</v>
      </c>
      <c r="E2026" s="3" t="s">
        <v>2169</v>
      </c>
      <c r="F2026" s="2">
        <f>SUM(B2026+14)</f>
        <v>44064.716666666667</v>
      </c>
      <c r="G2026" s="2">
        <v>44067</v>
      </c>
      <c r="H2026" s="10">
        <v>375000</v>
      </c>
      <c r="I2026" s="10">
        <v>375000</v>
      </c>
      <c r="J2026" s="3" t="s">
        <v>15</v>
      </c>
      <c r="K2026" s="3" t="s">
        <v>16</v>
      </c>
      <c r="L2026" s="3"/>
    </row>
    <row r="2027" spans="1:12" ht="114.95" customHeight="1">
      <c r="A2027" s="32">
        <v>2009</v>
      </c>
      <c r="B2027" s="2">
        <v>44050.729861111111</v>
      </c>
      <c r="C2027" s="3" t="s">
        <v>1890</v>
      </c>
      <c r="D2027" s="3" t="s">
        <v>2170</v>
      </c>
      <c r="E2027" s="3" t="s">
        <v>2171</v>
      </c>
      <c r="F2027" s="2">
        <f>SUM(B2027+14)</f>
        <v>44064.729861111111</v>
      </c>
      <c r="G2027" s="2">
        <v>44067</v>
      </c>
      <c r="H2027" s="10">
        <v>450000</v>
      </c>
      <c r="I2027" s="10">
        <v>450000</v>
      </c>
      <c r="J2027" s="3" t="s">
        <v>15</v>
      </c>
      <c r="K2027" s="3" t="s">
        <v>16</v>
      </c>
      <c r="L2027" s="3"/>
    </row>
    <row r="2028" spans="1:12" ht="114.95" customHeight="1">
      <c r="A2028" s="32">
        <v>2010</v>
      </c>
      <c r="B2028" s="2">
        <v>44050.73333333333</v>
      </c>
      <c r="C2028" s="3" t="s">
        <v>1890</v>
      </c>
      <c r="D2028" s="3" t="s">
        <v>1893</v>
      </c>
      <c r="E2028" s="3" t="s">
        <v>463</v>
      </c>
      <c r="F2028" s="2">
        <v>44060</v>
      </c>
      <c r="G2028" s="2">
        <v>44067</v>
      </c>
      <c r="H2028" s="10">
        <v>85500</v>
      </c>
      <c r="I2028" s="10">
        <v>85500</v>
      </c>
      <c r="J2028" s="3" t="s">
        <v>166</v>
      </c>
      <c r="K2028" s="3" t="s">
        <v>16</v>
      </c>
      <c r="L2028" s="3"/>
    </row>
    <row r="2029" spans="1:12" ht="114.95" customHeight="1">
      <c r="A2029" s="32">
        <v>2011</v>
      </c>
      <c r="B2029" s="2">
        <v>44061.668749999997</v>
      </c>
      <c r="C2029" s="3" t="s">
        <v>1890</v>
      </c>
      <c r="D2029" s="3" t="s">
        <v>2172</v>
      </c>
      <c r="E2029" s="3" t="s">
        <v>2173</v>
      </c>
      <c r="F2029" s="2">
        <v>44071</v>
      </c>
      <c r="G2029" s="2">
        <v>44076</v>
      </c>
      <c r="H2029" s="10">
        <v>90000</v>
      </c>
      <c r="I2029" s="10">
        <v>90000</v>
      </c>
      <c r="J2029" s="3" t="s">
        <v>19</v>
      </c>
      <c r="K2029" s="3" t="s">
        <v>16</v>
      </c>
      <c r="L2029" s="3"/>
    </row>
    <row r="2030" spans="1:12" ht="114.95" customHeight="1">
      <c r="A2030" s="32">
        <v>2012</v>
      </c>
      <c r="B2030" s="2">
        <v>44061.672222222223</v>
      </c>
      <c r="C2030" s="3" t="s">
        <v>1890</v>
      </c>
      <c r="D2030" s="3" t="s">
        <v>2022</v>
      </c>
      <c r="E2030" s="3" t="s">
        <v>2161</v>
      </c>
      <c r="F2030" s="2">
        <v>44071</v>
      </c>
      <c r="G2030" s="2">
        <v>44085</v>
      </c>
      <c r="H2030" s="10">
        <v>343500</v>
      </c>
      <c r="I2030" s="10">
        <v>343500</v>
      </c>
      <c r="J2030" s="3" t="s">
        <v>19</v>
      </c>
      <c r="K2030" s="3" t="s">
        <v>16</v>
      </c>
      <c r="L2030" s="3"/>
    </row>
    <row r="2031" spans="1:12" ht="114.95" customHeight="1">
      <c r="A2031" s="32">
        <v>2013</v>
      </c>
      <c r="B2031" s="2">
        <v>44061.676388888889</v>
      </c>
      <c r="C2031" s="3" t="s">
        <v>1890</v>
      </c>
      <c r="D2031" s="3" t="s">
        <v>927</v>
      </c>
      <c r="E2031" s="3" t="s">
        <v>2174</v>
      </c>
      <c r="F2031" s="2">
        <v>44071</v>
      </c>
      <c r="G2031" s="2">
        <v>44078</v>
      </c>
      <c r="H2031" s="10">
        <v>85000</v>
      </c>
      <c r="I2031" s="10">
        <v>85000</v>
      </c>
      <c r="J2031" s="3" t="s">
        <v>37</v>
      </c>
      <c r="K2031" s="3" t="s">
        <v>16</v>
      </c>
      <c r="L2031" s="3"/>
    </row>
    <row r="2032" spans="1:12" ht="114.95" customHeight="1">
      <c r="A2032" s="32">
        <v>2014</v>
      </c>
      <c r="B2032" s="2">
        <v>44061.686805555553</v>
      </c>
      <c r="C2032" s="3" t="s">
        <v>1890</v>
      </c>
      <c r="D2032" s="3" t="s">
        <v>2175</v>
      </c>
      <c r="E2032" s="3" t="s">
        <v>2176</v>
      </c>
      <c r="F2032" s="2">
        <v>44071</v>
      </c>
      <c r="G2032" s="2">
        <v>44083</v>
      </c>
      <c r="H2032" s="10">
        <v>303411</v>
      </c>
      <c r="I2032" s="10">
        <v>303411</v>
      </c>
      <c r="J2032" s="3" t="s">
        <v>19</v>
      </c>
      <c r="K2032" s="3" t="s">
        <v>16</v>
      </c>
      <c r="L2032" s="3"/>
    </row>
    <row r="2033" spans="1:12" ht="114.95" customHeight="1">
      <c r="A2033" s="32">
        <v>2015</v>
      </c>
      <c r="B2033" s="2">
        <v>44061.69027777778</v>
      </c>
      <c r="C2033" s="3" t="s">
        <v>1890</v>
      </c>
      <c r="D2033" s="3" t="s">
        <v>67</v>
      </c>
      <c r="E2033" s="3" t="s">
        <v>2177</v>
      </c>
      <c r="F2033" s="2">
        <v>44071</v>
      </c>
      <c r="G2033" s="2">
        <v>44076</v>
      </c>
      <c r="H2033" s="10">
        <v>295000</v>
      </c>
      <c r="I2033" s="10">
        <v>295000</v>
      </c>
      <c r="J2033" s="3" t="s">
        <v>37</v>
      </c>
      <c r="K2033" s="3" t="s">
        <v>16</v>
      </c>
      <c r="L2033" s="3"/>
    </row>
    <row r="2034" spans="1:12" ht="114.95" customHeight="1">
      <c r="A2034" s="32">
        <v>2016</v>
      </c>
      <c r="B2034" s="2">
        <v>44061.740972222222</v>
      </c>
      <c r="C2034" s="3" t="s">
        <v>1890</v>
      </c>
      <c r="D2034" s="3" t="s">
        <v>2178</v>
      </c>
      <c r="E2034" s="3" t="s">
        <v>2169</v>
      </c>
      <c r="F2034" s="2">
        <v>44071</v>
      </c>
      <c r="G2034" s="2">
        <v>44076</v>
      </c>
      <c r="H2034" s="10">
        <v>375000</v>
      </c>
      <c r="I2034" s="10">
        <v>375000</v>
      </c>
      <c r="J2034" s="3" t="s">
        <v>15</v>
      </c>
      <c r="K2034" s="3" t="s">
        <v>16</v>
      </c>
      <c r="L2034" s="3"/>
    </row>
    <row r="2035" spans="1:12" ht="114.95" customHeight="1">
      <c r="A2035" s="32">
        <v>2025</v>
      </c>
      <c r="B2035" s="28">
        <v>44061.740972222222</v>
      </c>
      <c r="C2035" s="3" t="s">
        <v>1890</v>
      </c>
      <c r="D2035" s="3" t="s">
        <v>2178</v>
      </c>
      <c r="E2035" s="3" t="s">
        <v>2169</v>
      </c>
      <c r="F2035" s="28">
        <v>44071</v>
      </c>
      <c r="G2035" s="28">
        <v>44076</v>
      </c>
      <c r="H2035" s="7">
        <v>375000</v>
      </c>
      <c r="I2035" s="7">
        <v>375000</v>
      </c>
      <c r="J2035" s="3" t="s">
        <v>15</v>
      </c>
      <c r="K2035" s="29" t="s">
        <v>16</v>
      </c>
      <c r="L2035" s="3"/>
    </row>
    <row r="2036" spans="1:12" ht="114.95" customHeight="1">
      <c r="A2036" s="32">
        <v>2017</v>
      </c>
      <c r="B2036" s="2">
        <v>44068.701388888891</v>
      </c>
      <c r="C2036" s="3" t="s">
        <v>1890</v>
      </c>
      <c r="D2036" s="3" t="s">
        <v>2004</v>
      </c>
      <c r="E2036" s="3" t="s">
        <v>657</v>
      </c>
      <c r="F2036" s="2">
        <v>44078</v>
      </c>
      <c r="G2036" s="2">
        <v>44084</v>
      </c>
      <c r="H2036" s="10">
        <v>812182</v>
      </c>
      <c r="I2036" s="10">
        <v>812182</v>
      </c>
      <c r="J2036" s="3" t="s">
        <v>73</v>
      </c>
      <c r="K2036" s="3" t="s">
        <v>16</v>
      </c>
      <c r="L2036" s="3"/>
    </row>
    <row r="2037" spans="1:12" ht="114.95" customHeight="1">
      <c r="A2037" s="32">
        <v>2018</v>
      </c>
      <c r="B2037" s="2">
        <v>44068.70208333333</v>
      </c>
      <c r="C2037" s="3" t="s">
        <v>1890</v>
      </c>
      <c r="D2037" s="3" t="s">
        <v>462</v>
      </c>
      <c r="E2037" s="3" t="s">
        <v>2179</v>
      </c>
      <c r="F2037" s="2">
        <v>44078</v>
      </c>
      <c r="G2037" s="2">
        <v>44084</v>
      </c>
      <c r="H2037" s="10">
        <v>347881</v>
      </c>
      <c r="I2037" s="10">
        <v>347881</v>
      </c>
      <c r="J2037" s="3" t="s">
        <v>73</v>
      </c>
      <c r="K2037" s="3" t="s">
        <v>16</v>
      </c>
      <c r="L2037" s="3"/>
    </row>
    <row r="2038" spans="1:12" ht="114.95" customHeight="1">
      <c r="A2038" s="32">
        <v>2019</v>
      </c>
      <c r="B2038" s="2">
        <v>44074.897916666669</v>
      </c>
      <c r="C2038" s="3" t="s">
        <v>1890</v>
      </c>
      <c r="D2038" s="3" t="s">
        <v>2180</v>
      </c>
      <c r="E2038" s="3" t="s">
        <v>2181</v>
      </c>
      <c r="F2038" s="2">
        <v>44086</v>
      </c>
      <c r="G2038" s="2">
        <v>44090</v>
      </c>
      <c r="H2038" s="10">
        <v>126665.28</v>
      </c>
      <c r="I2038" s="10">
        <v>126665.28</v>
      </c>
      <c r="J2038" s="3" t="s">
        <v>37</v>
      </c>
      <c r="K2038" s="3" t="s">
        <v>16</v>
      </c>
      <c r="L2038" s="3"/>
    </row>
    <row r="2039" spans="1:12" ht="114.95" customHeight="1">
      <c r="A2039" s="32">
        <v>2020</v>
      </c>
      <c r="B2039" s="2">
        <v>44074.902777777781</v>
      </c>
      <c r="C2039" s="3" t="s">
        <v>1890</v>
      </c>
      <c r="D2039" s="3" t="s">
        <v>589</v>
      </c>
      <c r="E2039" s="3" t="s">
        <v>2181</v>
      </c>
      <c r="F2039" s="2">
        <v>44086</v>
      </c>
      <c r="G2039" s="2">
        <v>44090</v>
      </c>
      <c r="H2039" s="10">
        <v>860987</v>
      </c>
      <c r="I2039" s="10">
        <v>860987</v>
      </c>
      <c r="J2039" s="3" t="s">
        <v>37</v>
      </c>
      <c r="K2039" s="3" t="s">
        <v>16</v>
      </c>
      <c r="L2039" s="3"/>
    </row>
    <row r="2040" spans="1:12" ht="114.95" customHeight="1">
      <c r="A2040" s="32">
        <v>2021</v>
      </c>
      <c r="B2040" s="21">
        <v>44090.71597222222</v>
      </c>
      <c r="C2040" s="13" t="s">
        <v>1890</v>
      </c>
      <c r="D2040" s="13" t="s">
        <v>123</v>
      </c>
      <c r="E2040" s="13" t="s">
        <v>124</v>
      </c>
      <c r="F2040" s="22">
        <f t="shared" ref="F2040:F2045" si="83">SUM(B2040+14)</f>
        <v>44104.71597222222</v>
      </c>
      <c r="G2040" s="21">
        <v>44105</v>
      </c>
      <c r="H2040" s="23">
        <v>6491995</v>
      </c>
      <c r="I2040" s="23">
        <v>6491995</v>
      </c>
      <c r="J2040" s="13" t="s">
        <v>73</v>
      </c>
      <c r="K2040" s="24" t="s">
        <v>16</v>
      </c>
      <c r="L2040" s="3"/>
    </row>
    <row r="2041" spans="1:12" ht="114.95" customHeight="1">
      <c r="A2041" s="32">
        <v>2022</v>
      </c>
      <c r="B2041" s="21">
        <v>44090.724999999999</v>
      </c>
      <c r="C2041" s="13" t="s">
        <v>1890</v>
      </c>
      <c r="D2041" s="13" t="s">
        <v>521</v>
      </c>
      <c r="E2041" s="13" t="s">
        <v>126</v>
      </c>
      <c r="F2041" s="22">
        <f t="shared" si="83"/>
        <v>44104.724999999999</v>
      </c>
      <c r="G2041" s="21">
        <v>44105</v>
      </c>
      <c r="H2041" s="23">
        <v>72000</v>
      </c>
      <c r="I2041" s="23">
        <v>72000</v>
      </c>
      <c r="J2041" s="13" t="s">
        <v>73</v>
      </c>
      <c r="K2041" s="24" t="s">
        <v>16</v>
      </c>
      <c r="L2041" s="3"/>
    </row>
    <row r="2042" spans="1:12" ht="114.95" customHeight="1">
      <c r="A2042" s="32">
        <v>2023</v>
      </c>
      <c r="B2042" s="21">
        <v>44090.729861111111</v>
      </c>
      <c r="C2042" s="13" t="s">
        <v>1890</v>
      </c>
      <c r="D2042" s="13" t="s">
        <v>125</v>
      </c>
      <c r="E2042" s="13" t="s">
        <v>2182</v>
      </c>
      <c r="F2042" s="22">
        <f t="shared" si="83"/>
        <v>44104.729861111111</v>
      </c>
      <c r="G2042" s="21">
        <v>44105</v>
      </c>
      <c r="H2042" s="23">
        <v>45500</v>
      </c>
      <c r="I2042" s="23">
        <v>45500</v>
      </c>
      <c r="J2042" s="13" t="s">
        <v>73</v>
      </c>
      <c r="K2042" s="24" t="s">
        <v>16</v>
      </c>
      <c r="L2042" s="3"/>
    </row>
    <row r="2043" spans="1:12" ht="114.95" customHeight="1">
      <c r="A2043" s="32">
        <v>2024</v>
      </c>
      <c r="B2043" s="21">
        <v>44112.688194444447</v>
      </c>
      <c r="C2043" s="24" t="s">
        <v>1890</v>
      </c>
      <c r="D2043" s="13" t="s">
        <v>2183</v>
      </c>
      <c r="E2043" s="13" t="s">
        <v>2184</v>
      </c>
      <c r="F2043" s="22">
        <f t="shared" si="83"/>
        <v>44126.688194444447</v>
      </c>
      <c r="G2043" s="21">
        <v>44130</v>
      </c>
      <c r="H2043" s="23">
        <v>73500</v>
      </c>
      <c r="I2043" s="23">
        <v>73500</v>
      </c>
      <c r="J2043" s="13" t="s">
        <v>61</v>
      </c>
      <c r="K2043" s="24" t="s">
        <v>16</v>
      </c>
      <c r="L2043" s="3"/>
    </row>
    <row r="2044" spans="1:12" ht="114.95" customHeight="1">
      <c r="A2044" s="32">
        <v>2026</v>
      </c>
      <c r="B2044" s="28">
        <v>44141.615277777775</v>
      </c>
      <c r="C2044" s="3" t="s">
        <v>1890</v>
      </c>
      <c r="D2044" s="3" t="s">
        <v>2185</v>
      </c>
      <c r="E2044" s="3" t="s">
        <v>2186</v>
      </c>
      <c r="F2044" s="28">
        <f t="shared" si="83"/>
        <v>44155.615277777775</v>
      </c>
      <c r="G2044" s="28">
        <v>44159</v>
      </c>
      <c r="H2044" s="7">
        <v>67088</v>
      </c>
      <c r="I2044" s="7">
        <v>67088</v>
      </c>
      <c r="J2044" s="3" t="s">
        <v>37</v>
      </c>
      <c r="K2044" s="29" t="s">
        <v>16</v>
      </c>
      <c r="L2044" s="3"/>
    </row>
    <row r="2045" spans="1:12" ht="114.95" customHeight="1">
      <c r="A2045" s="32">
        <v>2027</v>
      </c>
      <c r="B2045" s="28">
        <v>44141.618750000001</v>
      </c>
      <c r="C2045" s="3" t="s">
        <v>1890</v>
      </c>
      <c r="D2045" s="3" t="s">
        <v>2100</v>
      </c>
      <c r="E2045" s="3" t="s">
        <v>2187</v>
      </c>
      <c r="F2045" s="28">
        <f t="shared" si="83"/>
        <v>44155.618750000001</v>
      </c>
      <c r="G2045" s="28">
        <v>44159</v>
      </c>
      <c r="H2045" s="7">
        <v>100000</v>
      </c>
      <c r="I2045" s="7">
        <v>100000</v>
      </c>
      <c r="J2045" s="3" t="s">
        <v>19</v>
      </c>
      <c r="K2045" s="29" t="s">
        <v>16</v>
      </c>
      <c r="L2045" s="3"/>
    </row>
    <row r="2046" spans="1:12" ht="114.95" customHeight="1">
      <c r="A2046" s="32">
        <v>2028</v>
      </c>
      <c r="B2046" s="21">
        <v>44183.731944444444</v>
      </c>
      <c r="C2046" s="13" t="s">
        <v>1890</v>
      </c>
      <c r="D2046" s="13" t="s">
        <v>1712</v>
      </c>
      <c r="E2046" s="13" t="s">
        <v>2188</v>
      </c>
      <c r="F2046" s="22">
        <f>SUM(B2046 + 14)</f>
        <v>44197.731944444444</v>
      </c>
      <c r="G2046" s="21">
        <v>44203</v>
      </c>
      <c r="H2046" s="23">
        <v>75000</v>
      </c>
      <c r="I2046" s="23">
        <v>100000</v>
      </c>
      <c r="J2046" s="13" t="s">
        <v>15</v>
      </c>
      <c r="K2046" s="24" t="s">
        <v>16</v>
      </c>
      <c r="L2046" s="3"/>
    </row>
    <row r="2047" spans="1:12" ht="114.95" customHeight="1">
      <c r="A2047" s="32">
        <v>2029</v>
      </c>
      <c r="B2047" s="21">
        <v>44183.734722222223</v>
      </c>
      <c r="C2047" s="13" t="s">
        <v>1890</v>
      </c>
      <c r="D2047" s="13" t="s">
        <v>2189</v>
      </c>
      <c r="E2047" s="13" t="s">
        <v>2190</v>
      </c>
      <c r="F2047" s="22">
        <f>SUM(B2047 + 14)</f>
        <v>44197.734722222223</v>
      </c>
      <c r="G2047" s="21">
        <v>44203</v>
      </c>
      <c r="H2047" s="23">
        <v>55000</v>
      </c>
      <c r="I2047" s="23">
        <v>55000</v>
      </c>
      <c r="J2047" s="13" t="s">
        <v>37</v>
      </c>
      <c r="K2047" s="24" t="s">
        <v>16</v>
      </c>
      <c r="L2047" s="3"/>
    </row>
    <row r="2048" spans="1:12" ht="114.95" customHeight="1">
      <c r="A2048" s="32">
        <v>2030</v>
      </c>
      <c r="B2048" s="21">
        <v>44183.738888888889</v>
      </c>
      <c r="C2048" s="13" t="s">
        <v>1890</v>
      </c>
      <c r="D2048" s="13" t="s">
        <v>1982</v>
      </c>
      <c r="E2048" s="13" t="s">
        <v>2191</v>
      </c>
      <c r="F2048" s="22">
        <f>SUM(B2048 + 14)</f>
        <v>44197.738888888889</v>
      </c>
      <c r="G2048" s="21">
        <v>44202</v>
      </c>
      <c r="H2048" s="23">
        <v>67000</v>
      </c>
      <c r="I2048" s="23">
        <v>67000</v>
      </c>
      <c r="J2048" s="13" t="s">
        <v>37</v>
      </c>
      <c r="K2048" s="24" t="s">
        <v>16</v>
      </c>
      <c r="L2048" s="3"/>
    </row>
    <row r="2049" spans="1:12" ht="114.95" customHeight="1">
      <c r="A2049" s="32">
        <v>2031</v>
      </c>
      <c r="B2049" s="21">
        <v>44183.747916666667</v>
      </c>
      <c r="C2049" s="13" t="s">
        <v>1890</v>
      </c>
      <c r="D2049" s="13" t="s">
        <v>2192</v>
      </c>
      <c r="E2049" s="13" t="s">
        <v>2193</v>
      </c>
      <c r="F2049" s="22">
        <f>SUM(B2049 + 14)</f>
        <v>44197.747916666667</v>
      </c>
      <c r="G2049" s="21">
        <v>44203</v>
      </c>
      <c r="H2049" s="23">
        <v>300000</v>
      </c>
      <c r="I2049" s="23">
        <v>300000</v>
      </c>
      <c r="J2049" s="13" t="s">
        <v>15</v>
      </c>
      <c r="K2049" s="24" t="s">
        <v>16</v>
      </c>
      <c r="L2049" s="3"/>
    </row>
    <row r="2050" spans="1:12" ht="114.95" customHeight="1">
      <c r="A2050" s="32">
        <v>2032</v>
      </c>
      <c r="B2050" s="21">
        <v>44183.759027777778</v>
      </c>
      <c r="C2050" s="13" t="s">
        <v>1890</v>
      </c>
      <c r="D2050" s="13" t="s">
        <v>2194</v>
      </c>
      <c r="E2050" s="13" t="s">
        <v>2195</v>
      </c>
      <c r="F2050" s="22">
        <f>SUM(B2050 + 14)</f>
        <v>44197.759027777778</v>
      </c>
      <c r="G2050" s="21">
        <v>44203</v>
      </c>
      <c r="H2050" s="23">
        <v>50000</v>
      </c>
      <c r="I2050" s="23">
        <v>50000</v>
      </c>
      <c r="J2050" s="13" t="s">
        <v>15</v>
      </c>
      <c r="K2050" s="24" t="s">
        <v>16</v>
      </c>
      <c r="L2050" s="3"/>
    </row>
    <row r="2051" spans="1:12" ht="114.95" customHeight="1">
      <c r="A2051" s="32">
        <v>2039</v>
      </c>
      <c r="B2051" s="2">
        <v>44183.759027777778</v>
      </c>
      <c r="C2051" s="3" t="s">
        <v>1890</v>
      </c>
      <c r="D2051" s="3" t="s">
        <v>2194</v>
      </c>
      <c r="E2051" s="4" t="s">
        <v>2196</v>
      </c>
      <c r="F2051" s="2">
        <f>SUM(B2051+14)</f>
        <v>44197.759027777778</v>
      </c>
      <c r="G2051" s="5">
        <v>44203</v>
      </c>
      <c r="H2051" s="6">
        <v>50000</v>
      </c>
      <c r="I2051" s="7">
        <v>50000</v>
      </c>
      <c r="J2051" s="4" t="s">
        <v>15</v>
      </c>
      <c r="K2051" s="8" t="s">
        <v>16</v>
      </c>
      <c r="L2051" s="3"/>
    </row>
    <row r="2052" spans="1:12" ht="114.95" customHeight="1">
      <c r="A2052" s="32">
        <v>2033</v>
      </c>
      <c r="B2052" s="21">
        <v>44188.984027777777</v>
      </c>
      <c r="C2052" s="13" t="s">
        <v>1890</v>
      </c>
      <c r="D2052" s="13" t="s">
        <v>2197</v>
      </c>
      <c r="E2052" s="13" t="s">
        <v>511</v>
      </c>
      <c r="F2052" s="22">
        <f>SUM(B2052 + 14)</f>
        <v>44202.984027777777</v>
      </c>
      <c r="G2052" s="21">
        <v>44211</v>
      </c>
      <c r="H2052" s="23">
        <v>250000</v>
      </c>
      <c r="I2052" s="23">
        <v>250000</v>
      </c>
      <c r="J2052" s="13" t="s">
        <v>15</v>
      </c>
      <c r="K2052" s="24" t="s">
        <v>16</v>
      </c>
      <c r="L2052" s="3"/>
    </row>
    <row r="2053" spans="1:12" ht="114.95" customHeight="1">
      <c r="A2053" s="32">
        <v>2036</v>
      </c>
      <c r="B2053" s="12">
        <v>44204.372916666667</v>
      </c>
      <c r="C2053" s="13" t="s">
        <v>1890</v>
      </c>
      <c r="D2053" s="13" t="s">
        <v>2144</v>
      </c>
      <c r="E2053" s="13" t="s">
        <v>529</v>
      </c>
      <c r="F2053" s="12">
        <f>SUM(B2053 +14)</f>
        <v>44218.372916666667</v>
      </c>
      <c r="G2053" s="12">
        <v>44211</v>
      </c>
      <c r="H2053" s="14">
        <v>2250000</v>
      </c>
      <c r="I2053" s="14">
        <v>2250000</v>
      </c>
      <c r="J2053" s="13" t="s">
        <v>15</v>
      </c>
      <c r="K2053" s="13" t="s">
        <v>16</v>
      </c>
      <c r="L2053" s="3"/>
    </row>
    <row r="2054" spans="1:12" ht="114.95" customHeight="1">
      <c r="A2054" s="32">
        <v>2034</v>
      </c>
      <c r="B2054" s="12">
        <v>44204.388888888891</v>
      </c>
      <c r="C2054" s="13" t="s">
        <v>1890</v>
      </c>
      <c r="D2054" s="13" t="s">
        <v>2198</v>
      </c>
      <c r="E2054" s="13" t="s">
        <v>2199</v>
      </c>
      <c r="F2054" s="12">
        <f>SUM(B2054 +14)</f>
        <v>44218.388888888891</v>
      </c>
      <c r="G2054" s="12">
        <v>44203</v>
      </c>
      <c r="H2054" s="14">
        <v>50000</v>
      </c>
      <c r="I2054" s="14">
        <v>50000</v>
      </c>
      <c r="J2054" s="13" t="s">
        <v>15</v>
      </c>
      <c r="K2054" s="13" t="s">
        <v>16</v>
      </c>
      <c r="L2054" s="3"/>
    </row>
    <row r="2055" spans="1:12" ht="114.95" customHeight="1">
      <c r="A2055" s="32">
        <v>2035</v>
      </c>
      <c r="B2055" s="12">
        <v>44207.385416666664</v>
      </c>
      <c r="C2055" s="13" t="s">
        <v>1890</v>
      </c>
      <c r="D2055" s="13" t="s">
        <v>2200</v>
      </c>
      <c r="E2055" s="13" t="s">
        <v>2201</v>
      </c>
      <c r="F2055" s="12">
        <f>SUM(B2055 +14)</f>
        <v>44221.385416666664</v>
      </c>
      <c r="G2055" s="12">
        <v>44204</v>
      </c>
      <c r="H2055" s="14">
        <v>100000</v>
      </c>
      <c r="I2055" s="14">
        <v>102500</v>
      </c>
      <c r="J2055" s="13" t="s">
        <v>15</v>
      </c>
      <c r="K2055" s="13" t="s">
        <v>15</v>
      </c>
      <c r="L2055" s="3" t="s">
        <v>2202</v>
      </c>
    </row>
    <row r="2056" spans="1:12" ht="114.95" customHeight="1">
      <c r="A2056" s="32">
        <v>2037</v>
      </c>
      <c r="B2056" s="12">
        <v>44210.823611111111</v>
      </c>
      <c r="C2056" s="13" t="s">
        <v>1890</v>
      </c>
      <c r="D2056" s="13" t="s">
        <v>1367</v>
      </c>
      <c r="E2056" s="13" t="s">
        <v>2203</v>
      </c>
      <c r="F2056" s="30">
        <f>SUM(B2056 +14)</f>
        <v>44224.823611111111</v>
      </c>
      <c r="G2056" s="12">
        <v>44229</v>
      </c>
      <c r="H2056" s="14">
        <v>100000</v>
      </c>
      <c r="I2056" s="14">
        <v>102000</v>
      </c>
      <c r="J2056" s="13" t="s">
        <v>15</v>
      </c>
      <c r="K2056" s="13" t="s">
        <v>16</v>
      </c>
      <c r="L2056" s="3"/>
    </row>
    <row r="2057" spans="1:12" ht="114.95" customHeight="1">
      <c r="A2057" s="32">
        <v>2038</v>
      </c>
      <c r="B2057" s="12">
        <v>44221.555555555555</v>
      </c>
      <c r="C2057" s="13" t="s">
        <v>1890</v>
      </c>
      <c r="D2057" s="13" t="s">
        <v>1831</v>
      </c>
      <c r="E2057" s="13" t="s">
        <v>2204</v>
      </c>
      <c r="F2057" s="30">
        <f>SUM(B2057 +14)</f>
        <v>44235.555555555555</v>
      </c>
      <c r="G2057" s="12">
        <v>44236</v>
      </c>
      <c r="H2057" s="14">
        <v>100000</v>
      </c>
      <c r="I2057" s="14">
        <v>125000</v>
      </c>
      <c r="J2057" s="13" t="s">
        <v>37</v>
      </c>
      <c r="K2057" s="13" t="s">
        <v>16</v>
      </c>
      <c r="L2057" s="3"/>
    </row>
    <row r="2058" spans="1:12" ht="114.95" customHeight="1">
      <c r="A2058" s="32">
        <v>2040</v>
      </c>
      <c r="B2058" s="2">
        <v>44223.527777777781</v>
      </c>
      <c r="C2058" s="3" t="s">
        <v>1890</v>
      </c>
      <c r="D2058" s="3" t="s">
        <v>648</v>
      </c>
      <c r="E2058" s="4" t="s">
        <v>2205</v>
      </c>
      <c r="F2058" s="2">
        <f t="shared" ref="F2058:F2079" si="84">SUM(B2058+14)</f>
        <v>44237.527777777781</v>
      </c>
      <c r="G2058" s="5">
        <v>44238</v>
      </c>
      <c r="H2058" s="6">
        <v>25000</v>
      </c>
      <c r="I2058" s="7">
        <v>25000</v>
      </c>
      <c r="J2058" s="4" t="s">
        <v>64</v>
      </c>
      <c r="K2058" s="8" t="s">
        <v>16</v>
      </c>
      <c r="L2058" s="3"/>
    </row>
    <row r="2059" spans="1:12" ht="114.95" customHeight="1">
      <c r="A2059" s="32">
        <v>2041</v>
      </c>
      <c r="B2059" s="2">
        <v>44223.529861111114</v>
      </c>
      <c r="C2059" s="3" t="s">
        <v>1890</v>
      </c>
      <c r="D2059" s="3" t="s">
        <v>648</v>
      </c>
      <c r="E2059" s="4" t="s">
        <v>2206</v>
      </c>
      <c r="F2059" s="2">
        <f t="shared" si="84"/>
        <v>44237.529861111114</v>
      </c>
      <c r="G2059" s="5">
        <v>44238</v>
      </c>
      <c r="H2059" s="6">
        <v>25000</v>
      </c>
      <c r="I2059" s="7">
        <v>25000</v>
      </c>
      <c r="J2059" s="4" t="s">
        <v>64</v>
      </c>
      <c r="K2059" s="8" t="s">
        <v>16</v>
      </c>
      <c r="L2059" s="3"/>
    </row>
    <row r="2060" spans="1:12" ht="114.95" customHeight="1">
      <c r="A2060" s="32">
        <v>2042</v>
      </c>
      <c r="B2060" s="2">
        <v>44223.531944444447</v>
      </c>
      <c r="C2060" s="3" t="s">
        <v>1890</v>
      </c>
      <c r="D2060" s="3" t="s">
        <v>648</v>
      </c>
      <c r="E2060" s="4" t="s">
        <v>2207</v>
      </c>
      <c r="F2060" s="2">
        <f t="shared" si="84"/>
        <v>44237.531944444447</v>
      </c>
      <c r="G2060" s="5">
        <v>44238</v>
      </c>
      <c r="H2060" s="6">
        <v>25000</v>
      </c>
      <c r="I2060" s="7">
        <v>25000</v>
      </c>
      <c r="J2060" s="4" t="s">
        <v>64</v>
      </c>
      <c r="K2060" s="8" t="s">
        <v>16</v>
      </c>
      <c r="L2060" s="3"/>
    </row>
    <row r="2061" spans="1:12" ht="114.95" customHeight="1">
      <c r="A2061" s="32">
        <v>2043</v>
      </c>
      <c r="B2061" s="2">
        <v>44245.749305555553</v>
      </c>
      <c r="C2061" s="3" t="s">
        <v>1890</v>
      </c>
      <c r="D2061" s="3" t="s">
        <v>2208</v>
      </c>
      <c r="E2061" s="4" t="s">
        <v>2209</v>
      </c>
      <c r="F2061" s="2">
        <f t="shared" si="84"/>
        <v>44259.749305555553</v>
      </c>
      <c r="G2061" s="5">
        <v>44260</v>
      </c>
      <c r="H2061" s="6">
        <v>37500</v>
      </c>
      <c r="I2061" s="7">
        <v>50000</v>
      </c>
      <c r="J2061" s="4" t="s">
        <v>37</v>
      </c>
      <c r="K2061" s="8" t="s">
        <v>16</v>
      </c>
      <c r="L2061" s="3"/>
    </row>
    <row r="2062" spans="1:12" ht="114.95" customHeight="1">
      <c r="A2062" s="32">
        <v>2044</v>
      </c>
      <c r="B2062" s="2">
        <v>44245.759027777778</v>
      </c>
      <c r="C2062" s="3" t="s">
        <v>1890</v>
      </c>
      <c r="D2062" s="3" t="s">
        <v>2210</v>
      </c>
      <c r="E2062" s="4" t="s">
        <v>2211</v>
      </c>
      <c r="F2062" s="2">
        <f t="shared" si="84"/>
        <v>44259.759027777778</v>
      </c>
      <c r="G2062" s="5">
        <v>44260</v>
      </c>
      <c r="H2062" s="6">
        <v>25000</v>
      </c>
      <c r="I2062" s="7">
        <v>25000</v>
      </c>
      <c r="J2062" s="4" t="s">
        <v>37</v>
      </c>
      <c r="K2062" s="8" t="s">
        <v>16</v>
      </c>
      <c r="L2062" s="3"/>
    </row>
    <row r="2063" spans="1:12" ht="114.95" customHeight="1">
      <c r="A2063" s="32">
        <v>2045</v>
      </c>
      <c r="B2063" s="2">
        <v>44245.759027777778</v>
      </c>
      <c r="C2063" s="3" t="s">
        <v>1890</v>
      </c>
      <c r="D2063" s="3" t="s">
        <v>2159</v>
      </c>
      <c r="E2063" s="4" t="s">
        <v>2212</v>
      </c>
      <c r="F2063" s="2">
        <f t="shared" si="84"/>
        <v>44259.759027777778</v>
      </c>
      <c r="G2063" s="5">
        <v>44260</v>
      </c>
      <c r="H2063" s="6">
        <v>40000</v>
      </c>
      <c r="I2063" s="7">
        <v>40000</v>
      </c>
      <c r="J2063" s="4" t="s">
        <v>37</v>
      </c>
      <c r="K2063" s="8" t="s">
        <v>16</v>
      </c>
      <c r="L2063" s="3"/>
    </row>
    <row r="2064" spans="1:12" ht="114.95" customHeight="1">
      <c r="A2064" s="32">
        <v>2046</v>
      </c>
      <c r="B2064" s="2">
        <v>44245.763888888891</v>
      </c>
      <c r="C2064" s="3" t="s">
        <v>1890</v>
      </c>
      <c r="D2064" s="3" t="s">
        <v>2017</v>
      </c>
      <c r="E2064" s="4" t="s">
        <v>2213</v>
      </c>
      <c r="F2064" s="2">
        <f t="shared" si="84"/>
        <v>44259.763888888891</v>
      </c>
      <c r="G2064" s="5">
        <v>44260</v>
      </c>
      <c r="H2064" s="6">
        <v>100000</v>
      </c>
      <c r="I2064" s="7">
        <v>100000</v>
      </c>
      <c r="J2064" s="4" t="s">
        <v>19</v>
      </c>
      <c r="K2064" s="8" t="s">
        <v>16</v>
      </c>
      <c r="L2064" s="3"/>
    </row>
    <row r="2065" spans="1:12" ht="114.95" customHeight="1">
      <c r="A2065" s="32">
        <v>2047</v>
      </c>
      <c r="B2065" s="2">
        <v>44266.70416666667</v>
      </c>
      <c r="C2065" s="3" t="s">
        <v>1890</v>
      </c>
      <c r="D2065" s="3" t="s">
        <v>1376</v>
      </c>
      <c r="E2065" s="4" t="s">
        <v>2214</v>
      </c>
      <c r="F2065" s="2">
        <f t="shared" si="84"/>
        <v>44280.70416666667</v>
      </c>
      <c r="G2065" s="5">
        <v>44281</v>
      </c>
      <c r="H2065" s="6">
        <v>225000</v>
      </c>
      <c r="I2065" s="7">
        <v>225000</v>
      </c>
      <c r="J2065" s="4" t="s">
        <v>15</v>
      </c>
      <c r="K2065" s="8" t="s">
        <v>16</v>
      </c>
      <c r="L2065" s="3"/>
    </row>
    <row r="2066" spans="1:12" ht="114.95" customHeight="1">
      <c r="A2066" s="32">
        <v>2048</v>
      </c>
      <c r="B2066" s="2">
        <v>44266.705555555556</v>
      </c>
      <c r="C2066" s="3" t="s">
        <v>1890</v>
      </c>
      <c r="D2066" s="3" t="s">
        <v>956</v>
      </c>
      <c r="E2066" s="4" t="s">
        <v>2215</v>
      </c>
      <c r="F2066" s="2">
        <f t="shared" si="84"/>
        <v>44280.705555555556</v>
      </c>
      <c r="G2066" s="5">
        <v>44281</v>
      </c>
      <c r="H2066" s="6">
        <v>150000</v>
      </c>
      <c r="I2066" s="7">
        <v>150000</v>
      </c>
      <c r="J2066" s="4" t="s">
        <v>15</v>
      </c>
      <c r="K2066" s="8" t="s">
        <v>16</v>
      </c>
      <c r="L2066" s="3"/>
    </row>
    <row r="2067" spans="1:12" ht="114.95" customHeight="1">
      <c r="A2067" s="32">
        <v>2049</v>
      </c>
      <c r="B2067" s="2">
        <v>44266.710416666669</v>
      </c>
      <c r="C2067" s="3" t="s">
        <v>1890</v>
      </c>
      <c r="D2067" s="3" t="s">
        <v>267</v>
      </c>
      <c r="E2067" s="4" t="s">
        <v>2215</v>
      </c>
      <c r="F2067" s="2">
        <f t="shared" si="84"/>
        <v>44280.710416666669</v>
      </c>
      <c r="G2067" s="5">
        <v>44281</v>
      </c>
      <c r="H2067" s="6">
        <v>300000</v>
      </c>
      <c r="I2067" s="7">
        <v>300000</v>
      </c>
      <c r="J2067" s="4" t="s">
        <v>15</v>
      </c>
      <c r="K2067" s="8" t="s">
        <v>16</v>
      </c>
      <c r="L2067" s="3"/>
    </row>
    <row r="2068" spans="1:12" ht="114.95" customHeight="1">
      <c r="A2068" s="32">
        <v>2050</v>
      </c>
      <c r="B2068" s="2">
        <v>44274.628472222219</v>
      </c>
      <c r="C2068" s="3" t="s">
        <v>1890</v>
      </c>
      <c r="D2068" s="3" t="s">
        <v>2216</v>
      </c>
      <c r="E2068" s="4" t="s">
        <v>2217</v>
      </c>
      <c r="F2068" s="2">
        <f t="shared" si="84"/>
        <v>44288.628472222219</v>
      </c>
      <c r="G2068" s="5">
        <v>44291</v>
      </c>
      <c r="H2068" s="6">
        <v>390000</v>
      </c>
      <c r="I2068" s="7">
        <v>390000</v>
      </c>
      <c r="J2068" s="4" t="s">
        <v>15</v>
      </c>
      <c r="K2068" s="8" t="s">
        <v>16</v>
      </c>
      <c r="L2068" s="3"/>
    </row>
    <row r="2069" spans="1:12" ht="114.95" customHeight="1">
      <c r="A2069" s="32">
        <v>2051</v>
      </c>
      <c r="B2069" s="2">
        <v>44274.65625</v>
      </c>
      <c r="C2069" s="3" t="s">
        <v>1890</v>
      </c>
      <c r="D2069" s="3" t="s">
        <v>2218</v>
      </c>
      <c r="E2069" s="4" t="s">
        <v>2219</v>
      </c>
      <c r="F2069" s="2">
        <f t="shared" si="84"/>
        <v>44288.65625</v>
      </c>
      <c r="G2069" s="5">
        <v>44291</v>
      </c>
      <c r="H2069" s="6">
        <v>51500</v>
      </c>
      <c r="I2069" s="7">
        <v>75000</v>
      </c>
      <c r="J2069" s="4" t="s">
        <v>15</v>
      </c>
      <c r="K2069" s="8" t="s">
        <v>16</v>
      </c>
      <c r="L2069" s="3"/>
    </row>
    <row r="2070" spans="1:12" ht="114.95" customHeight="1">
      <c r="A2070" s="32">
        <v>2052</v>
      </c>
      <c r="B2070" s="2">
        <v>44274.713888888888</v>
      </c>
      <c r="C2070" s="3" t="s">
        <v>1890</v>
      </c>
      <c r="D2070" s="3" t="s">
        <v>1662</v>
      </c>
      <c r="E2070" s="4" t="s">
        <v>2220</v>
      </c>
      <c r="F2070" s="2">
        <f t="shared" si="84"/>
        <v>44288.713888888888</v>
      </c>
      <c r="G2070" s="5">
        <v>44291</v>
      </c>
      <c r="H2070" s="6">
        <v>27500</v>
      </c>
      <c r="I2070" s="7">
        <v>27500</v>
      </c>
      <c r="J2070" s="4" t="s">
        <v>153</v>
      </c>
      <c r="K2070" s="8" t="s">
        <v>16</v>
      </c>
      <c r="L2070" s="3"/>
    </row>
    <row r="2071" spans="1:12" ht="114.95" customHeight="1">
      <c r="A2071" s="32">
        <v>2053</v>
      </c>
      <c r="B2071" s="2">
        <v>44277.636111111111</v>
      </c>
      <c r="C2071" s="3" t="s">
        <v>1890</v>
      </c>
      <c r="D2071" s="3" t="s">
        <v>2221</v>
      </c>
      <c r="E2071" s="4" t="s">
        <v>2222</v>
      </c>
      <c r="F2071" s="2">
        <f t="shared" si="84"/>
        <v>44291.636111111111</v>
      </c>
      <c r="G2071" s="5">
        <v>44292</v>
      </c>
      <c r="H2071" s="6">
        <v>26027</v>
      </c>
      <c r="I2071" s="7">
        <v>30000</v>
      </c>
      <c r="J2071" s="4" t="s">
        <v>37</v>
      </c>
      <c r="K2071" s="8" t="s">
        <v>16</v>
      </c>
      <c r="L2071" s="3"/>
    </row>
    <row r="2072" spans="1:12" ht="114.95" customHeight="1">
      <c r="A2072" s="32">
        <v>2054</v>
      </c>
      <c r="B2072" s="2">
        <v>44285.755555555559</v>
      </c>
      <c r="C2072" s="3" t="s">
        <v>1890</v>
      </c>
      <c r="D2072" s="3" t="s">
        <v>2223</v>
      </c>
      <c r="E2072" s="4" t="s">
        <v>2224</v>
      </c>
      <c r="F2072" s="2">
        <f t="shared" si="84"/>
        <v>44299.755555555559</v>
      </c>
      <c r="G2072" s="5">
        <v>44300</v>
      </c>
      <c r="H2072" s="6">
        <v>375000</v>
      </c>
      <c r="I2072" s="7">
        <v>375000</v>
      </c>
      <c r="J2072" s="4" t="s">
        <v>15</v>
      </c>
      <c r="K2072" s="8" t="s">
        <v>16</v>
      </c>
      <c r="L2072" s="3"/>
    </row>
    <row r="2073" spans="1:12" ht="114.95" customHeight="1">
      <c r="A2073" s="32">
        <v>2055</v>
      </c>
      <c r="B2073" s="2">
        <v>44285.759722222225</v>
      </c>
      <c r="C2073" s="3" t="s">
        <v>1890</v>
      </c>
      <c r="D2073" s="3" t="s">
        <v>2225</v>
      </c>
      <c r="E2073" s="4" t="s">
        <v>2226</v>
      </c>
      <c r="F2073" s="2">
        <f t="shared" si="84"/>
        <v>44299.759722222225</v>
      </c>
      <c r="G2073" s="5">
        <v>44300</v>
      </c>
      <c r="H2073" s="6">
        <v>32500</v>
      </c>
      <c r="I2073" s="7">
        <v>32500</v>
      </c>
      <c r="J2073" s="4" t="s">
        <v>37</v>
      </c>
      <c r="K2073" s="8" t="s">
        <v>16</v>
      </c>
      <c r="L2073" s="3"/>
    </row>
    <row r="2074" spans="1:12" ht="114.95" customHeight="1">
      <c r="A2074" s="32">
        <v>2056</v>
      </c>
      <c r="B2074" s="2">
        <v>44295.59652777778</v>
      </c>
      <c r="C2074" s="3" t="s">
        <v>1890</v>
      </c>
      <c r="D2074" s="3" t="s">
        <v>1903</v>
      </c>
      <c r="E2074" s="4" t="s">
        <v>2214</v>
      </c>
      <c r="F2074" s="2">
        <f t="shared" si="84"/>
        <v>44309.59652777778</v>
      </c>
      <c r="G2074" s="5">
        <v>44313</v>
      </c>
      <c r="H2074" s="6">
        <v>150000</v>
      </c>
      <c r="I2074" s="7">
        <v>150000</v>
      </c>
      <c r="J2074" s="4" t="s">
        <v>19</v>
      </c>
      <c r="K2074" s="8" t="s">
        <v>16</v>
      </c>
      <c r="L2074" s="3"/>
    </row>
    <row r="2075" spans="1:12" ht="114.95" customHeight="1">
      <c r="A2075" s="32">
        <v>2057</v>
      </c>
      <c r="B2075" s="2">
        <v>44295.598611111112</v>
      </c>
      <c r="C2075" s="3" t="s">
        <v>1890</v>
      </c>
      <c r="D2075" s="3" t="s">
        <v>2227</v>
      </c>
      <c r="E2075" s="4" t="s">
        <v>2228</v>
      </c>
      <c r="F2075" s="2">
        <f t="shared" si="84"/>
        <v>44309.598611111112</v>
      </c>
      <c r="G2075" s="5">
        <v>44313</v>
      </c>
      <c r="H2075" s="6">
        <v>150000</v>
      </c>
      <c r="I2075" s="7">
        <v>150000</v>
      </c>
      <c r="J2075" s="4" t="s">
        <v>19</v>
      </c>
      <c r="K2075" s="8" t="s">
        <v>16</v>
      </c>
      <c r="L2075" s="3"/>
    </row>
    <row r="2076" spans="1:12" ht="114.95" customHeight="1">
      <c r="A2076" s="32">
        <v>2059</v>
      </c>
      <c r="B2076" s="2">
        <v>44295.60833333333</v>
      </c>
      <c r="C2076" s="3" t="s">
        <v>1890</v>
      </c>
      <c r="D2076" s="3" t="s">
        <v>1917</v>
      </c>
      <c r="E2076" s="4" t="s">
        <v>2229</v>
      </c>
      <c r="F2076" s="2">
        <f t="shared" si="84"/>
        <v>44309.60833333333</v>
      </c>
      <c r="G2076" s="5">
        <v>44337</v>
      </c>
      <c r="H2076" s="6">
        <v>240000</v>
      </c>
      <c r="I2076" s="7">
        <v>240000</v>
      </c>
      <c r="J2076" s="4" t="s">
        <v>19</v>
      </c>
      <c r="K2076" s="8" t="s">
        <v>16</v>
      </c>
      <c r="L2076" s="3"/>
    </row>
    <row r="2077" spans="1:12" ht="114.95" customHeight="1">
      <c r="A2077" s="32">
        <v>2060</v>
      </c>
      <c r="B2077" s="2">
        <v>44295.61041666667</v>
      </c>
      <c r="C2077" s="3" t="s">
        <v>1890</v>
      </c>
      <c r="D2077" s="3" t="s">
        <v>1994</v>
      </c>
      <c r="E2077" s="4" t="s">
        <v>2214</v>
      </c>
      <c r="F2077" s="2">
        <f t="shared" si="84"/>
        <v>44309.61041666667</v>
      </c>
      <c r="G2077" s="5">
        <v>44313</v>
      </c>
      <c r="H2077" s="6">
        <v>150000</v>
      </c>
      <c r="I2077" s="7">
        <v>150000</v>
      </c>
      <c r="J2077" s="4" t="s">
        <v>19</v>
      </c>
      <c r="K2077" s="8" t="s">
        <v>16</v>
      </c>
      <c r="L2077" s="3"/>
    </row>
    <row r="2078" spans="1:12" ht="114.95" customHeight="1">
      <c r="A2078" s="32">
        <v>2061</v>
      </c>
      <c r="B2078" s="2">
        <v>44295.621527777781</v>
      </c>
      <c r="C2078" s="3" t="s">
        <v>1890</v>
      </c>
      <c r="D2078" s="3" t="s">
        <v>76</v>
      </c>
      <c r="E2078" s="4" t="s">
        <v>2230</v>
      </c>
      <c r="F2078" s="2">
        <f t="shared" si="84"/>
        <v>44309.621527777781</v>
      </c>
      <c r="G2078" s="5">
        <v>44313</v>
      </c>
      <c r="H2078" s="6">
        <v>120000</v>
      </c>
      <c r="I2078" s="7">
        <v>120000</v>
      </c>
      <c r="J2078" s="4" t="s">
        <v>15</v>
      </c>
      <c r="K2078" s="8" t="s">
        <v>16</v>
      </c>
      <c r="L2078" s="3"/>
    </row>
    <row r="2079" spans="1:12" ht="114.95" customHeight="1">
      <c r="A2079" s="32">
        <v>2058</v>
      </c>
      <c r="B2079" s="2">
        <v>44313.536111111112</v>
      </c>
      <c r="C2079" s="3" t="s">
        <v>1890</v>
      </c>
      <c r="D2079" s="3" t="s">
        <v>1916</v>
      </c>
      <c r="E2079" s="4" t="s">
        <v>2231</v>
      </c>
      <c r="F2079" s="2">
        <f t="shared" si="84"/>
        <v>44327.536111111112</v>
      </c>
      <c r="G2079" s="5">
        <v>44313</v>
      </c>
      <c r="H2079" s="6">
        <v>450000</v>
      </c>
      <c r="I2079" s="7">
        <v>450000</v>
      </c>
      <c r="J2079" s="4" t="s">
        <v>19</v>
      </c>
      <c r="K2079" s="8" t="s">
        <v>16</v>
      </c>
      <c r="L2079" s="3"/>
    </row>
    <row r="2080" spans="1:12" ht="114.95" customHeight="1">
      <c r="A2080" s="32">
        <v>2062</v>
      </c>
      <c r="B2080" s="2">
        <v>44336.61041666667</v>
      </c>
      <c r="C2080" s="3" t="s">
        <v>1890</v>
      </c>
      <c r="D2080" s="3" t="s">
        <v>2232</v>
      </c>
      <c r="E2080" s="4" t="s">
        <v>2233</v>
      </c>
      <c r="F2080" s="2">
        <f t="shared" ref="F2080:F2088" si="85">SUM(B2080 + 14)</f>
        <v>44350.61041666667</v>
      </c>
      <c r="G2080" s="5">
        <v>44351</v>
      </c>
      <c r="H2080" s="6">
        <v>75000</v>
      </c>
      <c r="I2080" s="7">
        <v>75000</v>
      </c>
      <c r="J2080" s="4" t="s">
        <v>15</v>
      </c>
      <c r="K2080" s="8" t="s">
        <v>16</v>
      </c>
      <c r="L2080" s="3"/>
    </row>
    <row r="2081" spans="1:12" ht="114.95" customHeight="1">
      <c r="A2081" s="32">
        <v>2063</v>
      </c>
      <c r="B2081" s="2">
        <v>44336.617361111108</v>
      </c>
      <c r="C2081" s="3" t="s">
        <v>1890</v>
      </c>
      <c r="D2081" s="3" t="s">
        <v>2234</v>
      </c>
      <c r="E2081" s="4" t="s">
        <v>2233</v>
      </c>
      <c r="F2081" s="2">
        <f t="shared" si="85"/>
        <v>44350.617361111108</v>
      </c>
      <c r="G2081" s="5">
        <v>44351</v>
      </c>
      <c r="H2081" s="6">
        <v>75000</v>
      </c>
      <c r="I2081" s="7">
        <v>75000</v>
      </c>
      <c r="J2081" s="4" t="s">
        <v>15</v>
      </c>
      <c r="K2081" s="8" t="s">
        <v>16</v>
      </c>
      <c r="L2081" s="3"/>
    </row>
    <row r="2082" spans="1:12" ht="114.95" customHeight="1">
      <c r="A2082" s="32">
        <v>2064</v>
      </c>
      <c r="B2082" s="2">
        <v>44336.631249999999</v>
      </c>
      <c r="C2082" s="3" t="s">
        <v>1890</v>
      </c>
      <c r="D2082" s="3" t="s">
        <v>2235</v>
      </c>
      <c r="E2082" s="4" t="s">
        <v>2215</v>
      </c>
      <c r="F2082" s="2">
        <f t="shared" si="85"/>
        <v>44350.631249999999</v>
      </c>
      <c r="G2082" s="5">
        <v>44351</v>
      </c>
      <c r="H2082" s="6">
        <v>300000</v>
      </c>
      <c r="I2082" s="7">
        <v>300000</v>
      </c>
      <c r="J2082" s="4" t="s">
        <v>15</v>
      </c>
      <c r="K2082" s="8" t="s">
        <v>16</v>
      </c>
      <c r="L2082" s="3"/>
    </row>
    <row r="2083" spans="1:12" ht="114.95" customHeight="1">
      <c r="A2083" s="32">
        <v>2065</v>
      </c>
      <c r="B2083" s="2">
        <v>44336.634027777778</v>
      </c>
      <c r="C2083" s="3" t="s">
        <v>1890</v>
      </c>
      <c r="D2083" s="3" t="s">
        <v>2236</v>
      </c>
      <c r="E2083" s="4" t="s">
        <v>2237</v>
      </c>
      <c r="F2083" s="2">
        <f t="shared" si="85"/>
        <v>44350.634027777778</v>
      </c>
      <c r="G2083" s="5">
        <v>44351</v>
      </c>
      <c r="H2083" s="6">
        <v>132000</v>
      </c>
      <c r="I2083" s="7">
        <v>132000</v>
      </c>
      <c r="J2083" s="4" t="s">
        <v>37</v>
      </c>
      <c r="K2083" s="8" t="s">
        <v>16</v>
      </c>
      <c r="L2083" s="3"/>
    </row>
    <row r="2084" spans="1:12" ht="114.95" customHeight="1">
      <c r="A2084" s="32">
        <v>2066</v>
      </c>
      <c r="B2084" s="2">
        <v>44336.637499999997</v>
      </c>
      <c r="C2084" s="3" t="s">
        <v>1890</v>
      </c>
      <c r="D2084" s="3" t="s">
        <v>1287</v>
      </c>
      <c r="E2084" s="4" t="s">
        <v>2238</v>
      </c>
      <c r="F2084" s="2">
        <f t="shared" si="85"/>
        <v>44350.637499999997</v>
      </c>
      <c r="G2084" s="5">
        <v>44368</v>
      </c>
      <c r="H2084" s="6">
        <v>25000</v>
      </c>
      <c r="I2084" s="7">
        <v>60000</v>
      </c>
      <c r="J2084" s="4" t="s">
        <v>37</v>
      </c>
      <c r="K2084" s="8" t="s">
        <v>16</v>
      </c>
      <c r="L2084" s="3"/>
    </row>
    <row r="2085" spans="1:12" ht="114.95" customHeight="1">
      <c r="A2085" s="32">
        <v>2067</v>
      </c>
      <c r="B2085" s="2">
        <v>44336.651388888888</v>
      </c>
      <c r="C2085" s="3" t="s">
        <v>1890</v>
      </c>
      <c r="D2085" s="3" t="s">
        <v>1224</v>
      </c>
      <c r="E2085" s="4" t="s">
        <v>2239</v>
      </c>
      <c r="F2085" s="2">
        <f t="shared" si="85"/>
        <v>44350.651388888888</v>
      </c>
      <c r="G2085" s="5">
        <v>44351</v>
      </c>
      <c r="H2085" s="6">
        <v>2142941.0699999998</v>
      </c>
      <c r="I2085" s="7">
        <v>2142941.0699999998</v>
      </c>
      <c r="J2085" s="4" t="s">
        <v>15</v>
      </c>
      <c r="K2085" s="8" t="s">
        <v>16</v>
      </c>
      <c r="L2085" s="3"/>
    </row>
    <row r="2086" spans="1:12" ht="114.95" customHeight="1">
      <c r="A2086" s="32">
        <v>2070</v>
      </c>
      <c r="B2086" s="2">
        <v>44341.447916666664</v>
      </c>
      <c r="C2086" s="3" t="s">
        <v>1890</v>
      </c>
      <c r="D2086" s="3" t="s">
        <v>2240</v>
      </c>
      <c r="E2086" s="4" t="s">
        <v>2241</v>
      </c>
      <c r="F2086" s="2">
        <f t="shared" si="85"/>
        <v>44355.447916666664</v>
      </c>
      <c r="G2086" s="5">
        <v>44344</v>
      </c>
      <c r="H2086" s="6">
        <v>52520</v>
      </c>
      <c r="I2086" s="7">
        <v>55000</v>
      </c>
      <c r="J2086" s="4" t="s">
        <v>51</v>
      </c>
      <c r="K2086" s="8" t="s">
        <v>16</v>
      </c>
      <c r="L2086" s="3"/>
    </row>
    <row r="2087" spans="1:12" ht="114.95" customHeight="1">
      <c r="A2087" s="32">
        <v>2068</v>
      </c>
      <c r="B2087" s="2">
        <v>44341.448611111111</v>
      </c>
      <c r="C2087" s="3" t="s">
        <v>1890</v>
      </c>
      <c r="D2087" s="3" t="s">
        <v>2242</v>
      </c>
      <c r="E2087" s="4" t="s">
        <v>2243</v>
      </c>
      <c r="F2087" s="2">
        <f t="shared" si="85"/>
        <v>44355.448611111111</v>
      </c>
      <c r="G2087" s="5">
        <v>44351</v>
      </c>
      <c r="H2087" s="6">
        <v>50000</v>
      </c>
      <c r="I2087" s="7">
        <v>65000</v>
      </c>
      <c r="J2087" s="4" t="s">
        <v>37</v>
      </c>
      <c r="K2087" s="8" t="s">
        <v>16</v>
      </c>
      <c r="L2087" s="3"/>
    </row>
    <row r="2088" spans="1:12" ht="114.95" customHeight="1">
      <c r="A2088" s="32">
        <v>2069</v>
      </c>
      <c r="B2088" s="2">
        <v>44341.452777777777</v>
      </c>
      <c r="C2088" s="3" t="s">
        <v>1890</v>
      </c>
      <c r="D2088" s="3" t="s">
        <v>374</v>
      </c>
      <c r="E2088" s="4" t="s">
        <v>2244</v>
      </c>
      <c r="F2088" s="2">
        <f t="shared" si="85"/>
        <v>44355.452777777777</v>
      </c>
      <c r="G2088" s="5">
        <v>44351</v>
      </c>
      <c r="H2088" s="6">
        <v>75000</v>
      </c>
      <c r="I2088" s="7">
        <v>75000</v>
      </c>
      <c r="J2088" s="4" t="s">
        <v>15</v>
      </c>
      <c r="K2088" s="8" t="s">
        <v>16</v>
      </c>
      <c r="L2088" s="3"/>
    </row>
    <row r="2089" spans="1:12" ht="114.95" customHeight="1">
      <c r="A2089" s="32">
        <v>2076</v>
      </c>
      <c r="B2089" s="2">
        <v>44357.90625</v>
      </c>
      <c r="C2089" s="3" t="s">
        <v>1890</v>
      </c>
      <c r="D2089" s="3" t="s">
        <v>1795</v>
      </c>
      <c r="E2089" s="4" t="s">
        <v>2245</v>
      </c>
      <c r="F2089" s="2">
        <f t="shared" ref="F2089:F2106" si="86">SUM(B2089+14)</f>
        <v>44371.90625</v>
      </c>
      <c r="G2089" s="5">
        <v>44378</v>
      </c>
      <c r="H2089" s="6">
        <v>225000</v>
      </c>
      <c r="I2089" s="7">
        <v>225000</v>
      </c>
      <c r="J2089" s="4" t="s">
        <v>19</v>
      </c>
      <c r="K2089" s="8" t="s">
        <v>16</v>
      </c>
      <c r="L2089" s="3"/>
    </row>
    <row r="2090" spans="1:12" ht="114.95" customHeight="1">
      <c r="A2090" s="32">
        <v>2077</v>
      </c>
      <c r="B2090" s="2">
        <v>44357.917361111111</v>
      </c>
      <c r="C2090" s="3" t="s">
        <v>1890</v>
      </c>
      <c r="D2090" s="3" t="s">
        <v>2246</v>
      </c>
      <c r="E2090" s="4" t="s">
        <v>2247</v>
      </c>
      <c r="F2090" s="2">
        <f t="shared" si="86"/>
        <v>44371.917361111111</v>
      </c>
      <c r="G2090" s="5">
        <v>44372</v>
      </c>
      <c r="H2090" s="6">
        <v>165000</v>
      </c>
      <c r="I2090" s="7">
        <v>165000</v>
      </c>
      <c r="J2090" s="4" t="s">
        <v>15</v>
      </c>
      <c r="K2090" s="8" t="s">
        <v>16</v>
      </c>
      <c r="L2090" s="3"/>
    </row>
    <row r="2091" spans="1:12" ht="114.95" customHeight="1">
      <c r="A2091" s="32">
        <v>2078</v>
      </c>
      <c r="B2091" s="2">
        <v>44357.925000000003</v>
      </c>
      <c r="C2091" s="3" t="s">
        <v>1890</v>
      </c>
      <c r="D2091" s="3" t="s">
        <v>1874</v>
      </c>
      <c r="E2091" s="4" t="s">
        <v>2248</v>
      </c>
      <c r="F2091" s="2">
        <f t="shared" si="86"/>
        <v>44371.925000000003</v>
      </c>
      <c r="G2091" s="5">
        <v>44372</v>
      </c>
      <c r="H2091" s="6">
        <v>450000</v>
      </c>
      <c r="I2091" s="7">
        <v>450000</v>
      </c>
      <c r="J2091" s="4" t="s">
        <v>15</v>
      </c>
      <c r="K2091" s="8" t="s">
        <v>16</v>
      </c>
      <c r="L2091" s="3"/>
    </row>
    <row r="2092" spans="1:12" ht="114.95" customHeight="1">
      <c r="A2092" s="32">
        <v>2079</v>
      </c>
      <c r="B2092" s="2">
        <v>44357.931944444441</v>
      </c>
      <c r="C2092" s="3" t="s">
        <v>1890</v>
      </c>
      <c r="D2092" s="3" t="s">
        <v>35</v>
      </c>
      <c r="E2092" s="4" t="s">
        <v>2249</v>
      </c>
      <c r="F2092" s="2">
        <f t="shared" si="86"/>
        <v>44371.931944444441</v>
      </c>
      <c r="G2092" s="5">
        <v>44378</v>
      </c>
      <c r="H2092" s="6">
        <v>1126277.95</v>
      </c>
      <c r="I2092" s="7">
        <v>1126277.95</v>
      </c>
      <c r="J2092" s="4" t="s">
        <v>37</v>
      </c>
      <c r="K2092" s="8" t="s">
        <v>16</v>
      </c>
      <c r="L2092" s="3"/>
    </row>
    <row r="2093" spans="1:12" ht="114.95" customHeight="1">
      <c r="A2093" s="32">
        <v>2080</v>
      </c>
      <c r="B2093" s="2">
        <v>44357.935416666667</v>
      </c>
      <c r="C2093" s="3" t="s">
        <v>1890</v>
      </c>
      <c r="D2093" s="3" t="s">
        <v>55</v>
      </c>
      <c r="E2093" s="4" t="s">
        <v>2250</v>
      </c>
      <c r="F2093" s="2">
        <f t="shared" si="86"/>
        <v>44371.935416666667</v>
      </c>
      <c r="G2093" s="5">
        <v>44378</v>
      </c>
      <c r="H2093" s="6">
        <v>126494.64</v>
      </c>
      <c r="I2093" s="7">
        <v>126494.64</v>
      </c>
      <c r="J2093" s="4" t="s">
        <v>37</v>
      </c>
      <c r="K2093" s="8" t="s">
        <v>16</v>
      </c>
      <c r="L2093" s="3"/>
    </row>
    <row r="2094" spans="1:12" ht="114.95" customHeight="1">
      <c r="A2094" s="32">
        <v>2081</v>
      </c>
      <c r="B2094" s="2">
        <v>44357.940972222219</v>
      </c>
      <c r="C2094" s="3" t="s">
        <v>1890</v>
      </c>
      <c r="D2094" s="3" t="s">
        <v>43</v>
      </c>
      <c r="E2094" s="4" t="s">
        <v>158</v>
      </c>
      <c r="F2094" s="2">
        <f t="shared" si="86"/>
        <v>44371.940972222219</v>
      </c>
      <c r="G2094" s="5">
        <v>44378</v>
      </c>
      <c r="H2094" s="6">
        <v>365904</v>
      </c>
      <c r="I2094" s="7">
        <v>365904</v>
      </c>
      <c r="J2094" s="4" t="s">
        <v>37</v>
      </c>
      <c r="K2094" s="8" t="s">
        <v>16</v>
      </c>
      <c r="L2094" s="3"/>
    </row>
    <row r="2095" spans="1:12" ht="114.95" customHeight="1">
      <c r="A2095" s="32">
        <v>2082</v>
      </c>
      <c r="B2095" s="2">
        <v>44357.948611111111</v>
      </c>
      <c r="C2095" s="3" t="s">
        <v>1890</v>
      </c>
      <c r="D2095" s="3" t="s">
        <v>2251</v>
      </c>
      <c r="E2095" s="4" t="s">
        <v>136</v>
      </c>
      <c r="F2095" s="2">
        <f t="shared" si="86"/>
        <v>44371.948611111111</v>
      </c>
      <c r="G2095" s="5">
        <v>44372</v>
      </c>
      <c r="H2095" s="6">
        <v>80000</v>
      </c>
      <c r="I2095" s="7">
        <v>80000</v>
      </c>
      <c r="J2095" s="4" t="s">
        <v>37</v>
      </c>
      <c r="K2095" s="8" t="s">
        <v>16</v>
      </c>
      <c r="L2095" s="3"/>
    </row>
    <row r="2096" spans="1:12" ht="114.95" customHeight="1">
      <c r="A2096" s="32">
        <v>2083</v>
      </c>
      <c r="B2096" s="2">
        <v>44357.954861111109</v>
      </c>
      <c r="C2096" s="3" t="s">
        <v>1890</v>
      </c>
      <c r="D2096" s="3" t="s">
        <v>2252</v>
      </c>
      <c r="E2096" s="4" t="s">
        <v>2253</v>
      </c>
      <c r="F2096" s="2">
        <f t="shared" si="86"/>
        <v>44371.954861111109</v>
      </c>
      <c r="G2096" s="5">
        <v>44372</v>
      </c>
      <c r="H2096" s="6">
        <v>49035</v>
      </c>
      <c r="I2096" s="7">
        <v>52000</v>
      </c>
      <c r="J2096" s="4" t="s">
        <v>37</v>
      </c>
      <c r="K2096" s="8" t="s">
        <v>16</v>
      </c>
      <c r="L2096" s="3"/>
    </row>
    <row r="2097" spans="1:12" ht="114.95" customHeight="1">
      <c r="A2097" s="32">
        <v>2084</v>
      </c>
      <c r="B2097" s="2">
        <v>44357.962500000001</v>
      </c>
      <c r="C2097" s="3" t="s">
        <v>1890</v>
      </c>
      <c r="D2097" s="3" t="s">
        <v>1893</v>
      </c>
      <c r="E2097" s="4" t="s">
        <v>2254</v>
      </c>
      <c r="F2097" s="2">
        <f t="shared" si="86"/>
        <v>44371.962500000001</v>
      </c>
      <c r="G2097" s="5">
        <v>44372</v>
      </c>
      <c r="H2097" s="6">
        <v>279000</v>
      </c>
      <c r="I2097" s="7">
        <v>282000</v>
      </c>
      <c r="J2097" s="4" t="s">
        <v>166</v>
      </c>
      <c r="K2097" s="8" t="s">
        <v>16</v>
      </c>
      <c r="L2097" s="3"/>
    </row>
    <row r="2098" spans="1:12" ht="114.95" customHeight="1">
      <c r="A2098" s="32">
        <v>2085</v>
      </c>
      <c r="B2098" s="2">
        <v>44357.964583333334</v>
      </c>
      <c r="C2098" s="3" t="s">
        <v>1890</v>
      </c>
      <c r="D2098" s="3" t="s">
        <v>1950</v>
      </c>
      <c r="E2098" s="4" t="s">
        <v>2255</v>
      </c>
      <c r="F2098" s="2">
        <f t="shared" si="86"/>
        <v>44371.964583333334</v>
      </c>
      <c r="G2098" s="5">
        <v>44378</v>
      </c>
      <c r="H2098" s="6">
        <v>165000</v>
      </c>
      <c r="I2098" s="7">
        <v>165000</v>
      </c>
      <c r="J2098" s="4" t="s">
        <v>19</v>
      </c>
      <c r="K2098" s="8" t="s">
        <v>16</v>
      </c>
      <c r="L2098" s="3"/>
    </row>
    <row r="2099" spans="1:12" ht="114.95" customHeight="1">
      <c r="A2099" s="32">
        <v>2086</v>
      </c>
      <c r="B2099" s="2">
        <v>44357.968055555553</v>
      </c>
      <c r="C2099" s="3" t="s">
        <v>1890</v>
      </c>
      <c r="D2099" s="3" t="s">
        <v>1944</v>
      </c>
      <c r="E2099" s="4" t="s">
        <v>2256</v>
      </c>
      <c r="F2099" s="2">
        <f t="shared" si="86"/>
        <v>44371.968055555553</v>
      </c>
      <c r="G2099" s="5">
        <v>44378</v>
      </c>
      <c r="H2099" s="6">
        <v>35000</v>
      </c>
      <c r="I2099" s="7">
        <v>35000</v>
      </c>
      <c r="J2099" s="4" t="s">
        <v>19</v>
      </c>
      <c r="K2099" s="8" t="s">
        <v>16</v>
      </c>
      <c r="L2099" s="3"/>
    </row>
    <row r="2100" spans="1:12" ht="114.95" customHeight="1">
      <c r="A2100" s="32">
        <v>2087</v>
      </c>
      <c r="B2100" s="2">
        <v>44357.970138888886</v>
      </c>
      <c r="C2100" s="3" t="s">
        <v>1890</v>
      </c>
      <c r="D2100" s="3" t="s">
        <v>640</v>
      </c>
      <c r="E2100" s="4" t="s">
        <v>2257</v>
      </c>
      <c r="F2100" s="2">
        <f t="shared" si="86"/>
        <v>44371.970138888886</v>
      </c>
      <c r="G2100" s="5">
        <v>44378</v>
      </c>
      <c r="H2100" s="6">
        <v>195000</v>
      </c>
      <c r="I2100" s="7">
        <v>195000</v>
      </c>
      <c r="J2100" s="4" t="s">
        <v>19</v>
      </c>
      <c r="K2100" s="8" t="s">
        <v>16</v>
      </c>
      <c r="L2100" s="3"/>
    </row>
    <row r="2101" spans="1:12" ht="114.95" customHeight="1">
      <c r="A2101" s="32">
        <v>2088</v>
      </c>
      <c r="B2101" s="2">
        <v>44361.726388888892</v>
      </c>
      <c r="C2101" s="3" t="s">
        <v>1890</v>
      </c>
      <c r="D2101" s="3" t="s">
        <v>366</v>
      </c>
      <c r="E2101" s="4" t="s">
        <v>2258</v>
      </c>
      <c r="F2101" s="2">
        <f t="shared" si="86"/>
        <v>44375.726388888892</v>
      </c>
      <c r="G2101" s="5">
        <v>44376</v>
      </c>
      <c r="H2101" s="6">
        <v>45000</v>
      </c>
      <c r="I2101" s="7">
        <v>50000</v>
      </c>
      <c r="J2101" s="4" t="s">
        <v>37</v>
      </c>
      <c r="K2101" s="8" t="s">
        <v>16</v>
      </c>
      <c r="L2101" s="3"/>
    </row>
    <row r="2102" spans="1:12" ht="114.95" customHeight="1">
      <c r="A2102" s="32">
        <v>2089</v>
      </c>
      <c r="B2102" s="2">
        <v>44361.730555555558</v>
      </c>
      <c r="C2102" s="3" t="s">
        <v>1890</v>
      </c>
      <c r="D2102" s="3" t="s">
        <v>2259</v>
      </c>
      <c r="E2102" s="4" t="s">
        <v>2260</v>
      </c>
      <c r="F2102" s="2">
        <f t="shared" si="86"/>
        <v>44375.730555555558</v>
      </c>
      <c r="G2102" s="5">
        <v>44376</v>
      </c>
      <c r="H2102" s="6">
        <v>26493</v>
      </c>
      <c r="I2102" s="7">
        <v>26493</v>
      </c>
      <c r="J2102" s="4" t="s">
        <v>37</v>
      </c>
      <c r="K2102" s="8" t="s">
        <v>16</v>
      </c>
      <c r="L2102" s="3"/>
    </row>
    <row r="2103" spans="1:12" ht="114.95" customHeight="1">
      <c r="A2103" s="32">
        <v>2090</v>
      </c>
      <c r="B2103" s="2">
        <v>44362.885416666664</v>
      </c>
      <c r="C2103" s="3" t="s">
        <v>1890</v>
      </c>
      <c r="D2103" s="3" t="s">
        <v>154</v>
      </c>
      <c r="E2103" s="4" t="s">
        <v>2261</v>
      </c>
      <c r="F2103" s="2">
        <f t="shared" si="86"/>
        <v>44376.885416666664</v>
      </c>
      <c r="G2103" s="5">
        <v>44377</v>
      </c>
      <c r="H2103" s="6">
        <v>100000</v>
      </c>
      <c r="I2103" s="7">
        <v>100000</v>
      </c>
      <c r="J2103" s="4" t="s">
        <v>153</v>
      </c>
      <c r="K2103" s="8" t="s">
        <v>16</v>
      </c>
      <c r="L2103" s="3"/>
    </row>
    <row r="2104" spans="1:12" ht="114.95" customHeight="1">
      <c r="A2104" s="32">
        <v>2091</v>
      </c>
      <c r="B2104" s="2">
        <v>44362.890277777777</v>
      </c>
      <c r="C2104" s="3" t="s">
        <v>1890</v>
      </c>
      <c r="D2104" s="3" t="s">
        <v>2262</v>
      </c>
      <c r="E2104" s="4" t="s">
        <v>2263</v>
      </c>
      <c r="F2104" s="2">
        <f t="shared" si="86"/>
        <v>44376.890277777777</v>
      </c>
      <c r="G2104" s="5">
        <v>44377</v>
      </c>
      <c r="H2104" s="6">
        <v>225060</v>
      </c>
      <c r="I2104" s="7">
        <v>225060</v>
      </c>
      <c r="J2104" s="4" t="s">
        <v>64</v>
      </c>
      <c r="K2104" s="8" t="s">
        <v>16</v>
      </c>
      <c r="L2104" s="3"/>
    </row>
    <row r="2105" spans="1:12" ht="114.95" customHeight="1">
      <c r="A2105" s="32">
        <v>2116</v>
      </c>
      <c r="B2105" s="2">
        <v>44362.912499999999</v>
      </c>
      <c r="C2105" s="3" t="s">
        <v>1890</v>
      </c>
      <c r="D2105" s="3" t="s">
        <v>139</v>
      </c>
      <c r="E2105" s="4" t="s">
        <v>2264</v>
      </c>
      <c r="F2105" s="2">
        <f t="shared" si="86"/>
        <v>44376.912499999999</v>
      </c>
      <c r="G2105" s="5">
        <v>44377</v>
      </c>
      <c r="H2105" s="6">
        <v>1425000</v>
      </c>
      <c r="I2105" s="7">
        <v>1425000</v>
      </c>
      <c r="J2105" s="4" t="s">
        <v>64</v>
      </c>
      <c r="K2105" s="8" t="s">
        <v>16</v>
      </c>
      <c r="L2105" s="3"/>
    </row>
    <row r="2106" spans="1:12" ht="114.95" customHeight="1">
      <c r="A2106" s="32">
        <v>2092</v>
      </c>
      <c r="B2106" s="2">
        <v>44362.913194444445</v>
      </c>
      <c r="C2106" s="3" t="s">
        <v>1890</v>
      </c>
      <c r="D2106" s="3" t="s">
        <v>2265</v>
      </c>
      <c r="E2106" s="4" t="s">
        <v>2266</v>
      </c>
      <c r="F2106" s="2">
        <f t="shared" si="86"/>
        <v>44376.913194444445</v>
      </c>
      <c r="G2106" s="5">
        <v>44377</v>
      </c>
      <c r="H2106" s="6">
        <v>150000</v>
      </c>
      <c r="I2106" s="7">
        <v>150000</v>
      </c>
      <c r="J2106" s="4" t="s">
        <v>19</v>
      </c>
      <c r="K2106" s="8" t="s">
        <v>16</v>
      </c>
      <c r="L2106" s="3"/>
    </row>
    <row r="2107" spans="1:12" ht="114.95" customHeight="1">
      <c r="A2107" s="32">
        <v>2071</v>
      </c>
      <c r="B2107" s="2">
        <v>44369.730555555558</v>
      </c>
      <c r="C2107" s="3" t="s">
        <v>1890</v>
      </c>
      <c r="D2107" s="3" t="s">
        <v>2267</v>
      </c>
      <c r="E2107" s="4" t="s">
        <v>2268</v>
      </c>
      <c r="F2107" s="2">
        <f>SUM(B2107 + 14)</f>
        <v>44383.730555555558</v>
      </c>
      <c r="G2107" s="5">
        <v>44385</v>
      </c>
      <c r="H2107" s="6">
        <v>450000</v>
      </c>
      <c r="I2107" s="7">
        <v>450000</v>
      </c>
      <c r="J2107" s="4" t="s">
        <v>19</v>
      </c>
      <c r="K2107" s="8" t="s">
        <v>16</v>
      </c>
      <c r="L2107" s="3"/>
    </row>
    <row r="2108" spans="1:12" ht="114.95" customHeight="1">
      <c r="A2108" s="32">
        <v>2072</v>
      </c>
      <c r="B2108" s="2">
        <v>44369.737500000003</v>
      </c>
      <c r="C2108" s="3" t="s">
        <v>1890</v>
      </c>
      <c r="D2108" s="3" t="s">
        <v>2142</v>
      </c>
      <c r="E2108" s="4" t="s">
        <v>2269</v>
      </c>
      <c r="F2108" s="2">
        <f>SUM(B2108 + 14)</f>
        <v>44383.737500000003</v>
      </c>
      <c r="G2108" s="5">
        <v>44385</v>
      </c>
      <c r="H2108" s="6">
        <v>35514</v>
      </c>
      <c r="I2108" s="7">
        <v>35541</v>
      </c>
      <c r="J2108" s="4" t="s">
        <v>37</v>
      </c>
      <c r="K2108" s="8" t="s">
        <v>16</v>
      </c>
      <c r="L2108" s="3"/>
    </row>
    <row r="2109" spans="1:12" ht="114.95" customHeight="1">
      <c r="A2109" s="32">
        <v>2073</v>
      </c>
      <c r="B2109" s="2">
        <v>44369.743750000001</v>
      </c>
      <c r="C2109" s="3" t="s">
        <v>1890</v>
      </c>
      <c r="D2109" s="3" t="s">
        <v>808</v>
      </c>
      <c r="E2109" s="4" t="s">
        <v>2270</v>
      </c>
      <c r="F2109" s="2">
        <f>SUM(B2109 + 14)</f>
        <v>44383.743750000001</v>
      </c>
      <c r="G2109" s="5">
        <v>44385</v>
      </c>
      <c r="H2109" s="6">
        <v>575500</v>
      </c>
      <c r="I2109" s="7">
        <v>575500</v>
      </c>
      <c r="J2109" s="4" t="s">
        <v>37</v>
      </c>
      <c r="K2109" s="8" t="s">
        <v>16</v>
      </c>
      <c r="L2109" s="3"/>
    </row>
    <row r="2110" spans="1:12" ht="114.95" customHeight="1">
      <c r="A2110" s="32">
        <v>2074</v>
      </c>
      <c r="B2110" s="2">
        <v>44369.74722222222</v>
      </c>
      <c r="C2110" s="3" t="s">
        <v>1890</v>
      </c>
      <c r="D2110" s="3" t="s">
        <v>1287</v>
      </c>
      <c r="E2110" s="4" t="s">
        <v>2271</v>
      </c>
      <c r="F2110" s="2">
        <f>SUM(B2110 + 14)</f>
        <v>44383.74722222222</v>
      </c>
      <c r="G2110" s="5">
        <v>44385</v>
      </c>
      <c r="H2110" s="6">
        <v>1584000</v>
      </c>
      <c r="I2110" s="7">
        <v>1584000</v>
      </c>
      <c r="J2110" s="4" t="s">
        <v>37</v>
      </c>
      <c r="K2110" s="8" t="s">
        <v>16</v>
      </c>
      <c r="L2110" s="3"/>
    </row>
    <row r="2111" spans="1:12" ht="114.95" customHeight="1">
      <c r="A2111" s="32">
        <v>2075</v>
      </c>
      <c r="B2111" s="2">
        <v>44369.75</v>
      </c>
      <c r="C2111" s="3" t="s">
        <v>1890</v>
      </c>
      <c r="D2111" s="3" t="s">
        <v>2053</v>
      </c>
      <c r="E2111" s="4" t="s">
        <v>2272</v>
      </c>
      <c r="F2111" s="2">
        <f>SUM(B2111 + 14)</f>
        <v>44383.75</v>
      </c>
      <c r="G2111" s="5">
        <v>44385</v>
      </c>
      <c r="H2111" s="6">
        <v>68000</v>
      </c>
      <c r="I2111" s="7">
        <v>68000</v>
      </c>
      <c r="J2111" s="4" t="s">
        <v>37</v>
      </c>
      <c r="K2111" s="8" t="s">
        <v>16</v>
      </c>
      <c r="L2111" s="3"/>
    </row>
    <row r="2112" spans="1:12" ht="114.95" customHeight="1">
      <c r="A2112" s="32">
        <v>2093</v>
      </c>
      <c r="B2112" s="2">
        <v>44377.94027777778</v>
      </c>
      <c r="C2112" s="3" t="s">
        <v>1890</v>
      </c>
      <c r="D2112" s="3" t="s">
        <v>2252</v>
      </c>
      <c r="E2112" s="4" t="s">
        <v>2253</v>
      </c>
      <c r="F2112" s="2">
        <f t="shared" ref="F2112:F2149" si="87">SUM(B2112+14)</f>
        <v>44391.94027777778</v>
      </c>
      <c r="G2112" s="5">
        <v>44393</v>
      </c>
      <c r="H2112" s="6">
        <v>25960.86</v>
      </c>
      <c r="I2112" s="7">
        <v>30000</v>
      </c>
      <c r="J2112" s="4" t="s">
        <v>19</v>
      </c>
      <c r="K2112" s="8" t="s">
        <v>16</v>
      </c>
      <c r="L2112" s="3"/>
    </row>
    <row r="2113" spans="1:12" ht="114.95" customHeight="1">
      <c r="A2113" s="32">
        <v>2094</v>
      </c>
      <c r="B2113" s="2">
        <v>44380.001388888886</v>
      </c>
      <c r="C2113" s="3" t="s">
        <v>1890</v>
      </c>
      <c r="D2113" s="3" t="s">
        <v>2273</v>
      </c>
      <c r="E2113" s="4" t="s">
        <v>2274</v>
      </c>
      <c r="F2113" s="2">
        <f t="shared" si="87"/>
        <v>44394.001388888886</v>
      </c>
      <c r="G2113" s="5">
        <v>44396</v>
      </c>
      <c r="H2113" s="6">
        <v>584235</v>
      </c>
      <c r="I2113" s="7">
        <v>584235</v>
      </c>
      <c r="J2113" s="4" t="s">
        <v>73</v>
      </c>
      <c r="K2113" s="8" t="s">
        <v>16</v>
      </c>
      <c r="L2113" s="3"/>
    </row>
    <row r="2114" spans="1:12" ht="114.95" customHeight="1">
      <c r="A2114" s="32">
        <v>2119</v>
      </c>
      <c r="B2114" s="2">
        <v>44380.012499999997</v>
      </c>
      <c r="C2114" s="3" t="s">
        <v>1890</v>
      </c>
      <c r="D2114" s="3" t="s">
        <v>2094</v>
      </c>
      <c r="E2114" s="4" t="s">
        <v>529</v>
      </c>
      <c r="F2114" s="2">
        <f t="shared" si="87"/>
        <v>44394.012499999997</v>
      </c>
      <c r="G2114" s="5">
        <v>44397</v>
      </c>
      <c r="H2114" s="6">
        <v>2500000</v>
      </c>
      <c r="I2114" s="7">
        <v>2500000</v>
      </c>
      <c r="J2114" s="4" t="s">
        <v>15</v>
      </c>
      <c r="K2114" s="8" t="s">
        <v>16</v>
      </c>
      <c r="L2114" s="3"/>
    </row>
    <row r="2115" spans="1:12" ht="114.95" customHeight="1">
      <c r="A2115" s="32">
        <v>2120</v>
      </c>
      <c r="B2115" s="2">
        <v>44391.549305555556</v>
      </c>
      <c r="C2115" s="3" t="s">
        <v>1890</v>
      </c>
      <c r="D2115" s="3" t="s">
        <v>2275</v>
      </c>
      <c r="E2115" s="4" t="s">
        <v>2276</v>
      </c>
      <c r="F2115" s="2">
        <f t="shared" si="87"/>
        <v>44405.549305555556</v>
      </c>
      <c r="G2115" s="5">
        <v>44406</v>
      </c>
      <c r="H2115" s="6">
        <v>87000</v>
      </c>
      <c r="I2115" s="7">
        <v>87000</v>
      </c>
      <c r="J2115" s="4" t="s">
        <v>15</v>
      </c>
      <c r="K2115" s="8" t="s">
        <v>16</v>
      </c>
      <c r="L2115" s="3"/>
    </row>
    <row r="2116" spans="1:12" ht="114.95" customHeight="1">
      <c r="A2116" s="32">
        <v>2095</v>
      </c>
      <c r="B2116" s="2">
        <v>44391.568055555559</v>
      </c>
      <c r="C2116" s="3" t="s">
        <v>1890</v>
      </c>
      <c r="D2116" s="3" t="s">
        <v>2277</v>
      </c>
      <c r="E2116" s="4" t="s">
        <v>2278</v>
      </c>
      <c r="F2116" s="2">
        <f t="shared" si="87"/>
        <v>44405.568055555559</v>
      </c>
      <c r="G2116" s="5">
        <v>44406</v>
      </c>
      <c r="H2116" s="6">
        <v>225000</v>
      </c>
      <c r="I2116" s="7">
        <v>225000</v>
      </c>
      <c r="J2116" s="4" t="s">
        <v>15</v>
      </c>
      <c r="K2116" s="8" t="s">
        <v>16</v>
      </c>
      <c r="L2116" s="3"/>
    </row>
    <row r="2117" spans="1:12" ht="114.95" customHeight="1">
      <c r="A2117" s="32">
        <v>2096</v>
      </c>
      <c r="B2117" s="2">
        <v>44400.475694444445</v>
      </c>
      <c r="C2117" s="3" t="s">
        <v>1890</v>
      </c>
      <c r="D2117" s="3" t="s">
        <v>2067</v>
      </c>
      <c r="E2117" s="4" t="s">
        <v>2279</v>
      </c>
      <c r="F2117" s="2">
        <f t="shared" si="87"/>
        <v>44414.475694444445</v>
      </c>
      <c r="G2117" s="5">
        <v>44414</v>
      </c>
      <c r="H2117" s="6">
        <v>313000</v>
      </c>
      <c r="I2117" s="7">
        <v>313000</v>
      </c>
      <c r="J2117" s="4" t="s">
        <v>37</v>
      </c>
      <c r="K2117" s="8" t="s">
        <v>16</v>
      </c>
      <c r="L2117" s="3"/>
    </row>
    <row r="2118" spans="1:12" ht="114.95" customHeight="1">
      <c r="A2118" s="32">
        <v>2124</v>
      </c>
      <c r="B2118" s="2">
        <v>44400.487500000003</v>
      </c>
      <c r="C2118" s="3" t="s">
        <v>1890</v>
      </c>
      <c r="D2118" s="3" t="s">
        <v>2280</v>
      </c>
      <c r="E2118" s="4" t="s">
        <v>2281</v>
      </c>
      <c r="F2118" s="2">
        <f t="shared" si="87"/>
        <v>44414.487500000003</v>
      </c>
      <c r="G2118" s="5">
        <v>44414</v>
      </c>
      <c r="H2118" s="6">
        <v>45569.19</v>
      </c>
      <c r="I2118" s="7">
        <v>45569.19</v>
      </c>
      <c r="J2118" s="4" t="s">
        <v>37</v>
      </c>
      <c r="K2118" s="8" t="s">
        <v>16</v>
      </c>
      <c r="L2118" s="3"/>
    </row>
    <row r="2119" spans="1:12" ht="114.95" customHeight="1">
      <c r="A2119" s="32">
        <v>2098</v>
      </c>
      <c r="B2119" s="2">
        <v>44407.645833333336</v>
      </c>
      <c r="C2119" s="3" t="s">
        <v>1890</v>
      </c>
      <c r="D2119" s="3" t="s">
        <v>2053</v>
      </c>
      <c r="E2119" s="4" t="s">
        <v>2282</v>
      </c>
      <c r="F2119" s="2">
        <f t="shared" si="87"/>
        <v>44421.645833333336</v>
      </c>
      <c r="G2119" s="5">
        <v>44424</v>
      </c>
      <c r="H2119" s="6">
        <v>68000</v>
      </c>
      <c r="I2119" s="7">
        <v>68000</v>
      </c>
      <c r="J2119" s="4" t="s">
        <v>37</v>
      </c>
      <c r="K2119" s="8" t="s">
        <v>16</v>
      </c>
      <c r="L2119" s="3"/>
    </row>
    <row r="2120" spans="1:12" ht="114.95" customHeight="1">
      <c r="A2120" s="32">
        <v>2099</v>
      </c>
      <c r="B2120" s="2">
        <v>44407.649305555555</v>
      </c>
      <c r="C2120" s="3" t="s">
        <v>1890</v>
      </c>
      <c r="D2120" s="3" t="s">
        <v>2283</v>
      </c>
      <c r="E2120" s="4" t="s">
        <v>2284</v>
      </c>
      <c r="F2120" s="2">
        <f t="shared" si="87"/>
        <v>44421.649305555555</v>
      </c>
      <c r="G2120" s="5">
        <v>44424</v>
      </c>
      <c r="H2120" s="6">
        <v>34669.800000000003</v>
      </c>
      <c r="I2120" s="7">
        <v>34669.800000000003</v>
      </c>
      <c r="J2120" s="4" t="s">
        <v>37</v>
      </c>
      <c r="K2120" s="8" t="s">
        <v>16</v>
      </c>
      <c r="L2120" s="3"/>
    </row>
    <row r="2121" spans="1:12" ht="114.95" customHeight="1">
      <c r="A2121" s="32">
        <v>2097</v>
      </c>
      <c r="B2121" s="2">
        <v>44407.65</v>
      </c>
      <c r="C2121" s="3" t="s">
        <v>1890</v>
      </c>
      <c r="D2121" s="3" t="s">
        <v>2285</v>
      </c>
      <c r="E2121" s="4" t="s">
        <v>2286</v>
      </c>
      <c r="F2121" s="2">
        <f t="shared" si="87"/>
        <v>44421.65</v>
      </c>
      <c r="G2121" s="5">
        <v>44424</v>
      </c>
      <c r="H2121" s="6">
        <v>31160</v>
      </c>
      <c r="I2121" s="7">
        <v>31160</v>
      </c>
      <c r="J2121" s="4" t="s">
        <v>37</v>
      </c>
      <c r="K2121" s="8" t="s">
        <v>16</v>
      </c>
      <c r="L2121" s="3"/>
    </row>
    <row r="2122" spans="1:12" ht="114.95" customHeight="1">
      <c r="A2122" s="32">
        <v>2100</v>
      </c>
      <c r="B2122" s="2">
        <v>44407.651388888888</v>
      </c>
      <c r="C2122" s="3" t="s">
        <v>1890</v>
      </c>
      <c r="D2122" s="3" t="s">
        <v>903</v>
      </c>
      <c r="E2122" s="4" t="s">
        <v>2287</v>
      </c>
      <c r="F2122" s="2">
        <f t="shared" si="87"/>
        <v>44421.651388888888</v>
      </c>
      <c r="G2122" s="5">
        <v>44424</v>
      </c>
      <c r="H2122" s="6">
        <v>26800</v>
      </c>
      <c r="I2122" s="7">
        <v>26800</v>
      </c>
      <c r="J2122" s="4" t="s">
        <v>37</v>
      </c>
      <c r="K2122" s="8" t="s">
        <v>16</v>
      </c>
      <c r="L2122" s="3"/>
    </row>
    <row r="2123" spans="1:12" ht="114.95" customHeight="1">
      <c r="A2123" s="32">
        <v>2101</v>
      </c>
      <c r="B2123" s="2">
        <v>44414.723611111112</v>
      </c>
      <c r="C2123" s="3" t="s">
        <v>1890</v>
      </c>
      <c r="D2123" s="3" t="s">
        <v>2288</v>
      </c>
      <c r="E2123" s="4" t="s">
        <v>2289</v>
      </c>
      <c r="F2123" s="2">
        <f t="shared" si="87"/>
        <v>44428.723611111112</v>
      </c>
      <c r="G2123" s="5">
        <v>44431</v>
      </c>
      <c r="H2123" s="6">
        <v>105000</v>
      </c>
      <c r="I2123" s="7">
        <v>105000</v>
      </c>
      <c r="J2123" s="4" t="s">
        <v>37</v>
      </c>
      <c r="K2123" s="8" t="s">
        <v>16</v>
      </c>
      <c r="L2123" s="3"/>
    </row>
    <row r="2124" spans="1:12" ht="114.95" customHeight="1">
      <c r="A2124" s="32">
        <v>2102</v>
      </c>
      <c r="B2124" s="2">
        <v>44414.724999999999</v>
      </c>
      <c r="C2124" s="3" t="s">
        <v>1890</v>
      </c>
      <c r="D2124" s="3" t="s">
        <v>2189</v>
      </c>
      <c r="E2124" s="4" t="s">
        <v>2290</v>
      </c>
      <c r="F2124" s="2">
        <f t="shared" si="87"/>
        <v>44428.724999999999</v>
      </c>
      <c r="G2124" s="5">
        <v>44431</v>
      </c>
      <c r="H2124" s="6">
        <v>55000</v>
      </c>
      <c r="I2124" s="7">
        <v>55000</v>
      </c>
      <c r="J2124" s="4" t="s">
        <v>37</v>
      </c>
      <c r="K2124" s="8" t="s">
        <v>16</v>
      </c>
      <c r="L2124" s="3"/>
    </row>
    <row r="2125" spans="1:12" ht="114.95" customHeight="1">
      <c r="A2125" s="32">
        <v>2103</v>
      </c>
      <c r="B2125" s="2">
        <v>44414.737500000003</v>
      </c>
      <c r="C2125" s="3" t="s">
        <v>1890</v>
      </c>
      <c r="D2125" s="3" t="s">
        <v>2291</v>
      </c>
      <c r="E2125" s="4" t="s">
        <v>2292</v>
      </c>
      <c r="F2125" s="2">
        <f t="shared" si="87"/>
        <v>44428.737500000003</v>
      </c>
      <c r="G2125" s="5">
        <v>44431</v>
      </c>
      <c r="H2125" s="6">
        <v>55000</v>
      </c>
      <c r="I2125" s="7">
        <v>55000</v>
      </c>
      <c r="J2125" s="4" t="s">
        <v>37</v>
      </c>
      <c r="K2125" s="8" t="s">
        <v>16</v>
      </c>
      <c r="L2125" s="3"/>
    </row>
    <row r="2126" spans="1:12" ht="114.95" customHeight="1">
      <c r="A2126" s="32">
        <v>2104</v>
      </c>
      <c r="B2126" s="2">
        <v>44414.738888888889</v>
      </c>
      <c r="C2126" s="3" t="s">
        <v>1890</v>
      </c>
      <c r="D2126" s="3" t="s">
        <v>927</v>
      </c>
      <c r="E2126" s="4" t="s">
        <v>2293</v>
      </c>
      <c r="F2126" s="2">
        <f t="shared" si="87"/>
        <v>44428.738888888889</v>
      </c>
      <c r="G2126" s="5">
        <v>44431</v>
      </c>
      <c r="H2126" s="6">
        <v>70333.84</v>
      </c>
      <c r="I2126" s="7">
        <v>75000</v>
      </c>
      <c r="J2126" s="4" t="s">
        <v>37</v>
      </c>
      <c r="K2126" s="8" t="s">
        <v>16</v>
      </c>
      <c r="L2126" s="3"/>
    </row>
    <row r="2127" spans="1:12" ht="114.95" customHeight="1">
      <c r="A2127" s="32">
        <v>2111</v>
      </c>
      <c r="B2127" s="2">
        <v>44418.893750000003</v>
      </c>
      <c r="C2127" s="3" t="s">
        <v>1890</v>
      </c>
      <c r="D2127" s="3" t="s">
        <v>644</v>
      </c>
      <c r="E2127" s="4" t="s">
        <v>2294</v>
      </c>
      <c r="F2127" s="2">
        <f t="shared" si="87"/>
        <v>44432.893750000003</v>
      </c>
      <c r="G2127" s="5">
        <v>44372</v>
      </c>
      <c r="H2127" s="6">
        <v>80000</v>
      </c>
      <c r="I2127" s="7">
        <v>80000</v>
      </c>
      <c r="J2127" s="4" t="s">
        <v>73</v>
      </c>
      <c r="K2127" s="8" t="s">
        <v>16</v>
      </c>
      <c r="L2127" s="3"/>
    </row>
    <row r="2128" spans="1:12" ht="114.95" customHeight="1">
      <c r="A2128" s="32">
        <v>2112</v>
      </c>
      <c r="B2128" s="2">
        <v>44418.925000000003</v>
      </c>
      <c r="C2128" s="3" t="s">
        <v>1890</v>
      </c>
      <c r="D2128" s="3" t="s">
        <v>1874</v>
      </c>
      <c r="E2128" s="4" t="s">
        <v>2295</v>
      </c>
      <c r="F2128" s="2">
        <f t="shared" si="87"/>
        <v>44432.925000000003</v>
      </c>
      <c r="G2128" s="5">
        <v>44372</v>
      </c>
      <c r="H2128" s="6">
        <v>450000</v>
      </c>
      <c r="I2128" s="7">
        <v>450000</v>
      </c>
      <c r="J2128" s="4" t="s">
        <v>15</v>
      </c>
      <c r="K2128" s="8" t="s">
        <v>16</v>
      </c>
      <c r="L2128" s="3"/>
    </row>
    <row r="2129" spans="1:12" ht="114.95" customHeight="1">
      <c r="A2129" s="32">
        <v>2113</v>
      </c>
      <c r="B2129" s="2">
        <v>44418.981944444444</v>
      </c>
      <c r="C2129" s="3" t="s">
        <v>1890</v>
      </c>
      <c r="D2129" s="3" t="s">
        <v>2296</v>
      </c>
      <c r="E2129" s="4" t="s">
        <v>2297</v>
      </c>
      <c r="F2129" s="2">
        <f t="shared" si="87"/>
        <v>44432.981944444444</v>
      </c>
      <c r="G2129" s="5">
        <v>44372</v>
      </c>
      <c r="H2129" s="6">
        <v>266400</v>
      </c>
      <c r="I2129" s="7">
        <v>266400</v>
      </c>
      <c r="J2129" s="4" t="s">
        <v>15</v>
      </c>
      <c r="K2129" s="8" t="s">
        <v>16</v>
      </c>
      <c r="L2129" s="3"/>
    </row>
    <row r="2130" spans="1:12" ht="114.95" customHeight="1">
      <c r="A2130" s="32">
        <v>2114</v>
      </c>
      <c r="B2130" s="2">
        <v>44421.893055555556</v>
      </c>
      <c r="C2130" s="3" t="s">
        <v>1890</v>
      </c>
      <c r="D2130" s="3" t="s">
        <v>2298</v>
      </c>
      <c r="E2130" s="4" t="s">
        <v>529</v>
      </c>
      <c r="F2130" s="2">
        <f t="shared" si="87"/>
        <v>44435.893055555556</v>
      </c>
      <c r="G2130" s="5">
        <v>44376</v>
      </c>
      <c r="H2130" s="6">
        <v>2250000</v>
      </c>
      <c r="I2130" s="7">
        <v>2250000</v>
      </c>
      <c r="J2130" s="4" t="s">
        <v>15</v>
      </c>
      <c r="K2130" s="8" t="s">
        <v>16</v>
      </c>
      <c r="L2130" s="3"/>
    </row>
    <row r="2131" spans="1:12" ht="114.95" customHeight="1">
      <c r="A2131" s="32">
        <v>2121</v>
      </c>
      <c r="B2131" s="2">
        <v>44422.560416666667</v>
      </c>
      <c r="C2131" s="3" t="s">
        <v>1890</v>
      </c>
      <c r="D2131" s="3" t="s">
        <v>2299</v>
      </c>
      <c r="E2131" s="4" t="s">
        <v>2300</v>
      </c>
      <c r="F2131" s="2">
        <f t="shared" si="87"/>
        <v>44436.560416666667</v>
      </c>
      <c r="G2131" s="5">
        <v>44406</v>
      </c>
      <c r="H2131" s="6">
        <v>112275</v>
      </c>
      <c r="I2131" s="7">
        <v>112275</v>
      </c>
      <c r="J2131" s="4" t="s">
        <v>15</v>
      </c>
      <c r="K2131" s="8" t="s">
        <v>16</v>
      </c>
      <c r="L2131" s="3"/>
    </row>
    <row r="2132" spans="1:12" ht="114.95" customHeight="1">
      <c r="A2132" s="32">
        <v>2122</v>
      </c>
      <c r="B2132" s="2">
        <v>44422.574999999997</v>
      </c>
      <c r="C2132" s="3" t="s">
        <v>1890</v>
      </c>
      <c r="D2132" s="3" t="s">
        <v>2301</v>
      </c>
      <c r="E2132" s="4" t="s">
        <v>1678</v>
      </c>
      <c r="F2132" s="2">
        <f t="shared" si="87"/>
        <v>44436.574999999997</v>
      </c>
      <c r="G2132" s="5">
        <v>44406</v>
      </c>
      <c r="H2132" s="6">
        <v>225000</v>
      </c>
      <c r="I2132" s="7">
        <v>225000</v>
      </c>
      <c r="J2132" s="4" t="s">
        <v>15</v>
      </c>
      <c r="K2132" s="8" t="s">
        <v>16</v>
      </c>
      <c r="L2132" s="3"/>
    </row>
    <row r="2133" spans="1:12" ht="114.95" customHeight="1">
      <c r="A2133" s="32">
        <v>2123</v>
      </c>
      <c r="B2133" s="2">
        <v>44422.580555555556</v>
      </c>
      <c r="C2133" s="3" t="s">
        <v>1890</v>
      </c>
      <c r="D2133" s="3" t="s">
        <v>2302</v>
      </c>
      <c r="E2133" s="4" t="s">
        <v>1678</v>
      </c>
      <c r="F2133" s="2">
        <f t="shared" si="87"/>
        <v>44436.580555555556</v>
      </c>
      <c r="G2133" s="5">
        <v>44406</v>
      </c>
      <c r="H2133" s="6">
        <v>225000</v>
      </c>
      <c r="I2133" s="7">
        <v>225000</v>
      </c>
      <c r="J2133" s="4" t="s">
        <v>15</v>
      </c>
      <c r="K2133" s="8" t="s">
        <v>16</v>
      </c>
      <c r="L2133" s="3"/>
    </row>
    <row r="2134" spans="1:12" ht="114.95" customHeight="1">
      <c r="A2134" s="32">
        <v>2115</v>
      </c>
      <c r="B2134" s="2">
        <v>44422.726388888892</v>
      </c>
      <c r="C2134" s="3" t="s">
        <v>1890</v>
      </c>
      <c r="D2134" s="3" t="s">
        <v>2303</v>
      </c>
      <c r="E2134" s="4" t="s">
        <v>2214</v>
      </c>
      <c r="F2134" s="2">
        <f t="shared" si="87"/>
        <v>44436.726388888892</v>
      </c>
      <c r="G2134" s="5">
        <v>44376</v>
      </c>
      <c r="H2134" s="6">
        <v>225000</v>
      </c>
      <c r="I2134" s="7">
        <v>225000</v>
      </c>
      <c r="J2134" s="4" t="s">
        <v>15</v>
      </c>
      <c r="K2134" s="8" t="s">
        <v>16</v>
      </c>
      <c r="L2134" s="3"/>
    </row>
    <row r="2135" spans="1:12" ht="114.95" customHeight="1">
      <c r="A2135" s="32">
        <v>2105</v>
      </c>
      <c r="B2135" s="2">
        <v>44426.809027777781</v>
      </c>
      <c r="C2135" s="3" t="s">
        <v>1890</v>
      </c>
      <c r="D2135" s="3" t="s">
        <v>2304</v>
      </c>
      <c r="E2135" s="4" t="s">
        <v>2101</v>
      </c>
      <c r="F2135" s="2">
        <f t="shared" si="87"/>
        <v>44440.809027777781</v>
      </c>
      <c r="G2135" s="5">
        <v>44158</v>
      </c>
      <c r="H2135" s="6">
        <v>100000</v>
      </c>
      <c r="I2135" s="7">
        <v>100000</v>
      </c>
      <c r="J2135" s="4" t="s">
        <v>19</v>
      </c>
      <c r="K2135" s="8" t="s">
        <v>16</v>
      </c>
      <c r="L2135" s="3" t="s">
        <v>568</v>
      </c>
    </row>
    <row r="2136" spans="1:12" ht="114.95" customHeight="1">
      <c r="A2136" s="32">
        <v>2117</v>
      </c>
      <c r="B2136" s="2">
        <v>44430.734722222223</v>
      </c>
      <c r="C2136" s="3" t="s">
        <v>1890</v>
      </c>
      <c r="D2136" s="3" t="s">
        <v>462</v>
      </c>
      <c r="E2136" s="4" t="s">
        <v>2305</v>
      </c>
      <c r="F2136" s="2">
        <f t="shared" si="87"/>
        <v>44444.734722222223</v>
      </c>
      <c r="G2136" s="5">
        <v>44385</v>
      </c>
      <c r="H2136" s="6">
        <v>390812</v>
      </c>
      <c r="I2136" s="7">
        <v>390812</v>
      </c>
      <c r="J2136" s="4" t="s">
        <v>73</v>
      </c>
      <c r="K2136" s="8" t="s">
        <v>16</v>
      </c>
      <c r="L2136" s="3"/>
    </row>
    <row r="2137" spans="1:12" ht="114.95" customHeight="1">
      <c r="A2137" s="32">
        <v>2106</v>
      </c>
      <c r="B2137" s="2">
        <v>44435.422222222223</v>
      </c>
      <c r="C2137" s="3" t="s">
        <v>1890</v>
      </c>
      <c r="D2137" s="3" t="s">
        <v>1042</v>
      </c>
      <c r="E2137" s="4" t="s">
        <v>2306</v>
      </c>
      <c r="F2137" s="2">
        <f t="shared" si="87"/>
        <v>44449.422222222223</v>
      </c>
      <c r="G2137" s="5">
        <v>44452</v>
      </c>
      <c r="H2137" s="6">
        <v>109615</v>
      </c>
      <c r="I2137" s="7">
        <v>109615</v>
      </c>
      <c r="J2137" s="4" t="s">
        <v>73</v>
      </c>
      <c r="K2137" s="8" t="s">
        <v>16</v>
      </c>
      <c r="L2137" s="3"/>
    </row>
    <row r="2138" spans="1:12" ht="114.95" customHeight="1">
      <c r="A2138" s="32">
        <v>2107</v>
      </c>
      <c r="B2138" s="2">
        <v>44435.425000000003</v>
      </c>
      <c r="C2138" s="3" t="s">
        <v>1890</v>
      </c>
      <c r="D2138" s="3" t="s">
        <v>123</v>
      </c>
      <c r="E2138" s="4" t="s">
        <v>2307</v>
      </c>
      <c r="F2138" s="2">
        <f t="shared" si="87"/>
        <v>44449.425000000003</v>
      </c>
      <c r="G2138" s="5">
        <v>44470</v>
      </c>
      <c r="H2138" s="6">
        <v>6746430</v>
      </c>
      <c r="I2138" s="7">
        <v>6746430</v>
      </c>
      <c r="J2138" s="4" t="s">
        <v>73</v>
      </c>
      <c r="K2138" s="8" t="s">
        <v>16</v>
      </c>
      <c r="L2138" s="3"/>
    </row>
    <row r="2139" spans="1:12" ht="114.95" customHeight="1">
      <c r="A2139" s="32">
        <v>2108</v>
      </c>
      <c r="B2139" s="2">
        <v>44435.432638888888</v>
      </c>
      <c r="C2139" s="3" t="s">
        <v>1890</v>
      </c>
      <c r="D2139" s="3" t="s">
        <v>521</v>
      </c>
      <c r="E2139" s="4" t="s">
        <v>2308</v>
      </c>
      <c r="F2139" s="2">
        <f t="shared" si="87"/>
        <v>44449.432638888888</v>
      </c>
      <c r="G2139" s="5">
        <v>44470</v>
      </c>
      <c r="H2139" s="6">
        <v>482971</v>
      </c>
      <c r="I2139" s="7">
        <v>482971</v>
      </c>
      <c r="J2139" s="4" t="s">
        <v>73</v>
      </c>
      <c r="K2139" s="8" t="s">
        <v>16</v>
      </c>
      <c r="L2139" s="3"/>
    </row>
    <row r="2140" spans="1:12" ht="114.95" customHeight="1">
      <c r="A2140" s="32">
        <v>2109</v>
      </c>
      <c r="B2140" s="2">
        <v>44435.435416666667</v>
      </c>
      <c r="C2140" s="3" t="s">
        <v>1890</v>
      </c>
      <c r="D2140" s="3" t="s">
        <v>125</v>
      </c>
      <c r="E2140" s="4" t="s">
        <v>2309</v>
      </c>
      <c r="F2140" s="2">
        <f t="shared" si="87"/>
        <v>44449.435416666667</v>
      </c>
      <c r="G2140" s="5">
        <v>44470</v>
      </c>
      <c r="H2140" s="6">
        <v>78235</v>
      </c>
      <c r="I2140" s="7">
        <v>78235</v>
      </c>
      <c r="J2140" s="4" t="s">
        <v>73</v>
      </c>
      <c r="K2140" s="8" t="s">
        <v>16</v>
      </c>
      <c r="L2140" s="3"/>
    </row>
    <row r="2141" spans="1:12" ht="114.95" customHeight="1">
      <c r="A2141" s="32">
        <v>2110</v>
      </c>
      <c r="B2141" s="2">
        <v>44435.447222222225</v>
      </c>
      <c r="C2141" s="3" t="s">
        <v>1890</v>
      </c>
      <c r="D2141" s="3" t="s">
        <v>1333</v>
      </c>
      <c r="E2141" s="4" t="s">
        <v>2310</v>
      </c>
      <c r="F2141" s="2">
        <f t="shared" si="87"/>
        <v>44449.447222222225</v>
      </c>
      <c r="G2141" s="5">
        <v>44452</v>
      </c>
      <c r="H2141" s="6">
        <v>73040</v>
      </c>
      <c r="I2141" s="7">
        <v>73040</v>
      </c>
      <c r="J2141" s="4" t="s">
        <v>37</v>
      </c>
      <c r="K2141" s="8" t="s">
        <v>16</v>
      </c>
      <c r="L2141" s="3"/>
    </row>
    <row r="2142" spans="1:12" ht="114.95" customHeight="1">
      <c r="A2142" s="32">
        <v>2118</v>
      </c>
      <c r="B2142" s="2">
        <v>44438.936805555553</v>
      </c>
      <c r="C2142" s="3" t="s">
        <v>1890</v>
      </c>
      <c r="D2142" s="64" t="s">
        <v>375</v>
      </c>
      <c r="E2142" s="4" t="s">
        <v>2311</v>
      </c>
      <c r="F2142" s="2">
        <f t="shared" si="87"/>
        <v>44452.936805555553</v>
      </c>
      <c r="G2142" s="5">
        <v>44393</v>
      </c>
      <c r="H2142" s="6">
        <v>14802.9</v>
      </c>
      <c r="I2142" s="7">
        <v>25000</v>
      </c>
      <c r="J2142" s="4" t="s">
        <v>153</v>
      </c>
      <c r="K2142" s="8" t="s">
        <v>16</v>
      </c>
      <c r="L2142" s="3"/>
    </row>
    <row r="2143" spans="1:12" ht="114.95" customHeight="1">
      <c r="A2143" s="32">
        <v>2125</v>
      </c>
      <c r="B2143" s="2">
        <v>44442.685416666667</v>
      </c>
      <c r="C2143" s="3" t="s">
        <v>1890</v>
      </c>
      <c r="D2143" s="3" t="s">
        <v>2003</v>
      </c>
      <c r="E2143" s="4" t="s">
        <v>2312</v>
      </c>
      <c r="F2143" s="2">
        <f t="shared" si="87"/>
        <v>44456.685416666667</v>
      </c>
      <c r="G2143" s="5">
        <v>44082</v>
      </c>
      <c r="H2143" s="6">
        <v>48000</v>
      </c>
      <c r="I2143" s="7">
        <v>48000</v>
      </c>
      <c r="J2143" s="4" t="s">
        <v>73</v>
      </c>
      <c r="K2143" s="8" t="s">
        <v>16</v>
      </c>
      <c r="L2143" s="3"/>
    </row>
    <row r="2144" spans="1:12" ht="114.95" customHeight="1">
      <c r="A2144" s="32">
        <v>2126</v>
      </c>
      <c r="B2144" s="2">
        <v>44461.634027777778</v>
      </c>
      <c r="C2144" s="3" t="s">
        <v>1890</v>
      </c>
      <c r="D2144" s="3" t="s">
        <v>2313</v>
      </c>
      <c r="E2144" s="4" t="s">
        <v>2314</v>
      </c>
      <c r="F2144" s="2">
        <f t="shared" si="87"/>
        <v>44475.634027777778</v>
      </c>
      <c r="G2144" s="5">
        <v>44476</v>
      </c>
      <c r="H2144" s="6">
        <v>90000</v>
      </c>
      <c r="I2144" s="7">
        <v>90000</v>
      </c>
      <c r="J2144" s="4" t="s">
        <v>61</v>
      </c>
      <c r="K2144" s="8" t="s">
        <v>16</v>
      </c>
      <c r="L2144" s="3"/>
    </row>
    <row r="2145" spans="1:12" ht="114.95" customHeight="1">
      <c r="A2145" s="32">
        <v>2127</v>
      </c>
      <c r="B2145" s="2">
        <v>44461.638888888891</v>
      </c>
      <c r="C2145" s="3" t="s">
        <v>1890</v>
      </c>
      <c r="D2145" s="3" t="s">
        <v>1982</v>
      </c>
      <c r="E2145" s="4" t="s">
        <v>2315</v>
      </c>
      <c r="F2145" s="2">
        <f t="shared" si="87"/>
        <v>44475.638888888891</v>
      </c>
      <c r="G2145" s="5">
        <v>44476</v>
      </c>
      <c r="H2145" s="6">
        <v>67000</v>
      </c>
      <c r="I2145" s="7">
        <v>67000</v>
      </c>
      <c r="J2145" s="4" t="s">
        <v>37</v>
      </c>
      <c r="K2145" s="8" t="s">
        <v>16</v>
      </c>
      <c r="L2145" s="3"/>
    </row>
    <row r="2146" spans="1:12" ht="114.95" customHeight="1">
      <c r="A2146" s="32">
        <v>2128</v>
      </c>
      <c r="B2146" s="2">
        <v>44476.677777777775</v>
      </c>
      <c r="C2146" s="3" t="s">
        <v>1890</v>
      </c>
      <c r="D2146" s="3" t="s">
        <v>2316</v>
      </c>
      <c r="E2146" s="4" t="s">
        <v>2317</v>
      </c>
      <c r="F2146" s="2">
        <f t="shared" si="87"/>
        <v>44490.677777777775</v>
      </c>
      <c r="G2146" s="5">
        <v>44494</v>
      </c>
      <c r="H2146" s="6">
        <v>35000</v>
      </c>
      <c r="I2146" s="7">
        <v>45000</v>
      </c>
      <c r="J2146" s="4" t="s">
        <v>37</v>
      </c>
      <c r="K2146" s="8" t="s">
        <v>16</v>
      </c>
      <c r="L2146" s="3"/>
    </row>
    <row r="2147" spans="1:12" ht="114.95" customHeight="1">
      <c r="A2147" s="32">
        <v>2129</v>
      </c>
      <c r="B2147" s="2">
        <v>44476.682638888888</v>
      </c>
      <c r="C2147" s="3" t="s">
        <v>1890</v>
      </c>
      <c r="D2147" s="3" t="s">
        <v>2318</v>
      </c>
      <c r="E2147" s="4" t="s">
        <v>2319</v>
      </c>
      <c r="F2147" s="2">
        <f t="shared" si="87"/>
        <v>44490.682638888888</v>
      </c>
      <c r="G2147" s="5">
        <v>44494</v>
      </c>
      <c r="H2147" s="6">
        <v>53765</v>
      </c>
      <c r="I2147" s="7">
        <v>55000</v>
      </c>
      <c r="J2147" s="4" t="s">
        <v>37</v>
      </c>
      <c r="K2147" s="8" t="s">
        <v>16</v>
      </c>
      <c r="L2147" s="3"/>
    </row>
    <row r="2148" spans="1:12" ht="114.95" customHeight="1">
      <c r="A2148" s="32">
        <v>2130</v>
      </c>
      <c r="B2148" s="2">
        <v>44483.726388888892</v>
      </c>
      <c r="C2148" s="3" t="s">
        <v>1890</v>
      </c>
      <c r="D2148" s="3" t="s">
        <v>2313</v>
      </c>
      <c r="E2148" s="4" t="s">
        <v>2320</v>
      </c>
      <c r="F2148" s="2">
        <f t="shared" si="87"/>
        <v>44497.726388888892</v>
      </c>
      <c r="G2148" s="5">
        <v>44498</v>
      </c>
      <c r="H2148" s="6">
        <v>59850</v>
      </c>
      <c r="I2148" s="7">
        <v>65000</v>
      </c>
      <c r="J2148" s="4" t="s">
        <v>64</v>
      </c>
      <c r="K2148" s="8" t="s">
        <v>16</v>
      </c>
      <c r="L2148" s="3"/>
    </row>
    <row r="2149" spans="1:12" ht="114.95" customHeight="1">
      <c r="A2149" s="32">
        <v>2131</v>
      </c>
      <c r="B2149" s="2">
        <v>44484.722222222219</v>
      </c>
      <c r="C2149" s="3" t="s">
        <v>1890</v>
      </c>
      <c r="D2149" s="3" t="s">
        <v>450</v>
      </c>
      <c r="E2149" s="4" t="s">
        <v>2321</v>
      </c>
      <c r="F2149" s="2">
        <f t="shared" si="87"/>
        <v>44498.722222222219</v>
      </c>
      <c r="G2149" s="5">
        <v>44501</v>
      </c>
      <c r="H2149" s="6">
        <v>454000</v>
      </c>
      <c r="I2149" s="7">
        <v>454000</v>
      </c>
      <c r="J2149" s="4" t="s">
        <v>19</v>
      </c>
      <c r="K2149" s="8" t="s">
        <v>16</v>
      </c>
      <c r="L2149" s="3"/>
    </row>
    <row r="2150" spans="1:12" ht="114.95" customHeight="1">
      <c r="A2150" s="32">
        <v>4942</v>
      </c>
      <c r="B2150" s="2">
        <v>44544</v>
      </c>
      <c r="C2150" s="3" t="s">
        <v>1890</v>
      </c>
      <c r="D2150" s="3" t="s">
        <v>182</v>
      </c>
      <c r="E2150" s="4" t="s">
        <v>2322</v>
      </c>
      <c r="F2150" s="2">
        <v>44559</v>
      </c>
      <c r="G2150" s="5">
        <v>44560</v>
      </c>
      <c r="H2150" s="6">
        <v>14830419</v>
      </c>
      <c r="I2150" s="7">
        <v>15830419</v>
      </c>
      <c r="J2150" s="4" t="s">
        <v>15</v>
      </c>
      <c r="K2150" s="8" t="s">
        <v>16</v>
      </c>
      <c r="L2150" s="3" t="s">
        <v>386</v>
      </c>
    </row>
    <row r="2151" spans="1:12" ht="114.95" customHeight="1">
      <c r="A2151" s="32">
        <v>4942</v>
      </c>
      <c r="B2151" s="2">
        <v>44546</v>
      </c>
      <c r="C2151" s="3" t="s">
        <v>1890</v>
      </c>
      <c r="D2151" s="3" t="s">
        <v>2323</v>
      </c>
      <c r="E2151" s="4" t="s">
        <v>2324</v>
      </c>
      <c r="F2151" s="2">
        <v>44564</v>
      </c>
      <c r="G2151" s="5">
        <v>44561</v>
      </c>
      <c r="H2151" s="6">
        <v>27000</v>
      </c>
      <c r="I2151" s="7">
        <v>27000</v>
      </c>
      <c r="J2151" s="4" t="s">
        <v>37</v>
      </c>
      <c r="K2151" s="8" t="s">
        <v>16</v>
      </c>
      <c r="L2151" s="3" t="s">
        <v>386</v>
      </c>
    </row>
    <row r="2152" spans="1:12" ht="114.95" customHeight="1">
      <c r="A2152" s="32">
        <v>4942</v>
      </c>
      <c r="B2152" s="2">
        <v>44546</v>
      </c>
      <c r="C2152" s="3" t="s">
        <v>1890</v>
      </c>
      <c r="D2152" s="3" t="s">
        <v>2313</v>
      </c>
      <c r="E2152" s="4" t="s">
        <v>2325</v>
      </c>
      <c r="F2152" s="2">
        <v>44564</v>
      </c>
      <c r="G2152" s="5">
        <v>44561</v>
      </c>
      <c r="H2152" s="6">
        <v>78750</v>
      </c>
      <c r="I2152" s="7">
        <v>78750</v>
      </c>
      <c r="J2152" s="4" t="s">
        <v>64</v>
      </c>
      <c r="K2152" s="8" t="s">
        <v>16</v>
      </c>
      <c r="L2152" s="3" t="s">
        <v>386</v>
      </c>
    </row>
    <row r="2153" spans="1:12" ht="114.95" customHeight="1">
      <c r="A2153" s="32">
        <v>4942</v>
      </c>
      <c r="B2153" s="2">
        <v>44546</v>
      </c>
      <c r="C2153" s="3" t="s">
        <v>1890</v>
      </c>
      <c r="D2153" s="3" t="s">
        <v>2180</v>
      </c>
      <c r="E2153" s="4" t="s">
        <v>2326</v>
      </c>
      <c r="F2153" s="2">
        <v>44564</v>
      </c>
      <c r="G2153" s="5">
        <v>44561</v>
      </c>
      <c r="H2153" s="6">
        <v>64717.88</v>
      </c>
      <c r="I2153" s="7">
        <v>64717.88</v>
      </c>
      <c r="J2153" s="4" t="s">
        <v>37</v>
      </c>
      <c r="K2153" s="8" t="s">
        <v>16</v>
      </c>
      <c r="L2153" s="3" t="s">
        <v>386</v>
      </c>
    </row>
    <row r="2154" spans="1:12" ht="114.95" customHeight="1">
      <c r="A2154" s="32">
        <v>4942</v>
      </c>
      <c r="B2154" s="2">
        <v>44546</v>
      </c>
      <c r="C2154" s="3" t="s">
        <v>1890</v>
      </c>
      <c r="D2154" s="3" t="s">
        <v>2327</v>
      </c>
      <c r="E2154" s="4" t="s">
        <v>2328</v>
      </c>
      <c r="F2154" s="2">
        <v>44564</v>
      </c>
      <c r="G2154" s="5">
        <v>44561</v>
      </c>
      <c r="H2154" s="6">
        <v>500000</v>
      </c>
      <c r="I2154" s="7">
        <v>500000</v>
      </c>
      <c r="J2154" s="4" t="s">
        <v>19</v>
      </c>
      <c r="K2154" s="8" t="s">
        <v>16</v>
      </c>
      <c r="L2154" s="3" t="s">
        <v>386</v>
      </c>
    </row>
    <row r="2155" spans="1:12" ht="114.95" customHeight="1">
      <c r="A2155" s="32">
        <v>2132</v>
      </c>
      <c r="B2155" s="2">
        <v>43980.359027777777</v>
      </c>
      <c r="C2155" s="3" t="s">
        <v>2329</v>
      </c>
      <c r="D2155" s="3" t="s">
        <v>182</v>
      </c>
      <c r="E2155" s="3" t="s">
        <v>2330</v>
      </c>
      <c r="F2155" s="2">
        <f>SUM(B2155+14)</f>
        <v>43994.359027777777</v>
      </c>
      <c r="G2155" s="2">
        <v>44013</v>
      </c>
      <c r="H2155" s="10">
        <v>54320</v>
      </c>
      <c r="I2155" s="10">
        <v>94735</v>
      </c>
      <c r="J2155" s="3" t="s">
        <v>15</v>
      </c>
      <c r="K2155" s="3" t="s">
        <v>16</v>
      </c>
      <c r="L2155" s="3"/>
    </row>
    <row r="2156" spans="1:12" ht="114.95" customHeight="1">
      <c r="A2156" s="32">
        <v>2133</v>
      </c>
      <c r="B2156" s="2">
        <v>44001.463194444441</v>
      </c>
      <c r="C2156" s="3" t="s">
        <v>2329</v>
      </c>
      <c r="D2156" s="3" t="s">
        <v>84</v>
      </c>
      <c r="E2156" s="3" t="s">
        <v>2331</v>
      </c>
      <c r="F2156" s="2">
        <f>SUM(B2156+14)</f>
        <v>44015.463194444441</v>
      </c>
      <c r="G2156" s="2">
        <v>44013</v>
      </c>
      <c r="H2156" s="10">
        <v>45000</v>
      </c>
      <c r="I2156" s="10">
        <v>65000</v>
      </c>
      <c r="J2156" s="3" t="s">
        <v>15</v>
      </c>
      <c r="K2156" s="3" t="s">
        <v>16</v>
      </c>
      <c r="L2156" s="3"/>
    </row>
    <row r="2157" spans="1:12" ht="114.95" customHeight="1">
      <c r="A2157" s="32">
        <v>2134</v>
      </c>
      <c r="B2157" s="2">
        <v>44055.695138888892</v>
      </c>
      <c r="C2157" s="3" t="s">
        <v>2329</v>
      </c>
      <c r="D2157" s="3" t="s">
        <v>192</v>
      </c>
      <c r="E2157" s="3" t="s">
        <v>180</v>
      </c>
      <c r="F2157" s="2">
        <v>44065</v>
      </c>
      <c r="G2157" s="2">
        <v>44067</v>
      </c>
      <c r="H2157" s="10">
        <v>30000</v>
      </c>
      <c r="I2157" s="10">
        <v>150000</v>
      </c>
      <c r="J2157" s="3" t="s">
        <v>216</v>
      </c>
      <c r="K2157" s="3" t="s">
        <v>16</v>
      </c>
      <c r="L2157" s="3"/>
    </row>
    <row r="2158" spans="1:12" ht="114.95" customHeight="1">
      <c r="A2158" s="32">
        <v>2135</v>
      </c>
      <c r="B2158" s="2">
        <v>44448.894444444442</v>
      </c>
      <c r="C2158" s="3" t="s">
        <v>2332</v>
      </c>
      <c r="D2158" s="3" t="s">
        <v>765</v>
      </c>
      <c r="E2158" s="4" t="s">
        <v>2333</v>
      </c>
      <c r="F2158" s="2">
        <f>SUM(B2158+14)</f>
        <v>44462.894444444442</v>
      </c>
      <c r="G2158" s="5">
        <v>44414</v>
      </c>
      <c r="H2158" s="6">
        <v>25000</v>
      </c>
      <c r="I2158" s="7">
        <v>95000</v>
      </c>
      <c r="J2158" s="4" t="s">
        <v>15</v>
      </c>
      <c r="K2158" s="8" t="s">
        <v>16</v>
      </c>
      <c r="L2158" s="3"/>
    </row>
    <row r="2159" spans="1:12" ht="114.95" customHeight="1">
      <c r="A2159" s="32">
        <v>2138</v>
      </c>
      <c r="B2159" s="2">
        <v>43166</v>
      </c>
      <c r="C2159" s="3" t="s">
        <v>2334</v>
      </c>
      <c r="D2159" s="3" t="s">
        <v>2335</v>
      </c>
      <c r="E2159" s="4" t="s">
        <v>2336</v>
      </c>
      <c r="F2159" s="2">
        <v>43298</v>
      </c>
      <c r="G2159" s="5">
        <v>43325</v>
      </c>
      <c r="H2159" s="6">
        <v>55000</v>
      </c>
      <c r="I2159" s="7">
        <v>55000</v>
      </c>
      <c r="J2159" s="4" t="s">
        <v>15</v>
      </c>
      <c r="K2159" s="8" t="s">
        <v>16</v>
      </c>
      <c r="L2159" s="3"/>
    </row>
    <row r="2160" spans="1:12" ht="114.95" customHeight="1">
      <c r="A2160" s="32">
        <v>2139</v>
      </c>
      <c r="B2160" s="2">
        <v>43166</v>
      </c>
      <c r="C2160" s="3" t="s">
        <v>2334</v>
      </c>
      <c r="D2160" s="3" t="s">
        <v>137</v>
      </c>
      <c r="E2160" s="4" t="s">
        <v>433</v>
      </c>
      <c r="F2160" s="2">
        <v>43298</v>
      </c>
      <c r="G2160" s="5">
        <v>42743</v>
      </c>
      <c r="H2160" s="6">
        <v>131921</v>
      </c>
      <c r="I2160" s="7">
        <v>131921</v>
      </c>
      <c r="J2160" s="4" t="s">
        <v>37</v>
      </c>
      <c r="K2160" s="8" t="s">
        <v>16</v>
      </c>
      <c r="L2160" s="3"/>
    </row>
    <row r="2161" spans="1:12" ht="114.95" customHeight="1">
      <c r="A2161" s="32">
        <v>2136</v>
      </c>
      <c r="B2161" s="2">
        <v>43269</v>
      </c>
      <c r="C2161" s="3" t="s">
        <v>2334</v>
      </c>
      <c r="D2161" s="3" t="s">
        <v>2337</v>
      </c>
      <c r="E2161" s="4" t="s">
        <v>2338</v>
      </c>
      <c r="F2161" s="2">
        <f>B2161+10</f>
        <v>43279</v>
      </c>
      <c r="G2161" s="5">
        <v>43282</v>
      </c>
      <c r="H2161" s="6">
        <v>509659</v>
      </c>
      <c r="I2161" s="9">
        <v>509659</v>
      </c>
      <c r="J2161" s="4" t="s">
        <v>314</v>
      </c>
      <c r="K2161" s="8" t="s">
        <v>16</v>
      </c>
      <c r="L2161" s="3"/>
    </row>
    <row r="2162" spans="1:12" ht="114.95" customHeight="1">
      <c r="A2162" s="32">
        <v>2137</v>
      </c>
      <c r="B2162" s="2">
        <v>43335</v>
      </c>
      <c r="C2162" s="3" t="s">
        <v>2334</v>
      </c>
      <c r="D2162" s="3" t="s">
        <v>137</v>
      </c>
      <c r="E2162" s="4" t="s">
        <v>433</v>
      </c>
      <c r="F2162" s="2">
        <v>43260</v>
      </c>
      <c r="G2162" s="5">
        <v>43411</v>
      </c>
      <c r="H2162" s="6">
        <v>199963</v>
      </c>
      <c r="I2162" s="7">
        <v>199963</v>
      </c>
      <c r="J2162" s="4" t="s">
        <v>37</v>
      </c>
      <c r="K2162" s="8" t="s">
        <v>16</v>
      </c>
      <c r="L2162" s="3"/>
    </row>
    <row r="2163" spans="1:12" ht="114.95" customHeight="1">
      <c r="A2163" s="32">
        <v>2140</v>
      </c>
      <c r="B2163" s="2">
        <v>43368</v>
      </c>
      <c r="C2163" s="3" t="s">
        <v>2334</v>
      </c>
      <c r="D2163" s="3" t="s">
        <v>13</v>
      </c>
      <c r="E2163" s="4" t="s">
        <v>14</v>
      </c>
      <c r="F2163" s="2">
        <f>SUM(B2163 +14)</f>
        <v>43382</v>
      </c>
      <c r="G2163" s="5">
        <v>43395</v>
      </c>
      <c r="H2163" s="6">
        <v>31680</v>
      </c>
      <c r="I2163" s="7">
        <v>31680</v>
      </c>
      <c r="J2163" s="4" t="s">
        <v>15</v>
      </c>
      <c r="K2163" s="3" t="s">
        <v>16</v>
      </c>
      <c r="L2163" s="3"/>
    </row>
    <row r="2164" spans="1:12" ht="114.95" customHeight="1">
      <c r="A2164" s="32">
        <v>2141</v>
      </c>
      <c r="B2164" s="2">
        <v>43437</v>
      </c>
      <c r="C2164" s="3" t="s">
        <v>2334</v>
      </c>
      <c r="D2164" s="3" t="s">
        <v>2339</v>
      </c>
      <c r="E2164" s="4" t="s">
        <v>2340</v>
      </c>
      <c r="F2164" s="2">
        <f>SUM(B2164+14)</f>
        <v>43451</v>
      </c>
      <c r="G2164" s="5">
        <v>43447</v>
      </c>
      <c r="H2164" s="6">
        <v>43475.98</v>
      </c>
      <c r="I2164" s="7">
        <v>43475.98</v>
      </c>
      <c r="J2164" s="4" t="s">
        <v>202</v>
      </c>
      <c r="K2164" s="8" t="s">
        <v>16</v>
      </c>
      <c r="L2164" s="3" t="s">
        <v>146</v>
      </c>
    </row>
    <row r="2165" spans="1:12" ht="114.95" customHeight="1">
      <c r="A2165" s="32">
        <v>2142</v>
      </c>
      <c r="B2165" s="2">
        <v>43448</v>
      </c>
      <c r="C2165" s="3" t="s">
        <v>2334</v>
      </c>
      <c r="D2165" s="3" t="s">
        <v>2341</v>
      </c>
      <c r="E2165" s="4" t="s">
        <v>619</v>
      </c>
      <c r="F2165" s="2">
        <f>SUM(B2165+14)</f>
        <v>43462</v>
      </c>
      <c r="G2165" s="5">
        <v>43466</v>
      </c>
      <c r="H2165" s="6">
        <v>60000</v>
      </c>
      <c r="I2165" s="7">
        <v>60000</v>
      </c>
      <c r="J2165" s="4" t="s">
        <v>73</v>
      </c>
      <c r="K2165" s="8" t="s">
        <v>16</v>
      </c>
      <c r="L2165" s="3"/>
    </row>
    <row r="2166" spans="1:12" ht="114.95" customHeight="1">
      <c r="A2166" s="32">
        <v>2143</v>
      </c>
      <c r="B2166" s="2">
        <v>43559</v>
      </c>
      <c r="C2166" s="3" t="s">
        <v>2334</v>
      </c>
      <c r="D2166" s="3" t="s">
        <v>2337</v>
      </c>
      <c r="E2166" s="4" t="s">
        <v>2342</v>
      </c>
      <c r="F2166" s="2">
        <f>SUM(B2166+14)</f>
        <v>43573</v>
      </c>
      <c r="G2166" s="5">
        <v>43647</v>
      </c>
      <c r="H2166" s="6">
        <v>509659</v>
      </c>
      <c r="I2166" s="7">
        <v>509659</v>
      </c>
      <c r="J2166" s="4" t="s">
        <v>19</v>
      </c>
      <c r="K2166" s="8" t="s">
        <v>16</v>
      </c>
      <c r="L2166" s="3"/>
    </row>
    <row r="2167" spans="1:12" ht="114.95" customHeight="1">
      <c r="A2167" s="32">
        <v>2144</v>
      </c>
      <c r="B2167" s="2">
        <v>43591</v>
      </c>
      <c r="C2167" s="3" t="s">
        <v>2334</v>
      </c>
      <c r="D2167" s="3" t="s">
        <v>137</v>
      </c>
      <c r="E2167" s="4" t="s">
        <v>433</v>
      </c>
      <c r="F2167" s="2">
        <v>43635</v>
      </c>
      <c r="G2167" s="5">
        <v>43472</v>
      </c>
      <c r="H2167" s="6">
        <v>172300</v>
      </c>
      <c r="I2167" s="7">
        <v>172300</v>
      </c>
      <c r="J2167" s="4" t="s">
        <v>37</v>
      </c>
      <c r="K2167" s="8" t="s">
        <v>16</v>
      </c>
      <c r="L2167" s="3"/>
    </row>
    <row r="2168" spans="1:12" ht="114.95" customHeight="1">
      <c r="A2168" s="32">
        <v>2145</v>
      </c>
      <c r="B2168" s="2">
        <v>43601</v>
      </c>
      <c r="C2168" s="3" t="s">
        <v>2334</v>
      </c>
      <c r="D2168" s="3" t="s">
        <v>2343</v>
      </c>
      <c r="E2168" s="4" t="s">
        <v>2344</v>
      </c>
      <c r="F2168" s="2">
        <v>43615</v>
      </c>
      <c r="G2168" s="5">
        <v>43472</v>
      </c>
      <c r="H2168" s="6">
        <v>655853</v>
      </c>
      <c r="I2168" s="7">
        <v>655853</v>
      </c>
      <c r="J2168" s="4" t="s">
        <v>37</v>
      </c>
      <c r="K2168" s="8" t="s">
        <v>15</v>
      </c>
      <c r="L2168" s="3" t="s">
        <v>2345</v>
      </c>
    </row>
    <row r="2169" spans="1:12" ht="114.95" customHeight="1">
      <c r="A2169" s="32">
        <v>2146</v>
      </c>
      <c r="B2169" s="15">
        <v>43686.453472222223</v>
      </c>
      <c r="C2169" s="3" t="s">
        <v>2334</v>
      </c>
      <c r="D2169" s="3" t="s">
        <v>201</v>
      </c>
      <c r="E2169" s="4" t="s">
        <v>1229</v>
      </c>
      <c r="F2169" s="2">
        <f>SUM(B2169+14)</f>
        <v>43700.453472222223</v>
      </c>
      <c r="G2169" s="5">
        <v>43700</v>
      </c>
      <c r="H2169" s="6">
        <v>39076.080000000002</v>
      </c>
      <c r="I2169" s="7">
        <v>39076.080000000002</v>
      </c>
      <c r="J2169" s="4" t="s">
        <v>202</v>
      </c>
      <c r="K2169" s="8" t="s">
        <v>16</v>
      </c>
      <c r="L2169" s="3"/>
    </row>
    <row r="2170" spans="1:12" ht="114.95" customHeight="1">
      <c r="A2170" s="32">
        <v>2147</v>
      </c>
      <c r="B2170" s="15">
        <v>43692.381944444445</v>
      </c>
      <c r="C2170" s="3" t="s">
        <v>2334</v>
      </c>
      <c r="D2170" s="3" t="s">
        <v>2346</v>
      </c>
      <c r="E2170" s="4" t="s">
        <v>2347</v>
      </c>
      <c r="F2170" s="2">
        <f>SUM(B2170+14)</f>
        <v>43706.381944444445</v>
      </c>
      <c r="G2170" s="5">
        <v>43707</v>
      </c>
      <c r="H2170" s="6">
        <v>11232</v>
      </c>
      <c r="I2170" s="7">
        <v>27000</v>
      </c>
      <c r="J2170" s="4" t="s">
        <v>19</v>
      </c>
      <c r="K2170" s="8" t="s">
        <v>16</v>
      </c>
      <c r="L2170" s="3"/>
    </row>
    <row r="2171" spans="1:12" ht="114.95" customHeight="1">
      <c r="A2171" s="32">
        <v>2148</v>
      </c>
      <c r="B2171" s="15">
        <v>43693.386111111111</v>
      </c>
      <c r="C2171" s="3" t="s">
        <v>2334</v>
      </c>
      <c r="D2171" s="3" t="s">
        <v>13</v>
      </c>
      <c r="E2171" s="4" t="s">
        <v>2348</v>
      </c>
      <c r="F2171" s="2">
        <f>SUM(B2171+14)</f>
        <v>43707.386111111111</v>
      </c>
      <c r="G2171" s="5">
        <v>43711</v>
      </c>
      <c r="H2171" s="6">
        <v>25000</v>
      </c>
      <c r="I2171" s="7">
        <v>100000</v>
      </c>
      <c r="J2171" s="4" t="s">
        <v>19</v>
      </c>
      <c r="K2171" s="8" t="s">
        <v>16</v>
      </c>
      <c r="L2171" s="3"/>
    </row>
    <row r="2172" spans="1:12" ht="114.95" customHeight="1">
      <c r="A2172" s="32">
        <v>2149</v>
      </c>
      <c r="B2172" s="2">
        <v>43703.503472222219</v>
      </c>
      <c r="C2172" s="3" t="s">
        <v>2334</v>
      </c>
      <c r="D2172" s="3" t="s">
        <v>2349</v>
      </c>
      <c r="E2172" s="4" t="s">
        <v>2350</v>
      </c>
      <c r="F2172" s="2">
        <v>43718</v>
      </c>
      <c r="G2172" s="5">
        <v>43718</v>
      </c>
      <c r="H2172" s="6">
        <v>25000</v>
      </c>
      <c r="I2172" s="7">
        <v>100000</v>
      </c>
      <c r="J2172" s="4" t="s">
        <v>15</v>
      </c>
      <c r="K2172" s="8" t="s">
        <v>16</v>
      </c>
      <c r="L2172" s="3"/>
    </row>
    <row r="2173" spans="1:12" ht="114.95" customHeight="1">
      <c r="A2173" s="32">
        <v>2150</v>
      </c>
      <c r="B2173" s="2">
        <v>43703.504166666666</v>
      </c>
      <c r="C2173" s="3" t="s">
        <v>2334</v>
      </c>
      <c r="D2173" s="3" t="s">
        <v>339</v>
      </c>
      <c r="E2173" s="4" t="s">
        <v>2350</v>
      </c>
      <c r="F2173" s="2">
        <v>43718</v>
      </c>
      <c r="G2173" s="5">
        <v>43718</v>
      </c>
      <c r="H2173" s="6">
        <v>25000</v>
      </c>
      <c r="I2173" s="7">
        <v>100000</v>
      </c>
      <c r="J2173" s="4" t="s">
        <v>15</v>
      </c>
      <c r="K2173" s="8" t="s">
        <v>16</v>
      </c>
      <c r="L2173" s="3"/>
    </row>
    <row r="2174" spans="1:12" ht="114.95" customHeight="1">
      <c r="A2174" s="32">
        <v>2151</v>
      </c>
      <c r="B2174" s="2">
        <v>43712.451388888891</v>
      </c>
      <c r="C2174" s="3" t="s">
        <v>2334</v>
      </c>
      <c r="D2174" s="3" t="s">
        <v>2335</v>
      </c>
      <c r="E2174" s="4" t="s">
        <v>706</v>
      </c>
      <c r="F2174" s="2">
        <v>43726</v>
      </c>
      <c r="G2174" s="5">
        <v>43727</v>
      </c>
      <c r="H2174" s="6">
        <v>75000</v>
      </c>
      <c r="I2174" s="7">
        <v>85000</v>
      </c>
      <c r="J2174" s="4" t="s">
        <v>19</v>
      </c>
      <c r="K2174" s="8" t="s">
        <v>16</v>
      </c>
      <c r="L2174" s="3"/>
    </row>
    <row r="2175" spans="1:12" ht="114.95" customHeight="1">
      <c r="A2175" s="32">
        <v>2152</v>
      </c>
      <c r="B2175" s="2">
        <v>43839.670138888891</v>
      </c>
      <c r="C2175" s="3" t="s">
        <v>2334</v>
      </c>
      <c r="D2175" s="3" t="s">
        <v>2351</v>
      </c>
      <c r="E2175" s="4" t="s">
        <v>2352</v>
      </c>
      <c r="F2175" s="2">
        <f>SUM(B2175+14)</f>
        <v>43853.670138888891</v>
      </c>
      <c r="G2175" s="5">
        <v>43862</v>
      </c>
      <c r="H2175" s="6">
        <v>90000</v>
      </c>
      <c r="I2175" s="7">
        <v>110000</v>
      </c>
      <c r="J2175" s="4" t="s">
        <v>73</v>
      </c>
      <c r="K2175" s="8" t="s">
        <v>16</v>
      </c>
      <c r="L2175" s="3"/>
    </row>
    <row r="2176" spans="1:12" ht="114.95" customHeight="1">
      <c r="A2176" s="32">
        <v>2153</v>
      </c>
      <c r="B2176" s="12">
        <v>43893.495833333334</v>
      </c>
      <c r="C2176" s="13" t="s">
        <v>2334</v>
      </c>
      <c r="D2176" s="13" t="s">
        <v>2337</v>
      </c>
      <c r="E2176" s="13" t="s">
        <v>2353</v>
      </c>
      <c r="F2176" s="12">
        <v>43907</v>
      </c>
      <c r="G2176" s="12">
        <v>44013</v>
      </c>
      <c r="H2176" s="14">
        <v>521964</v>
      </c>
      <c r="I2176" s="14">
        <v>521964</v>
      </c>
      <c r="J2176" s="13" t="s">
        <v>19</v>
      </c>
      <c r="K2176" s="13" t="s">
        <v>16</v>
      </c>
      <c r="L2176" s="3"/>
    </row>
    <row r="2177" spans="1:12" ht="114.95" customHeight="1">
      <c r="A2177" s="32">
        <v>2154</v>
      </c>
      <c r="B2177" s="2">
        <v>43955.386805555558</v>
      </c>
      <c r="C2177" s="3" t="s">
        <v>2334</v>
      </c>
      <c r="D2177" s="3" t="s">
        <v>229</v>
      </c>
      <c r="E2177" s="3" t="s">
        <v>2354</v>
      </c>
      <c r="F2177" s="2">
        <f>SUM(B2177+14)</f>
        <v>43969.386805555558</v>
      </c>
      <c r="G2177" s="2">
        <v>43969</v>
      </c>
      <c r="H2177" s="10">
        <v>95696</v>
      </c>
      <c r="I2177" s="10">
        <v>95696</v>
      </c>
      <c r="J2177" s="3" t="s">
        <v>64</v>
      </c>
      <c r="K2177" s="3" t="s">
        <v>16</v>
      </c>
      <c r="L2177" s="3"/>
    </row>
    <row r="2178" spans="1:12" ht="114.95" customHeight="1">
      <c r="A2178" s="32">
        <v>2155</v>
      </c>
      <c r="B2178" s="2">
        <v>43963.379166666666</v>
      </c>
      <c r="C2178" s="3" t="s">
        <v>2334</v>
      </c>
      <c r="D2178" s="3" t="s">
        <v>229</v>
      </c>
      <c r="E2178" s="3" t="s">
        <v>2355</v>
      </c>
      <c r="F2178" s="2">
        <f>SUM(B2178+14)</f>
        <v>43977.379166666666</v>
      </c>
      <c r="G2178" s="2">
        <v>43978</v>
      </c>
      <c r="H2178" s="10">
        <v>29041</v>
      </c>
      <c r="I2178" s="10">
        <v>29041</v>
      </c>
      <c r="J2178" s="3" t="s">
        <v>64</v>
      </c>
      <c r="K2178" s="3" t="s">
        <v>16</v>
      </c>
      <c r="L2178" s="3"/>
    </row>
    <row r="2179" spans="1:12" ht="114.95" customHeight="1">
      <c r="A2179" s="32">
        <v>2156</v>
      </c>
      <c r="B2179" s="2">
        <v>43964.365277777775</v>
      </c>
      <c r="C2179" s="3" t="s">
        <v>2334</v>
      </c>
      <c r="D2179" s="3" t="s">
        <v>229</v>
      </c>
      <c r="E2179" s="3" t="s">
        <v>2356</v>
      </c>
      <c r="F2179" s="2">
        <f>SUM(B2179+14)</f>
        <v>43978.365277777775</v>
      </c>
      <c r="G2179" s="2">
        <v>43979</v>
      </c>
      <c r="H2179" s="10">
        <v>32294</v>
      </c>
      <c r="I2179" s="10">
        <v>32294</v>
      </c>
      <c r="J2179" s="3" t="s">
        <v>64</v>
      </c>
      <c r="K2179" s="3" t="s">
        <v>16</v>
      </c>
      <c r="L2179" s="3"/>
    </row>
    <row r="2180" spans="1:12" ht="114.95" customHeight="1">
      <c r="A2180" s="32">
        <v>2157</v>
      </c>
      <c r="B2180" s="2">
        <v>44019.6</v>
      </c>
      <c r="C2180" s="3" t="s">
        <v>2334</v>
      </c>
      <c r="D2180" s="3" t="s">
        <v>137</v>
      </c>
      <c r="E2180" s="3" t="s">
        <v>2357</v>
      </c>
      <c r="F2180" s="2">
        <v>44029</v>
      </c>
      <c r="G2180" s="2">
        <v>44044</v>
      </c>
      <c r="H2180" s="10">
        <v>25000</v>
      </c>
      <c r="I2180" s="10">
        <v>85000</v>
      </c>
      <c r="J2180" s="3" t="s">
        <v>37</v>
      </c>
      <c r="K2180" s="3" t="s">
        <v>16</v>
      </c>
      <c r="L2180" s="3"/>
    </row>
    <row r="2181" spans="1:12" ht="114.95" customHeight="1">
      <c r="A2181" s="32">
        <v>2158</v>
      </c>
      <c r="B2181" s="2">
        <v>44027.649305555555</v>
      </c>
      <c r="C2181" s="3" t="s">
        <v>2334</v>
      </c>
      <c r="D2181" s="3" t="s">
        <v>339</v>
      </c>
      <c r="E2181" s="3" t="s">
        <v>2358</v>
      </c>
      <c r="F2181" s="2">
        <f t="shared" ref="F2181:F2186" si="88">SUM(B2181+14)</f>
        <v>44041.649305555555</v>
      </c>
      <c r="G2181" s="2">
        <v>44044</v>
      </c>
      <c r="H2181" s="10">
        <v>30000</v>
      </c>
      <c r="I2181" s="10">
        <v>70000</v>
      </c>
      <c r="J2181" s="3" t="s">
        <v>19</v>
      </c>
      <c r="K2181" s="3" t="s">
        <v>16</v>
      </c>
      <c r="L2181" s="3"/>
    </row>
    <row r="2182" spans="1:12" ht="114.95" customHeight="1">
      <c r="A2182" s="32">
        <v>2159</v>
      </c>
      <c r="B2182" s="2">
        <v>44027.650694444441</v>
      </c>
      <c r="C2182" s="3" t="s">
        <v>2334</v>
      </c>
      <c r="D2182" s="3" t="s">
        <v>2349</v>
      </c>
      <c r="E2182" s="3" t="s">
        <v>2358</v>
      </c>
      <c r="F2182" s="2">
        <f t="shared" si="88"/>
        <v>44041.650694444441</v>
      </c>
      <c r="G2182" s="2">
        <v>44044</v>
      </c>
      <c r="H2182" s="10">
        <v>25000</v>
      </c>
      <c r="I2182" s="10">
        <v>40000</v>
      </c>
      <c r="J2182" s="3" t="s">
        <v>19</v>
      </c>
      <c r="K2182" s="3" t="s">
        <v>16</v>
      </c>
      <c r="L2182" s="3"/>
    </row>
    <row r="2183" spans="1:12" ht="114.95" customHeight="1">
      <c r="A2183" s="32">
        <v>2160</v>
      </c>
      <c r="B2183" s="2">
        <v>44027.652083333334</v>
      </c>
      <c r="C2183" s="3" t="s">
        <v>2334</v>
      </c>
      <c r="D2183" s="3" t="s">
        <v>2359</v>
      </c>
      <c r="E2183" s="3" t="s">
        <v>2360</v>
      </c>
      <c r="F2183" s="2">
        <f t="shared" si="88"/>
        <v>44041.652083333334</v>
      </c>
      <c r="G2183" s="2">
        <v>44044</v>
      </c>
      <c r="H2183" s="10">
        <v>80000</v>
      </c>
      <c r="I2183" s="10">
        <v>100000</v>
      </c>
      <c r="J2183" s="3" t="s">
        <v>19</v>
      </c>
      <c r="K2183" s="3" t="s">
        <v>16</v>
      </c>
      <c r="L2183" s="3"/>
    </row>
    <row r="2184" spans="1:12" ht="114.95" customHeight="1">
      <c r="A2184" s="32">
        <v>2161</v>
      </c>
      <c r="B2184" s="21">
        <v>44082.575694444444</v>
      </c>
      <c r="C2184" s="13" t="s">
        <v>2334</v>
      </c>
      <c r="D2184" s="13" t="s">
        <v>2346</v>
      </c>
      <c r="E2184" s="13" t="s">
        <v>2361</v>
      </c>
      <c r="F2184" s="22">
        <f t="shared" si="88"/>
        <v>44096.575694444444</v>
      </c>
      <c r="G2184" s="21">
        <v>44096</v>
      </c>
      <c r="H2184" s="23">
        <v>37800</v>
      </c>
      <c r="I2184" s="23">
        <v>37800</v>
      </c>
      <c r="J2184" s="13" t="s">
        <v>19</v>
      </c>
      <c r="K2184" s="24" t="s">
        <v>16</v>
      </c>
      <c r="L2184" s="3"/>
    </row>
    <row r="2185" spans="1:12" ht="114.95" customHeight="1">
      <c r="A2185" s="32">
        <v>2162</v>
      </c>
      <c r="B2185" s="21">
        <v>44082.583333333336</v>
      </c>
      <c r="C2185" s="13" t="s">
        <v>2334</v>
      </c>
      <c r="D2185" s="13" t="s">
        <v>2335</v>
      </c>
      <c r="E2185" s="13" t="s">
        <v>2336</v>
      </c>
      <c r="F2185" s="22">
        <f t="shared" si="88"/>
        <v>44096.583333333336</v>
      </c>
      <c r="G2185" s="21">
        <v>44096</v>
      </c>
      <c r="H2185" s="23">
        <v>66000</v>
      </c>
      <c r="I2185" s="23">
        <v>66000</v>
      </c>
      <c r="J2185" s="13" t="s">
        <v>19</v>
      </c>
      <c r="K2185" s="24" t="s">
        <v>16</v>
      </c>
      <c r="L2185" s="3"/>
    </row>
    <row r="2186" spans="1:12" ht="114.95" customHeight="1">
      <c r="A2186" s="32">
        <v>2163</v>
      </c>
      <c r="B2186" s="21">
        <v>44088.660416666666</v>
      </c>
      <c r="C2186" s="13" t="s">
        <v>2334</v>
      </c>
      <c r="D2186" s="13" t="s">
        <v>2362</v>
      </c>
      <c r="E2186" s="13" t="s">
        <v>2363</v>
      </c>
      <c r="F2186" s="22">
        <f t="shared" si="88"/>
        <v>44102.660416666666</v>
      </c>
      <c r="G2186" s="21">
        <v>44088</v>
      </c>
      <c r="H2186" s="23">
        <v>100371</v>
      </c>
      <c r="I2186" s="23">
        <v>100371</v>
      </c>
      <c r="J2186" s="13" t="s">
        <v>61</v>
      </c>
      <c r="K2186" s="24" t="s">
        <v>16</v>
      </c>
      <c r="L2186" s="3"/>
    </row>
    <row r="2187" spans="1:12" ht="114.95" customHeight="1">
      <c r="A2187" s="32">
        <v>2164</v>
      </c>
      <c r="B2187" s="21">
        <v>44166.425000000003</v>
      </c>
      <c r="C2187" s="13" t="s">
        <v>2334</v>
      </c>
      <c r="D2187" s="13" t="s">
        <v>2364</v>
      </c>
      <c r="E2187" s="13" t="s">
        <v>2365</v>
      </c>
      <c r="F2187" s="22">
        <f>SUM(B2187 + 14)</f>
        <v>44180.425000000003</v>
      </c>
      <c r="G2187" s="21">
        <v>44180</v>
      </c>
      <c r="H2187" s="23">
        <v>51750</v>
      </c>
      <c r="I2187" s="23">
        <v>67500</v>
      </c>
      <c r="J2187" s="13" t="s">
        <v>15</v>
      </c>
      <c r="K2187" s="24" t="s">
        <v>16</v>
      </c>
      <c r="L2187" s="3"/>
    </row>
    <row r="2188" spans="1:12" ht="114.95" customHeight="1">
      <c r="A2188" s="32">
        <v>2165</v>
      </c>
      <c r="B2188" s="21">
        <v>44186.446527777778</v>
      </c>
      <c r="C2188" s="13" t="s">
        <v>2334</v>
      </c>
      <c r="D2188" s="13" t="s">
        <v>2366</v>
      </c>
      <c r="E2188" s="13" t="s">
        <v>2367</v>
      </c>
      <c r="F2188" s="22">
        <f>SUM(B2188 + 14)</f>
        <v>44200.446527777778</v>
      </c>
      <c r="G2188" s="21">
        <v>44203</v>
      </c>
      <c r="H2188" s="23">
        <v>27000</v>
      </c>
      <c r="I2188" s="23">
        <v>37800</v>
      </c>
      <c r="J2188" s="13" t="s">
        <v>19</v>
      </c>
      <c r="K2188" s="24" t="s">
        <v>16</v>
      </c>
      <c r="L2188" s="3"/>
    </row>
    <row r="2189" spans="1:12" ht="114.95" customHeight="1">
      <c r="A2189" s="32">
        <v>2166</v>
      </c>
      <c r="B2189" s="2">
        <v>44229.708333333336</v>
      </c>
      <c r="C2189" s="3" t="s">
        <v>2334</v>
      </c>
      <c r="D2189" s="3" t="s">
        <v>2362</v>
      </c>
      <c r="E2189" s="4" t="s">
        <v>2363</v>
      </c>
      <c r="F2189" s="2">
        <f>SUM(B2189+14)</f>
        <v>44243.708333333336</v>
      </c>
      <c r="G2189" s="5">
        <v>44244</v>
      </c>
      <c r="H2189" s="6">
        <v>33457</v>
      </c>
      <c r="I2189" s="7">
        <v>33457</v>
      </c>
      <c r="J2189" s="4" t="s">
        <v>64</v>
      </c>
      <c r="K2189" s="8" t="s">
        <v>16</v>
      </c>
      <c r="L2189" s="3"/>
    </row>
    <row r="2190" spans="1:12" ht="114.95" customHeight="1">
      <c r="A2190" s="32">
        <v>2167</v>
      </c>
      <c r="B2190" s="2">
        <v>44279.436111111114</v>
      </c>
      <c r="C2190" s="3" t="s">
        <v>2334</v>
      </c>
      <c r="D2190" s="3" t="s">
        <v>2362</v>
      </c>
      <c r="E2190" s="4" t="s">
        <v>2368</v>
      </c>
      <c r="F2190" s="2">
        <f>SUM(B2190+14)</f>
        <v>44293.436111111114</v>
      </c>
      <c r="G2190" s="5">
        <v>44293</v>
      </c>
      <c r="H2190" s="6">
        <v>182662</v>
      </c>
      <c r="I2190" s="7">
        <v>182662</v>
      </c>
      <c r="J2190" s="4" t="s">
        <v>64</v>
      </c>
      <c r="K2190" s="8" t="s">
        <v>16</v>
      </c>
      <c r="L2190" s="3"/>
    </row>
    <row r="2191" spans="1:12" ht="114.95" customHeight="1">
      <c r="A2191" s="32">
        <v>2168</v>
      </c>
      <c r="B2191" s="2">
        <v>44298.418749999997</v>
      </c>
      <c r="C2191" s="3" t="s">
        <v>2334</v>
      </c>
      <c r="D2191" s="3" t="s">
        <v>2369</v>
      </c>
      <c r="E2191" s="4" t="s">
        <v>2370</v>
      </c>
      <c r="F2191" s="2">
        <f>SUM(B2191+14)</f>
        <v>44312.418749999997</v>
      </c>
      <c r="G2191" s="5">
        <v>44312</v>
      </c>
      <c r="H2191" s="6">
        <v>137567</v>
      </c>
      <c r="I2191" s="7">
        <v>200000</v>
      </c>
      <c r="J2191" s="4" t="s">
        <v>15</v>
      </c>
      <c r="K2191" s="8" t="s">
        <v>16</v>
      </c>
      <c r="L2191" s="3"/>
    </row>
    <row r="2192" spans="1:12" ht="114.95" customHeight="1">
      <c r="A2192" s="32">
        <v>2169</v>
      </c>
      <c r="B2192" s="2">
        <v>44299.405555555553</v>
      </c>
      <c r="C2192" s="3" t="s">
        <v>2334</v>
      </c>
      <c r="D2192" s="3" t="s">
        <v>2351</v>
      </c>
      <c r="E2192" s="4" t="s">
        <v>619</v>
      </c>
      <c r="F2192" s="2">
        <f>SUM(B2192+14)</f>
        <v>44313.405555555553</v>
      </c>
      <c r="G2192" s="5">
        <v>44313</v>
      </c>
      <c r="H2192" s="6">
        <v>50000</v>
      </c>
      <c r="I2192" s="7">
        <v>60000</v>
      </c>
      <c r="J2192" s="4" t="s">
        <v>73</v>
      </c>
      <c r="K2192" s="8" t="s">
        <v>16</v>
      </c>
      <c r="L2192" s="3"/>
    </row>
    <row r="2193" spans="1:12" ht="114.95" customHeight="1">
      <c r="A2193" s="32">
        <v>2170</v>
      </c>
      <c r="B2193" s="2">
        <v>44337.363194444442</v>
      </c>
      <c r="C2193" s="3" t="s">
        <v>2334</v>
      </c>
      <c r="D2193" s="3" t="s">
        <v>2343</v>
      </c>
      <c r="E2193" s="4" t="s">
        <v>2371</v>
      </c>
      <c r="F2193" s="2">
        <f>SUM(B2193 + 14)</f>
        <v>44351.363194444442</v>
      </c>
      <c r="G2193" s="5">
        <v>44378</v>
      </c>
      <c r="H2193" s="6">
        <v>1153900</v>
      </c>
      <c r="I2193" s="7">
        <v>1153900</v>
      </c>
      <c r="J2193" s="4" t="s">
        <v>37</v>
      </c>
      <c r="K2193" s="8" t="s">
        <v>15</v>
      </c>
      <c r="L2193" s="3" t="s">
        <v>2372</v>
      </c>
    </row>
    <row r="2194" spans="1:12" ht="114.95" customHeight="1">
      <c r="A2194" s="32">
        <v>2174</v>
      </c>
      <c r="B2194" s="2">
        <v>44351.62222222222</v>
      </c>
      <c r="C2194" s="3" t="s">
        <v>2334</v>
      </c>
      <c r="D2194" s="3" t="s">
        <v>366</v>
      </c>
      <c r="E2194" s="4" t="s">
        <v>2373</v>
      </c>
      <c r="F2194" s="2">
        <f>SUM(B2194+14)</f>
        <v>44365.62222222222</v>
      </c>
      <c r="G2194" s="5">
        <v>44378</v>
      </c>
      <c r="H2194" s="6">
        <v>28400</v>
      </c>
      <c r="I2194" s="7">
        <v>28400</v>
      </c>
      <c r="J2194" s="4" t="s">
        <v>37</v>
      </c>
      <c r="K2194" s="8" t="s">
        <v>16</v>
      </c>
      <c r="L2194" s="3"/>
    </row>
    <row r="2195" spans="1:12" ht="114.95" customHeight="1">
      <c r="A2195" s="32">
        <v>2175</v>
      </c>
      <c r="B2195" s="2">
        <v>44362.49722222222</v>
      </c>
      <c r="C2195" s="3" t="s">
        <v>2334</v>
      </c>
      <c r="D2195" s="3" t="s">
        <v>2335</v>
      </c>
      <c r="E2195" s="4" t="s">
        <v>2374</v>
      </c>
      <c r="F2195" s="2">
        <f>SUM(B2195+14)</f>
        <v>44376.49722222222</v>
      </c>
      <c r="G2195" s="5">
        <v>44378</v>
      </c>
      <c r="H2195" s="6">
        <v>59280</v>
      </c>
      <c r="I2195" s="7">
        <v>59280</v>
      </c>
      <c r="J2195" s="4" t="s">
        <v>15</v>
      </c>
      <c r="K2195" s="8" t="s">
        <v>16</v>
      </c>
      <c r="L2195" s="3"/>
    </row>
    <row r="2196" spans="1:12" ht="114.95" customHeight="1">
      <c r="A2196" s="32">
        <v>2176</v>
      </c>
      <c r="B2196" s="2">
        <v>44362.513888888891</v>
      </c>
      <c r="C2196" s="3" t="s">
        <v>2334</v>
      </c>
      <c r="D2196" s="3" t="s">
        <v>2375</v>
      </c>
      <c r="E2196" s="4" t="s">
        <v>2376</v>
      </c>
      <c r="F2196" s="2">
        <f>SUM(B2196+14)</f>
        <v>44376.513888888891</v>
      </c>
      <c r="G2196" s="5">
        <v>44378</v>
      </c>
      <c r="H2196" s="6">
        <v>599344</v>
      </c>
      <c r="I2196" s="7">
        <v>707368</v>
      </c>
      <c r="J2196" s="4" t="s">
        <v>15</v>
      </c>
      <c r="K2196" s="8" t="s">
        <v>16</v>
      </c>
      <c r="L2196" s="3"/>
    </row>
    <row r="2197" spans="1:12" ht="114.95" customHeight="1">
      <c r="A2197" s="32">
        <v>2171</v>
      </c>
      <c r="B2197" s="2">
        <v>44363.670138888891</v>
      </c>
      <c r="C2197" s="3" t="s">
        <v>2334</v>
      </c>
      <c r="D2197" s="3" t="s">
        <v>339</v>
      </c>
      <c r="E2197" s="4" t="s">
        <v>2377</v>
      </c>
      <c r="F2197" s="2">
        <f>SUM(B2197 + 14)</f>
        <v>44377.670138888891</v>
      </c>
      <c r="G2197" s="5">
        <v>44378</v>
      </c>
      <c r="H2197" s="6">
        <v>20000</v>
      </c>
      <c r="I2197" s="7">
        <v>40000</v>
      </c>
      <c r="J2197" s="4" t="s">
        <v>19</v>
      </c>
      <c r="K2197" s="8" t="s">
        <v>16</v>
      </c>
      <c r="L2197" s="3"/>
    </row>
    <row r="2198" spans="1:12" ht="114.95" customHeight="1">
      <c r="A2198" s="32">
        <v>2172</v>
      </c>
      <c r="B2198" s="2">
        <v>44363.67083333333</v>
      </c>
      <c r="C2198" s="3" t="s">
        <v>2334</v>
      </c>
      <c r="D2198" s="3" t="s">
        <v>2349</v>
      </c>
      <c r="E2198" s="4" t="s">
        <v>2377</v>
      </c>
      <c r="F2198" s="2">
        <f>SUM(B2198 + 14)</f>
        <v>44377.67083333333</v>
      </c>
      <c r="G2198" s="5">
        <v>44378</v>
      </c>
      <c r="H2198" s="6">
        <v>20000</v>
      </c>
      <c r="I2198" s="7">
        <v>40000</v>
      </c>
      <c r="J2198" s="4" t="s">
        <v>19</v>
      </c>
      <c r="K2198" s="8" t="s">
        <v>16</v>
      </c>
      <c r="L2198" s="3"/>
    </row>
    <row r="2199" spans="1:12" ht="114.95" customHeight="1">
      <c r="A2199" s="32">
        <v>2173</v>
      </c>
      <c r="B2199" s="2">
        <v>44376.581250000003</v>
      </c>
      <c r="C2199" s="3" t="s">
        <v>2334</v>
      </c>
      <c r="D2199" s="3" t="s">
        <v>137</v>
      </c>
      <c r="E2199" s="4" t="s">
        <v>2378</v>
      </c>
      <c r="F2199" s="2">
        <f>SUM(B2199 + 14)</f>
        <v>44390.581250000003</v>
      </c>
      <c r="G2199" s="5">
        <v>44410</v>
      </c>
      <c r="H2199" s="6">
        <v>250000</v>
      </c>
      <c r="I2199" s="7">
        <v>275000</v>
      </c>
      <c r="J2199" s="4" t="s">
        <v>37</v>
      </c>
      <c r="K2199" s="8" t="s">
        <v>16</v>
      </c>
      <c r="L2199" s="3"/>
    </row>
    <row r="2200" spans="1:12" ht="114.95" customHeight="1">
      <c r="A2200" s="32">
        <v>2177</v>
      </c>
      <c r="B2200" s="2">
        <v>44390.595138888886</v>
      </c>
      <c r="C2200" s="3" t="s">
        <v>2334</v>
      </c>
      <c r="D2200" s="3" t="s">
        <v>2379</v>
      </c>
      <c r="E2200" s="4" t="s">
        <v>2380</v>
      </c>
      <c r="F2200" s="2">
        <f>SUM(B2200+14)</f>
        <v>44404.595138888886</v>
      </c>
      <c r="G2200" s="5">
        <v>44410</v>
      </c>
      <c r="H2200" s="6">
        <v>70000</v>
      </c>
      <c r="I2200" s="7">
        <v>100000</v>
      </c>
      <c r="J2200" s="4" t="s">
        <v>15</v>
      </c>
      <c r="K2200" s="8" t="s">
        <v>16</v>
      </c>
      <c r="L2200" s="3"/>
    </row>
    <row r="2201" spans="1:12" ht="114.95" customHeight="1">
      <c r="A2201" s="32">
        <v>2178</v>
      </c>
      <c r="B2201" s="2">
        <v>44421.568055555559</v>
      </c>
      <c r="C2201" s="3" t="s">
        <v>2334</v>
      </c>
      <c r="D2201" s="3" t="s">
        <v>2381</v>
      </c>
      <c r="E2201" s="4" t="s">
        <v>2382</v>
      </c>
      <c r="F2201" s="2">
        <f>SUM(B2201+14)</f>
        <v>44435.568055555559</v>
      </c>
      <c r="G2201" s="5">
        <v>44251</v>
      </c>
      <c r="H2201" s="6">
        <v>20000</v>
      </c>
      <c r="I2201" s="7">
        <v>82016</v>
      </c>
      <c r="J2201" s="4" t="s">
        <v>51</v>
      </c>
      <c r="K2201" s="8" t="s">
        <v>16</v>
      </c>
      <c r="L2201" s="3"/>
    </row>
    <row r="2202" spans="1:12" ht="114.95" customHeight="1">
      <c r="A2202" s="32">
        <v>2179</v>
      </c>
      <c r="B2202" s="2">
        <v>44439.567361111112</v>
      </c>
      <c r="C2202" s="3" t="s">
        <v>2334</v>
      </c>
      <c r="D2202" s="3" t="s">
        <v>2381</v>
      </c>
      <c r="E2202" s="4" t="s">
        <v>2383</v>
      </c>
      <c r="F2202" s="2">
        <f>SUM(B2202+14)</f>
        <v>44453.567361111112</v>
      </c>
      <c r="G2202" s="5">
        <v>44454</v>
      </c>
      <c r="H2202" s="6">
        <v>50000</v>
      </c>
      <c r="I2202" s="7">
        <v>60000</v>
      </c>
      <c r="J2202" s="4" t="s">
        <v>64</v>
      </c>
      <c r="K2202" s="8" t="s">
        <v>16</v>
      </c>
      <c r="L2202" s="3"/>
    </row>
    <row r="2203" spans="1:12" ht="114.95" customHeight="1">
      <c r="A2203" s="32">
        <v>4942</v>
      </c>
      <c r="B2203" s="2">
        <v>44553</v>
      </c>
      <c r="C2203" s="3" t="s">
        <v>2334</v>
      </c>
      <c r="D2203" s="3" t="s">
        <v>2384</v>
      </c>
      <c r="E2203" s="4" t="s">
        <v>2385</v>
      </c>
      <c r="F2203" s="2">
        <v>44553</v>
      </c>
      <c r="G2203" s="5">
        <v>44572</v>
      </c>
      <c r="H2203" s="6">
        <v>29000</v>
      </c>
      <c r="I2203" s="7">
        <v>30000</v>
      </c>
      <c r="J2203" s="4" t="s">
        <v>15</v>
      </c>
      <c r="K2203" s="8" t="s">
        <v>16</v>
      </c>
      <c r="L2203" s="3" t="s">
        <v>386</v>
      </c>
    </row>
    <row r="2204" spans="1:12" ht="114.95" customHeight="1">
      <c r="A2204" s="32">
        <v>2185</v>
      </c>
      <c r="B2204" s="2">
        <v>43106</v>
      </c>
      <c r="C2204" s="3" t="s">
        <v>2386</v>
      </c>
      <c r="D2204" s="3" t="s">
        <v>154</v>
      </c>
      <c r="E2204" s="4" t="s">
        <v>2387</v>
      </c>
      <c r="F2204" s="2">
        <v>43266</v>
      </c>
      <c r="G2204" s="5">
        <v>42234</v>
      </c>
      <c r="H2204" s="6">
        <v>31180</v>
      </c>
      <c r="I2204" s="7">
        <v>31180</v>
      </c>
      <c r="J2204" s="4" t="s">
        <v>15</v>
      </c>
      <c r="K2204" s="8" t="s">
        <v>16</v>
      </c>
      <c r="L2204" s="3"/>
    </row>
    <row r="2205" spans="1:12" ht="114.95" customHeight="1">
      <c r="A2205" s="32">
        <v>2180</v>
      </c>
      <c r="B2205" s="2">
        <v>43252</v>
      </c>
      <c r="C2205" s="3" t="s">
        <v>2386</v>
      </c>
      <c r="D2205" s="3" t="s">
        <v>92</v>
      </c>
      <c r="E2205" s="4" t="s">
        <v>93</v>
      </c>
      <c r="F2205" s="2">
        <f>B2205+10</f>
        <v>43262</v>
      </c>
      <c r="G2205" s="5">
        <v>42604</v>
      </c>
      <c r="H2205" s="6">
        <v>65650</v>
      </c>
      <c r="I2205" s="7">
        <v>65650</v>
      </c>
      <c r="J2205" s="4" t="s">
        <v>15</v>
      </c>
      <c r="K2205" s="8" t="s">
        <v>16</v>
      </c>
      <c r="L2205" s="3" t="s">
        <v>96</v>
      </c>
    </row>
    <row r="2206" spans="1:12" ht="114.95" customHeight="1">
      <c r="A2206" s="32">
        <v>2181</v>
      </c>
      <c r="B2206" s="2">
        <v>43252</v>
      </c>
      <c r="C2206" s="3" t="s">
        <v>2386</v>
      </c>
      <c r="D2206" s="3" t="s">
        <v>765</v>
      </c>
      <c r="E2206" s="11" t="s">
        <v>120</v>
      </c>
      <c r="F2206" s="2">
        <f>B2206+10</f>
        <v>43262</v>
      </c>
      <c r="G2206" s="5">
        <v>42583</v>
      </c>
      <c r="H2206" s="6">
        <v>60000</v>
      </c>
      <c r="I2206" s="9">
        <v>60000</v>
      </c>
      <c r="J2206" s="4" t="s">
        <v>314</v>
      </c>
      <c r="K2206" s="8" t="s">
        <v>16</v>
      </c>
      <c r="L2206" s="3" t="s">
        <v>96</v>
      </c>
    </row>
    <row r="2207" spans="1:12" ht="114.95" customHeight="1">
      <c r="A2207" s="32">
        <v>2182</v>
      </c>
      <c r="B2207" s="2">
        <v>43252</v>
      </c>
      <c r="C2207" s="3" t="s">
        <v>2386</v>
      </c>
      <c r="D2207" s="3" t="s">
        <v>2388</v>
      </c>
      <c r="E2207" s="4" t="s">
        <v>78</v>
      </c>
      <c r="F2207" s="2">
        <f>B2207+10</f>
        <v>43262</v>
      </c>
      <c r="G2207" s="5">
        <v>42606</v>
      </c>
      <c r="H2207" s="6">
        <v>35000</v>
      </c>
      <c r="I2207" s="7">
        <v>35000</v>
      </c>
      <c r="J2207" s="4" t="s">
        <v>314</v>
      </c>
      <c r="K2207" s="8" t="s">
        <v>16</v>
      </c>
      <c r="L2207" s="3" t="s">
        <v>96</v>
      </c>
    </row>
    <row r="2208" spans="1:12" ht="114.95" customHeight="1">
      <c r="A2208" s="32">
        <v>2183</v>
      </c>
      <c r="B2208" s="2">
        <v>43252</v>
      </c>
      <c r="C2208" s="3" t="s">
        <v>2386</v>
      </c>
      <c r="D2208" s="3" t="s">
        <v>154</v>
      </c>
      <c r="E2208" s="4" t="s">
        <v>2387</v>
      </c>
      <c r="F2208" s="2">
        <f>B2208+10</f>
        <v>43262</v>
      </c>
      <c r="G2208" s="5">
        <v>43262</v>
      </c>
      <c r="H2208" s="6">
        <v>31179.9</v>
      </c>
      <c r="I2208" s="7">
        <v>31179.9</v>
      </c>
      <c r="J2208" s="4" t="s">
        <v>15</v>
      </c>
      <c r="K2208" s="8" t="s">
        <v>16</v>
      </c>
      <c r="L2208" s="3"/>
    </row>
    <row r="2209" spans="1:12" ht="114.95" customHeight="1">
      <c r="A2209" s="32">
        <v>2184</v>
      </c>
      <c r="B2209" s="2">
        <v>43252</v>
      </c>
      <c r="C2209" s="3" t="s">
        <v>2386</v>
      </c>
      <c r="D2209" s="3" t="s">
        <v>76</v>
      </c>
      <c r="E2209" s="4" t="s">
        <v>1030</v>
      </c>
      <c r="F2209" s="2">
        <f>B2209+10</f>
        <v>43262</v>
      </c>
      <c r="G2209" s="5">
        <v>42552</v>
      </c>
      <c r="H2209" s="6">
        <v>48000</v>
      </c>
      <c r="I2209" s="7">
        <v>48000</v>
      </c>
      <c r="J2209" s="4" t="s">
        <v>314</v>
      </c>
      <c r="K2209" s="8" t="s">
        <v>16</v>
      </c>
      <c r="L2209" s="3" t="s">
        <v>96</v>
      </c>
    </row>
    <row r="2210" spans="1:12" ht="114.95" customHeight="1">
      <c r="A2210" s="32">
        <v>2186</v>
      </c>
      <c r="B2210" s="2">
        <v>43382</v>
      </c>
      <c r="C2210" s="3" t="s">
        <v>2386</v>
      </c>
      <c r="D2210" s="3" t="s">
        <v>76</v>
      </c>
      <c r="E2210" s="4" t="s">
        <v>1030</v>
      </c>
      <c r="F2210" s="2">
        <f t="shared" ref="F2210:F2215" si="89">SUM(B2210 +14)</f>
        <v>43396</v>
      </c>
      <c r="G2210" s="5">
        <v>43282</v>
      </c>
      <c r="H2210" s="6">
        <v>52100</v>
      </c>
      <c r="I2210" s="7">
        <v>52100</v>
      </c>
      <c r="J2210" s="4" t="s">
        <v>19</v>
      </c>
      <c r="K2210" s="3" t="s">
        <v>16</v>
      </c>
      <c r="L2210" s="3" t="s">
        <v>20</v>
      </c>
    </row>
    <row r="2211" spans="1:12" ht="114.95" customHeight="1">
      <c r="A2211" s="32">
        <v>2187</v>
      </c>
      <c r="B2211" s="2">
        <v>43382</v>
      </c>
      <c r="C2211" s="3" t="s">
        <v>2386</v>
      </c>
      <c r="D2211" s="3" t="s">
        <v>92</v>
      </c>
      <c r="E2211" s="4" t="s">
        <v>93</v>
      </c>
      <c r="F2211" s="2">
        <f t="shared" si="89"/>
        <v>43396</v>
      </c>
      <c r="G2211" s="5">
        <v>43296</v>
      </c>
      <c r="H2211" s="6">
        <v>67680</v>
      </c>
      <c r="I2211" s="9">
        <v>67680</v>
      </c>
      <c r="J2211" s="4" t="s">
        <v>19</v>
      </c>
      <c r="K2211" s="3" t="s">
        <v>16</v>
      </c>
      <c r="L2211" s="3" t="s">
        <v>20</v>
      </c>
    </row>
    <row r="2212" spans="1:12" ht="114.95" customHeight="1">
      <c r="A2212" s="32">
        <v>2188</v>
      </c>
      <c r="B2212" s="2">
        <v>43382</v>
      </c>
      <c r="C2212" s="3" t="s">
        <v>2386</v>
      </c>
      <c r="D2212" s="3" t="s">
        <v>2388</v>
      </c>
      <c r="E2212" s="4" t="s">
        <v>78</v>
      </c>
      <c r="F2212" s="2">
        <f t="shared" si="89"/>
        <v>43396</v>
      </c>
      <c r="G2212" s="5">
        <v>43344</v>
      </c>
      <c r="H2212" s="6">
        <v>44000</v>
      </c>
      <c r="I2212" s="7">
        <v>44000</v>
      </c>
      <c r="J2212" s="4" t="s">
        <v>19</v>
      </c>
      <c r="K2212" s="3" t="s">
        <v>16</v>
      </c>
      <c r="L2212" s="3" t="s">
        <v>20</v>
      </c>
    </row>
    <row r="2213" spans="1:12" ht="114.95" customHeight="1">
      <c r="A2213" s="32">
        <v>2189</v>
      </c>
      <c r="B2213" s="2">
        <v>43382</v>
      </c>
      <c r="C2213" s="3" t="s">
        <v>2386</v>
      </c>
      <c r="D2213" s="3" t="s">
        <v>765</v>
      </c>
      <c r="E2213" s="11" t="s">
        <v>120</v>
      </c>
      <c r="F2213" s="2">
        <f t="shared" si="89"/>
        <v>43396</v>
      </c>
      <c r="G2213" s="5">
        <v>43313</v>
      </c>
      <c r="H2213" s="6">
        <v>60000</v>
      </c>
      <c r="I2213" s="7">
        <v>60000</v>
      </c>
      <c r="J2213" s="4" t="s">
        <v>19</v>
      </c>
      <c r="K2213" s="3" t="s">
        <v>16</v>
      </c>
      <c r="L2213" s="3" t="s">
        <v>20</v>
      </c>
    </row>
    <row r="2214" spans="1:12" ht="114.95" customHeight="1">
      <c r="A2214" s="32">
        <v>2190</v>
      </c>
      <c r="B2214" s="2">
        <v>43382</v>
      </c>
      <c r="C2214" s="3" t="s">
        <v>2386</v>
      </c>
      <c r="D2214" s="3" t="s">
        <v>21</v>
      </c>
      <c r="E2214" s="4" t="s">
        <v>124</v>
      </c>
      <c r="F2214" s="2">
        <f t="shared" si="89"/>
        <v>43396</v>
      </c>
      <c r="G2214" s="5">
        <v>43374</v>
      </c>
      <c r="H2214" s="6">
        <v>80000</v>
      </c>
      <c r="I2214" s="7">
        <v>80000</v>
      </c>
      <c r="J2214" s="4" t="s">
        <v>19</v>
      </c>
      <c r="K2214" s="3" t="s">
        <v>16</v>
      </c>
      <c r="L2214" s="3" t="s">
        <v>20</v>
      </c>
    </row>
    <row r="2215" spans="1:12" ht="114.95" customHeight="1">
      <c r="A2215" s="32">
        <v>2191</v>
      </c>
      <c r="B2215" s="2">
        <v>43382</v>
      </c>
      <c r="C2215" s="3" t="s">
        <v>2386</v>
      </c>
      <c r="D2215" s="3" t="s">
        <v>2389</v>
      </c>
      <c r="E2215" s="4" t="s">
        <v>433</v>
      </c>
      <c r="F2215" s="2">
        <f t="shared" si="89"/>
        <v>43396</v>
      </c>
      <c r="G2215" s="5">
        <v>43332</v>
      </c>
      <c r="H2215" s="6">
        <v>45000</v>
      </c>
      <c r="I2215" s="9">
        <v>45000</v>
      </c>
      <c r="J2215" s="4" t="s">
        <v>19</v>
      </c>
      <c r="K2215" s="3" t="s">
        <v>16</v>
      </c>
      <c r="L2215" s="3" t="s">
        <v>20</v>
      </c>
    </row>
    <row r="2216" spans="1:12" ht="114.95" customHeight="1">
      <c r="A2216" s="32">
        <v>2192</v>
      </c>
      <c r="B2216" s="2">
        <v>43501</v>
      </c>
      <c r="C2216" s="3" t="s">
        <v>2386</v>
      </c>
      <c r="D2216" s="3" t="s">
        <v>2390</v>
      </c>
      <c r="E2216" s="4" t="s">
        <v>244</v>
      </c>
      <c r="F2216" s="2">
        <f>SUM(B2216+14)</f>
        <v>43515</v>
      </c>
      <c r="G2216" s="5">
        <v>41821</v>
      </c>
      <c r="H2216" s="6">
        <v>1593741</v>
      </c>
      <c r="I2216" s="7">
        <v>1593741</v>
      </c>
      <c r="J2216" s="4" t="s">
        <v>245</v>
      </c>
      <c r="K2216" s="8" t="s">
        <v>16</v>
      </c>
      <c r="L2216" s="3" t="s">
        <v>239</v>
      </c>
    </row>
    <row r="2217" spans="1:12" ht="114.95" customHeight="1">
      <c r="A2217" s="32">
        <v>2193</v>
      </c>
      <c r="B2217" s="2">
        <v>43502</v>
      </c>
      <c r="C2217" s="3" t="s">
        <v>2386</v>
      </c>
      <c r="D2217" s="3" t="s">
        <v>21</v>
      </c>
      <c r="E2217" s="18" t="s">
        <v>22</v>
      </c>
      <c r="F2217" s="2">
        <f>SUM(B2217+14)</f>
        <v>43516</v>
      </c>
      <c r="G2217" s="5">
        <v>41913</v>
      </c>
      <c r="H2217" s="6">
        <v>80000</v>
      </c>
      <c r="I2217" s="7">
        <v>80000</v>
      </c>
      <c r="J2217" s="4" t="s">
        <v>19</v>
      </c>
      <c r="K2217" s="8" t="s">
        <v>16</v>
      </c>
      <c r="L2217" s="3" t="s">
        <v>239</v>
      </c>
    </row>
    <row r="2218" spans="1:12" ht="114.95" customHeight="1">
      <c r="A2218" s="32">
        <v>2194</v>
      </c>
      <c r="B2218" s="2">
        <v>43682</v>
      </c>
      <c r="C2218" s="3" t="s">
        <v>2386</v>
      </c>
      <c r="D2218" s="3" t="s">
        <v>76</v>
      </c>
      <c r="E2218" s="4" t="s">
        <v>1030</v>
      </c>
      <c r="F2218" s="2">
        <f>SUM(B2218+14)</f>
        <v>43696</v>
      </c>
      <c r="G2218" s="5">
        <v>43647</v>
      </c>
      <c r="H2218" s="6">
        <v>54720</v>
      </c>
      <c r="I2218" s="7">
        <v>54720</v>
      </c>
      <c r="J2218" s="4" t="s">
        <v>19</v>
      </c>
      <c r="K2218" s="8" t="s">
        <v>16</v>
      </c>
      <c r="L2218" s="3" t="s">
        <v>20</v>
      </c>
    </row>
    <row r="2219" spans="1:12" ht="114.95" customHeight="1">
      <c r="A2219" s="32">
        <v>2195</v>
      </c>
      <c r="B2219" s="2">
        <v>43682</v>
      </c>
      <c r="C2219" s="3" t="s">
        <v>2386</v>
      </c>
      <c r="D2219" s="3" t="s">
        <v>765</v>
      </c>
      <c r="E2219" s="11" t="s">
        <v>120</v>
      </c>
      <c r="F2219" s="2">
        <f>SUM(B2219+14)</f>
        <v>43696</v>
      </c>
      <c r="G2219" s="5">
        <v>43678</v>
      </c>
      <c r="H2219" s="6">
        <v>70000</v>
      </c>
      <c r="I2219" s="9">
        <v>70000</v>
      </c>
      <c r="J2219" s="4" t="s">
        <v>19</v>
      </c>
      <c r="K2219" s="8" t="s">
        <v>16</v>
      </c>
      <c r="L2219" s="3" t="s">
        <v>20</v>
      </c>
    </row>
    <row r="2220" spans="1:12" ht="114.95" customHeight="1">
      <c r="A2220" s="32">
        <v>2196</v>
      </c>
      <c r="B2220" s="15">
        <v>43700.455555555556</v>
      </c>
      <c r="C2220" s="2" t="s">
        <v>2386</v>
      </c>
      <c r="D2220" s="3" t="s">
        <v>2389</v>
      </c>
      <c r="E2220" s="4" t="s">
        <v>433</v>
      </c>
      <c r="F2220" s="2">
        <f>SUM(B2220+14)</f>
        <v>43714.455555555556</v>
      </c>
      <c r="G2220" s="5">
        <v>43703</v>
      </c>
      <c r="H2220" s="6">
        <v>45000</v>
      </c>
      <c r="I2220" s="7">
        <v>50000</v>
      </c>
      <c r="J2220" s="4" t="s">
        <v>19</v>
      </c>
      <c r="K2220" s="8" t="s">
        <v>16</v>
      </c>
      <c r="L2220" s="3"/>
    </row>
    <row r="2221" spans="1:12" ht="114.95" customHeight="1">
      <c r="A2221" s="32">
        <v>2197</v>
      </c>
      <c r="B2221" s="2">
        <v>43714.518750000003</v>
      </c>
      <c r="C2221" s="3" t="s">
        <v>2386</v>
      </c>
      <c r="D2221" s="3" t="s">
        <v>2388</v>
      </c>
      <c r="E2221" s="4" t="s">
        <v>142</v>
      </c>
      <c r="F2221" s="2">
        <v>43728</v>
      </c>
      <c r="G2221" s="5">
        <v>43709</v>
      </c>
      <c r="H2221" s="6">
        <v>45000</v>
      </c>
      <c r="I2221" s="7">
        <v>50000</v>
      </c>
      <c r="J2221" s="4" t="s">
        <v>19</v>
      </c>
      <c r="K2221" s="8" t="s">
        <v>16</v>
      </c>
      <c r="L2221" s="3" t="s">
        <v>146</v>
      </c>
    </row>
    <row r="2222" spans="1:12" ht="114.95" customHeight="1">
      <c r="A2222" s="32">
        <v>2198</v>
      </c>
      <c r="B2222" s="2">
        <v>44248.320833333331</v>
      </c>
      <c r="C2222" s="3" t="s">
        <v>2386</v>
      </c>
      <c r="D2222" s="3" t="s">
        <v>179</v>
      </c>
      <c r="E2222" s="4" t="s">
        <v>93</v>
      </c>
      <c r="F2222" s="2">
        <f t="shared" ref="F2222:F2228" si="90">SUM(B2222+14)</f>
        <v>44262.320833333331</v>
      </c>
      <c r="G2222" s="5">
        <v>43661</v>
      </c>
      <c r="H2222" s="6">
        <v>75987</v>
      </c>
      <c r="I2222" s="7">
        <v>85000</v>
      </c>
      <c r="J2222" s="4" t="s">
        <v>19</v>
      </c>
      <c r="K2222" s="8" t="s">
        <v>16</v>
      </c>
      <c r="L2222" s="3"/>
    </row>
    <row r="2223" spans="1:12" ht="114.95" customHeight="1">
      <c r="A2223" s="32">
        <v>2199</v>
      </c>
      <c r="B2223" s="2">
        <v>44248.326388888891</v>
      </c>
      <c r="C2223" s="3" t="s">
        <v>2386</v>
      </c>
      <c r="D2223" s="3" t="s">
        <v>256</v>
      </c>
      <c r="E2223" s="4" t="s">
        <v>2391</v>
      </c>
      <c r="F2223" s="2">
        <f t="shared" si="90"/>
        <v>44262.326388888891</v>
      </c>
      <c r="G2223" s="5">
        <v>43739</v>
      </c>
      <c r="H2223" s="6">
        <v>175000</v>
      </c>
      <c r="I2223" s="7">
        <v>200000</v>
      </c>
      <c r="J2223" s="4" t="s">
        <v>19</v>
      </c>
      <c r="K2223" s="8" t="s">
        <v>16</v>
      </c>
      <c r="L2223" s="3"/>
    </row>
    <row r="2224" spans="1:12" ht="114.95" customHeight="1">
      <c r="A2224" s="32">
        <v>2200</v>
      </c>
      <c r="B2224" s="2">
        <v>44248.344444444447</v>
      </c>
      <c r="C2224" s="3" t="s">
        <v>2386</v>
      </c>
      <c r="D2224" s="3" t="s">
        <v>76</v>
      </c>
      <c r="E2224" s="4" t="s">
        <v>2392</v>
      </c>
      <c r="F2224" s="2">
        <f t="shared" si="90"/>
        <v>44262.344444444447</v>
      </c>
      <c r="G2224" s="5">
        <v>44042</v>
      </c>
      <c r="H2224" s="6">
        <v>57300</v>
      </c>
      <c r="I2224" s="7">
        <v>57300</v>
      </c>
      <c r="J2224" s="4" t="s">
        <v>19</v>
      </c>
      <c r="K2224" s="8" t="s">
        <v>16</v>
      </c>
      <c r="L2224" s="3"/>
    </row>
    <row r="2225" spans="1:12" ht="114.95" customHeight="1">
      <c r="A2225" s="32">
        <v>2201</v>
      </c>
      <c r="B2225" s="2">
        <v>44248.345833333333</v>
      </c>
      <c r="C2225" s="3" t="s">
        <v>2386</v>
      </c>
      <c r="D2225" s="3" t="s">
        <v>179</v>
      </c>
      <c r="E2225" s="4" t="s">
        <v>93</v>
      </c>
      <c r="F2225" s="2">
        <f t="shared" si="90"/>
        <v>44262.345833333333</v>
      </c>
      <c r="G2225" s="5">
        <v>44027</v>
      </c>
      <c r="H2225" s="6">
        <v>78651</v>
      </c>
      <c r="I2225" s="7">
        <v>85000</v>
      </c>
      <c r="J2225" s="4" t="s">
        <v>19</v>
      </c>
      <c r="K2225" s="8" t="s">
        <v>16</v>
      </c>
      <c r="L2225" s="3"/>
    </row>
    <row r="2226" spans="1:12" ht="114.95" customHeight="1">
      <c r="A2226" s="32">
        <v>2202</v>
      </c>
      <c r="B2226" s="2">
        <v>44248.35</v>
      </c>
      <c r="C2226" s="3" t="s">
        <v>2386</v>
      </c>
      <c r="D2226" s="3" t="s">
        <v>765</v>
      </c>
      <c r="E2226" s="4" t="s">
        <v>120</v>
      </c>
      <c r="F2226" s="2">
        <f t="shared" si="90"/>
        <v>44262.35</v>
      </c>
      <c r="G2226" s="5">
        <v>44044</v>
      </c>
      <c r="H2226" s="6">
        <v>70959</v>
      </c>
      <c r="I2226" s="7">
        <v>130000</v>
      </c>
      <c r="J2226" s="4" t="s">
        <v>19</v>
      </c>
      <c r="K2226" s="8" t="s">
        <v>16</v>
      </c>
      <c r="L2226" s="3"/>
    </row>
    <row r="2227" spans="1:12" ht="114.95" customHeight="1">
      <c r="A2227" s="32">
        <v>2204</v>
      </c>
      <c r="B2227" s="2">
        <v>44404.727083333331</v>
      </c>
      <c r="C2227" s="3" t="s">
        <v>2386</v>
      </c>
      <c r="D2227" s="3" t="s">
        <v>2389</v>
      </c>
      <c r="E2227" s="4" t="s">
        <v>433</v>
      </c>
      <c r="F2227" s="2">
        <f t="shared" si="90"/>
        <v>44418.727083333331</v>
      </c>
      <c r="G2227" s="5">
        <v>44409</v>
      </c>
      <c r="H2227" s="6">
        <v>49500</v>
      </c>
      <c r="I2227" s="7">
        <v>95400</v>
      </c>
      <c r="J2227" s="4" t="s">
        <v>15</v>
      </c>
      <c r="K2227" s="8" t="s">
        <v>16</v>
      </c>
      <c r="L2227" s="3"/>
    </row>
    <row r="2228" spans="1:12" ht="114.95" customHeight="1">
      <c r="A2228" s="32">
        <v>2203</v>
      </c>
      <c r="B2228" s="2">
        <v>44404.727777777778</v>
      </c>
      <c r="C2228" s="3" t="s">
        <v>2386</v>
      </c>
      <c r="D2228" s="3" t="s">
        <v>2393</v>
      </c>
      <c r="E2228" s="4" t="s">
        <v>78</v>
      </c>
      <c r="F2228" s="2">
        <f t="shared" si="90"/>
        <v>44418.727777777778</v>
      </c>
      <c r="G2228" s="5">
        <v>44409</v>
      </c>
      <c r="H2228" s="6">
        <v>62639</v>
      </c>
      <c r="I2228" s="7">
        <v>75000</v>
      </c>
      <c r="J2228" s="4" t="s">
        <v>15</v>
      </c>
      <c r="K2228" s="8" t="s">
        <v>16</v>
      </c>
      <c r="L2228" s="3"/>
    </row>
    <row r="2229" spans="1:12" ht="114.95" customHeight="1">
      <c r="A2229" s="32">
        <v>2205</v>
      </c>
      <c r="B2229" s="2">
        <v>43227</v>
      </c>
      <c r="C2229" s="3" t="s">
        <v>2394</v>
      </c>
      <c r="D2229" s="3" t="s">
        <v>92</v>
      </c>
      <c r="E2229" s="4" t="s">
        <v>93</v>
      </c>
      <c r="F2229" s="2">
        <v>43300</v>
      </c>
      <c r="G2229" s="5">
        <v>43107</v>
      </c>
      <c r="H2229" s="6">
        <v>457894</v>
      </c>
      <c r="I2229" s="7">
        <v>457894</v>
      </c>
      <c r="J2229" s="4" t="s">
        <v>19</v>
      </c>
      <c r="K2229" s="8" t="s">
        <v>16</v>
      </c>
      <c r="L2229" s="3" t="s">
        <v>106</v>
      </c>
    </row>
    <row r="2230" spans="1:12" ht="114.95" customHeight="1">
      <c r="A2230" s="32">
        <v>2206</v>
      </c>
      <c r="B2230" s="2">
        <v>43227</v>
      </c>
      <c r="C2230" s="3" t="s">
        <v>2394</v>
      </c>
      <c r="D2230" s="3" t="s">
        <v>199</v>
      </c>
      <c r="E2230" s="11" t="s">
        <v>120</v>
      </c>
      <c r="F2230" s="2">
        <v>43300</v>
      </c>
      <c r="G2230" s="5">
        <v>43107</v>
      </c>
      <c r="H2230" s="6">
        <v>25000</v>
      </c>
      <c r="I2230" s="7">
        <v>25000</v>
      </c>
      <c r="J2230" s="4" t="s">
        <v>19</v>
      </c>
      <c r="K2230" s="8" t="s">
        <v>16</v>
      </c>
      <c r="L2230" s="3" t="s">
        <v>106</v>
      </c>
    </row>
    <row r="2231" spans="1:12" ht="114.95" customHeight="1">
      <c r="A2231" s="32">
        <v>2207</v>
      </c>
      <c r="B2231" s="2">
        <v>43227</v>
      </c>
      <c r="C2231" s="3" t="s">
        <v>2394</v>
      </c>
      <c r="D2231" s="3" t="s">
        <v>956</v>
      </c>
      <c r="E2231" s="11" t="s">
        <v>120</v>
      </c>
      <c r="F2231" s="2">
        <v>43300</v>
      </c>
      <c r="G2231" s="5">
        <v>43107</v>
      </c>
      <c r="H2231" s="6">
        <v>25000</v>
      </c>
      <c r="I2231" s="7">
        <v>25000</v>
      </c>
      <c r="J2231" s="4" t="s">
        <v>19</v>
      </c>
      <c r="K2231" s="8" t="s">
        <v>16</v>
      </c>
      <c r="L2231" s="3" t="s">
        <v>106</v>
      </c>
    </row>
    <row r="2232" spans="1:12" ht="114.95" customHeight="1">
      <c r="A2232" s="32">
        <v>2208</v>
      </c>
      <c r="B2232" s="2">
        <v>43227</v>
      </c>
      <c r="C2232" s="3" t="s">
        <v>2394</v>
      </c>
      <c r="D2232" s="3" t="s">
        <v>2395</v>
      </c>
      <c r="E2232" s="4" t="s">
        <v>2396</v>
      </c>
      <c r="F2232" s="2">
        <v>43300</v>
      </c>
      <c r="G2232" s="5">
        <v>43107</v>
      </c>
      <c r="H2232" s="6">
        <v>25000</v>
      </c>
      <c r="I2232" s="7">
        <v>25000</v>
      </c>
      <c r="J2232" s="4" t="s">
        <v>19</v>
      </c>
      <c r="K2232" s="8" t="s">
        <v>16</v>
      </c>
      <c r="L2232" s="3" t="s">
        <v>106</v>
      </c>
    </row>
    <row r="2233" spans="1:12" ht="114.95" customHeight="1">
      <c r="A2233" s="32">
        <v>2209</v>
      </c>
      <c r="B2233" s="2">
        <v>43334</v>
      </c>
      <c r="C2233" s="3" t="s">
        <v>2394</v>
      </c>
      <c r="D2233" s="3" t="s">
        <v>2397</v>
      </c>
      <c r="E2233" s="4" t="s">
        <v>433</v>
      </c>
      <c r="F2233" s="2">
        <v>43229</v>
      </c>
      <c r="G2233" s="5">
        <v>43260</v>
      </c>
      <c r="H2233" s="6">
        <v>27529</v>
      </c>
      <c r="I2233" s="7">
        <v>27529</v>
      </c>
      <c r="J2233" s="4" t="s">
        <v>15</v>
      </c>
      <c r="K2233" s="8" t="s">
        <v>16</v>
      </c>
      <c r="L2233" s="3"/>
    </row>
    <row r="2234" spans="1:12" ht="114.95" customHeight="1">
      <c r="A2234" s="32">
        <v>2210</v>
      </c>
      <c r="B2234" s="2">
        <v>44068.568055555559</v>
      </c>
      <c r="C2234" s="3" t="s">
        <v>2394</v>
      </c>
      <c r="D2234" s="3" t="s">
        <v>2398</v>
      </c>
      <c r="E2234" s="3" t="s">
        <v>2399</v>
      </c>
      <c r="F2234" s="2">
        <v>44078</v>
      </c>
      <c r="G2234" s="2">
        <v>44071</v>
      </c>
      <c r="H2234" s="10">
        <v>301285.40000000002</v>
      </c>
      <c r="I2234" s="10">
        <v>301285.40000000002</v>
      </c>
      <c r="J2234" s="3" t="s">
        <v>15</v>
      </c>
      <c r="K2234" s="3" t="s">
        <v>16</v>
      </c>
      <c r="L2234" s="3"/>
    </row>
    <row r="2235" spans="1:12" ht="114.95" customHeight="1">
      <c r="A2235" s="32">
        <v>2211</v>
      </c>
      <c r="B2235" s="2">
        <v>44068.613888888889</v>
      </c>
      <c r="C2235" s="3" t="s">
        <v>2394</v>
      </c>
      <c r="D2235" s="3" t="s">
        <v>2400</v>
      </c>
      <c r="E2235" s="3" t="s">
        <v>2401</v>
      </c>
      <c r="F2235" s="2">
        <v>44078</v>
      </c>
      <c r="G2235" s="2">
        <v>44071</v>
      </c>
      <c r="H2235" s="10">
        <v>124668</v>
      </c>
      <c r="I2235" s="10">
        <v>124668</v>
      </c>
      <c r="J2235" s="3" t="s">
        <v>15</v>
      </c>
      <c r="K2235" s="3" t="s">
        <v>16</v>
      </c>
      <c r="L2235" s="3"/>
    </row>
    <row r="2236" spans="1:12" ht="114.95" customHeight="1">
      <c r="A2236" s="32">
        <v>2218</v>
      </c>
      <c r="B2236" s="2">
        <v>44249.669444444444</v>
      </c>
      <c r="C2236" s="3" t="s">
        <v>2394</v>
      </c>
      <c r="D2236" s="3" t="s">
        <v>2402</v>
      </c>
      <c r="E2236" s="4" t="s">
        <v>2403</v>
      </c>
      <c r="F2236" s="2">
        <f t="shared" ref="F2236:F2251" si="91">SUM(B2236+14)</f>
        <v>44263.669444444444</v>
      </c>
      <c r="G2236" s="5">
        <v>43833</v>
      </c>
      <c r="H2236" s="6">
        <v>32716.06</v>
      </c>
      <c r="I2236" s="7">
        <v>32716.06</v>
      </c>
      <c r="J2236" s="4" t="s">
        <v>19</v>
      </c>
      <c r="K2236" s="8" t="s">
        <v>16</v>
      </c>
      <c r="L2236" s="3"/>
    </row>
    <row r="2237" spans="1:12" ht="114.95" customHeight="1">
      <c r="A2237" s="32">
        <v>2217</v>
      </c>
      <c r="B2237" s="2">
        <v>44249.675000000003</v>
      </c>
      <c r="C2237" s="3" t="s">
        <v>2394</v>
      </c>
      <c r="D2237" s="3" t="s">
        <v>2404</v>
      </c>
      <c r="E2237" s="4" t="s">
        <v>2405</v>
      </c>
      <c r="F2237" s="2">
        <f t="shared" si="91"/>
        <v>44263.675000000003</v>
      </c>
      <c r="G2237" s="5">
        <v>43647</v>
      </c>
      <c r="H2237" s="6">
        <v>67667.38</v>
      </c>
      <c r="I2237" s="7">
        <v>67667.38</v>
      </c>
      <c r="J2237" s="4" t="s">
        <v>37</v>
      </c>
      <c r="K2237" s="8" t="s">
        <v>16</v>
      </c>
      <c r="L2237" s="3" t="s">
        <v>1097</v>
      </c>
    </row>
    <row r="2238" spans="1:12" ht="114.95" customHeight="1">
      <c r="A2238" s="32">
        <v>2215</v>
      </c>
      <c r="B2238" s="2">
        <v>44249.677083333336</v>
      </c>
      <c r="C2238" s="3" t="s">
        <v>2394</v>
      </c>
      <c r="D2238" s="3" t="s">
        <v>569</v>
      </c>
      <c r="E2238" s="4" t="s">
        <v>431</v>
      </c>
      <c r="F2238" s="2">
        <f t="shared" si="91"/>
        <v>44263.677083333336</v>
      </c>
      <c r="G2238" s="5">
        <v>43941</v>
      </c>
      <c r="H2238" s="6">
        <v>27100</v>
      </c>
      <c r="I2238" s="7">
        <v>27100</v>
      </c>
      <c r="J2238" s="4" t="s">
        <v>166</v>
      </c>
      <c r="K2238" s="8" t="s">
        <v>16</v>
      </c>
      <c r="L2238" s="3"/>
    </row>
    <row r="2239" spans="1:12" ht="114.95" customHeight="1">
      <c r="A2239" s="32">
        <v>2214</v>
      </c>
      <c r="B2239" s="2">
        <v>44249.679861111108</v>
      </c>
      <c r="C2239" s="3" t="s">
        <v>2394</v>
      </c>
      <c r="D2239" s="3" t="s">
        <v>179</v>
      </c>
      <c r="E2239" s="4" t="s">
        <v>93</v>
      </c>
      <c r="F2239" s="2">
        <f t="shared" si="91"/>
        <v>44263.679861111108</v>
      </c>
      <c r="G2239" s="5">
        <v>43647</v>
      </c>
      <c r="H2239" s="6">
        <v>325534.28999999998</v>
      </c>
      <c r="I2239" s="7">
        <v>325534.28999999998</v>
      </c>
      <c r="J2239" s="4" t="s">
        <v>19</v>
      </c>
      <c r="K2239" s="8" t="s">
        <v>16</v>
      </c>
      <c r="L2239" s="3" t="s">
        <v>1097</v>
      </c>
    </row>
    <row r="2240" spans="1:12" ht="114.95" customHeight="1">
      <c r="A2240" s="32">
        <v>2213</v>
      </c>
      <c r="B2240" s="2">
        <v>44249.681944444441</v>
      </c>
      <c r="C2240" s="3" t="s">
        <v>2394</v>
      </c>
      <c r="D2240" s="3" t="s">
        <v>225</v>
      </c>
      <c r="E2240" s="4" t="s">
        <v>1041</v>
      </c>
      <c r="F2240" s="2">
        <f t="shared" si="91"/>
        <v>44263.681944444441</v>
      </c>
      <c r="G2240" s="5">
        <v>43647</v>
      </c>
      <c r="H2240" s="6">
        <v>195168.75</v>
      </c>
      <c r="I2240" s="7">
        <v>195168.75</v>
      </c>
      <c r="J2240" s="4" t="s">
        <v>19</v>
      </c>
      <c r="K2240" s="8" t="s">
        <v>16</v>
      </c>
      <c r="L2240" s="3" t="s">
        <v>1097</v>
      </c>
    </row>
    <row r="2241" spans="1:12" ht="114.95" customHeight="1">
      <c r="A2241" s="32">
        <v>2212</v>
      </c>
      <c r="B2241" s="2">
        <v>44249.682638888888</v>
      </c>
      <c r="C2241" s="3" t="s">
        <v>2394</v>
      </c>
      <c r="D2241" s="3" t="s">
        <v>956</v>
      </c>
      <c r="E2241" s="4" t="s">
        <v>1041</v>
      </c>
      <c r="F2241" s="2">
        <f t="shared" si="91"/>
        <v>44263.682638888888</v>
      </c>
      <c r="G2241" s="5">
        <v>43647</v>
      </c>
      <c r="H2241" s="6">
        <v>44362.5</v>
      </c>
      <c r="I2241" s="7">
        <v>44362.5</v>
      </c>
      <c r="J2241" s="4" t="s">
        <v>19</v>
      </c>
      <c r="K2241" s="8" t="s">
        <v>16</v>
      </c>
      <c r="L2241" s="3" t="s">
        <v>1097</v>
      </c>
    </row>
    <row r="2242" spans="1:12" ht="114.95" customHeight="1">
      <c r="A2242" s="32">
        <v>2216</v>
      </c>
      <c r="B2242" s="2">
        <v>44249.69027777778</v>
      </c>
      <c r="C2242" s="3" t="s">
        <v>2394</v>
      </c>
      <c r="D2242" s="3" t="s">
        <v>2406</v>
      </c>
      <c r="E2242" s="4" t="s">
        <v>706</v>
      </c>
      <c r="F2242" s="2">
        <f t="shared" si="91"/>
        <v>44263.69027777778</v>
      </c>
      <c r="G2242" s="5">
        <v>43782</v>
      </c>
      <c r="H2242" s="6">
        <v>36633.83</v>
      </c>
      <c r="I2242" s="7">
        <v>36633.83</v>
      </c>
      <c r="J2242" s="4" t="s">
        <v>61</v>
      </c>
      <c r="K2242" s="8" t="s">
        <v>16</v>
      </c>
      <c r="L2242" s="3" t="s">
        <v>1097</v>
      </c>
    </row>
    <row r="2243" spans="1:12" ht="114.95" customHeight="1">
      <c r="A2243" s="32">
        <v>2219</v>
      </c>
      <c r="B2243" s="2">
        <v>44249.708333333336</v>
      </c>
      <c r="C2243" s="3" t="s">
        <v>2394</v>
      </c>
      <c r="D2243" s="3" t="s">
        <v>1132</v>
      </c>
      <c r="E2243" s="4" t="s">
        <v>2391</v>
      </c>
      <c r="F2243" s="2">
        <f t="shared" si="91"/>
        <v>44263.708333333336</v>
      </c>
      <c r="G2243" s="5">
        <v>43466</v>
      </c>
      <c r="H2243" s="6">
        <v>757040.15</v>
      </c>
      <c r="I2243" s="7">
        <v>757040.15</v>
      </c>
      <c r="J2243" s="4" t="s">
        <v>64</v>
      </c>
      <c r="K2243" s="8" t="s">
        <v>16</v>
      </c>
      <c r="L2243" s="3" t="s">
        <v>1097</v>
      </c>
    </row>
    <row r="2244" spans="1:12" ht="114.95" customHeight="1">
      <c r="A2244" s="32">
        <v>2220</v>
      </c>
      <c r="B2244" s="2">
        <v>44249.711111111108</v>
      </c>
      <c r="C2244" s="3" t="s">
        <v>2394</v>
      </c>
      <c r="D2244" s="3" t="s">
        <v>794</v>
      </c>
      <c r="E2244" s="4" t="s">
        <v>2407</v>
      </c>
      <c r="F2244" s="2">
        <f t="shared" si="91"/>
        <v>44263.711111111108</v>
      </c>
      <c r="G2244" s="5">
        <v>43466</v>
      </c>
      <c r="H2244" s="6">
        <v>120452.44</v>
      </c>
      <c r="I2244" s="7">
        <v>120452.44</v>
      </c>
      <c r="J2244" s="4" t="s">
        <v>64</v>
      </c>
      <c r="K2244" s="8" t="s">
        <v>16</v>
      </c>
      <c r="L2244" s="3" t="s">
        <v>1097</v>
      </c>
    </row>
    <row r="2245" spans="1:12" ht="114.95" customHeight="1">
      <c r="A2245" s="32">
        <v>2221</v>
      </c>
      <c r="B2245" s="2">
        <v>44281.54583333333</v>
      </c>
      <c r="C2245" s="3" t="s">
        <v>2394</v>
      </c>
      <c r="D2245" s="3" t="s">
        <v>2404</v>
      </c>
      <c r="E2245" s="4" t="s">
        <v>2405</v>
      </c>
      <c r="F2245" s="2">
        <f t="shared" si="91"/>
        <v>44295.54583333333</v>
      </c>
      <c r="G2245" s="5">
        <v>44013</v>
      </c>
      <c r="H2245" s="6">
        <v>67667.38</v>
      </c>
      <c r="I2245" s="7">
        <v>67667.38</v>
      </c>
      <c r="J2245" s="4" t="s">
        <v>37</v>
      </c>
      <c r="K2245" s="8" t="s">
        <v>16</v>
      </c>
      <c r="L2245" s="3"/>
    </row>
    <row r="2246" spans="1:12" ht="114.95" customHeight="1">
      <c r="A2246" s="32">
        <v>2222</v>
      </c>
      <c r="B2246" s="2">
        <v>44281.54791666667</v>
      </c>
      <c r="C2246" s="3" t="s">
        <v>2394</v>
      </c>
      <c r="D2246" s="3" t="s">
        <v>569</v>
      </c>
      <c r="E2246" s="4" t="s">
        <v>431</v>
      </c>
      <c r="F2246" s="2">
        <f t="shared" si="91"/>
        <v>44295.54791666667</v>
      </c>
      <c r="G2246" s="5">
        <v>44012</v>
      </c>
      <c r="H2246" s="6">
        <v>27100</v>
      </c>
      <c r="I2246" s="7">
        <v>27100</v>
      </c>
      <c r="J2246" s="4" t="s">
        <v>166</v>
      </c>
      <c r="K2246" s="8" t="s">
        <v>16</v>
      </c>
      <c r="L2246" s="3"/>
    </row>
    <row r="2247" spans="1:12" ht="114.95" customHeight="1">
      <c r="A2247" s="32">
        <v>2227</v>
      </c>
      <c r="B2247" s="2">
        <v>44301.97152777778</v>
      </c>
      <c r="C2247" s="3" t="s">
        <v>2394</v>
      </c>
      <c r="D2247" s="3" t="s">
        <v>956</v>
      </c>
      <c r="E2247" s="4" t="s">
        <v>226</v>
      </c>
      <c r="F2247" s="2">
        <f t="shared" si="91"/>
        <v>44315.97152777778</v>
      </c>
      <c r="G2247" s="5">
        <v>44013</v>
      </c>
      <c r="H2247" s="6">
        <v>44362.5</v>
      </c>
      <c r="I2247" s="7">
        <v>44362.5</v>
      </c>
      <c r="J2247" s="4" t="s">
        <v>16</v>
      </c>
      <c r="K2247" s="8" t="s">
        <v>16</v>
      </c>
      <c r="L2247" s="3" t="s">
        <v>1110</v>
      </c>
    </row>
    <row r="2248" spans="1:12" ht="114.95" customHeight="1">
      <c r="A2248" s="32">
        <v>2225</v>
      </c>
      <c r="B2248" s="2">
        <v>44301.974999999999</v>
      </c>
      <c r="C2248" s="3" t="s">
        <v>2394</v>
      </c>
      <c r="D2248" s="3" t="s">
        <v>2402</v>
      </c>
      <c r="E2248" s="4" t="s">
        <v>2403</v>
      </c>
      <c r="F2248" s="2">
        <f t="shared" si="91"/>
        <v>44315.974999999999</v>
      </c>
      <c r="G2248" s="5">
        <v>44046</v>
      </c>
      <c r="H2248" s="6">
        <v>32716.06</v>
      </c>
      <c r="I2248" s="7">
        <v>32716.06</v>
      </c>
      <c r="J2248" s="4" t="s">
        <v>16</v>
      </c>
      <c r="K2248" s="8" t="s">
        <v>16</v>
      </c>
      <c r="L2248" s="3" t="s">
        <v>1110</v>
      </c>
    </row>
    <row r="2249" spans="1:12" ht="114.95" customHeight="1">
      <c r="A2249" s="32">
        <v>2224</v>
      </c>
      <c r="B2249" s="2">
        <v>44301.977083333331</v>
      </c>
      <c r="C2249" s="3" t="s">
        <v>2394</v>
      </c>
      <c r="D2249" s="3" t="s">
        <v>179</v>
      </c>
      <c r="E2249" s="4" t="s">
        <v>93</v>
      </c>
      <c r="F2249" s="2">
        <f t="shared" si="91"/>
        <v>44315.977083333331</v>
      </c>
      <c r="G2249" s="5">
        <v>44013</v>
      </c>
      <c r="H2249" s="6">
        <v>325534.28999999998</v>
      </c>
      <c r="I2249" s="7">
        <v>325534.28999999998</v>
      </c>
      <c r="J2249" s="4" t="s">
        <v>16</v>
      </c>
      <c r="K2249" s="8" t="s">
        <v>16</v>
      </c>
      <c r="L2249" s="3" t="s">
        <v>1110</v>
      </c>
    </row>
    <row r="2250" spans="1:12" ht="114.95" customHeight="1">
      <c r="A2250" s="32">
        <v>2223</v>
      </c>
      <c r="B2250" s="2">
        <v>44301.979166666664</v>
      </c>
      <c r="C2250" s="3" t="s">
        <v>2394</v>
      </c>
      <c r="D2250" s="3" t="s">
        <v>225</v>
      </c>
      <c r="E2250" s="4" t="s">
        <v>226</v>
      </c>
      <c r="F2250" s="2">
        <f t="shared" si="91"/>
        <v>44315.979166666664</v>
      </c>
      <c r="G2250" s="5">
        <v>44044</v>
      </c>
      <c r="H2250" s="6">
        <v>195168.75</v>
      </c>
      <c r="I2250" s="7">
        <v>195168.75</v>
      </c>
      <c r="J2250" s="4" t="s">
        <v>16</v>
      </c>
      <c r="K2250" s="8" t="s">
        <v>16</v>
      </c>
      <c r="L2250" s="3" t="s">
        <v>1110</v>
      </c>
    </row>
    <row r="2251" spans="1:12" ht="114.95" customHeight="1">
      <c r="A2251" s="32">
        <v>2226</v>
      </c>
      <c r="B2251" s="2">
        <v>44312.895833333336</v>
      </c>
      <c r="C2251" s="3" t="s">
        <v>2394</v>
      </c>
      <c r="D2251" s="3" t="s">
        <v>1132</v>
      </c>
      <c r="E2251" s="4" t="s">
        <v>2391</v>
      </c>
      <c r="F2251" s="2">
        <f t="shared" si="91"/>
        <v>44326.895833333336</v>
      </c>
      <c r="G2251" s="5">
        <v>44013</v>
      </c>
      <c r="H2251" s="6">
        <v>757040.15</v>
      </c>
      <c r="I2251" s="7">
        <v>757040.15</v>
      </c>
      <c r="J2251" s="4" t="s">
        <v>64</v>
      </c>
      <c r="K2251" s="8" t="s">
        <v>16</v>
      </c>
      <c r="L2251" s="3"/>
    </row>
    <row r="2252" spans="1:12" ht="114.95" customHeight="1">
      <c r="A2252" s="32">
        <v>2228</v>
      </c>
      <c r="B2252" s="2">
        <v>44333.87777777778</v>
      </c>
      <c r="C2252" s="3" t="s">
        <v>2394</v>
      </c>
      <c r="D2252" s="3" t="s">
        <v>28</v>
      </c>
      <c r="E2252" s="4" t="s">
        <v>2408</v>
      </c>
      <c r="F2252" s="2">
        <f>SUM(B2252 + 14)</f>
        <v>44347.87777777778</v>
      </c>
      <c r="G2252" s="5">
        <v>43773</v>
      </c>
      <c r="H2252" s="6">
        <v>173569.93</v>
      </c>
      <c r="I2252" s="7">
        <v>173560.93</v>
      </c>
      <c r="J2252" s="4" t="s">
        <v>16</v>
      </c>
      <c r="K2252" s="8" t="s">
        <v>16</v>
      </c>
      <c r="L2252" s="3" t="s">
        <v>2409</v>
      </c>
    </row>
    <row r="2253" spans="1:12" ht="114.95" customHeight="1">
      <c r="A2253" s="32">
        <v>2229</v>
      </c>
      <c r="B2253" s="2">
        <v>44400.697916666664</v>
      </c>
      <c r="C2253" s="3" t="s">
        <v>2394</v>
      </c>
      <c r="D2253" s="3" t="s">
        <v>1863</v>
      </c>
      <c r="E2253" s="4" t="s">
        <v>2410</v>
      </c>
      <c r="F2253" s="2">
        <f t="shared" ref="F2253:F2259" si="92">SUM(B2253+14)</f>
        <v>44414.697916666664</v>
      </c>
      <c r="G2253" s="5">
        <v>44417</v>
      </c>
      <c r="H2253" s="6">
        <v>46110.33</v>
      </c>
      <c r="I2253" s="7">
        <v>46110.33</v>
      </c>
      <c r="J2253" s="4" t="s">
        <v>37</v>
      </c>
      <c r="K2253" s="8" t="s">
        <v>16</v>
      </c>
      <c r="L2253" s="3"/>
    </row>
    <row r="2254" spans="1:12" ht="114.95" customHeight="1">
      <c r="A2254" s="32">
        <v>2230</v>
      </c>
      <c r="B2254" s="2">
        <v>44413.673611111109</v>
      </c>
      <c r="C2254" s="3" t="s">
        <v>2394</v>
      </c>
      <c r="D2254" s="3" t="s">
        <v>2411</v>
      </c>
      <c r="E2254" s="4" t="s">
        <v>2412</v>
      </c>
      <c r="F2254" s="2">
        <f t="shared" si="92"/>
        <v>44427.673611111109</v>
      </c>
      <c r="G2254" s="5">
        <v>44428</v>
      </c>
      <c r="H2254" s="6">
        <v>33664.81</v>
      </c>
      <c r="I2254" s="7">
        <v>33664.81</v>
      </c>
      <c r="J2254" s="4" t="s">
        <v>37</v>
      </c>
      <c r="K2254" s="8" t="s">
        <v>16</v>
      </c>
      <c r="L2254" s="3"/>
    </row>
    <row r="2255" spans="1:12" ht="114.95" customHeight="1">
      <c r="A2255" s="32">
        <v>2231</v>
      </c>
      <c r="B2255" s="28">
        <v>44154.518055555556</v>
      </c>
      <c r="C2255" s="3" t="s">
        <v>2413</v>
      </c>
      <c r="D2255" s="3" t="s">
        <v>569</v>
      </c>
      <c r="E2255" s="3" t="s">
        <v>2414</v>
      </c>
      <c r="F2255" s="28">
        <f t="shared" si="92"/>
        <v>44168.518055555556</v>
      </c>
      <c r="G2255" s="28">
        <v>42914</v>
      </c>
      <c r="H2255" s="7">
        <v>37180</v>
      </c>
      <c r="I2255" s="7">
        <v>37180</v>
      </c>
      <c r="J2255" s="3" t="s">
        <v>166</v>
      </c>
      <c r="K2255" s="29" t="s">
        <v>16</v>
      </c>
      <c r="L2255" s="3" t="s">
        <v>1052</v>
      </c>
    </row>
    <row r="2256" spans="1:12" ht="114.95" customHeight="1">
      <c r="A2256" s="32">
        <v>2232</v>
      </c>
      <c r="B2256" s="28">
        <v>44154.581250000003</v>
      </c>
      <c r="C2256" s="3" t="s">
        <v>2413</v>
      </c>
      <c r="D2256" s="3" t="s">
        <v>2415</v>
      </c>
      <c r="E2256" s="3" t="s">
        <v>2416</v>
      </c>
      <c r="F2256" s="28">
        <f t="shared" si="92"/>
        <v>44168.581250000003</v>
      </c>
      <c r="G2256" s="28">
        <v>43056</v>
      </c>
      <c r="H2256" s="7">
        <v>27443</v>
      </c>
      <c r="I2256" s="7">
        <v>27443</v>
      </c>
      <c r="J2256" s="3" t="s">
        <v>37</v>
      </c>
      <c r="K2256" s="29" t="s">
        <v>16</v>
      </c>
      <c r="L2256" s="3" t="s">
        <v>1052</v>
      </c>
    </row>
    <row r="2257" spans="1:12" ht="114.95" customHeight="1">
      <c r="A2257" s="32">
        <v>2233</v>
      </c>
      <c r="B2257" s="28">
        <v>44154.60833333333</v>
      </c>
      <c r="C2257" s="3" t="s">
        <v>2413</v>
      </c>
      <c r="D2257" s="3" t="s">
        <v>72</v>
      </c>
      <c r="E2257" s="3" t="s">
        <v>2417</v>
      </c>
      <c r="F2257" s="28">
        <f t="shared" si="92"/>
        <v>44168.60833333333</v>
      </c>
      <c r="G2257" s="28">
        <v>43894</v>
      </c>
      <c r="H2257" s="7">
        <v>449440</v>
      </c>
      <c r="I2257" s="7">
        <v>449440</v>
      </c>
      <c r="J2257" s="3" t="s">
        <v>73</v>
      </c>
      <c r="K2257" s="29" t="s">
        <v>16</v>
      </c>
      <c r="L2257" s="3" t="s">
        <v>1052</v>
      </c>
    </row>
    <row r="2258" spans="1:12" ht="114.95" customHeight="1">
      <c r="A2258" s="32">
        <v>2234</v>
      </c>
      <c r="B2258" s="28">
        <v>44155.59375</v>
      </c>
      <c r="C2258" s="3" t="s">
        <v>2413</v>
      </c>
      <c r="D2258" s="3" t="s">
        <v>1170</v>
      </c>
      <c r="E2258" s="3" t="s">
        <v>2418</v>
      </c>
      <c r="F2258" s="28">
        <f t="shared" si="92"/>
        <v>44169.59375</v>
      </c>
      <c r="G2258" s="28">
        <v>44067</v>
      </c>
      <c r="H2258" s="7">
        <v>129178</v>
      </c>
      <c r="I2258" s="7">
        <v>129178</v>
      </c>
      <c r="J2258" s="3" t="s">
        <v>216</v>
      </c>
      <c r="K2258" s="29" t="s">
        <v>16</v>
      </c>
      <c r="L2258" s="3" t="s">
        <v>1052</v>
      </c>
    </row>
    <row r="2259" spans="1:12" ht="114.95" customHeight="1">
      <c r="A2259" s="32">
        <v>2235</v>
      </c>
      <c r="B2259" s="28">
        <v>44155.631944444445</v>
      </c>
      <c r="C2259" s="3" t="s">
        <v>2413</v>
      </c>
      <c r="D2259" s="3" t="s">
        <v>76</v>
      </c>
      <c r="E2259" s="3" t="s">
        <v>2419</v>
      </c>
      <c r="F2259" s="28">
        <f t="shared" si="92"/>
        <v>44169.631944444445</v>
      </c>
      <c r="G2259" s="28">
        <v>43981</v>
      </c>
      <c r="H2259" s="7">
        <v>24000</v>
      </c>
      <c r="I2259" s="7">
        <v>75497</v>
      </c>
      <c r="J2259" s="3" t="s">
        <v>51</v>
      </c>
      <c r="K2259" s="29" t="s">
        <v>16</v>
      </c>
      <c r="L2259" s="3" t="s">
        <v>1052</v>
      </c>
    </row>
    <row r="2260" spans="1:12" ht="114.95" customHeight="1">
      <c r="A2260" s="32">
        <v>2236</v>
      </c>
      <c r="B2260" s="12">
        <v>44208.511111111111</v>
      </c>
      <c r="C2260" s="13" t="s">
        <v>2413</v>
      </c>
      <c r="D2260" s="13" t="s">
        <v>2420</v>
      </c>
      <c r="E2260" s="13" t="s">
        <v>2421</v>
      </c>
      <c r="F2260" s="12">
        <f>SUM(B2260 +14)</f>
        <v>44222.511111111111</v>
      </c>
      <c r="G2260" s="12">
        <v>43437</v>
      </c>
      <c r="H2260" s="14">
        <v>29441</v>
      </c>
      <c r="I2260" s="14">
        <v>91180</v>
      </c>
      <c r="J2260" s="13" t="s">
        <v>51</v>
      </c>
      <c r="K2260" s="13" t="s">
        <v>16</v>
      </c>
      <c r="L2260" s="3"/>
    </row>
    <row r="2261" spans="1:12" ht="114.95" customHeight="1">
      <c r="A2261" s="32">
        <v>2238</v>
      </c>
      <c r="B2261" s="12">
        <v>44208.518750000003</v>
      </c>
      <c r="C2261" s="13" t="s">
        <v>2413</v>
      </c>
      <c r="D2261" s="13" t="s">
        <v>1571</v>
      </c>
      <c r="E2261" s="13" t="s">
        <v>135</v>
      </c>
      <c r="F2261" s="12">
        <f>SUM(B2261 +14)</f>
        <v>44222.518750000003</v>
      </c>
      <c r="G2261" s="12">
        <v>42760</v>
      </c>
      <c r="H2261" s="14">
        <v>97200</v>
      </c>
      <c r="I2261" s="14">
        <v>97200</v>
      </c>
      <c r="J2261" s="13" t="s">
        <v>37</v>
      </c>
      <c r="K2261" s="13" t="s">
        <v>16</v>
      </c>
      <c r="L2261" s="3"/>
    </row>
    <row r="2262" spans="1:12" ht="114.95" customHeight="1">
      <c r="A2262" s="32">
        <v>2237</v>
      </c>
      <c r="B2262" s="12">
        <v>44208.519444444442</v>
      </c>
      <c r="C2262" s="13" t="s">
        <v>2413</v>
      </c>
      <c r="D2262" s="13" t="s">
        <v>1571</v>
      </c>
      <c r="E2262" s="13" t="s">
        <v>135</v>
      </c>
      <c r="F2262" s="12">
        <f>SUM(B2262 +14)</f>
        <v>44222.519444444442</v>
      </c>
      <c r="G2262" s="12">
        <v>43811</v>
      </c>
      <c r="H2262" s="14">
        <v>35400</v>
      </c>
      <c r="I2262" s="14">
        <v>129600</v>
      </c>
      <c r="J2262" s="13" t="s">
        <v>37</v>
      </c>
      <c r="K2262" s="13" t="s">
        <v>16</v>
      </c>
      <c r="L2262" s="3"/>
    </row>
    <row r="2263" spans="1:12" ht="114.95" customHeight="1">
      <c r="A2263" s="32">
        <v>2239</v>
      </c>
      <c r="B2263" s="12">
        <v>44210.6</v>
      </c>
      <c r="C2263" s="13" t="s">
        <v>2413</v>
      </c>
      <c r="D2263" s="13" t="s">
        <v>72</v>
      </c>
      <c r="E2263" s="13" t="s">
        <v>2422</v>
      </c>
      <c r="F2263" s="30">
        <f>SUM(B2263 +14)</f>
        <v>44224.6</v>
      </c>
      <c r="G2263" s="12">
        <v>43952</v>
      </c>
      <c r="H2263" s="14">
        <v>387562.08</v>
      </c>
      <c r="I2263" s="14">
        <v>387562.08</v>
      </c>
      <c r="J2263" s="13" t="s">
        <v>73</v>
      </c>
      <c r="K2263" s="13" t="s">
        <v>16</v>
      </c>
      <c r="L2263" s="3"/>
    </row>
    <row r="2264" spans="1:12" ht="114.95" customHeight="1">
      <c r="A2264" s="32">
        <v>2240</v>
      </c>
      <c r="B2264" s="2">
        <v>44230.530555555553</v>
      </c>
      <c r="C2264" s="3" t="s">
        <v>2413</v>
      </c>
      <c r="D2264" s="3" t="s">
        <v>2423</v>
      </c>
      <c r="E2264" s="4" t="s">
        <v>78</v>
      </c>
      <c r="F2264" s="2">
        <f>SUM(B2264+14)</f>
        <v>44244.530555555553</v>
      </c>
      <c r="G2264" s="5">
        <v>43373</v>
      </c>
      <c r="H2264" s="6">
        <v>120368</v>
      </c>
      <c r="I2264" s="7">
        <v>120368</v>
      </c>
      <c r="J2264" s="4" t="s">
        <v>15</v>
      </c>
      <c r="K2264" s="8" t="s">
        <v>16</v>
      </c>
      <c r="L2264" s="3" t="s">
        <v>1097</v>
      </c>
    </row>
    <row r="2265" spans="1:12" ht="114.95" customHeight="1">
      <c r="A2265" s="32">
        <v>2242</v>
      </c>
      <c r="B2265" s="2">
        <v>44230.574999999997</v>
      </c>
      <c r="C2265" s="3" t="s">
        <v>2413</v>
      </c>
      <c r="D2265" s="3" t="s">
        <v>1170</v>
      </c>
      <c r="E2265" s="4" t="s">
        <v>2424</v>
      </c>
      <c r="F2265" s="2">
        <f>SUM(B2265 + 14)</f>
        <v>44244.574999999997</v>
      </c>
      <c r="G2265" s="5">
        <v>43330</v>
      </c>
      <c r="H2265" s="6">
        <v>295524</v>
      </c>
      <c r="I2265" s="7">
        <v>294524</v>
      </c>
      <c r="J2265" s="4" t="s">
        <v>216</v>
      </c>
      <c r="K2265" s="8" t="s">
        <v>16</v>
      </c>
      <c r="L2265" s="3" t="s">
        <v>2425</v>
      </c>
    </row>
    <row r="2266" spans="1:12" ht="114.95" customHeight="1">
      <c r="A2266" s="32">
        <v>2241</v>
      </c>
      <c r="B2266" s="2">
        <v>44335.586805555555</v>
      </c>
      <c r="C2266" s="3" t="s">
        <v>2413</v>
      </c>
      <c r="D2266" s="3" t="s">
        <v>2426</v>
      </c>
      <c r="E2266" s="4" t="s">
        <v>2427</v>
      </c>
      <c r="F2266" s="2">
        <f>SUM(B2266 + 14)</f>
        <v>44349.586805555555</v>
      </c>
      <c r="G2266" s="5">
        <v>43086</v>
      </c>
      <c r="H2266" s="6">
        <v>88506</v>
      </c>
      <c r="I2266" s="7">
        <v>88506</v>
      </c>
      <c r="J2266" s="4" t="s">
        <v>15</v>
      </c>
      <c r="K2266" s="8" t="s">
        <v>16</v>
      </c>
      <c r="L2266" s="3" t="s">
        <v>2425</v>
      </c>
    </row>
    <row r="2267" spans="1:12" ht="114.95" customHeight="1">
      <c r="A2267" s="32">
        <v>2243</v>
      </c>
      <c r="B2267" s="2">
        <v>44342.402083333334</v>
      </c>
      <c r="C2267" s="3" t="s">
        <v>2413</v>
      </c>
      <c r="D2267" s="3" t="s">
        <v>2428</v>
      </c>
      <c r="E2267" s="4" t="s">
        <v>2429</v>
      </c>
      <c r="F2267" s="2">
        <f>SUM(B2267 + 14)</f>
        <v>44356.402083333334</v>
      </c>
      <c r="G2267" s="5">
        <v>44340</v>
      </c>
      <c r="H2267" s="6">
        <v>24500</v>
      </c>
      <c r="I2267" s="7">
        <v>124500</v>
      </c>
      <c r="J2267" s="4" t="s">
        <v>15</v>
      </c>
      <c r="K2267" s="8" t="s">
        <v>16</v>
      </c>
      <c r="L2267" s="3" t="s">
        <v>69</v>
      </c>
    </row>
    <row r="2268" spans="1:12" ht="114.95" customHeight="1">
      <c r="A2268" s="32">
        <v>2244</v>
      </c>
      <c r="B2268" s="2">
        <v>44427.438194444447</v>
      </c>
      <c r="C2268" s="3" t="s">
        <v>2413</v>
      </c>
      <c r="D2268" s="3" t="s">
        <v>2430</v>
      </c>
      <c r="E2268" s="4" t="s">
        <v>2431</v>
      </c>
      <c r="F2268" s="2">
        <f>SUM(B2268+14)</f>
        <v>44441.438194444447</v>
      </c>
      <c r="G2268" s="5">
        <v>44393</v>
      </c>
      <c r="H2268" s="6">
        <v>86000</v>
      </c>
      <c r="I2268" s="7">
        <v>86000</v>
      </c>
      <c r="J2268" s="4" t="s">
        <v>153</v>
      </c>
      <c r="K2268" s="8" t="s">
        <v>16</v>
      </c>
      <c r="L2268" s="3"/>
    </row>
    <row r="2269" spans="1:12" ht="114.95" customHeight="1">
      <c r="A2269" s="32">
        <v>2247</v>
      </c>
      <c r="B2269" s="2">
        <v>43999.619444444441</v>
      </c>
      <c r="C2269" s="3" t="s">
        <v>2432</v>
      </c>
      <c r="D2269" s="3" t="s">
        <v>747</v>
      </c>
      <c r="E2269" s="3" t="s">
        <v>2433</v>
      </c>
      <c r="F2269" s="2">
        <f>SUM(B2269+14)</f>
        <v>44013.619444444441</v>
      </c>
      <c r="G2269" s="2">
        <v>44027</v>
      </c>
      <c r="H2269" s="10">
        <v>30500</v>
      </c>
      <c r="I2269" s="10">
        <v>122000</v>
      </c>
      <c r="J2269" s="3" t="s">
        <v>153</v>
      </c>
      <c r="K2269" s="3" t="s">
        <v>16</v>
      </c>
      <c r="L2269" s="3"/>
    </row>
    <row r="2270" spans="1:12" ht="114.95" customHeight="1">
      <c r="A2270" s="32">
        <v>2245</v>
      </c>
      <c r="B2270" s="2">
        <v>44006.324305555558</v>
      </c>
      <c r="C2270" s="3" t="s">
        <v>2432</v>
      </c>
      <c r="D2270" s="3" t="s">
        <v>76</v>
      </c>
      <c r="E2270" s="3" t="s">
        <v>364</v>
      </c>
      <c r="F2270" s="2">
        <f>SUM(B2270+14)</f>
        <v>44020.324305555558</v>
      </c>
      <c r="G2270" s="2">
        <v>44013</v>
      </c>
      <c r="H2270" s="10">
        <v>48000</v>
      </c>
      <c r="I2270" s="10">
        <v>48000</v>
      </c>
      <c r="J2270" s="3" t="s">
        <v>15</v>
      </c>
      <c r="K2270" s="3" t="s">
        <v>16</v>
      </c>
      <c r="L2270" s="3"/>
    </row>
    <row r="2271" spans="1:12" ht="114.95" customHeight="1">
      <c r="A2271" s="32">
        <v>2246</v>
      </c>
      <c r="B2271" s="2">
        <v>44006.324305555558</v>
      </c>
      <c r="C2271" s="3" t="s">
        <v>2432</v>
      </c>
      <c r="D2271" s="3" t="s">
        <v>76</v>
      </c>
      <c r="E2271" s="3" t="s">
        <v>1309</v>
      </c>
      <c r="F2271" s="2">
        <f>SUM(B2271+14)</f>
        <v>44020.324305555558</v>
      </c>
      <c r="G2271" s="2">
        <v>44013</v>
      </c>
      <c r="H2271" s="10">
        <v>31020</v>
      </c>
      <c r="I2271" s="10">
        <v>31020</v>
      </c>
      <c r="J2271" s="3" t="s">
        <v>15</v>
      </c>
      <c r="K2271" s="3" t="s">
        <v>16</v>
      </c>
      <c r="L2271" s="3"/>
    </row>
    <row r="2272" spans="1:12" ht="114.95" customHeight="1">
      <c r="A2272" s="32">
        <v>2248</v>
      </c>
      <c r="B2272" s="2">
        <v>44011.625</v>
      </c>
      <c r="C2272" s="3" t="s">
        <v>2432</v>
      </c>
      <c r="D2272" s="3" t="s">
        <v>1592</v>
      </c>
      <c r="E2272" s="3" t="s">
        <v>2434</v>
      </c>
      <c r="F2272" s="2">
        <v>44022</v>
      </c>
      <c r="G2272" s="2">
        <v>44015</v>
      </c>
      <c r="H2272" s="10">
        <v>45000</v>
      </c>
      <c r="I2272" s="10">
        <v>45000</v>
      </c>
      <c r="J2272" s="3" t="s">
        <v>15</v>
      </c>
      <c r="K2272" s="3" t="s">
        <v>16</v>
      </c>
      <c r="L2272" s="3"/>
    </row>
    <row r="2273" spans="1:12" ht="114.95" customHeight="1">
      <c r="A2273" s="32">
        <v>2249</v>
      </c>
      <c r="B2273" s="2">
        <v>44040.31527777778</v>
      </c>
      <c r="C2273" s="3" t="s">
        <v>2432</v>
      </c>
      <c r="D2273" s="3" t="s">
        <v>209</v>
      </c>
      <c r="E2273" s="3" t="s">
        <v>180</v>
      </c>
      <c r="F2273" s="2">
        <v>44050</v>
      </c>
      <c r="G2273" s="2">
        <v>44067</v>
      </c>
      <c r="H2273" s="10">
        <v>100000</v>
      </c>
      <c r="I2273" s="10">
        <v>100000</v>
      </c>
      <c r="J2273" s="3" t="s">
        <v>273</v>
      </c>
      <c r="K2273" s="3" t="s">
        <v>16</v>
      </c>
      <c r="L2273" s="3"/>
    </row>
    <row r="2274" spans="1:12" ht="114.95" customHeight="1">
      <c r="A2274" s="32">
        <v>2250</v>
      </c>
      <c r="B2274" s="2">
        <v>44043.533333333333</v>
      </c>
      <c r="C2274" s="3" t="s">
        <v>2432</v>
      </c>
      <c r="D2274" s="3" t="s">
        <v>1022</v>
      </c>
      <c r="E2274" s="3" t="s">
        <v>2435</v>
      </c>
      <c r="F2274" s="2">
        <v>44053</v>
      </c>
      <c r="G2274" s="2">
        <v>44060</v>
      </c>
      <c r="H2274" s="10">
        <v>50000</v>
      </c>
      <c r="I2274" s="10">
        <v>50000</v>
      </c>
      <c r="J2274" s="3" t="s">
        <v>273</v>
      </c>
      <c r="K2274" s="3" t="s">
        <v>16</v>
      </c>
      <c r="L2274" s="3"/>
    </row>
    <row r="2275" spans="1:12" ht="114.95" customHeight="1">
      <c r="A2275" s="32">
        <v>2251</v>
      </c>
      <c r="B2275" s="28">
        <v>44134.571527777778</v>
      </c>
      <c r="C2275" s="3" t="s">
        <v>2432</v>
      </c>
      <c r="D2275" s="3" t="s">
        <v>1027</v>
      </c>
      <c r="E2275" s="3" t="s">
        <v>1028</v>
      </c>
      <c r="F2275" s="28">
        <v>44144</v>
      </c>
      <c r="G2275" s="28">
        <v>44058</v>
      </c>
      <c r="H2275" s="7">
        <v>20000</v>
      </c>
      <c r="I2275" s="7">
        <v>55000</v>
      </c>
      <c r="J2275" s="3" t="s">
        <v>64</v>
      </c>
      <c r="K2275" s="29" t="s">
        <v>16</v>
      </c>
      <c r="L2275" s="3"/>
    </row>
    <row r="2276" spans="1:12" ht="114.95" customHeight="1">
      <c r="A2276" s="32">
        <v>2252</v>
      </c>
      <c r="B2276" s="28">
        <v>44134.594444444447</v>
      </c>
      <c r="C2276" s="3" t="s">
        <v>2432</v>
      </c>
      <c r="D2276" s="3" t="s">
        <v>2436</v>
      </c>
      <c r="E2276" s="3" t="s">
        <v>50</v>
      </c>
      <c r="F2276" s="28">
        <f t="shared" ref="F2276:F2284" si="93">SUM(B2276+14)</f>
        <v>44148.594444444447</v>
      </c>
      <c r="G2276" s="28">
        <v>44021</v>
      </c>
      <c r="H2276" s="7">
        <v>73718.25</v>
      </c>
      <c r="I2276" s="7">
        <v>73718.25</v>
      </c>
      <c r="J2276" s="3" t="s">
        <v>15</v>
      </c>
      <c r="K2276" s="29" t="s">
        <v>16</v>
      </c>
      <c r="L2276" s="3"/>
    </row>
    <row r="2277" spans="1:12" ht="114.95" customHeight="1">
      <c r="A2277" s="32">
        <v>2253</v>
      </c>
      <c r="B2277" s="2">
        <v>44411.625</v>
      </c>
      <c r="C2277" s="3" t="s">
        <v>2432</v>
      </c>
      <c r="D2277" s="3" t="s">
        <v>1022</v>
      </c>
      <c r="E2277" s="4" t="s">
        <v>2437</v>
      </c>
      <c r="F2277" s="2">
        <f t="shared" si="93"/>
        <v>44425.625</v>
      </c>
      <c r="G2277" s="5">
        <v>44378</v>
      </c>
      <c r="H2277" s="6">
        <v>50000</v>
      </c>
      <c r="I2277" s="7">
        <v>80000</v>
      </c>
      <c r="J2277" s="4" t="s">
        <v>19</v>
      </c>
      <c r="K2277" s="8" t="s">
        <v>16</v>
      </c>
      <c r="L2277" s="3"/>
    </row>
    <row r="2278" spans="1:12" ht="114.95" customHeight="1">
      <c r="A2278" s="32">
        <v>2254</v>
      </c>
      <c r="B2278" s="2">
        <v>44411.854861111111</v>
      </c>
      <c r="C2278" s="3" t="s">
        <v>2432</v>
      </c>
      <c r="D2278" s="3" t="s">
        <v>209</v>
      </c>
      <c r="E2278" s="4" t="s">
        <v>2438</v>
      </c>
      <c r="F2278" s="2">
        <f t="shared" si="93"/>
        <v>44425.854861111111</v>
      </c>
      <c r="G2278" s="5">
        <v>44409</v>
      </c>
      <c r="H2278" s="6">
        <v>38000</v>
      </c>
      <c r="I2278" s="7">
        <v>80000</v>
      </c>
      <c r="J2278" s="4" t="s">
        <v>19</v>
      </c>
      <c r="K2278" s="8" t="s">
        <v>16</v>
      </c>
      <c r="L2278" s="3"/>
    </row>
    <row r="2279" spans="1:12" ht="114.95" customHeight="1">
      <c r="A2279" s="32">
        <v>2255</v>
      </c>
      <c r="B2279" s="2">
        <v>44411.856249999997</v>
      </c>
      <c r="C2279" s="3" t="s">
        <v>2432</v>
      </c>
      <c r="D2279" s="3" t="s">
        <v>1592</v>
      </c>
      <c r="E2279" s="4" t="s">
        <v>2439</v>
      </c>
      <c r="F2279" s="2">
        <f t="shared" si="93"/>
        <v>44425.856249999997</v>
      </c>
      <c r="G2279" s="5">
        <v>44378</v>
      </c>
      <c r="H2279" s="6">
        <v>35000</v>
      </c>
      <c r="I2279" s="7">
        <v>45000</v>
      </c>
      <c r="J2279" s="4" t="s">
        <v>19</v>
      </c>
      <c r="K2279" s="8" t="s">
        <v>16</v>
      </c>
      <c r="L2279" s="3"/>
    </row>
    <row r="2280" spans="1:12" ht="114.95" customHeight="1">
      <c r="A2280" s="32">
        <v>2256</v>
      </c>
      <c r="B2280" s="2">
        <v>44411.857638888891</v>
      </c>
      <c r="C2280" s="3" t="s">
        <v>2432</v>
      </c>
      <c r="D2280" s="3" t="s">
        <v>76</v>
      </c>
      <c r="E2280" s="4" t="s">
        <v>2440</v>
      </c>
      <c r="F2280" s="2">
        <f t="shared" si="93"/>
        <v>44425.857638888891</v>
      </c>
      <c r="G2280" s="5">
        <v>44378</v>
      </c>
      <c r="H2280" s="6">
        <v>54000</v>
      </c>
      <c r="I2280" s="7">
        <v>55000</v>
      </c>
      <c r="J2280" s="4" t="s">
        <v>19</v>
      </c>
      <c r="K2280" s="8" t="s">
        <v>16</v>
      </c>
      <c r="L2280" s="3"/>
    </row>
    <row r="2281" spans="1:12" ht="114.95" customHeight="1">
      <c r="A2281" s="32">
        <v>2257</v>
      </c>
      <c r="B2281" s="2">
        <v>44426.450694444444</v>
      </c>
      <c r="C2281" s="3" t="s">
        <v>2432</v>
      </c>
      <c r="D2281" s="3" t="s">
        <v>2441</v>
      </c>
      <c r="E2281" s="4" t="s">
        <v>2442</v>
      </c>
      <c r="F2281" s="2">
        <f t="shared" si="93"/>
        <v>44440.450694444444</v>
      </c>
      <c r="G2281" s="5">
        <v>44424</v>
      </c>
      <c r="H2281" s="6">
        <v>50000</v>
      </c>
      <c r="I2281" s="7">
        <v>121000</v>
      </c>
      <c r="J2281" s="4" t="s">
        <v>15</v>
      </c>
      <c r="K2281" s="8" t="s">
        <v>16</v>
      </c>
      <c r="L2281" s="3"/>
    </row>
    <row r="2282" spans="1:12" ht="114.95" customHeight="1">
      <c r="A2282" s="32">
        <v>2258</v>
      </c>
      <c r="B2282" s="2">
        <v>44427.270138888889</v>
      </c>
      <c r="C2282" s="3" t="s">
        <v>2432</v>
      </c>
      <c r="D2282" s="3" t="s">
        <v>503</v>
      </c>
      <c r="E2282" s="4" t="s">
        <v>2443</v>
      </c>
      <c r="F2282" s="2">
        <f t="shared" si="93"/>
        <v>44441.270138888889</v>
      </c>
      <c r="G2282" s="5">
        <v>44075</v>
      </c>
      <c r="H2282" s="6">
        <v>30000</v>
      </c>
      <c r="I2282" s="7">
        <v>45000</v>
      </c>
      <c r="J2282" s="4" t="s">
        <v>153</v>
      </c>
      <c r="K2282" s="8" t="s">
        <v>16</v>
      </c>
      <c r="L2282" s="3" t="s">
        <v>568</v>
      </c>
    </row>
    <row r="2283" spans="1:12" ht="114.95" customHeight="1">
      <c r="A2283" s="32">
        <v>2259</v>
      </c>
      <c r="B2283" s="2">
        <v>44466.40902777778</v>
      </c>
      <c r="C2283" s="3" t="s">
        <v>2432</v>
      </c>
      <c r="D2283" s="3" t="s">
        <v>2444</v>
      </c>
      <c r="E2283" s="4" t="s">
        <v>2445</v>
      </c>
      <c r="F2283" s="2">
        <f t="shared" si="93"/>
        <v>44480.40902777778</v>
      </c>
      <c r="G2283" s="5">
        <v>44469</v>
      </c>
      <c r="H2283" s="6">
        <v>50000</v>
      </c>
      <c r="I2283" s="7">
        <v>75000</v>
      </c>
      <c r="J2283" s="4" t="s">
        <v>153</v>
      </c>
      <c r="K2283" s="8" t="s">
        <v>16</v>
      </c>
      <c r="L2283" s="3"/>
    </row>
    <row r="2284" spans="1:12" ht="114.95" customHeight="1">
      <c r="A2284" s="32">
        <v>2260</v>
      </c>
      <c r="B2284" s="2">
        <v>44466.418055555558</v>
      </c>
      <c r="C2284" s="3" t="s">
        <v>2432</v>
      </c>
      <c r="D2284" s="3" t="s">
        <v>2446</v>
      </c>
      <c r="E2284" s="4" t="s">
        <v>706</v>
      </c>
      <c r="F2284" s="2">
        <f t="shared" si="93"/>
        <v>44480.418055555558</v>
      </c>
      <c r="G2284" s="5">
        <v>44433</v>
      </c>
      <c r="H2284" s="6">
        <v>50000</v>
      </c>
      <c r="I2284" s="7">
        <v>75000</v>
      </c>
      <c r="J2284" s="4" t="s">
        <v>64</v>
      </c>
      <c r="K2284" s="8" t="s">
        <v>16</v>
      </c>
      <c r="L2284" s="3"/>
    </row>
    <row r="2285" spans="1:12" ht="114.95" customHeight="1">
      <c r="A2285" s="32">
        <v>4942</v>
      </c>
      <c r="B2285" s="2">
        <v>44531</v>
      </c>
      <c r="C2285" s="3" t="s">
        <v>2432</v>
      </c>
      <c r="D2285" s="3" t="s">
        <v>256</v>
      </c>
      <c r="E2285" s="4" t="s">
        <v>124</v>
      </c>
      <c r="F2285" s="2">
        <v>44545</v>
      </c>
      <c r="G2285" s="5">
        <v>44055</v>
      </c>
      <c r="H2285" s="6">
        <v>60575.41</v>
      </c>
      <c r="I2285" s="7">
        <v>60575.41</v>
      </c>
      <c r="J2285" s="4" t="s">
        <v>73</v>
      </c>
      <c r="K2285" s="8" t="s">
        <v>16</v>
      </c>
      <c r="L2285" s="3" t="s">
        <v>386</v>
      </c>
    </row>
    <row r="2286" spans="1:12" ht="114.95" customHeight="1">
      <c r="A2286" s="32">
        <v>4942</v>
      </c>
      <c r="B2286" s="2">
        <v>44531</v>
      </c>
      <c r="C2286" s="3" t="s">
        <v>2432</v>
      </c>
      <c r="D2286" s="3" t="s">
        <v>256</v>
      </c>
      <c r="E2286" s="4" t="s">
        <v>124</v>
      </c>
      <c r="F2286" s="2">
        <v>44545</v>
      </c>
      <c r="G2286" s="5">
        <v>44440</v>
      </c>
      <c r="H2286" s="6">
        <v>90000</v>
      </c>
      <c r="I2286" s="7">
        <v>120000</v>
      </c>
      <c r="J2286" s="4" t="s">
        <v>19</v>
      </c>
      <c r="K2286" s="8" t="s">
        <v>16</v>
      </c>
      <c r="L2286" s="3" t="s">
        <v>386</v>
      </c>
    </row>
    <row r="2287" spans="1:12" ht="114.95" customHeight="1">
      <c r="A2287" s="32">
        <v>2261</v>
      </c>
      <c r="B2287" s="2">
        <v>43382</v>
      </c>
      <c r="C2287" s="3" t="s">
        <v>2447</v>
      </c>
      <c r="D2287" s="3" t="s">
        <v>2448</v>
      </c>
      <c r="E2287" s="4" t="s">
        <v>706</v>
      </c>
      <c r="F2287" s="2">
        <f t="shared" ref="F2287:F2318" si="94">SUM(B2287 +14)</f>
        <v>43396</v>
      </c>
      <c r="G2287" s="5">
        <v>43282</v>
      </c>
      <c r="H2287" s="6">
        <v>80670.320000000007</v>
      </c>
      <c r="I2287" s="7">
        <v>80670.320000000007</v>
      </c>
      <c r="J2287" s="4" t="s">
        <v>19</v>
      </c>
      <c r="K2287" s="3" t="s">
        <v>16</v>
      </c>
      <c r="L2287" s="3" t="s">
        <v>20</v>
      </c>
    </row>
    <row r="2288" spans="1:12" ht="114.95" customHeight="1">
      <c r="A2288" s="32">
        <v>2262</v>
      </c>
      <c r="B2288" s="2">
        <v>43382</v>
      </c>
      <c r="C2288" s="3" t="s">
        <v>2447</v>
      </c>
      <c r="D2288" s="3" t="s">
        <v>538</v>
      </c>
      <c r="E2288" s="4" t="s">
        <v>158</v>
      </c>
      <c r="F2288" s="2">
        <f t="shared" si="94"/>
        <v>43396</v>
      </c>
      <c r="G2288" s="5">
        <v>43282</v>
      </c>
      <c r="H2288" s="6">
        <v>38199.160000000003</v>
      </c>
      <c r="I2288" s="7">
        <v>38199.160000000003</v>
      </c>
      <c r="J2288" s="4" t="s">
        <v>19</v>
      </c>
      <c r="K2288" s="3" t="s">
        <v>16</v>
      </c>
      <c r="L2288" s="3" t="s">
        <v>20</v>
      </c>
    </row>
    <row r="2289" spans="1:12" ht="114.95" customHeight="1">
      <c r="A2289" s="32">
        <v>2263</v>
      </c>
      <c r="B2289" s="2">
        <v>43382</v>
      </c>
      <c r="C2289" s="3" t="s">
        <v>2447</v>
      </c>
      <c r="D2289" s="3" t="s">
        <v>1610</v>
      </c>
      <c r="E2289" s="4" t="s">
        <v>433</v>
      </c>
      <c r="F2289" s="2">
        <f t="shared" si="94"/>
        <v>43396</v>
      </c>
      <c r="G2289" s="5">
        <v>43282</v>
      </c>
      <c r="H2289" s="6">
        <v>60315</v>
      </c>
      <c r="I2289" s="7">
        <v>60315</v>
      </c>
      <c r="J2289" s="4" t="s">
        <v>19</v>
      </c>
      <c r="K2289" s="3" t="s">
        <v>16</v>
      </c>
      <c r="L2289" s="3" t="s">
        <v>20</v>
      </c>
    </row>
    <row r="2290" spans="1:12" ht="114.95" customHeight="1">
      <c r="A2290" s="32">
        <v>2264</v>
      </c>
      <c r="B2290" s="2">
        <v>43382</v>
      </c>
      <c r="C2290" s="3" t="s">
        <v>2447</v>
      </c>
      <c r="D2290" s="3" t="s">
        <v>76</v>
      </c>
      <c r="E2290" s="4" t="s">
        <v>1030</v>
      </c>
      <c r="F2290" s="2">
        <f t="shared" si="94"/>
        <v>43396</v>
      </c>
      <c r="G2290" s="5">
        <v>43282</v>
      </c>
      <c r="H2290" s="6">
        <v>159813.07</v>
      </c>
      <c r="I2290" s="7">
        <v>159813.07</v>
      </c>
      <c r="J2290" s="4" t="s">
        <v>19</v>
      </c>
      <c r="K2290" s="3" t="s">
        <v>16</v>
      </c>
      <c r="L2290" s="3" t="s">
        <v>20</v>
      </c>
    </row>
    <row r="2291" spans="1:12" ht="114.95" customHeight="1">
      <c r="A2291" s="32">
        <v>2265</v>
      </c>
      <c r="B2291" s="2">
        <v>43382</v>
      </c>
      <c r="C2291" s="3" t="s">
        <v>2447</v>
      </c>
      <c r="D2291" s="3" t="s">
        <v>2449</v>
      </c>
      <c r="E2291" s="4" t="s">
        <v>124</v>
      </c>
      <c r="F2291" s="2">
        <f t="shared" si="94"/>
        <v>43396</v>
      </c>
      <c r="G2291" s="5">
        <v>43282</v>
      </c>
      <c r="H2291" s="6">
        <v>232144.65</v>
      </c>
      <c r="I2291" s="7">
        <v>232144.65</v>
      </c>
      <c r="J2291" s="4" t="s">
        <v>19</v>
      </c>
      <c r="K2291" s="3" t="s">
        <v>16</v>
      </c>
      <c r="L2291" s="3" t="s">
        <v>20</v>
      </c>
    </row>
    <row r="2292" spans="1:12" ht="114.95" customHeight="1">
      <c r="A2292" s="32">
        <v>2266</v>
      </c>
      <c r="B2292" s="2">
        <v>43382</v>
      </c>
      <c r="C2292" s="3" t="s">
        <v>2447</v>
      </c>
      <c r="D2292" s="3" t="s">
        <v>199</v>
      </c>
      <c r="E2292" s="11" t="s">
        <v>120</v>
      </c>
      <c r="F2292" s="2">
        <f t="shared" si="94"/>
        <v>43396</v>
      </c>
      <c r="G2292" s="5">
        <v>43282</v>
      </c>
      <c r="H2292" s="6">
        <v>40387.5</v>
      </c>
      <c r="I2292" s="7">
        <v>40387.5</v>
      </c>
      <c r="J2292" s="4" t="s">
        <v>19</v>
      </c>
      <c r="K2292" s="3" t="s">
        <v>16</v>
      </c>
      <c r="L2292" s="3" t="s">
        <v>20</v>
      </c>
    </row>
    <row r="2293" spans="1:12" ht="114.95" customHeight="1">
      <c r="A2293" s="32">
        <v>2267</v>
      </c>
      <c r="B2293" s="2">
        <v>43382</v>
      </c>
      <c r="C2293" s="3" t="s">
        <v>2447</v>
      </c>
      <c r="D2293" s="3" t="s">
        <v>35</v>
      </c>
      <c r="E2293" s="4" t="s">
        <v>159</v>
      </c>
      <c r="F2293" s="2">
        <f t="shared" si="94"/>
        <v>43396</v>
      </c>
      <c r="G2293" s="5">
        <v>43282</v>
      </c>
      <c r="H2293" s="6">
        <v>112094.89</v>
      </c>
      <c r="I2293" s="7">
        <v>112094.89</v>
      </c>
      <c r="J2293" s="4" t="s">
        <v>19</v>
      </c>
      <c r="K2293" s="3" t="s">
        <v>16</v>
      </c>
      <c r="L2293" s="3" t="s">
        <v>20</v>
      </c>
    </row>
    <row r="2294" spans="1:12" ht="114.95" customHeight="1">
      <c r="A2294" s="32">
        <v>2268</v>
      </c>
      <c r="B2294" s="2">
        <v>43382</v>
      </c>
      <c r="C2294" s="3" t="s">
        <v>2447</v>
      </c>
      <c r="D2294" s="3" t="s">
        <v>2073</v>
      </c>
      <c r="E2294" s="4" t="s">
        <v>93</v>
      </c>
      <c r="F2294" s="2">
        <f t="shared" si="94"/>
        <v>43396</v>
      </c>
      <c r="G2294" s="5">
        <v>43282</v>
      </c>
      <c r="H2294" s="6">
        <v>67914.91</v>
      </c>
      <c r="I2294" s="7">
        <v>67914.91</v>
      </c>
      <c r="J2294" s="4" t="s">
        <v>19</v>
      </c>
      <c r="K2294" s="3" t="s">
        <v>16</v>
      </c>
      <c r="L2294" s="3" t="s">
        <v>20</v>
      </c>
    </row>
    <row r="2295" spans="1:12" ht="114.95" customHeight="1">
      <c r="A2295" s="32">
        <v>2269</v>
      </c>
      <c r="B2295" s="2">
        <v>43382</v>
      </c>
      <c r="C2295" s="3" t="s">
        <v>2447</v>
      </c>
      <c r="D2295" s="3" t="s">
        <v>2450</v>
      </c>
      <c r="E2295" s="4" t="s">
        <v>2451</v>
      </c>
      <c r="F2295" s="2">
        <f t="shared" si="94"/>
        <v>43396</v>
      </c>
      <c r="G2295" s="5">
        <v>43282</v>
      </c>
      <c r="H2295" s="6">
        <v>26400</v>
      </c>
      <c r="I2295" s="7">
        <v>26400</v>
      </c>
      <c r="J2295" s="4" t="s">
        <v>19</v>
      </c>
      <c r="K2295" s="3" t="s">
        <v>16</v>
      </c>
      <c r="L2295" s="3" t="s">
        <v>20</v>
      </c>
    </row>
    <row r="2296" spans="1:12" ht="114.95" customHeight="1">
      <c r="A2296" s="32">
        <v>2270</v>
      </c>
      <c r="B2296" s="2">
        <v>43382</v>
      </c>
      <c r="C2296" s="3" t="s">
        <v>2447</v>
      </c>
      <c r="D2296" s="3" t="s">
        <v>2452</v>
      </c>
      <c r="E2296" s="4" t="s">
        <v>2453</v>
      </c>
      <c r="F2296" s="2">
        <f t="shared" si="94"/>
        <v>43396</v>
      </c>
      <c r="G2296" s="5">
        <v>43282</v>
      </c>
      <c r="H2296" s="6">
        <v>147650</v>
      </c>
      <c r="I2296" s="7">
        <v>147650</v>
      </c>
      <c r="J2296" s="4" t="s">
        <v>19</v>
      </c>
      <c r="K2296" s="3" t="s">
        <v>16</v>
      </c>
      <c r="L2296" s="3" t="s">
        <v>20</v>
      </c>
    </row>
    <row r="2297" spans="1:12" ht="114.95" customHeight="1">
      <c r="A2297" s="32">
        <v>2271</v>
      </c>
      <c r="B2297" s="2">
        <v>43382</v>
      </c>
      <c r="C2297" s="3" t="s">
        <v>2447</v>
      </c>
      <c r="D2297" s="3" t="s">
        <v>2454</v>
      </c>
      <c r="E2297" s="4" t="s">
        <v>2455</v>
      </c>
      <c r="F2297" s="2">
        <f t="shared" si="94"/>
        <v>43396</v>
      </c>
      <c r="G2297" s="5">
        <v>43282</v>
      </c>
      <c r="H2297" s="6">
        <v>32064.530000000002</v>
      </c>
      <c r="I2297" s="7">
        <v>32064.530000000002</v>
      </c>
      <c r="J2297" s="4" t="s">
        <v>19</v>
      </c>
      <c r="K2297" s="3" t="s">
        <v>16</v>
      </c>
      <c r="L2297" s="3" t="s">
        <v>20</v>
      </c>
    </row>
    <row r="2298" spans="1:12" ht="114.95" customHeight="1">
      <c r="A2298" s="32">
        <v>2272</v>
      </c>
      <c r="B2298" s="2">
        <v>43382</v>
      </c>
      <c r="C2298" s="3" t="s">
        <v>2447</v>
      </c>
      <c r="D2298" s="3" t="s">
        <v>519</v>
      </c>
      <c r="E2298" s="4" t="s">
        <v>2456</v>
      </c>
      <c r="F2298" s="2">
        <f t="shared" si="94"/>
        <v>43396</v>
      </c>
      <c r="G2298" s="5">
        <v>43282</v>
      </c>
      <c r="H2298" s="6">
        <v>80300.5</v>
      </c>
      <c r="I2298" s="7">
        <v>80300.5</v>
      </c>
      <c r="J2298" s="4" t="s">
        <v>19</v>
      </c>
      <c r="K2298" s="3" t="s">
        <v>16</v>
      </c>
      <c r="L2298" s="3" t="s">
        <v>20</v>
      </c>
    </row>
    <row r="2299" spans="1:12" ht="114.95" customHeight="1">
      <c r="A2299" s="32">
        <v>2273</v>
      </c>
      <c r="B2299" s="2">
        <v>43382</v>
      </c>
      <c r="C2299" s="3" t="s">
        <v>2447</v>
      </c>
      <c r="D2299" s="3" t="s">
        <v>540</v>
      </c>
      <c r="E2299" s="4" t="s">
        <v>625</v>
      </c>
      <c r="F2299" s="2">
        <f t="shared" si="94"/>
        <v>43396</v>
      </c>
      <c r="G2299" s="5">
        <v>43374</v>
      </c>
      <c r="H2299" s="6">
        <v>40202</v>
      </c>
      <c r="I2299" s="7">
        <v>40202</v>
      </c>
      <c r="J2299" s="4" t="s">
        <v>73</v>
      </c>
      <c r="K2299" s="3" t="s">
        <v>16</v>
      </c>
      <c r="L2299" s="3" t="s">
        <v>20</v>
      </c>
    </row>
    <row r="2300" spans="1:12" ht="114.95" customHeight="1">
      <c r="A2300" s="32">
        <v>2274</v>
      </c>
      <c r="B2300" s="2">
        <v>43382</v>
      </c>
      <c r="C2300" s="3" t="s">
        <v>2447</v>
      </c>
      <c r="D2300" s="3" t="s">
        <v>2457</v>
      </c>
      <c r="E2300" s="4" t="s">
        <v>322</v>
      </c>
      <c r="F2300" s="2">
        <f t="shared" si="94"/>
        <v>43396</v>
      </c>
      <c r="G2300" s="5">
        <v>43374</v>
      </c>
      <c r="H2300" s="6">
        <v>36847</v>
      </c>
      <c r="I2300" s="7">
        <v>36847</v>
      </c>
      <c r="J2300" s="4" t="s">
        <v>73</v>
      </c>
      <c r="K2300" s="3" t="s">
        <v>16</v>
      </c>
      <c r="L2300" s="3" t="s">
        <v>20</v>
      </c>
    </row>
    <row r="2301" spans="1:12" ht="114.95" customHeight="1">
      <c r="A2301" s="32">
        <v>2275</v>
      </c>
      <c r="B2301" s="2">
        <v>43382</v>
      </c>
      <c r="C2301" s="3" t="s">
        <v>2447</v>
      </c>
      <c r="D2301" s="3" t="s">
        <v>538</v>
      </c>
      <c r="E2301" s="4" t="s">
        <v>158</v>
      </c>
      <c r="F2301" s="2">
        <f t="shared" si="94"/>
        <v>43396</v>
      </c>
      <c r="G2301" s="5">
        <v>42917</v>
      </c>
      <c r="H2301" s="6">
        <v>38199.160000000003</v>
      </c>
      <c r="I2301" s="7">
        <v>38199.160000000003</v>
      </c>
      <c r="J2301" s="4" t="s">
        <v>19</v>
      </c>
      <c r="K2301" s="3" t="s">
        <v>16</v>
      </c>
      <c r="L2301" s="3" t="s">
        <v>20</v>
      </c>
    </row>
    <row r="2302" spans="1:12" ht="114.95" customHeight="1">
      <c r="A2302" s="32">
        <v>2276</v>
      </c>
      <c r="B2302" s="2">
        <v>43382</v>
      </c>
      <c r="C2302" s="3" t="s">
        <v>2447</v>
      </c>
      <c r="D2302" s="3" t="s">
        <v>1610</v>
      </c>
      <c r="E2302" s="4" t="s">
        <v>433</v>
      </c>
      <c r="F2302" s="2">
        <f t="shared" si="94"/>
        <v>43396</v>
      </c>
      <c r="G2302" s="5">
        <v>42917</v>
      </c>
      <c r="H2302" s="6">
        <v>60315</v>
      </c>
      <c r="I2302" s="7">
        <v>60315</v>
      </c>
      <c r="J2302" s="4" t="s">
        <v>19</v>
      </c>
      <c r="K2302" s="3" t="s">
        <v>16</v>
      </c>
      <c r="L2302" s="3" t="s">
        <v>20</v>
      </c>
    </row>
    <row r="2303" spans="1:12" ht="114.95" customHeight="1">
      <c r="A2303" s="32">
        <v>2277</v>
      </c>
      <c r="B2303" s="2">
        <v>43382</v>
      </c>
      <c r="C2303" s="3" t="s">
        <v>2447</v>
      </c>
      <c r="D2303" s="3" t="s">
        <v>2458</v>
      </c>
      <c r="E2303" s="4" t="s">
        <v>2459</v>
      </c>
      <c r="F2303" s="2">
        <f t="shared" si="94"/>
        <v>43396</v>
      </c>
      <c r="G2303" s="5">
        <v>42917</v>
      </c>
      <c r="H2303" s="6">
        <v>1467066.3</v>
      </c>
      <c r="I2303" s="7">
        <v>1467066.3</v>
      </c>
      <c r="J2303" s="4" t="s">
        <v>19</v>
      </c>
      <c r="K2303" s="3" t="s">
        <v>16</v>
      </c>
      <c r="L2303" s="3" t="s">
        <v>20</v>
      </c>
    </row>
    <row r="2304" spans="1:12" ht="114.95" customHeight="1">
      <c r="A2304" s="32">
        <v>2278</v>
      </c>
      <c r="B2304" s="2">
        <v>43382</v>
      </c>
      <c r="C2304" s="3" t="s">
        <v>2447</v>
      </c>
      <c r="D2304" s="3" t="s">
        <v>76</v>
      </c>
      <c r="E2304" s="4" t="s">
        <v>1030</v>
      </c>
      <c r="F2304" s="2">
        <f t="shared" si="94"/>
        <v>43396</v>
      </c>
      <c r="G2304" s="5">
        <v>42917</v>
      </c>
      <c r="H2304" s="6">
        <v>159813.07</v>
      </c>
      <c r="I2304" s="7">
        <v>159813.07</v>
      </c>
      <c r="J2304" s="4" t="s">
        <v>19</v>
      </c>
      <c r="K2304" s="3" t="s">
        <v>16</v>
      </c>
      <c r="L2304" s="3" t="s">
        <v>20</v>
      </c>
    </row>
    <row r="2305" spans="1:12" ht="114.95" customHeight="1">
      <c r="A2305" s="32">
        <v>2279</v>
      </c>
      <c r="B2305" s="2">
        <v>43382</v>
      </c>
      <c r="C2305" s="3" t="s">
        <v>2447</v>
      </c>
      <c r="D2305" s="3" t="s">
        <v>2449</v>
      </c>
      <c r="E2305" s="4" t="s">
        <v>124</v>
      </c>
      <c r="F2305" s="2">
        <f t="shared" si="94"/>
        <v>43396</v>
      </c>
      <c r="G2305" s="5">
        <v>42917</v>
      </c>
      <c r="H2305" s="6">
        <v>232144.65</v>
      </c>
      <c r="I2305" s="7">
        <v>232144.65</v>
      </c>
      <c r="J2305" s="4" t="s">
        <v>19</v>
      </c>
      <c r="K2305" s="3" t="s">
        <v>16</v>
      </c>
      <c r="L2305" s="3" t="s">
        <v>20</v>
      </c>
    </row>
    <row r="2306" spans="1:12" ht="114.95" customHeight="1">
      <c r="A2306" s="32">
        <v>2280</v>
      </c>
      <c r="B2306" s="2">
        <v>43382</v>
      </c>
      <c r="C2306" s="3" t="s">
        <v>2447</v>
      </c>
      <c r="D2306" s="3" t="s">
        <v>2460</v>
      </c>
      <c r="E2306" s="4" t="s">
        <v>2461</v>
      </c>
      <c r="F2306" s="2">
        <f t="shared" si="94"/>
        <v>43396</v>
      </c>
      <c r="G2306" s="5">
        <v>42917</v>
      </c>
      <c r="H2306" s="6">
        <v>89950</v>
      </c>
      <c r="I2306" s="7">
        <v>89950</v>
      </c>
      <c r="J2306" s="4" t="s">
        <v>19</v>
      </c>
      <c r="K2306" s="3" t="s">
        <v>16</v>
      </c>
      <c r="L2306" s="3" t="s">
        <v>20</v>
      </c>
    </row>
    <row r="2307" spans="1:12" ht="114.95" customHeight="1">
      <c r="A2307" s="32">
        <v>2281</v>
      </c>
      <c r="B2307" s="2">
        <v>43382</v>
      </c>
      <c r="C2307" s="3" t="s">
        <v>2447</v>
      </c>
      <c r="D2307" s="3" t="s">
        <v>199</v>
      </c>
      <c r="E2307" s="11" t="s">
        <v>120</v>
      </c>
      <c r="F2307" s="2">
        <f t="shared" si="94"/>
        <v>43396</v>
      </c>
      <c r="G2307" s="5">
        <v>42917</v>
      </c>
      <c r="H2307" s="6">
        <v>40387.5</v>
      </c>
      <c r="I2307" s="7">
        <v>40387.5</v>
      </c>
      <c r="J2307" s="4" t="s">
        <v>19</v>
      </c>
      <c r="K2307" s="3" t="s">
        <v>16</v>
      </c>
      <c r="L2307" s="3" t="s">
        <v>20</v>
      </c>
    </row>
    <row r="2308" spans="1:12" ht="114.95" customHeight="1">
      <c r="A2308" s="32">
        <v>2282</v>
      </c>
      <c r="B2308" s="2">
        <v>43382</v>
      </c>
      <c r="C2308" s="3" t="s">
        <v>2447</v>
      </c>
      <c r="D2308" s="3" t="s">
        <v>35</v>
      </c>
      <c r="E2308" s="4" t="s">
        <v>159</v>
      </c>
      <c r="F2308" s="2">
        <f t="shared" si="94"/>
        <v>43396</v>
      </c>
      <c r="G2308" s="5">
        <v>42917</v>
      </c>
      <c r="H2308" s="6">
        <v>112094.89</v>
      </c>
      <c r="I2308" s="7">
        <v>112094.89</v>
      </c>
      <c r="J2308" s="4" t="s">
        <v>19</v>
      </c>
      <c r="K2308" s="3" t="s">
        <v>16</v>
      </c>
      <c r="L2308" s="3" t="s">
        <v>20</v>
      </c>
    </row>
    <row r="2309" spans="1:12" ht="114.95" customHeight="1">
      <c r="A2309" s="32">
        <v>2283</v>
      </c>
      <c r="B2309" s="2">
        <v>43382</v>
      </c>
      <c r="C2309" s="3" t="s">
        <v>2447</v>
      </c>
      <c r="D2309" s="3" t="s">
        <v>2073</v>
      </c>
      <c r="E2309" s="4" t="s">
        <v>93</v>
      </c>
      <c r="F2309" s="2">
        <f t="shared" si="94"/>
        <v>43396</v>
      </c>
      <c r="G2309" s="5">
        <v>42917</v>
      </c>
      <c r="H2309" s="6">
        <v>67914.91</v>
      </c>
      <c r="I2309" s="7">
        <v>67914.91</v>
      </c>
      <c r="J2309" s="4" t="s">
        <v>19</v>
      </c>
      <c r="K2309" s="3" t="s">
        <v>16</v>
      </c>
      <c r="L2309" s="3" t="s">
        <v>20</v>
      </c>
    </row>
    <row r="2310" spans="1:12" ht="114.95" customHeight="1">
      <c r="A2310" s="32">
        <v>2284</v>
      </c>
      <c r="B2310" s="2">
        <v>43382</v>
      </c>
      <c r="C2310" s="3" t="s">
        <v>2447</v>
      </c>
      <c r="D2310" s="3" t="s">
        <v>2450</v>
      </c>
      <c r="E2310" s="4" t="s">
        <v>2451</v>
      </c>
      <c r="F2310" s="2">
        <f t="shared" si="94"/>
        <v>43396</v>
      </c>
      <c r="G2310" s="5">
        <v>42917</v>
      </c>
      <c r="H2310" s="6">
        <v>26400</v>
      </c>
      <c r="I2310" s="7">
        <v>26400</v>
      </c>
      <c r="J2310" s="4" t="s">
        <v>19</v>
      </c>
      <c r="K2310" s="3" t="s">
        <v>16</v>
      </c>
      <c r="L2310" s="3" t="s">
        <v>20</v>
      </c>
    </row>
    <row r="2311" spans="1:12" ht="114.95" customHeight="1">
      <c r="A2311" s="32">
        <v>2285</v>
      </c>
      <c r="B2311" s="2">
        <v>43382</v>
      </c>
      <c r="C2311" s="3" t="s">
        <v>2447</v>
      </c>
      <c r="D2311" s="3" t="s">
        <v>2462</v>
      </c>
      <c r="E2311" s="4" t="s">
        <v>2463</v>
      </c>
      <c r="F2311" s="2">
        <f t="shared" si="94"/>
        <v>43396</v>
      </c>
      <c r="G2311" s="5">
        <v>42917</v>
      </c>
      <c r="H2311" s="6">
        <v>72288.22</v>
      </c>
      <c r="I2311" s="7">
        <v>72288.22</v>
      </c>
      <c r="J2311" s="4" t="s">
        <v>19</v>
      </c>
      <c r="K2311" s="3" t="s">
        <v>16</v>
      </c>
      <c r="L2311" s="3" t="s">
        <v>20</v>
      </c>
    </row>
    <row r="2312" spans="1:12" ht="114.95" customHeight="1">
      <c r="A2312" s="32">
        <v>2286</v>
      </c>
      <c r="B2312" s="2">
        <v>43382</v>
      </c>
      <c r="C2312" s="3" t="s">
        <v>2447</v>
      </c>
      <c r="D2312" s="3" t="s">
        <v>2454</v>
      </c>
      <c r="E2312" s="4" t="s">
        <v>2455</v>
      </c>
      <c r="F2312" s="2">
        <f t="shared" si="94"/>
        <v>43396</v>
      </c>
      <c r="G2312" s="5">
        <v>42917</v>
      </c>
      <c r="H2312" s="6">
        <v>32064.530000000002</v>
      </c>
      <c r="I2312" s="7">
        <v>32064.530000000002</v>
      </c>
      <c r="J2312" s="4" t="s">
        <v>19</v>
      </c>
      <c r="K2312" s="3" t="s">
        <v>16</v>
      </c>
      <c r="L2312" s="3" t="s">
        <v>20</v>
      </c>
    </row>
    <row r="2313" spans="1:12" ht="114.95" customHeight="1">
      <c r="A2313" s="32">
        <v>2287</v>
      </c>
      <c r="B2313" s="2">
        <v>43382</v>
      </c>
      <c r="C2313" s="3" t="s">
        <v>2447</v>
      </c>
      <c r="D2313" s="3" t="s">
        <v>519</v>
      </c>
      <c r="E2313" s="4" t="s">
        <v>2456</v>
      </c>
      <c r="F2313" s="2">
        <f t="shared" si="94"/>
        <v>43396</v>
      </c>
      <c r="G2313" s="5">
        <v>42917</v>
      </c>
      <c r="H2313" s="6">
        <v>80300.5</v>
      </c>
      <c r="I2313" s="7">
        <v>80300.5</v>
      </c>
      <c r="J2313" s="4" t="s">
        <v>19</v>
      </c>
      <c r="K2313" s="3" t="s">
        <v>16</v>
      </c>
      <c r="L2313" s="3" t="s">
        <v>20</v>
      </c>
    </row>
    <row r="2314" spans="1:12" ht="114.95" customHeight="1">
      <c r="A2314" s="32">
        <v>2288</v>
      </c>
      <c r="B2314" s="2">
        <v>43382</v>
      </c>
      <c r="C2314" s="3" t="s">
        <v>2447</v>
      </c>
      <c r="D2314" s="3" t="s">
        <v>2464</v>
      </c>
      <c r="E2314" s="4" t="s">
        <v>2465</v>
      </c>
      <c r="F2314" s="2">
        <f t="shared" si="94"/>
        <v>43396</v>
      </c>
      <c r="G2314" s="5">
        <v>42917</v>
      </c>
      <c r="H2314" s="6">
        <v>38285</v>
      </c>
      <c r="I2314" s="7">
        <v>38285</v>
      </c>
      <c r="J2314" s="4" t="s">
        <v>19</v>
      </c>
      <c r="K2314" s="3" t="s">
        <v>16</v>
      </c>
      <c r="L2314" s="3" t="s">
        <v>20</v>
      </c>
    </row>
    <row r="2315" spans="1:12" ht="114.95" customHeight="1">
      <c r="A2315" s="32">
        <v>2293</v>
      </c>
      <c r="B2315" s="2">
        <v>43382</v>
      </c>
      <c r="C2315" s="3" t="s">
        <v>2447</v>
      </c>
      <c r="D2315" s="3" t="s">
        <v>2466</v>
      </c>
      <c r="E2315" s="4" t="s">
        <v>2459</v>
      </c>
      <c r="F2315" s="2">
        <f t="shared" si="94"/>
        <v>43396</v>
      </c>
      <c r="G2315" s="5">
        <v>42578</v>
      </c>
      <c r="H2315" s="6">
        <v>33682</v>
      </c>
      <c r="I2315" s="7">
        <v>33682</v>
      </c>
      <c r="J2315" s="4" t="s">
        <v>30</v>
      </c>
      <c r="K2315" s="3" t="s">
        <v>16</v>
      </c>
      <c r="L2315" s="3" t="s">
        <v>20</v>
      </c>
    </row>
    <row r="2316" spans="1:12" ht="114.95" customHeight="1">
      <c r="A2316" s="32">
        <v>2294</v>
      </c>
      <c r="B2316" s="2">
        <v>43382</v>
      </c>
      <c r="C2316" s="3" t="s">
        <v>2447</v>
      </c>
      <c r="D2316" s="3" t="s">
        <v>1610</v>
      </c>
      <c r="E2316" s="4" t="s">
        <v>433</v>
      </c>
      <c r="F2316" s="2">
        <f t="shared" si="94"/>
        <v>43396</v>
      </c>
      <c r="G2316" s="5">
        <v>42552</v>
      </c>
      <c r="H2316" s="6">
        <v>49068.5</v>
      </c>
      <c r="I2316" s="9">
        <v>49068.5</v>
      </c>
      <c r="J2316" s="4" t="s">
        <v>153</v>
      </c>
      <c r="K2316" s="3" t="s">
        <v>16</v>
      </c>
      <c r="L2316" s="3" t="s">
        <v>20</v>
      </c>
    </row>
    <row r="2317" spans="1:12" ht="114.95" customHeight="1">
      <c r="A2317" s="32">
        <v>2295</v>
      </c>
      <c r="B2317" s="2">
        <v>43382</v>
      </c>
      <c r="C2317" s="3" t="s">
        <v>2447</v>
      </c>
      <c r="D2317" s="3" t="s">
        <v>2458</v>
      </c>
      <c r="E2317" s="4" t="s">
        <v>2459</v>
      </c>
      <c r="F2317" s="2">
        <f t="shared" si="94"/>
        <v>43396</v>
      </c>
      <c r="G2317" s="5">
        <v>42895</v>
      </c>
      <c r="H2317" s="6">
        <v>188997.3</v>
      </c>
      <c r="I2317" s="7">
        <v>188997.3</v>
      </c>
      <c r="J2317" s="4" t="s">
        <v>15</v>
      </c>
      <c r="K2317" s="3" t="s">
        <v>16</v>
      </c>
      <c r="L2317" s="3" t="s">
        <v>20</v>
      </c>
    </row>
    <row r="2318" spans="1:12" ht="114.95" customHeight="1">
      <c r="A2318" s="32">
        <v>2296</v>
      </c>
      <c r="B2318" s="2">
        <v>43382</v>
      </c>
      <c r="C2318" s="3" t="s">
        <v>2447</v>
      </c>
      <c r="D2318" s="3" t="s">
        <v>2460</v>
      </c>
      <c r="E2318" s="4" t="s">
        <v>2461</v>
      </c>
      <c r="F2318" s="2">
        <f t="shared" si="94"/>
        <v>43396</v>
      </c>
      <c r="G2318" s="5">
        <v>42552</v>
      </c>
      <c r="H2318" s="6">
        <v>64472</v>
      </c>
      <c r="I2318" s="7">
        <v>64472</v>
      </c>
      <c r="J2318" s="4" t="s">
        <v>37</v>
      </c>
      <c r="K2318" s="3" t="s">
        <v>16</v>
      </c>
      <c r="L2318" s="3" t="s">
        <v>20</v>
      </c>
    </row>
    <row r="2319" spans="1:12" ht="114.95" customHeight="1">
      <c r="A2319" s="32">
        <v>2297</v>
      </c>
      <c r="B2319" s="2">
        <v>43382</v>
      </c>
      <c r="C2319" s="3" t="s">
        <v>2447</v>
      </c>
      <c r="D2319" s="3" t="s">
        <v>2467</v>
      </c>
      <c r="E2319" s="4" t="s">
        <v>2455</v>
      </c>
      <c r="F2319" s="2">
        <f t="shared" ref="F2319:F2338" si="95">SUM(B2319 +14)</f>
        <v>43396</v>
      </c>
      <c r="G2319" s="5">
        <v>42654</v>
      </c>
      <c r="H2319" s="6">
        <v>53000</v>
      </c>
      <c r="I2319" s="7">
        <v>53000</v>
      </c>
      <c r="J2319" s="4" t="s">
        <v>153</v>
      </c>
      <c r="K2319" s="3" t="s">
        <v>16</v>
      </c>
      <c r="L2319" s="3" t="s">
        <v>20</v>
      </c>
    </row>
    <row r="2320" spans="1:12" ht="114.95" customHeight="1">
      <c r="A2320" s="32">
        <v>2298</v>
      </c>
      <c r="B2320" s="2">
        <v>43382</v>
      </c>
      <c r="C2320" s="3" t="s">
        <v>2447</v>
      </c>
      <c r="D2320" s="3" t="s">
        <v>2464</v>
      </c>
      <c r="E2320" s="4" t="s">
        <v>2465</v>
      </c>
      <c r="F2320" s="2">
        <f t="shared" si="95"/>
        <v>43396</v>
      </c>
      <c r="G2320" s="5">
        <v>42633</v>
      </c>
      <c r="H2320" s="6">
        <v>39500</v>
      </c>
      <c r="I2320" s="9">
        <v>39500</v>
      </c>
      <c r="J2320" s="4" t="s">
        <v>30</v>
      </c>
      <c r="K2320" s="3" t="s">
        <v>16</v>
      </c>
      <c r="L2320" s="3" t="s">
        <v>20</v>
      </c>
    </row>
    <row r="2321" spans="1:12" ht="114.95" customHeight="1">
      <c r="A2321" s="32">
        <v>2299</v>
      </c>
      <c r="B2321" s="2">
        <v>43382</v>
      </c>
      <c r="C2321" s="3" t="s">
        <v>2447</v>
      </c>
      <c r="D2321" s="3" t="s">
        <v>2468</v>
      </c>
      <c r="E2321" s="11" t="s">
        <v>120</v>
      </c>
      <c r="F2321" s="2">
        <f t="shared" si="95"/>
        <v>43396</v>
      </c>
      <c r="G2321" s="5">
        <v>42788</v>
      </c>
      <c r="H2321" s="6">
        <v>61000</v>
      </c>
      <c r="I2321" s="7">
        <v>61000</v>
      </c>
      <c r="J2321" s="4" t="s">
        <v>30</v>
      </c>
      <c r="K2321" s="3" t="s">
        <v>16</v>
      </c>
      <c r="L2321" s="3" t="s">
        <v>20</v>
      </c>
    </row>
    <row r="2322" spans="1:12" ht="114.95" customHeight="1">
      <c r="A2322" s="32">
        <v>2289</v>
      </c>
      <c r="B2322" s="2">
        <v>43383</v>
      </c>
      <c r="C2322" s="3" t="s">
        <v>2447</v>
      </c>
      <c r="D2322" s="3" t="s">
        <v>2448</v>
      </c>
      <c r="E2322" s="4" t="s">
        <v>706</v>
      </c>
      <c r="F2322" s="2">
        <f t="shared" si="95"/>
        <v>43397</v>
      </c>
      <c r="G2322" s="5">
        <v>42917</v>
      </c>
      <c r="H2322" s="6">
        <v>80670.320000000007</v>
      </c>
      <c r="I2322" s="7">
        <v>80670.320000000007</v>
      </c>
      <c r="J2322" s="4" t="s">
        <v>202</v>
      </c>
      <c r="K2322" s="3" t="s">
        <v>16</v>
      </c>
      <c r="L2322" s="3" t="s">
        <v>20</v>
      </c>
    </row>
    <row r="2323" spans="1:12" ht="114.95" customHeight="1">
      <c r="A2323" s="32">
        <v>2290</v>
      </c>
      <c r="B2323" s="2">
        <v>43383</v>
      </c>
      <c r="C2323" s="3" t="s">
        <v>2447</v>
      </c>
      <c r="D2323" s="3" t="s">
        <v>2469</v>
      </c>
      <c r="E2323" s="11" t="s">
        <v>120</v>
      </c>
      <c r="F2323" s="2">
        <f t="shared" si="95"/>
        <v>43397</v>
      </c>
      <c r="G2323" s="5">
        <v>43102</v>
      </c>
      <c r="H2323" s="6">
        <v>34485</v>
      </c>
      <c r="I2323" s="9">
        <v>34485</v>
      </c>
      <c r="J2323" s="4" t="s">
        <v>30</v>
      </c>
      <c r="K2323" s="3" t="s">
        <v>16</v>
      </c>
      <c r="L2323" s="3" t="s">
        <v>20</v>
      </c>
    </row>
    <row r="2324" spans="1:12" ht="114.95" customHeight="1">
      <c r="A2324" s="32">
        <v>2291</v>
      </c>
      <c r="B2324" s="2">
        <v>43383</v>
      </c>
      <c r="C2324" s="3" t="s">
        <v>2447</v>
      </c>
      <c r="D2324" s="3" t="s">
        <v>2452</v>
      </c>
      <c r="E2324" s="4" t="s">
        <v>2453</v>
      </c>
      <c r="F2324" s="2">
        <f t="shared" si="95"/>
        <v>43397</v>
      </c>
      <c r="G2324" s="5">
        <v>43070</v>
      </c>
      <c r="H2324" s="6">
        <v>147650</v>
      </c>
      <c r="I2324" s="7">
        <v>147650</v>
      </c>
      <c r="J2324" s="4" t="s">
        <v>15</v>
      </c>
      <c r="K2324" s="3" t="s">
        <v>16</v>
      </c>
      <c r="L2324" s="3" t="s">
        <v>20</v>
      </c>
    </row>
    <row r="2325" spans="1:12" ht="114.95" customHeight="1">
      <c r="A2325" s="32">
        <v>2292</v>
      </c>
      <c r="B2325" s="2">
        <v>43383</v>
      </c>
      <c r="C2325" s="3" t="s">
        <v>2447</v>
      </c>
      <c r="D2325" s="3" t="s">
        <v>2470</v>
      </c>
      <c r="E2325" s="4" t="s">
        <v>2471</v>
      </c>
      <c r="F2325" s="2">
        <f t="shared" si="95"/>
        <v>43397</v>
      </c>
      <c r="G2325" s="5">
        <v>42917</v>
      </c>
      <c r="H2325" s="6">
        <v>36040.49</v>
      </c>
      <c r="I2325" s="7">
        <v>36040.49</v>
      </c>
      <c r="J2325" s="4" t="s">
        <v>19</v>
      </c>
      <c r="K2325" s="3" t="s">
        <v>16</v>
      </c>
      <c r="L2325" s="3" t="s">
        <v>20</v>
      </c>
    </row>
    <row r="2326" spans="1:12" ht="114.95" customHeight="1">
      <c r="A2326" s="32">
        <v>2300</v>
      </c>
      <c r="B2326" s="2">
        <v>43395</v>
      </c>
      <c r="C2326" s="3" t="s">
        <v>2447</v>
      </c>
      <c r="D2326" s="3" t="s">
        <v>2472</v>
      </c>
      <c r="E2326" s="4" t="s">
        <v>2473</v>
      </c>
      <c r="F2326" s="2">
        <f t="shared" si="95"/>
        <v>43409</v>
      </c>
      <c r="G2326" s="5">
        <v>42552</v>
      </c>
      <c r="H2326" s="6">
        <v>32000</v>
      </c>
      <c r="I2326" s="9">
        <v>32000</v>
      </c>
      <c r="J2326" s="4" t="s">
        <v>37</v>
      </c>
      <c r="K2326" s="3" t="s">
        <v>16</v>
      </c>
      <c r="L2326" s="3" t="s">
        <v>20</v>
      </c>
    </row>
    <row r="2327" spans="1:12" ht="114.95" customHeight="1">
      <c r="A2327" s="32">
        <v>2301</v>
      </c>
      <c r="B2327" s="2">
        <v>43395</v>
      </c>
      <c r="C2327" s="3" t="s">
        <v>2447</v>
      </c>
      <c r="D2327" s="3" t="s">
        <v>538</v>
      </c>
      <c r="E2327" s="4" t="s">
        <v>158</v>
      </c>
      <c r="F2327" s="2">
        <f t="shared" si="95"/>
        <v>43409</v>
      </c>
      <c r="G2327" s="5">
        <v>42552</v>
      </c>
      <c r="H2327" s="6">
        <v>43000</v>
      </c>
      <c r="I2327" s="7">
        <v>43000</v>
      </c>
      <c r="J2327" s="4" t="s">
        <v>37</v>
      </c>
      <c r="K2327" s="3" t="s">
        <v>16</v>
      </c>
      <c r="L2327" s="3" t="s">
        <v>20</v>
      </c>
    </row>
    <row r="2328" spans="1:12" ht="114.95" customHeight="1">
      <c r="A2328" s="32">
        <v>2302</v>
      </c>
      <c r="B2328" s="2">
        <v>43395</v>
      </c>
      <c r="C2328" s="3" t="s">
        <v>2447</v>
      </c>
      <c r="D2328" s="3" t="s">
        <v>76</v>
      </c>
      <c r="E2328" s="4" t="s">
        <v>1030</v>
      </c>
      <c r="F2328" s="2">
        <f t="shared" si="95"/>
        <v>43409</v>
      </c>
      <c r="G2328" s="5">
        <v>42552</v>
      </c>
      <c r="H2328" s="6">
        <v>140709</v>
      </c>
      <c r="I2328" s="7">
        <v>140709</v>
      </c>
      <c r="J2328" s="4" t="s">
        <v>19</v>
      </c>
      <c r="K2328" s="3" t="s">
        <v>16</v>
      </c>
      <c r="L2328" s="3" t="s">
        <v>20</v>
      </c>
    </row>
    <row r="2329" spans="1:12" ht="114.95" customHeight="1">
      <c r="A2329" s="32">
        <v>2303</v>
      </c>
      <c r="B2329" s="2">
        <v>43395</v>
      </c>
      <c r="C2329" s="3" t="s">
        <v>2447</v>
      </c>
      <c r="D2329" s="3" t="s">
        <v>2449</v>
      </c>
      <c r="E2329" s="4" t="s">
        <v>124</v>
      </c>
      <c r="F2329" s="2">
        <f t="shared" si="95"/>
        <v>43409</v>
      </c>
      <c r="G2329" s="5">
        <v>42552</v>
      </c>
      <c r="H2329" s="6">
        <v>271000</v>
      </c>
      <c r="I2329" s="9">
        <v>271000</v>
      </c>
      <c r="J2329" s="4" t="s">
        <v>19</v>
      </c>
      <c r="K2329" s="3" t="s">
        <v>16</v>
      </c>
      <c r="L2329" s="3" t="s">
        <v>20</v>
      </c>
    </row>
    <row r="2330" spans="1:12" ht="114.95" customHeight="1">
      <c r="A2330" s="32">
        <v>2304</v>
      </c>
      <c r="B2330" s="2">
        <v>43395</v>
      </c>
      <c r="C2330" s="3" t="s">
        <v>2447</v>
      </c>
      <c r="D2330" s="3" t="s">
        <v>2474</v>
      </c>
      <c r="E2330" s="4" t="s">
        <v>2475</v>
      </c>
      <c r="F2330" s="2">
        <f t="shared" si="95"/>
        <v>43409</v>
      </c>
      <c r="G2330" s="5">
        <v>42552</v>
      </c>
      <c r="H2330" s="6">
        <v>32000</v>
      </c>
      <c r="I2330" s="7">
        <v>32000</v>
      </c>
      <c r="J2330" s="4" t="s">
        <v>19</v>
      </c>
      <c r="K2330" s="3" t="s">
        <v>16</v>
      </c>
      <c r="L2330" s="3" t="s">
        <v>20</v>
      </c>
    </row>
    <row r="2331" spans="1:12" ht="114.95" customHeight="1">
      <c r="A2331" s="32">
        <v>2305</v>
      </c>
      <c r="B2331" s="2">
        <v>43395</v>
      </c>
      <c r="C2331" s="3" t="s">
        <v>2447</v>
      </c>
      <c r="D2331" s="3" t="s">
        <v>199</v>
      </c>
      <c r="E2331" s="11" t="s">
        <v>120</v>
      </c>
      <c r="F2331" s="2">
        <f t="shared" si="95"/>
        <v>43409</v>
      </c>
      <c r="G2331" s="5">
        <v>42552</v>
      </c>
      <c r="H2331" s="6">
        <v>42000</v>
      </c>
      <c r="I2331" s="7">
        <v>42000</v>
      </c>
      <c r="J2331" s="4" t="s">
        <v>19</v>
      </c>
      <c r="K2331" s="3" t="s">
        <v>16</v>
      </c>
      <c r="L2331" s="3" t="s">
        <v>20</v>
      </c>
    </row>
    <row r="2332" spans="1:12" ht="114.95" customHeight="1">
      <c r="A2332" s="32">
        <v>2306</v>
      </c>
      <c r="B2332" s="2">
        <v>43395</v>
      </c>
      <c r="C2332" s="3" t="s">
        <v>2447</v>
      </c>
      <c r="D2332" s="3" t="s">
        <v>2476</v>
      </c>
      <c r="E2332" s="4" t="s">
        <v>159</v>
      </c>
      <c r="F2332" s="2">
        <f t="shared" si="95"/>
        <v>43409</v>
      </c>
      <c r="G2332" s="5">
        <v>42552</v>
      </c>
      <c r="H2332" s="6">
        <v>168000</v>
      </c>
      <c r="I2332" s="7">
        <v>168000</v>
      </c>
      <c r="J2332" s="4" t="s">
        <v>37</v>
      </c>
      <c r="K2332" s="3" t="s">
        <v>16</v>
      </c>
      <c r="L2332" s="3" t="s">
        <v>20</v>
      </c>
    </row>
    <row r="2333" spans="1:12" ht="114.95" customHeight="1">
      <c r="A2333" s="32">
        <v>2307</v>
      </c>
      <c r="B2333" s="2">
        <v>43395</v>
      </c>
      <c r="C2333" s="3" t="s">
        <v>2447</v>
      </c>
      <c r="D2333" s="3" t="s">
        <v>2073</v>
      </c>
      <c r="E2333" s="4" t="s">
        <v>93</v>
      </c>
      <c r="F2333" s="2">
        <f t="shared" si="95"/>
        <v>43409</v>
      </c>
      <c r="G2333" s="5">
        <v>42552</v>
      </c>
      <c r="H2333" s="6">
        <v>75000</v>
      </c>
      <c r="I2333" s="7">
        <v>75000</v>
      </c>
      <c r="J2333" s="4" t="s">
        <v>210</v>
      </c>
      <c r="K2333" s="3" t="s">
        <v>16</v>
      </c>
      <c r="L2333" s="3" t="s">
        <v>20</v>
      </c>
    </row>
    <row r="2334" spans="1:12" ht="114.95" customHeight="1">
      <c r="A2334" s="32">
        <v>2308</v>
      </c>
      <c r="B2334" s="2">
        <v>43395</v>
      </c>
      <c r="C2334" s="3" t="s">
        <v>2447</v>
      </c>
      <c r="D2334" s="3" t="s">
        <v>2450</v>
      </c>
      <c r="E2334" s="4" t="s">
        <v>2451</v>
      </c>
      <c r="F2334" s="2">
        <f t="shared" si="95"/>
        <v>43409</v>
      </c>
      <c r="G2334" s="5">
        <v>42552</v>
      </c>
      <c r="H2334" s="6">
        <v>29000</v>
      </c>
      <c r="I2334" s="7">
        <v>29000</v>
      </c>
      <c r="J2334" s="4" t="s">
        <v>19</v>
      </c>
      <c r="K2334" s="3" t="s">
        <v>16</v>
      </c>
      <c r="L2334" s="3" t="s">
        <v>20</v>
      </c>
    </row>
    <row r="2335" spans="1:12" ht="114.95" customHeight="1">
      <c r="A2335" s="32">
        <v>2309</v>
      </c>
      <c r="B2335" s="2">
        <v>43395</v>
      </c>
      <c r="C2335" s="3" t="s">
        <v>2447</v>
      </c>
      <c r="D2335" s="3" t="s">
        <v>569</v>
      </c>
      <c r="E2335" s="4" t="s">
        <v>431</v>
      </c>
      <c r="F2335" s="2">
        <f t="shared" si="95"/>
        <v>43409</v>
      </c>
      <c r="G2335" s="5">
        <v>42552</v>
      </c>
      <c r="H2335" s="6">
        <v>370000</v>
      </c>
      <c r="I2335" s="7">
        <v>370000</v>
      </c>
      <c r="J2335" s="4" t="s">
        <v>166</v>
      </c>
      <c r="K2335" s="3" t="s">
        <v>16</v>
      </c>
      <c r="L2335" s="3" t="s">
        <v>20</v>
      </c>
    </row>
    <row r="2336" spans="1:12" ht="114.95" customHeight="1">
      <c r="A2336" s="32">
        <v>2310</v>
      </c>
      <c r="B2336" s="2">
        <v>43395</v>
      </c>
      <c r="C2336" s="3" t="s">
        <v>2447</v>
      </c>
      <c r="D2336" s="3" t="s">
        <v>2477</v>
      </c>
      <c r="E2336" s="4" t="s">
        <v>2459</v>
      </c>
      <c r="F2336" s="2">
        <f t="shared" si="95"/>
        <v>43409</v>
      </c>
      <c r="G2336" s="5">
        <v>42552</v>
      </c>
      <c r="H2336" s="6">
        <v>35000</v>
      </c>
      <c r="I2336" s="7">
        <v>35000</v>
      </c>
      <c r="J2336" s="4" t="s">
        <v>19</v>
      </c>
      <c r="K2336" s="3" t="s">
        <v>16</v>
      </c>
      <c r="L2336" s="3" t="s">
        <v>20</v>
      </c>
    </row>
    <row r="2337" spans="1:12" ht="114.95" customHeight="1">
      <c r="A2337" s="32">
        <v>2311</v>
      </c>
      <c r="B2337" s="2">
        <v>43395</v>
      </c>
      <c r="C2337" s="3" t="s">
        <v>2447</v>
      </c>
      <c r="D2337" s="3" t="s">
        <v>519</v>
      </c>
      <c r="E2337" s="4" t="s">
        <v>2456</v>
      </c>
      <c r="F2337" s="2">
        <f t="shared" si="95"/>
        <v>43409</v>
      </c>
      <c r="G2337" s="5">
        <v>42552</v>
      </c>
      <c r="H2337" s="6">
        <v>67000</v>
      </c>
      <c r="I2337" s="7">
        <v>67000</v>
      </c>
      <c r="J2337" s="4" t="s">
        <v>19</v>
      </c>
      <c r="K2337" s="3" t="s">
        <v>16</v>
      </c>
      <c r="L2337" s="3" t="s">
        <v>20</v>
      </c>
    </row>
    <row r="2338" spans="1:12" ht="114.95" customHeight="1">
      <c r="A2338" s="32">
        <v>2312</v>
      </c>
      <c r="B2338" s="2">
        <v>43395</v>
      </c>
      <c r="C2338" s="3" t="s">
        <v>2447</v>
      </c>
      <c r="D2338" s="3" t="s">
        <v>2478</v>
      </c>
      <c r="E2338" s="4" t="s">
        <v>1841</v>
      </c>
      <c r="F2338" s="2">
        <f t="shared" si="95"/>
        <v>43409</v>
      </c>
      <c r="G2338" s="5">
        <v>42552</v>
      </c>
      <c r="H2338" s="6">
        <v>97000</v>
      </c>
      <c r="I2338" s="7">
        <v>97000</v>
      </c>
      <c r="J2338" s="4" t="s">
        <v>19</v>
      </c>
      <c r="K2338" s="3" t="s">
        <v>16</v>
      </c>
      <c r="L2338" s="3" t="s">
        <v>20</v>
      </c>
    </row>
    <row r="2339" spans="1:12" ht="114.95" customHeight="1">
      <c r="A2339" s="32">
        <v>2313</v>
      </c>
      <c r="B2339" s="2">
        <v>43488</v>
      </c>
      <c r="C2339" s="3" t="s">
        <v>2447</v>
      </c>
      <c r="D2339" s="3" t="s">
        <v>2479</v>
      </c>
      <c r="E2339" s="4" t="s">
        <v>2480</v>
      </c>
      <c r="F2339" s="2">
        <f>SUM(B2339+14)</f>
        <v>43502</v>
      </c>
      <c r="G2339" s="5">
        <v>43313</v>
      </c>
      <c r="H2339" s="6">
        <v>26183.13</v>
      </c>
      <c r="I2339" s="7">
        <v>26183.13</v>
      </c>
      <c r="J2339" s="4" t="s">
        <v>30</v>
      </c>
      <c r="K2339" s="8" t="s">
        <v>16</v>
      </c>
      <c r="L2339" s="3"/>
    </row>
    <row r="2340" spans="1:12" ht="114.95" customHeight="1">
      <c r="A2340" s="32">
        <v>2314</v>
      </c>
      <c r="B2340" s="2">
        <v>43579</v>
      </c>
      <c r="C2340" s="3" t="s">
        <v>2447</v>
      </c>
      <c r="D2340" s="3" t="s">
        <v>2464</v>
      </c>
      <c r="E2340" s="4" t="s">
        <v>2465</v>
      </c>
      <c r="F2340" s="2">
        <f>SUM(B2340+14)</f>
        <v>43593</v>
      </c>
      <c r="G2340" s="5">
        <v>43489</v>
      </c>
      <c r="H2340" s="6">
        <v>30000</v>
      </c>
      <c r="I2340" s="7">
        <v>30000</v>
      </c>
      <c r="J2340" s="4" t="s">
        <v>30</v>
      </c>
      <c r="K2340" s="8" t="s">
        <v>16</v>
      </c>
      <c r="L2340" s="3"/>
    </row>
    <row r="2341" spans="1:12" ht="114.95" customHeight="1">
      <c r="A2341" s="32">
        <v>2317</v>
      </c>
      <c r="B2341" s="2">
        <v>43629</v>
      </c>
      <c r="C2341" s="3" t="s">
        <v>2447</v>
      </c>
      <c r="D2341" s="3" t="s">
        <v>35</v>
      </c>
      <c r="E2341" s="4" t="s">
        <v>136</v>
      </c>
      <c r="F2341" s="2">
        <v>43643</v>
      </c>
      <c r="G2341" s="5">
        <v>43472</v>
      </c>
      <c r="H2341" s="6">
        <v>231000</v>
      </c>
      <c r="I2341" s="7">
        <v>231000</v>
      </c>
      <c r="J2341" s="4" t="s">
        <v>37</v>
      </c>
      <c r="K2341" s="8" t="s">
        <v>16</v>
      </c>
      <c r="L2341" s="3"/>
    </row>
    <row r="2342" spans="1:12" ht="114.95" customHeight="1">
      <c r="A2342" s="32">
        <v>2318</v>
      </c>
      <c r="B2342" s="2">
        <v>43629</v>
      </c>
      <c r="C2342" s="3" t="s">
        <v>2447</v>
      </c>
      <c r="D2342" s="3" t="s">
        <v>538</v>
      </c>
      <c r="E2342" s="4" t="s">
        <v>158</v>
      </c>
      <c r="F2342" s="2">
        <v>43643</v>
      </c>
      <c r="G2342" s="5">
        <v>43472</v>
      </c>
      <c r="H2342" s="6">
        <v>50000</v>
      </c>
      <c r="I2342" s="7">
        <v>50000</v>
      </c>
      <c r="J2342" s="4" t="s">
        <v>37</v>
      </c>
      <c r="K2342" s="8" t="s">
        <v>16</v>
      </c>
      <c r="L2342" s="3"/>
    </row>
    <row r="2343" spans="1:12" ht="114.95" customHeight="1">
      <c r="A2343" s="32">
        <v>2315</v>
      </c>
      <c r="B2343" s="2">
        <v>43630</v>
      </c>
      <c r="C2343" s="3" t="s">
        <v>2447</v>
      </c>
      <c r="D2343" s="3" t="s">
        <v>252</v>
      </c>
      <c r="E2343" s="4" t="s">
        <v>253</v>
      </c>
      <c r="F2343" s="2">
        <v>43644</v>
      </c>
      <c r="G2343" s="5">
        <v>43472</v>
      </c>
      <c r="H2343" s="6">
        <v>85860</v>
      </c>
      <c r="I2343" s="7">
        <v>85860</v>
      </c>
      <c r="J2343" s="4" t="s">
        <v>15</v>
      </c>
      <c r="K2343" s="8" t="s">
        <v>16</v>
      </c>
      <c r="L2343" s="3"/>
    </row>
    <row r="2344" spans="1:12" ht="114.95" customHeight="1">
      <c r="A2344" s="32">
        <v>2316</v>
      </c>
      <c r="B2344" s="2">
        <v>43630</v>
      </c>
      <c r="C2344" s="3" t="s">
        <v>2447</v>
      </c>
      <c r="D2344" s="3" t="s">
        <v>252</v>
      </c>
      <c r="E2344" s="4" t="s">
        <v>692</v>
      </c>
      <c r="F2344" s="2">
        <v>43644</v>
      </c>
      <c r="G2344" s="5">
        <v>43472</v>
      </c>
      <c r="H2344" s="6">
        <v>95640</v>
      </c>
      <c r="I2344" s="7">
        <v>95640</v>
      </c>
      <c r="J2344" s="4" t="s">
        <v>15</v>
      </c>
      <c r="K2344" s="8" t="s">
        <v>16</v>
      </c>
      <c r="L2344" s="3"/>
    </row>
    <row r="2345" spans="1:12" ht="114.95" customHeight="1">
      <c r="A2345" s="32">
        <v>2319</v>
      </c>
      <c r="B2345" s="2">
        <v>43641</v>
      </c>
      <c r="C2345" s="3" t="s">
        <v>2447</v>
      </c>
      <c r="D2345" s="3" t="s">
        <v>1027</v>
      </c>
      <c r="E2345" s="4" t="s">
        <v>706</v>
      </c>
      <c r="F2345" s="2">
        <f t="shared" ref="F2345:F2351" si="96">SUM(B2345+14)</f>
        <v>43655</v>
      </c>
      <c r="G2345" s="5">
        <v>43678</v>
      </c>
      <c r="H2345" s="6">
        <v>50000</v>
      </c>
      <c r="I2345" s="7">
        <v>50000</v>
      </c>
      <c r="J2345" s="4" t="s">
        <v>202</v>
      </c>
      <c r="K2345" s="8" t="s">
        <v>16</v>
      </c>
      <c r="L2345" s="3"/>
    </row>
    <row r="2346" spans="1:12" ht="114.95" customHeight="1">
      <c r="A2346" s="32">
        <v>2320</v>
      </c>
      <c r="B2346" s="2">
        <v>43641</v>
      </c>
      <c r="C2346" s="3" t="s">
        <v>2447</v>
      </c>
      <c r="D2346" s="3" t="s">
        <v>199</v>
      </c>
      <c r="E2346" s="11" t="s">
        <v>120</v>
      </c>
      <c r="F2346" s="2">
        <f t="shared" si="96"/>
        <v>43655</v>
      </c>
      <c r="G2346" s="5">
        <v>43678</v>
      </c>
      <c r="H2346" s="6">
        <v>48713</v>
      </c>
      <c r="I2346" s="7">
        <v>48713</v>
      </c>
      <c r="J2346" s="4" t="s">
        <v>15</v>
      </c>
      <c r="K2346" s="8" t="s">
        <v>16</v>
      </c>
      <c r="L2346" s="3"/>
    </row>
    <row r="2347" spans="1:12" ht="114.95" customHeight="1">
      <c r="A2347" s="32">
        <v>2321</v>
      </c>
      <c r="B2347" s="2">
        <v>43644</v>
      </c>
      <c r="C2347" s="3" t="s">
        <v>2447</v>
      </c>
      <c r="D2347" s="3" t="s">
        <v>2449</v>
      </c>
      <c r="E2347" s="4" t="s">
        <v>546</v>
      </c>
      <c r="F2347" s="2">
        <f t="shared" si="96"/>
        <v>43658</v>
      </c>
      <c r="G2347" s="5">
        <v>43709</v>
      </c>
      <c r="H2347" s="6">
        <v>438570</v>
      </c>
      <c r="I2347" s="7">
        <v>438570</v>
      </c>
      <c r="J2347" s="4" t="s">
        <v>73</v>
      </c>
      <c r="K2347" s="8" t="s">
        <v>16</v>
      </c>
      <c r="L2347" s="3"/>
    </row>
    <row r="2348" spans="1:12" ht="114.95" customHeight="1">
      <c r="A2348" s="32">
        <v>2324</v>
      </c>
      <c r="B2348" s="2">
        <v>43656</v>
      </c>
      <c r="C2348" s="3" t="s">
        <v>2447</v>
      </c>
      <c r="D2348" s="3" t="s">
        <v>1910</v>
      </c>
      <c r="E2348" s="4" t="s">
        <v>336</v>
      </c>
      <c r="F2348" s="2">
        <f t="shared" si="96"/>
        <v>43670</v>
      </c>
      <c r="G2348" s="5">
        <v>43678</v>
      </c>
      <c r="H2348" s="6">
        <v>30424</v>
      </c>
      <c r="I2348" s="7">
        <v>30424</v>
      </c>
      <c r="J2348" s="4" t="s">
        <v>37</v>
      </c>
      <c r="K2348" s="8" t="s">
        <v>16</v>
      </c>
      <c r="L2348" s="3"/>
    </row>
    <row r="2349" spans="1:12" ht="114.95" customHeight="1">
      <c r="A2349" s="32">
        <v>2323</v>
      </c>
      <c r="B2349" s="2">
        <v>43658</v>
      </c>
      <c r="C2349" s="3" t="s">
        <v>2447</v>
      </c>
      <c r="D2349" s="3" t="s">
        <v>770</v>
      </c>
      <c r="E2349" s="11" t="s">
        <v>120</v>
      </c>
      <c r="F2349" s="2">
        <f t="shared" si="96"/>
        <v>43672</v>
      </c>
      <c r="G2349" s="5">
        <v>43678</v>
      </c>
      <c r="H2349" s="6">
        <v>25647</v>
      </c>
      <c r="I2349" s="7">
        <v>25647</v>
      </c>
      <c r="J2349" s="4" t="s">
        <v>15</v>
      </c>
      <c r="K2349" s="8" t="s">
        <v>16</v>
      </c>
      <c r="L2349" s="3"/>
    </row>
    <row r="2350" spans="1:12" ht="114.95" customHeight="1">
      <c r="A2350" s="32">
        <v>2322</v>
      </c>
      <c r="B2350" s="2">
        <v>43661</v>
      </c>
      <c r="C2350" s="3" t="s">
        <v>2447</v>
      </c>
      <c r="D2350" s="3" t="s">
        <v>2481</v>
      </c>
      <c r="E2350" s="4" t="s">
        <v>2482</v>
      </c>
      <c r="F2350" s="2">
        <f t="shared" si="96"/>
        <v>43675</v>
      </c>
      <c r="G2350" s="5">
        <v>43678</v>
      </c>
      <c r="H2350" s="6">
        <v>50000</v>
      </c>
      <c r="I2350" s="7">
        <v>50000</v>
      </c>
      <c r="J2350" s="4" t="s">
        <v>15</v>
      </c>
      <c r="K2350" s="8" t="s">
        <v>16</v>
      </c>
      <c r="L2350" s="3"/>
    </row>
    <row r="2351" spans="1:12" ht="114.95" customHeight="1">
      <c r="A2351" s="32">
        <v>2325</v>
      </c>
      <c r="B2351" s="15">
        <v>43682.670138888891</v>
      </c>
      <c r="C2351" s="2" t="s">
        <v>2447</v>
      </c>
      <c r="D2351" s="3" t="s">
        <v>1224</v>
      </c>
      <c r="E2351" s="4" t="s">
        <v>93</v>
      </c>
      <c r="F2351" s="2">
        <f t="shared" si="96"/>
        <v>43696.670138888891</v>
      </c>
      <c r="G2351" s="5">
        <v>43647</v>
      </c>
      <c r="H2351" s="6">
        <v>73774</v>
      </c>
      <c r="I2351" s="7">
        <v>73774</v>
      </c>
      <c r="J2351" s="4" t="s">
        <v>210</v>
      </c>
      <c r="K2351" s="8" t="s">
        <v>16</v>
      </c>
      <c r="L2351" s="3" t="s">
        <v>20</v>
      </c>
    </row>
    <row r="2352" spans="1:12" ht="114.95" customHeight="1">
      <c r="A2352" s="32">
        <v>2327</v>
      </c>
      <c r="B2352" s="2">
        <v>43720.620833333334</v>
      </c>
      <c r="C2352" s="3" t="s">
        <v>2447</v>
      </c>
      <c r="D2352" s="3" t="s">
        <v>2004</v>
      </c>
      <c r="E2352" s="4" t="s">
        <v>2483</v>
      </c>
      <c r="F2352" s="2">
        <v>43734</v>
      </c>
      <c r="G2352" s="5">
        <v>43739</v>
      </c>
      <c r="H2352" s="6">
        <v>33716</v>
      </c>
      <c r="I2352" s="7">
        <v>33716</v>
      </c>
      <c r="J2352" s="4" t="s">
        <v>73</v>
      </c>
      <c r="K2352" s="8" t="s">
        <v>16</v>
      </c>
      <c r="L2352" s="3"/>
    </row>
    <row r="2353" spans="1:12" ht="114.95" customHeight="1">
      <c r="A2353" s="32">
        <v>2328</v>
      </c>
      <c r="B2353" s="2">
        <v>43720.629861111112</v>
      </c>
      <c r="C2353" s="3" t="s">
        <v>2447</v>
      </c>
      <c r="D2353" s="3" t="s">
        <v>2484</v>
      </c>
      <c r="E2353" s="4" t="s">
        <v>2483</v>
      </c>
      <c r="F2353" s="2">
        <v>43734</v>
      </c>
      <c r="G2353" s="5">
        <v>43739</v>
      </c>
      <c r="H2353" s="6">
        <v>31320</v>
      </c>
      <c r="I2353" s="7">
        <v>31320</v>
      </c>
      <c r="J2353" s="4" t="s">
        <v>73</v>
      </c>
      <c r="K2353" s="8" t="s">
        <v>16</v>
      </c>
      <c r="L2353" s="3"/>
    </row>
    <row r="2354" spans="1:12" ht="114.95" customHeight="1">
      <c r="A2354" s="32">
        <v>2326</v>
      </c>
      <c r="B2354" s="2">
        <v>43721.707638888889</v>
      </c>
      <c r="C2354" s="3" t="s">
        <v>2447</v>
      </c>
      <c r="D2354" s="3" t="s">
        <v>2485</v>
      </c>
      <c r="E2354" s="4" t="s">
        <v>2486</v>
      </c>
      <c r="F2354" s="2">
        <v>43735</v>
      </c>
      <c r="G2354" s="5">
        <v>43739</v>
      </c>
      <c r="H2354" s="6">
        <v>45840</v>
      </c>
      <c r="I2354" s="7">
        <v>45840</v>
      </c>
      <c r="J2354" s="4" t="s">
        <v>15</v>
      </c>
      <c r="K2354" s="8" t="s">
        <v>16</v>
      </c>
      <c r="L2354" s="3"/>
    </row>
    <row r="2355" spans="1:12" ht="114.95" customHeight="1">
      <c r="A2355" s="32">
        <v>2329</v>
      </c>
      <c r="B2355" s="2">
        <v>43740.487500000003</v>
      </c>
      <c r="C2355" s="3" t="s">
        <v>2447</v>
      </c>
      <c r="D2355" s="3" t="s">
        <v>1610</v>
      </c>
      <c r="E2355" s="4" t="s">
        <v>460</v>
      </c>
      <c r="F2355" s="2">
        <v>43755</v>
      </c>
      <c r="G2355" s="5">
        <v>43753</v>
      </c>
      <c r="H2355" s="6">
        <v>95000</v>
      </c>
      <c r="I2355" s="7">
        <v>115000</v>
      </c>
      <c r="J2355" s="4" t="s">
        <v>15</v>
      </c>
      <c r="K2355" s="8" t="s">
        <v>16</v>
      </c>
      <c r="L2355" s="3" t="s">
        <v>146</v>
      </c>
    </row>
    <row r="2356" spans="1:12" ht="114.95" customHeight="1">
      <c r="A2356" s="32">
        <v>2331</v>
      </c>
      <c r="B2356" s="2">
        <v>43740.5</v>
      </c>
      <c r="C2356" s="3" t="s">
        <v>2447</v>
      </c>
      <c r="D2356" s="3" t="s">
        <v>2487</v>
      </c>
      <c r="E2356" s="4" t="s">
        <v>2488</v>
      </c>
      <c r="F2356" s="2">
        <v>43755</v>
      </c>
      <c r="G2356" s="5">
        <v>43754</v>
      </c>
      <c r="H2356" s="6">
        <v>20000</v>
      </c>
      <c r="I2356" s="7">
        <v>35000</v>
      </c>
      <c r="J2356" s="4" t="s">
        <v>15</v>
      </c>
      <c r="K2356" s="8" t="s">
        <v>16</v>
      </c>
      <c r="L2356" s="3" t="s">
        <v>20</v>
      </c>
    </row>
    <row r="2357" spans="1:12" ht="114.95" customHeight="1">
      <c r="A2357" s="32">
        <v>2330</v>
      </c>
      <c r="B2357" s="2">
        <v>43756.683333333334</v>
      </c>
      <c r="C2357" s="3" t="s">
        <v>2447</v>
      </c>
      <c r="D2357" s="3" t="s">
        <v>2489</v>
      </c>
      <c r="E2357" s="4" t="s">
        <v>1041</v>
      </c>
      <c r="F2357" s="2">
        <v>43770</v>
      </c>
      <c r="G2357" s="5">
        <v>43779</v>
      </c>
      <c r="H2357" s="6">
        <v>50000</v>
      </c>
      <c r="I2357" s="7">
        <v>100000</v>
      </c>
      <c r="J2357" s="4" t="s">
        <v>15</v>
      </c>
      <c r="K2357" s="8" t="s">
        <v>16</v>
      </c>
      <c r="L2357" s="3"/>
    </row>
    <row r="2358" spans="1:12" ht="114.95" customHeight="1">
      <c r="A2358" s="32">
        <v>2332</v>
      </c>
      <c r="B2358" s="12">
        <v>43887.642361111109</v>
      </c>
      <c r="C2358" s="13" t="s">
        <v>2447</v>
      </c>
      <c r="D2358" s="13" t="s">
        <v>2490</v>
      </c>
      <c r="E2358" s="13" t="s">
        <v>559</v>
      </c>
      <c r="F2358" s="12">
        <v>43901</v>
      </c>
      <c r="G2358" s="12">
        <v>43282</v>
      </c>
      <c r="H2358" s="14">
        <v>48000</v>
      </c>
      <c r="I2358" s="14">
        <v>53000</v>
      </c>
      <c r="J2358" s="13" t="s">
        <v>37</v>
      </c>
      <c r="K2358" s="13" t="s">
        <v>16</v>
      </c>
      <c r="L2358" s="3" t="s">
        <v>38</v>
      </c>
    </row>
    <row r="2359" spans="1:12" ht="114.95" customHeight="1">
      <c r="A2359" s="32">
        <v>2333</v>
      </c>
      <c r="B2359" s="2">
        <v>43930.638888888891</v>
      </c>
      <c r="C2359" s="3" t="s">
        <v>2447</v>
      </c>
      <c r="D2359" s="3" t="s">
        <v>747</v>
      </c>
      <c r="E2359" s="3" t="s">
        <v>2491</v>
      </c>
      <c r="F2359" s="2">
        <v>43945</v>
      </c>
      <c r="G2359" s="2">
        <v>43252</v>
      </c>
      <c r="H2359" s="10">
        <v>50000</v>
      </c>
      <c r="I2359" s="10">
        <v>50000</v>
      </c>
      <c r="J2359" s="2" t="s">
        <v>153</v>
      </c>
      <c r="K2359" s="3" t="s">
        <v>16</v>
      </c>
      <c r="L2359" s="3" t="s">
        <v>38</v>
      </c>
    </row>
    <row r="2360" spans="1:12" ht="114.95" customHeight="1">
      <c r="A2360" s="32">
        <v>2334</v>
      </c>
      <c r="B2360" s="2">
        <v>43993.411111111112</v>
      </c>
      <c r="C2360" s="3" t="s">
        <v>2447</v>
      </c>
      <c r="D2360" s="3" t="s">
        <v>35</v>
      </c>
      <c r="E2360" s="3" t="s">
        <v>86</v>
      </c>
      <c r="F2360" s="2">
        <f t="shared" ref="F2360:F2370" si="97">SUM(B2360+14)</f>
        <v>44007.411111111112</v>
      </c>
      <c r="G2360" s="2">
        <v>44013</v>
      </c>
      <c r="H2360" s="10">
        <v>220000</v>
      </c>
      <c r="I2360" s="10">
        <v>240000</v>
      </c>
      <c r="J2360" s="3" t="s">
        <v>37</v>
      </c>
      <c r="K2360" s="3" t="s">
        <v>16</v>
      </c>
      <c r="L2360" s="3"/>
    </row>
    <row r="2361" spans="1:12" ht="114.95" customHeight="1">
      <c r="A2361" s="32">
        <v>2335</v>
      </c>
      <c r="B2361" s="2">
        <v>43993.414583333331</v>
      </c>
      <c r="C2361" s="3" t="s">
        <v>2447</v>
      </c>
      <c r="D2361" s="3" t="s">
        <v>43</v>
      </c>
      <c r="E2361" s="3" t="s">
        <v>899</v>
      </c>
      <c r="F2361" s="2">
        <f t="shared" si="97"/>
        <v>44007.414583333331</v>
      </c>
      <c r="G2361" s="2">
        <v>44013</v>
      </c>
      <c r="H2361" s="10">
        <v>40000</v>
      </c>
      <c r="I2361" s="10">
        <v>55000</v>
      </c>
      <c r="J2361" s="3" t="s">
        <v>37</v>
      </c>
      <c r="K2361" s="3" t="s">
        <v>16</v>
      </c>
      <c r="L2361" s="3"/>
    </row>
    <row r="2362" spans="1:12" ht="114.95" customHeight="1">
      <c r="A2362" s="32">
        <v>2336</v>
      </c>
      <c r="B2362" s="2">
        <v>43997.517361111109</v>
      </c>
      <c r="C2362" s="3" t="s">
        <v>2447</v>
      </c>
      <c r="D2362" s="3" t="s">
        <v>1027</v>
      </c>
      <c r="E2362" s="3" t="s">
        <v>706</v>
      </c>
      <c r="F2362" s="2">
        <f t="shared" si="97"/>
        <v>44011.517361111109</v>
      </c>
      <c r="G2362" s="2">
        <v>44013</v>
      </c>
      <c r="H2362" s="10">
        <v>80000</v>
      </c>
      <c r="I2362" s="10">
        <v>100000</v>
      </c>
      <c r="J2362" s="3" t="s">
        <v>19</v>
      </c>
      <c r="K2362" s="3" t="s">
        <v>16</v>
      </c>
      <c r="L2362" s="3"/>
    </row>
    <row r="2363" spans="1:12" ht="114.95" customHeight="1">
      <c r="A2363" s="32">
        <v>2337</v>
      </c>
      <c r="B2363" s="2">
        <v>43997.523611111108</v>
      </c>
      <c r="C2363" s="3" t="s">
        <v>2447</v>
      </c>
      <c r="D2363" s="3" t="s">
        <v>2485</v>
      </c>
      <c r="E2363" s="3" t="s">
        <v>468</v>
      </c>
      <c r="F2363" s="2">
        <f t="shared" si="97"/>
        <v>44011.523611111108</v>
      </c>
      <c r="G2363" s="2">
        <v>44013</v>
      </c>
      <c r="H2363" s="10">
        <v>50000</v>
      </c>
      <c r="I2363" s="10">
        <v>70000</v>
      </c>
      <c r="J2363" s="3" t="s">
        <v>19</v>
      </c>
      <c r="K2363" s="3" t="s">
        <v>16</v>
      </c>
      <c r="L2363" s="3"/>
    </row>
    <row r="2364" spans="1:12" ht="114.95" customHeight="1">
      <c r="A2364" s="32">
        <v>2338</v>
      </c>
      <c r="B2364" s="2">
        <v>43997.526388888888</v>
      </c>
      <c r="C2364" s="3" t="s">
        <v>2447</v>
      </c>
      <c r="D2364" s="3" t="s">
        <v>225</v>
      </c>
      <c r="E2364" s="3" t="s">
        <v>120</v>
      </c>
      <c r="F2364" s="2">
        <f t="shared" si="97"/>
        <v>44011.526388888888</v>
      </c>
      <c r="G2364" s="2">
        <v>44013</v>
      </c>
      <c r="H2364" s="10">
        <v>60000</v>
      </c>
      <c r="I2364" s="10">
        <v>80000</v>
      </c>
      <c r="J2364" s="3" t="s">
        <v>19</v>
      </c>
      <c r="K2364" s="3" t="s">
        <v>16</v>
      </c>
      <c r="L2364" s="3"/>
    </row>
    <row r="2365" spans="1:12" ht="114.95" customHeight="1">
      <c r="A2365" s="32">
        <v>2339</v>
      </c>
      <c r="B2365" s="2">
        <v>43997.52847222222</v>
      </c>
      <c r="C2365" s="3" t="s">
        <v>2447</v>
      </c>
      <c r="D2365" s="3" t="s">
        <v>2489</v>
      </c>
      <c r="E2365" s="3" t="s">
        <v>120</v>
      </c>
      <c r="F2365" s="2">
        <f t="shared" si="97"/>
        <v>44011.52847222222</v>
      </c>
      <c r="G2365" s="2">
        <v>44013</v>
      </c>
      <c r="H2365" s="10">
        <v>80000</v>
      </c>
      <c r="I2365" s="10">
        <v>110000</v>
      </c>
      <c r="J2365" s="3" t="s">
        <v>19</v>
      </c>
      <c r="K2365" s="3" t="s">
        <v>16</v>
      </c>
      <c r="L2365" s="3"/>
    </row>
    <row r="2366" spans="1:12" ht="114.95" customHeight="1">
      <c r="A2366" s="32">
        <v>2340</v>
      </c>
      <c r="B2366" s="2">
        <v>43997.529861111114</v>
      </c>
      <c r="C2366" s="3" t="s">
        <v>2447</v>
      </c>
      <c r="D2366" s="3" t="s">
        <v>1224</v>
      </c>
      <c r="E2366" s="3" t="s">
        <v>180</v>
      </c>
      <c r="F2366" s="2">
        <f t="shared" si="97"/>
        <v>44011.529861111114</v>
      </c>
      <c r="G2366" s="2">
        <v>44013</v>
      </c>
      <c r="H2366" s="10">
        <v>90000</v>
      </c>
      <c r="I2366" s="10">
        <v>120000</v>
      </c>
      <c r="J2366" s="3" t="s">
        <v>19</v>
      </c>
      <c r="K2366" s="3" t="s">
        <v>16</v>
      </c>
      <c r="L2366" s="3"/>
    </row>
    <row r="2367" spans="1:12" ht="114.95" customHeight="1">
      <c r="A2367" s="32">
        <v>2341</v>
      </c>
      <c r="B2367" s="2">
        <v>43997.532638888886</v>
      </c>
      <c r="C2367" s="3" t="s">
        <v>2447</v>
      </c>
      <c r="D2367" s="3" t="s">
        <v>1610</v>
      </c>
      <c r="E2367" s="3" t="s">
        <v>460</v>
      </c>
      <c r="F2367" s="2">
        <f t="shared" si="97"/>
        <v>44011.532638888886</v>
      </c>
      <c r="G2367" s="2">
        <v>44013</v>
      </c>
      <c r="H2367" s="10">
        <v>90000</v>
      </c>
      <c r="I2367" s="10">
        <v>120000</v>
      </c>
      <c r="J2367" s="3" t="s">
        <v>19</v>
      </c>
      <c r="K2367" s="3" t="s">
        <v>16</v>
      </c>
      <c r="L2367" s="3"/>
    </row>
    <row r="2368" spans="1:12" ht="114.95" customHeight="1">
      <c r="A2368" s="32">
        <v>2342</v>
      </c>
      <c r="B2368" s="2">
        <v>43997.536805555559</v>
      </c>
      <c r="C2368" s="3" t="s">
        <v>2447</v>
      </c>
      <c r="D2368" s="3" t="s">
        <v>76</v>
      </c>
      <c r="E2368" s="3" t="s">
        <v>143</v>
      </c>
      <c r="F2368" s="2">
        <f t="shared" si="97"/>
        <v>44011.536805555559</v>
      </c>
      <c r="G2368" s="2">
        <v>44013</v>
      </c>
      <c r="H2368" s="10">
        <v>90000</v>
      </c>
      <c r="I2368" s="10">
        <v>120000</v>
      </c>
      <c r="J2368" s="3" t="s">
        <v>19</v>
      </c>
      <c r="K2368" s="3" t="s">
        <v>16</v>
      </c>
      <c r="L2368" s="31"/>
    </row>
    <row r="2369" spans="1:12" ht="114.95" customHeight="1">
      <c r="A2369" s="32">
        <v>2343</v>
      </c>
      <c r="B2369" s="2">
        <v>43997.538888888892</v>
      </c>
      <c r="C2369" s="3" t="s">
        <v>2447</v>
      </c>
      <c r="D2369" s="3" t="s">
        <v>76</v>
      </c>
      <c r="E2369" s="3" t="s">
        <v>2492</v>
      </c>
      <c r="F2369" s="2">
        <f t="shared" si="97"/>
        <v>44011.538888888892</v>
      </c>
      <c r="G2369" s="2">
        <v>44013</v>
      </c>
      <c r="H2369" s="10">
        <v>90000</v>
      </c>
      <c r="I2369" s="10">
        <v>120000</v>
      </c>
      <c r="J2369" s="3" t="s">
        <v>19</v>
      </c>
      <c r="K2369" s="3" t="s">
        <v>16</v>
      </c>
      <c r="L2369" s="3"/>
    </row>
    <row r="2370" spans="1:12" ht="114.95" customHeight="1">
      <c r="A2370" s="32">
        <v>2344</v>
      </c>
      <c r="B2370" s="2">
        <v>43997.541666666664</v>
      </c>
      <c r="C2370" s="3" t="s">
        <v>2447</v>
      </c>
      <c r="D2370" s="3" t="s">
        <v>2493</v>
      </c>
      <c r="E2370" s="3" t="s">
        <v>2494</v>
      </c>
      <c r="F2370" s="2">
        <f t="shared" si="97"/>
        <v>44011.541666666664</v>
      </c>
      <c r="G2370" s="2">
        <v>44013</v>
      </c>
      <c r="H2370" s="10">
        <v>40000</v>
      </c>
      <c r="I2370" s="10">
        <v>60000</v>
      </c>
      <c r="J2370" s="3" t="s">
        <v>19</v>
      </c>
      <c r="K2370" s="3" t="s">
        <v>16</v>
      </c>
      <c r="L2370" s="3"/>
    </row>
    <row r="2371" spans="1:12" ht="114.95" customHeight="1">
      <c r="A2371" s="32">
        <v>2360</v>
      </c>
      <c r="B2371" s="2">
        <v>44046.642361111109</v>
      </c>
      <c r="C2371" s="3" t="s">
        <v>2447</v>
      </c>
      <c r="D2371" s="3" t="s">
        <v>2495</v>
      </c>
      <c r="E2371" s="4" t="s">
        <v>289</v>
      </c>
      <c r="F2371" s="2">
        <f>SUM(B2371 + 14)</f>
        <v>44060.642361111109</v>
      </c>
      <c r="G2371" s="5">
        <v>44013</v>
      </c>
      <c r="H2371" s="6">
        <v>60000</v>
      </c>
      <c r="I2371" s="7">
        <v>60000</v>
      </c>
      <c r="J2371" s="4" t="s">
        <v>19</v>
      </c>
      <c r="K2371" s="8" t="s">
        <v>16</v>
      </c>
      <c r="L2371" s="3"/>
    </row>
    <row r="2372" spans="1:12" ht="114.95" customHeight="1">
      <c r="A2372" s="32">
        <v>2345</v>
      </c>
      <c r="B2372" s="21">
        <v>44102.547222222223</v>
      </c>
      <c r="C2372" s="13" t="s">
        <v>2447</v>
      </c>
      <c r="D2372" s="13" t="s">
        <v>2470</v>
      </c>
      <c r="E2372" s="13" t="s">
        <v>2496</v>
      </c>
      <c r="F2372" s="22">
        <f t="shared" ref="F2372:F2379" si="98">SUM(B2372+14)</f>
        <v>44116.547222222223</v>
      </c>
      <c r="G2372" s="21">
        <v>44136</v>
      </c>
      <c r="H2372" s="23">
        <v>162000</v>
      </c>
      <c r="I2372" s="23">
        <v>172000</v>
      </c>
      <c r="J2372" s="13" t="s">
        <v>15</v>
      </c>
      <c r="K2372" s="24" t="s">
        <v>16</v>
      </c>
      <c r="L2372" s="3"/>
    </row>
    <row r="2373" spans="1:12" ht="114.95" customHeight="1">
      <c r="A2373" s="32">
        <v>2346</v>
      </c>
      <c r="B2373" s="21">
        <v>44102.597916666666</v>
      </c>
      <c r="C2373" s="13" t="s">
        <v>2447</v>
      </c>
      <c r="D2373" s="13" t="s">
        <v>2497</v>
      </c>
      <c r="E2373" s="13" t="s">
        <v>2498</v>
      </c>
      <c r="F2373" s="22">
        <f t="shared" si="98"/>
        <v>44116.597916666666</v>
      </c>
      <c r="G2373" s="21">
        <v>44105</v>
      </c>
      <c r="H2373" s="23">
        <v>76800</v>
      </c>
      <c r="I2373" s="23">
        <v>86800</v>
      </c>
      <c r="J2373" s="13" t="s">
        <v>15</v>
      </c>
      <c r="K2373" s="24" t="s">
        <v>16</v>
      </c>
      <c r="L2373" s="3"/>
    </row>
    <row r="2374" spans="1:12" ht="114.95" customHeight="1">
      <c r="A2374" s="32">
        <v>2347</v>
      </c>
      <c r="B2374" s="21">
        <v>44105.698611111111</v>
      </c>
      <c r="C2374" s="24" t="s">
        <v>2447</v>
      </c>
      <c r="D2374" s="13" t="s">
        <v>2004</v>
      </c>
      <c r="E2374" s="13" t="s">
        <v>2499</v>
      </c>
      <c r="F2374" s="22">
        <f t="shared" si="98"/>
        <v>44119.698611111111</v>
      </c>
      <c r="G2374" s="21">
        <v>44105</v>
      </c>
      <c r="H2374" s="23">
        <v>33439</v>
      </c>
      <c r="I2374" s="23">
        <v>37439</v>
      </c>
      <c r="J2374" s="13" t="s">
        <v>73</v>
      </c>
      <c r="K2374" s="24" t="s">
        <v>16</v>
      </c>
      <c r="L2374" s="3"/>
    </row>
    <row r="2375" spans="1:12" ht="114.95" customHeight="1">
      <c r="A2375" s="32">
        <v>2348</v>
      </c>
      <c r="B2375" s="21">
        <v>44111.606944444444</v>
      </c>
      <c r="C2375" s="24" t="s">
        <v>2447</v>
      </c>
      <c r="D2375" s="13" t="s">
        <v>1852</v>
      </c>
      <c r="E2375" s="13" t="s">
        <v>2500</v>
      </c>
      <c r="F2375" s="22">
        <f t="shared" si="98"/>
        <v>44125.606944444444</v>
      </c>
      <c r="G2375" s="21">
        <v>44197</v>
      </c>
      <c r="H2375" s="23">
        <v>68600</v>
      </c>
      <c r="I2375" s="23">
        <v>106700</v>
      </c>
      <c r="J2375" s="13" t="s">
        <v>15</v>
      </c>
      <c r="K2375" s="24" t="s">
        <v>16</v>
      </c>
      <c r="L2375" s="3"/>
    </row>
    <row r="2376" spans="1:12" ht="114.95" customHeight="1">
      <c r="A2376" s="32">
        <v>2351</v>
      </c>
      <c r="B2376" s="28">
        <v>44140.79583333333</v>
      </c>
      <c r="C2376" s="3" t="s">
        <v>2447</v>
      </c>
      <c r="D2376" s="3" t="s">
        <v>2501</v>
      </c>
      <c r="E2376" s="3" t="s">
        <v>2502</v>
      </c>
      <c r="F2376" s="28">
        <f t="shared" si="98"/>
        <v>44154.79583333333</v>
      </c>
      <c r="G2376" s="28">
        <v>44138</v>
      </c>
      <c r="H2376" s="7">
        <v>50325</v>
      </c>
      <c r="I2376" s="7">
        <v>99525</v>
      </c>
      <c r="J2376" s="3" t="s">
        <v>61</v>
      </c>
      <c r="K2376" s="29" t="s">
        <v>16</v>
      </c>
      <c r="L2376" s="3"/>
    </row>
    <row r="2377" spans="1:12" ht="114.95" customHeight="1">
      <c r="A2377" s="32">
        <v>2352</v>
      </c>
      <c r="B2377" s="28">
        <v>44140.819444444445</v>
      </c>
      <c r="C2377" s="3" t="s">
        <v>2447</v>
      </c>
      <c r="D2377" s="3" t="s">
        <v>457</v>
      </c>
      <c r="E2377" s="3" t="s">
        <v>348</v>
      </c>
      <c r="F2377" s="28">
        <f t="shared" si="98"/>
        <v>44154.819444444445</v>
      </c>
      <c r="G2377" s="28">
        <v>44120</v>
      </c>
      <c r="H2377" s="7">
        <v>87249.72</v>
      </c>
      <c r="I2377" s="7">
        <v>97547</v>
      </c>
      <c r="J2377" s="3" t="s">
        <v>61</v>
      </c>
      <c r="K2377" s="29" t="s">
        <v>16</v>
      </c>
      <c r="L2377" s="3"/>
    </row>
    <row r="2378" spans="1:12" ht="114.95" customHeight="1">
      <c r="A2378" s="32">
        <v>2350</v>
      </c>
      <c r="B2378" s="28">
        <v>44157.615277777775</v>
      </c>
      <c r="C2378" s="3" t="s">
        <v>2447</v>
      </c>
      <c r="D2378" s="3" t="s">
        <v>514</v>
      </c>
      <c r="E2378" s="3" t="s">
        <v>2503</v>
      </c>
      <c r="F2378" s="28">
        <f t="shared" si="98"/>
        <v>44171.615277777775</v>
      </c>
      <c r="G2378" s="28">
        <v>44074</v>
      </c>
      <c r="H2378" s="7">
        <v>80000</v>
      </c>
      <c r="I2378" s="7">
        <v>80000</v>
      </c>
      <c r="J2378" s="3" t="s">
        <v>15</v>
      </c>
      <c r="K2378" s="29" t="s">
        <v>16</v>
      </c>
      <c r="L2378" s="3"/>
    </row>
    <row r="2379" spans="1:12" ht="114.95" customHeight="1">
      <c r="A2379" s="32">
        <v>2349</v>
      </c>
      <c r="B2379" s="28">
        <v>44157.622916666667</v>
      </c>
      <c r="C2379" s="3" t="s">
        <v>2447</v>
      </c>
      <c r="D2379" s="3" t="s">
        <v>747</v>
      </c>
      <c r="E2379" s="3" t="s">
        <v>2504</v>
      </c>
      <c r="F2379" s="28">
        <f t="shared" si="98"/>
        <v>44171.622916666667</v>
      </c>
      <c r="G2379" s="28">
        <v>44013</v>
      </c>
      <c r="H2379" s="7">
        <v>61000</v>
      </c>
      <c r="I2379" s="7">
        <v>61000</v>
      </c>
      <c r="J2379" s="3" t="s">
        <v>153</v>
      </c>
      <c r="K2379" s="29" t="s">
        <v>16</v>
      </c>
      <c r="L2379" s="3"/>
    </row>
    <row r="2380" spans="1:12" ht="114.95" customHeight="1">
      <c r="A2380" s="32">
        <v>2353</v>
      </c>
      <c r="B2380" s="21">
        <v>44180.590277777781</v>
      </c>
      <c r="C2380" s="13" t="s">
        <v>2447</v>
      </c>
      <c r="D2380" s="13" t="s">
        <v>2505</v>
      </c>
      <c r="E2380" s="13" t="s">
        <v>2506</v>
      </c>
      <c r="F2380" s="22">
        <f>SUM(B2380 + 14)</f>
        <v>44194.590277777781</v>
      </c>
      <c r="G2380" s="21">
        <v>44180</v>
      </c>
      <c r="H2380" s="23">
        <v>25000</v>
      </c>
      <c r="I2380" s="23">
        <v>65000</v>
      </c>
      <c r="J2380" s="13" t="s">
        <v>15</v>
      </c>
      <c r="K2380" s="24" t="s">
        <v>16</v>
      </c>
      <c r="L2380" s="3"/>
    </row>
    <row r="2381" spans="1:12" ht="114.95" customHeight="1">
      <c r="A2381" s="32">
        <v>2354</v>
      </c>
      <c r="B2381" s="2">
        <v>44236.537499999999</v>
      </c>
      <c r="C2381" s="3" t="s">
        <v>2447</v>
      </c>
      <c r="D2381" s="3" t="s">
        <v>1194</v>
      </c>
      <c r="E2381" s="4" t="s">
        <v>2507</v>
      </c>
      <c r="F2381" s="2">
        <f>SUM(B2381+14)</f>
        <v>44250.537499999999</v>
      </c>
      <c r="G2381" s="5">
        <v>44242</v>
      </c>
      <c r="H2381" s="6">
        <v>150000</v>
      </c>
      <c r="I2381" s="7">
        <v>225000</v>
      </c>
      <c r="J2381" s="4" t="s">
        <v>15</v>
      </c>
      <c r="K2381" s="8" t="s">
        <v>16</v>
      </c>
      <c r="L2381" s="3"/>
    </row>
    <row r="2382" spans="1:12" ht="114.95" customHeight="1">
      <c r="A2382" s="32">
        <v>2355</v>
      </c>
      <c r="B2382" s="2">
        <v>44257.561111111114</v>
      </c>
      <c r="C2382" s="3" t="s">
        <v>2447</v>
      </c>
      <c r="D2382" s="3" t="s">
        <v>2508</v>
      </c>
      <c r="E2382" s="4" t="s">
        <v>2509</v>
      </c>
      <c r="F2382" s="2">
        <f>SUM(B2382+14)</f>
        <v>44271.561111111114</v>
      </c>
      <c r="G2382" s="5">
        <v>44245</v>
      </c>
      <c r="H2382" s="6">
        <v>40000</v>
      </c>
      <c r="I2382" s="7">
        <v>50000</v>
      </c>
      <c r="J2382" s="4" t="s">
        <v>61</v>
      </c>
      <c r="K2382" s="8" t="s">
        <v>16</v>
      </c>
      <c r="L2382" s="3"/>
    </row>
    <row r="2383" spans="1:12" ht="114.95" customHeight="1">
      <c r="A2383" s="32">
        <v>2356</v>
      </c>
      <c r="B2383" s="2">
        <v>44257.598611111112</v>
      </c>
      <c r="C2383" s="3" t="s">
        <v>2447</v>
      </c>
      <c r="D2383" s="3" t="s">
        <v>544</v>
      </c>
      <c r="E2383" s="4" t="s">
        <v>2510</v>
      </c>
      <c r="F2383" s="2">
        <f>SUM(B2383+14)</f>
        <v>44271.598611111112</v>
      </c>
      <c r="G2383" s="5">
        <v>44126</v>
      </c>
      <c r="H2383" s="6">
        <v>50000</v>
      </c>
      <c r="I2383" s="7">
        <v>60000</v>
      </c>
      <c r="J2383" s="4" t="s">
        <v>61</v>
      </c>
      <c r="K2383" s="8" t="s">
        <v>16</v>
      </c>
      <c r="L2383" s="3"/>
    </row>
    <row r="2384" spans="1:12" ht="114.95" customHeight="1">
      <c r="A2384" s="32">
        <v>2357</v>
      </c>
      <c r="B2384" s="2">
        <v>44264.559027777781</v>
      </c>
      <c r="C2384" s="3" t="s">
        <v>2447</v>
      </c>
      <c r="D2384" s="3" t="s">
        <v>2511</v>
      </c>
      <c r="E2384" s="4" t="s">
        <v>2512</v>
      </c>
      <c r="F2384" s="2">
        <f>SUM(B2384+14)</f>
        <v>44278.559027777781</v>
      </c>
      <c r="G2384" s="5">
        <v>44279</v>
      </c>
      <c r="H2384" s="6">
        <v>60000</v>
      </c>
      <c r="I2384" s="7">
        <v>75000</v>
      </c>
      <c r="J2384" s="4" t="s">
        <v>15</v>
      </c>
      <c r="K2384" s="8" t="s">
        <v>16</v>
      </c>
      <c r="L2384" s="3"/>
    </row>
    <row r="2385" spans="1:12" ht="114.95" customHeight="1">
      <c r="A2385" s="32">
        <v>2358</v>
      </c>
      <c r="B2385" s="2">
        <v>44294.543749999997</v>
      </c>
      <c r="C2385" s="3" t="s">
        <v>2447</v>
      </c>
      <c r="D2385" s="3" t="s">
        <v>2513</v>
      </c>
      <c r="E2385" s="4" t="s">
        <v>2514</v>
      </c>
      <c r="F2385" s="2">
        <f>SUM(B2385+14)</f>
        <v>44308.543749999997</v>
      </c>
      <c r="G2385" s="5">
        <v>44287</v>
      </c>
      <c r="H2385" s="6">
        <v>75000</v>
      </c>
      <c r="I2385" s="7">
        <v>95000</v>
      </c>
      <c r="J2385" s="4" t="s">
        <v>15</v>
      </c>
      <c r="K2385" s="8" t="s">
        <v>16</v>
      </c>
      <c r="L2385" s="3"/>
    </row>
    <row r="2386" spans="1:12" ht="114.95" customHeight="1">
      <c r="A2386" s="32">
        <v>2359</v>
      </c>
      <c r="B2386" s="2">
        <v>44315.711805555555</v>
      </c>
      <c r="C2386" s="3" t="s">
        <v>2447</v>
      </c>
      <c r="D2386" s="3" t="s">
        <v>45</v>
      </c>
      <c r="E2386" s="4" t="s">
        <v>976</v>
      </c>
      <c r="F2386" s="2">
        <f t="shared" ref="F2386:F2391" si="99">SUM(B2386 + 14)</f>
        <v>44329.711805555555</v>
      </c>
      <c r="G2386" s="5">
        <v>44105</v>
      </c>
      <c r="H2386" s="6">
        <v>50000</v>
      </c>
      <c r="I2386" s="7">
        <v>100000</v>
      </c>
      <c r="J2386" s="4" t="s">
        <v>153</v>
      </c>
      <c r="K2386" s="8" t="s">
        <v>16</v>
      </c>
      <c r="L2386" s="3"/>
    </row>
    <row r="2387" spans="1:12" ht="114.95" customHeight="1">
      <c r="A2387" s="32">
        <v>2380</v>
      </c>
      <c r="B2387" s="2">
        <v>44363.493750000001</v>
      </c>
      <c r="C2387" s="3" t="s">
        <v>2447</v>
      </c>
      <c r="D2387" s="3" t="s">
        <v>2515</v>
      </c>
      <c r="E2387" s="4" t="s">
        <v>124</v>
      </c>
      <c r="F2387" s="2">
        <f t="shared" si="99"/>
        <v>44377.493750000001</v>
      </c>
      <c r="G2387" s="21">
        <v>44105</v>
      </c>
      <c r="H2387" s="23">
        <v>385000</v>
      </c>
      <c r="I2387" s="23">
        <v>425000</v>
      </c>
      <c r="J2387" s="13" t="s">
        <v>19</v>
      </c>
      <c r="K2387" s="24" t="s">
        <v>16</v>
      </c>
      <c r="L2387" s="3"/>
    </row>
    <row r="2388" spans="1:12" ht="114.95" customHeight="1">
      <c r="A2388" s="32">
        <v>2362</v>
      </c>
      <c r="B2388" s="2">
        <v>44368.438194444447</v>
      </c>
      <c r="C2388" s="3" t="s">
        <v>2447</v>
      </c>
      <c r="D2388" s="3" t="s">
        <v>43</v>
      </c>
      <c r="E2388" s="4" t="s">
        <v>54</v>
      </c>
      <c r="F2388" s="2">
        <f t="shared" si="99"/>
        <v>44382.438194444447</v>
      </c>
      <c r="G2388" s="5">
        <v>44384</v>
      </c>
      <c r="H2388" s="6">
        <v>23000</v>
      </c>
      <c r="I2388" s="7">
        <v>35000</v>
      </c>
      <c r="J2388" s="4" t="s">
        <v>37</v>
      </c>
      <c r="K2388" s="8" t="s">
        <v>16</v>
      </c>
      <c r="L2388" s="3"/>
    </row>
    <row r="2389" spans="1:12" ht="114.95" customHeight="1">
      <c r="A2389" s="32">
        <v>2363</v>
      </c>
      <c r="B2389" s="2">
        <v>44368.438888888886</v>
      </c>
      <c r="C2389" s="3" t="s">
        <v>2447</v>
      </c>
      <c r="D2389" s="3" t="s">
        <v>35</v>
      </c>
      <c r="E2389" s="4" t="s">
        <v>86</v>
      </c>
      <c r="F2389" s="2">
        <f t="shared" si="99"/>
        <v>44382.438888888886</v>
      </c>
      <c r="G2389" s="5">
        <v>44384</v>
      </c>
      <c r="H2389" s="6">
        <v>125000</v>
      </c>
      <c r="I2389" s="7">
        <v>145000</v>
      </c>
      <c r="J2389" s="4" t="s">
        <v>37</v>
      </c>
      <c r="K2389" s="8" t="s">
        <v>16</v>
      </c>
      <c r="L2389" s="3"/>
    </row>
    <row r="2390" spans="1:12" ht="114.95" customHeight="1">
      <c r="A2390" s="32">
        <v>2364</v>
      </c>
      <c r="B2390" s="2">
        <v>44370.620833333334</v>
      </c>
      <c r="C2390" s="3" t="s">
        <v>2447</v>
      </c>
      <c r="D2390" s="3" t="s">
        <v>2516</v>
      </c>
      <c r="E2390" s="4" t="s">
        <v>2517</v>
      </c>
      <c r="F2390" s="2">
        <f t="shared" si="99"/>
        <v>44384.620833333334</v>
      </c>
      <c r="G2390" s="5">
        <v>44013</v>
      </c>
      <c r="H2390" s="6">
        <v>32545.75</v>
      </c>
      <c r="I2390" s="7">
        <v>40000</v>
      </c>
      <c r="J2390" s="4" t="s">
        <v>51</v>
      </c>
      <c r="K2390" s="8" t="s">
        <v>16</v>
      </c>
      <c r="L2390" s="3" t="s">
        <v>69</v>
      </c>
    </row>
    <row r="2391" spans="1:12" ht="114.95" customHeight="1">
      <c r="A2391" s="32">
        <v>2365</v>
      </c>
      <c r="B2391" s="2">
        <v>44370.625</v>
      </c>
      <c r="C2391" s="3" t="s">
        <v>2447</v>
      </c>
      <c r="D2391" s="3" t="s">
        <v>2518</v>
      </c>
      <c r="E2391" s="4" t="s">
        <v>687</v>
      </c>
      <c r="F2391" s="2">
        <f t="shared" si="99"/>
        <v>44384.625</v>
      </c>
      <c r="G2391" s="5">
        <v>44013</v>
      </c>
      <c r="H2391" s="6">
        <v>25125</v>
      </c>
      <c r="I2391" s="7">
        <v>35000</v>
      </c>
      <c r="J2391" s="4" t="s">
        <v>51</v>
      </c>
      <c r="K2391" s="8" t="s">
        <v>16</v>
      </c>
      <c r="L2391" s="3"/>
    </row>
    <row r="2392" spans="1:12" ht="114.95" customHeight="1">
      <c r="A2392" s="32">
        <v>2379</v>
      </c>
      <c r="B2392" s="2">
        <v>44370.625</v>
      </c>
      <c r="C2392" s="3" t="s">
        <v>2447</v>
      </c>
      <c r="D2392" s="3" t="s">
        <v>2518</v>
      </c>
      <c r="E2392" s="4" t="s">
        <v>687</v>
      </c>
      <c r="F2392" s="2">
        <f>SUM(B2392+14)</f>
        <v>44384.625</v>
      </c>
      <c r="G2392" s="5">
        <v>44103</v>
      </c>
      <c r="H2392" s="6">
        <v>25125</v>
      </c>
      <c r="I2392" s="7">
        <v>35000</v>
      </c>
      <c r="J2392" s="4" t="s">
        <v>51</v>
      </c>
      <c r="K2392" s="8" t="s">
        <v>16</v>
      </c>
      <c r="L2392" s="3" t="s">
        <v>568</v>
      </c>
    </row>
    <row r="2393" spans="1:12" ht="114.95" customHeight="1">
      <c r="A2393" s="32">
        <v>2366</v>
      </c>
      <c r="B2393" s="2">
        <v>44370.625694444447</v>
      </c>
      <c r="C2393" s="3" t="s">
        <v>2447</v>
      </c>
      <c r="D2393" s="3" t="s">
        <v>1221</v>
      </c>
      <c r="E2393" s="4" t="s">
        <v>2519</v>
      </c>
      <c r="F2393" s="2">
        <f t="shared" ref="F2393:F2412" si="100">SUM(B2393 + 14)</f>
        <v>44384.625694444447</v>
      </c>
      <c r="G2393" s="5">
        <v>44013</v>
      </c>
      <c r="H2393" s="6">
        <v>27950</v>
      </c>
      <c r="I2393" s="7">
        <v>35000</v>
      </c>
      <c r="J2393" s="4" t="s">
        <v>37</v>
      </c>
      <c r="K2393" s="8" t="s">
        <v>16</v>
      </c>
      <c r="L2393" s="3" t="s">
        <v>69</v>
      </c>
    </row>
    <row r="2394" spans="1:12" ht="114.95" customHeight="1">
      <c r="A2394" s="32">
        <v>2367</v>
      </c>
      <c r="B2394" s="2">
        <v>44370.62777777778</v>
      </c>
      <c r="C2394" s="3" t="s">
        <v>2447</v>
      </c>
      <c r="D2394" s="3" t="s">
        <v>2520</v>
      </c>
      <c r="E2394" s="4" t="s">
        <v>2521</v>
      </c>
      <c r="F2394" s="2">
        <f t="shared" si="100"/>
        <v>44384.62777777778</v>
      </c>
      <c r="G2394" s="5">
        <v>44075</v>
      </c>
      <c r="H2394" s="6">
        <v>41515.86</v>
      </c>
      <c r="I2394" s="7">
        <v>50000</v>
      </c>
      <c r="J2394" s="4" t="s">
        <v>19</v>
      </c>
      <c r="K2394" s="8" t="s">
        <v>16</v>
      </c>
      <c r="L2394" s="3" t="s">
        <v>69</v>
      </c>
    </row>
    <row r="2395" spans="1:12" ht="114.95" customHeight="1">
      <c r="A2395" s="32">
        <v>2368</v>
      </c>
      <c r="B2395" s="2">
        <v>44371.625</v>
      </c>
      <c r="C2395" s="3" t="s">
        <v>2447</v>
      </c>
      <c r="D2395" s="3" t="s">
        <v>1610</v>
      </c>
      <c r="E2395" s="4" t="s">
        <v>2522</v>
      </c>
      <c r="F2395" s="2">
        <f t="shared" si="100"/>
        <v>44385.625</v>
      </c>
      <c r="G2395" s="5">
        <v>44389</v>
      </c>
      <c r="H2395" s="6">
        <v>45000</v>
      </c>
      <c r="I2395" s="7">
        <v>55000</v>
      </c>
      <c r="J2395" s="4" t="s">
        <v>19</v>
      </c>
      <c r="K2395" s="8" t="s">
        <v>16</v>
      </c>
      <c r="L2395" s="3"/>
    </row>
    <row r="2396" spans="1:12" ht="114.95" customHeight="1">
      <c r="A2396" s="32">
        <v>2369</v>
      </c>
      <c r="B2396" s="2">
        <v>44371.629166666666</v>
      </c>
      <c r="C2396" s="3" t="s">
        <v>2447</v>
      </c>
      <c r="D2396" s="3" t="s">
        <v>76</v>
      </c>
      <c r="E2396" s="4" t="s">
        <v>143</v>
      </c>
      <c r="F2396" s="2">
        <f t="shared" si="100"/>
        <v>44385.629166666666</v>
      </c>
      <c r="G2396" s="5">
        <v>44389</v>
      </c>
      <c r="H2396" s="6">
        <v>80000</v>
      </c>
      <c r="I2396" s="7">
        <v>90000</v>
      </c>
      <c r="J2396" s="4" t="s">
        <v>19</v>
      </c>
      <c r="K2396" s="8" t="s">
        <v>16</v>
      </c>
      <c r="L2396" s="3"/>
    </row>
    <row r="2397" spans="1:12" ht="114.95" customHeight="1">
      <c r="A2397" s="32">
        <v>2370</v>
      </c>
      <c r="B2397" s="2">
        <v>44371.629861111112</v>
      </c>
      <c r="C2397" s="3" t="s">
        <v>2447</v>
      </c>
      <c r="D2397" s="3" t="s">
        <v>76</v>
      </c>
      <c r="E2397" s="4" t="s">
        <v>2523</v>
      </c>
      <c r="F2397" s="2">
        <f t="shared" si="100"/>
        <v>44385.629861111112</v>
      </c>
      <c r="G2397" s="5">
        <v>44389</v>
      </c>
      <c r="H2397" s="6">
        <v>90000</v>
      </c>
      <c r="I2397" s="7">
        <v>110000</v>
      </c>
      <c r="J2397" s="4" t="s">
        <v>19</v>
      </c>
      <c r="K2397" s="8" t="s">
        <v>16</v>
      </c>
      <c r="L2397" s="3"/>
    </row>
    <row r="2398" spans="1:12" ht="114.95" customHeight="1">
      <c r="A2398" s="32">
        <v>2371</v>
      </c>
      <c r="B2398" s="2">
        <v>44371.631249999999</v>
      </c>
      <c r="C2398" s="3" t="s">
        <v>2447</v>
      </c>
      <c r="D2398" s="3" t="s">
        <v>514</v>
      </c>
      <c r="E2398" s="4" t="s">
        <v>2524</v>
      </c>
      <c r="F2398" s="2">
        <f t="shared" si="100"/>
        <v>44385.631249999999</v>
      </c>
      <c r="G2398" s="5">
        <v>44389</v>
      </c>
      <c r="H2398" s="6">
        <v>160000</v>
      </c>
      <c r="I2398" s="7">
        <v>175000</v>
      </c>
      <c r="J2398" s="4" t="s">
        <v>19</v>
      </c>
      <c r="K2398" s="8" t="s">
        <v>16</v>
      </c>
      <c r="L2398" s="3"/>
    </row>
    <row r="2399" spans="1:12" ht="114.95" customHeight="1">
      <c r="A2399" s="32">
        <v>2372</v>
      </c>
      <c r="B2399" s="2">
        <v>44371.632638888892</v>
      </c>
      <c r="C2399" s="3" t="s">
        <v>2447</v>
      </c>
      <c r="D2399" s="3" t="s">
        <v>2489</v>
      </c>
      <c r="E2399" s="4" t="s">
        <v>120</v>
      </c>
      <c r="F2399" s="2">
        <f t="shared" si="100"/>
        <v>44385.632638888892</v>
      </c>
      <c r="G2399" s="5">
        <v>44389</v>
      </c>
      <c r="H2399" s="6">
        <v>70000</v>
      </c>
      <c r="I2399" s="7">
        <v>90000</v>
      </c>
      <c r="J2399" s="4" t="s">
        <v>19</v>
      </c>
      <c r="K2399" s="8" t="s">
        <v>16</v>
      </c>
      <c r="L2399" s="3"/>
    </row>
    <row r="2400" spans="1:12" ht="114.95" customHeight="1">
      <c r="A2400" s="32">
        <v>2373</v>
      </c>
      <c r="B2400" s="2">
        <v>44371.636111111111</v>
      </c>
      <c r="C2400" s="3" t="s">
        <v>2447</v>
      </c>
      <c r="D2400" s="3" t="s">
        <v>225</v>
      </c>
      <c r="E2400" s="4" t="s">
        <v>120</v>
      </c>
      <c r="F2400" s="2">
        <f t="shared" si="100"/>
        <v>44385.636111111111</v>
      </c>
      <c r="G2400" s="5">
        <v>44389</v>
      </c>
      <c r="H2400" s="6">
        <v>65000</v>
      </c>
      <c r="I2400" s="7">
        <v>80000</v>
      </c>
      <c r="J2400" s="4" t="s">
        <v>19</v>
      </c>
      <c r="K2400" s="8" t="s">
        <v>16</v>
      </c>
      <c r="L2400" s="3"/>
    </row>
    <row r="2401" spans="1:12" ht="114.95" customHeight="1">
      <c r="A2401" s="32">
        <v>2374</v>
      </c>
      <c r="B2401" s="2">
        <v>44371.638888888891</v>
      </c>
      <c r="C2401" s="3" t="s">
        <v>2447</v>
      </c>
      <c r="D2401" s="3" t="s">
        <v>1224</v>
      </c>
      <c r="E2401" s="4" t="s">
        <v>180</v>
      </c>
      <c r="F2401" s="2">
        <f t="shared" si="100"/>
        <v>44385.638888888891</v>
      </c>
      <c r="G2401" s="5">
        <v>44389</v>
      </c>
      <c r="H2401" s="6">
        <v>35000</v>
      </c>
      <c r="I2401" s="7">
        <v>55000</v>
      </c>
      <c r="J2401" s="4" t="s">
        <v>216</v>
      </c>
      <c r="K2401" s="8" t="s">
        <v>16</v>
      </c>
      <c r="L2401" s="3"/>
    </row>
    <row r="2402" spans="1:12" ht="114.95" customHeight="1">
      <c r="A2402" s="32">
        <v>2375</v>
      </c>
      <c r="B2402" s="2">
        <v>44371.682638888888</v>
      </c>
      <c r="C2402" s="3" t="s">
        <v>2447</v>
      </c>
      <c r="D2402" s="3" t="s">
        <v>2485</v>
      </c>
      <c r="E2402" s="4" t="s">
        <v>2525</v>
      </c>
      <c r="F2402" s="2">
        <f t="shared" si="100"/>
        <v>44385.682638888888</v>
      </c>
      <c r="G2402" s="5">
        <v>44389</v>
      </c>
      <c r="H2402" s="6">
        <v>70000</v>
      </c>
      <c r="I2402" s="7">
        <v>90000</v>
      </c>
      <c r="J2402" s="4" t="s">
        <v>19</v>
      </c>
      <c r="K2402" s="8" t="s">
        <v>16</v>
      </c>
      <c r="L2402" s="3"/>
    </row>
    <row r="2403" spans="1:12" ht="114.95" customHeight="1">
      <c r="A2403" s="32">
        <v>2376</v>
      </c>
      <c r="B2403" s="2">
        <v>44372.609722222223</v>
      </c>
      <c r="C2403" s="3" t="s">
        <v>2447</v>
      </c>
      <c r="D2403" s="3" t="s">
        <v>45</v>
      </c>
      <c r="E2403" s="4" t="s">
        <v>46</v>
      </c>
      <c r="F2403" s="2">
        <f t="shared" si="100"/>
        <v>44386.609722222223</v>
      </c>
      <c r="G2403" s="5">
        <v>44390</v>
      </c>
      <c r="H2403" s="6">
        <v>450000</v>
      </c>
      <c r="I2403" s="7">
        <v>500000</v>
      </c>
      <c r="J2403" s="4" t="s">
        <v>19</v>
      </c>
      <c r="K2403" s="8" t="s">
        <v>16</v>
      </c>
      <c r="L2403" s="3"/>
    </row>
    <row r="2404" spans="1:12" ht="114.95" customHeight="1">
      <c r="A2404" s="32">
        <v>2377</v>
      </c>
      <c r="B2404" s="2">
        <v>44372.627083333333</v>
      </c>
      <c r="C2404" s="3" t="s">
        <v>2447</v>
      </c>
      <c r="D2404" s="3" t="s">
        <v>2526</v>
      </c>
      <c r="E2404" s="4" t="s">
        <v>2527</v>
      </c>
      <c r="F2404" s="2">
        <f t="shared" si="100"/>
        <v>44386.627083333333</v>
      </c>
      <c r="G2404" s="5">
        <v>44390</v>
      </c>
      <c r="H2404" s="6">
        <v>733226</v>
      </c>
      <c r="I2404" s="7">
        <v>825000</v>
      </c>
      <c r="J2404" s="4" t="s">
        <v>15</v>
      </c>
      <c r="K2404" s="8" t="s">
        <v>16</v>
      </c>
      <c r="L2404" s="3"/>
    </row>
    <row r="2405" spans="1:12" ht="114.95" customHeight="1">
      <c r="A2405" s="32">
        <v>2361</v>
      </c>
      <c r="B2405" s="2">
        <v>44372.640277777777</v>
      </c>
      <c r="C2405" s="3" t="s">
        <v>2447</v>
      </c>
      <c r="D2405" s="3" t="s">
        <v>2513</v>
      </c>
      <c r="E2405" s="4" t="s">
        <v>63</v>
      </c>
      <c r="F2405" s="2">
        <f t="shared" si="100"/>
        <v>44386.640277777777</v>
      </c>
      <c r="G2405" s="5">
        <v>44378</v>
      </c>
      <c r="H2405" s="6">
        <v>340000</v>
      </c>
      <c r="I2405" s="7">
        <v>360000</v>
      </c>
      <c r="J2405" s="4" t="s">
        <v>19</v>
      </c>
      <c r="K2405" s="8" t="s">
        <v>16</v>
      </c>
      <c r="L2405" s="3"/>
    </row>
    <row r="2406" spans="1:12" ht="114.95" customHeight="1">
      <c r="A2406" s="32">
        <v>2378</v>
      </c>
      <c r="B2406" s="2">
        <v>44372.663888888892</v>
      </c>
      <c r="C2406" s="3" t="s">
        <v>2447</v>
      </c>
      <c r="D2406" s="3" t="s">
        <v>2493</v>
      </c>
      <c r="E2406" s="4" t="s">
        <v>2528</v>
      </c>
      <c r="F2406" s="2">
        <f t="shared" si="100"/>
        <v>44386.663888888892</v>
      </c>
      <c r="G2406" s="5">
        <v>44390</v>
      </c>
      <c r="H2406" s="6">
        <v>25000</v>
      </c>
      <c r="I2406" s="7">
        <v>45000</v>
      </c>
      <c r="J2406" s="4" t="s">
        <v>37</v>
      </c>
      <c r="K2406" s="8" t="s">
        <v>16</v>
      </c>
      <c r="L2406" s="3"/>
    </row>
    <row r="2407" spans="1:12" ht="114.95" customHeight="1">
      <c r="A2407" s="32">
        <v>2381</v>
      </c>
      <c r="B2407" s="2">
        <v>44420.625</v>
      </c>
      <c r="C2407" s="3" t="s">
        <v>2447</v>
      </c>
      <c r="D2407" s="3" t="s">
        <v>2516</v>
      </c>
      <c r="E2407" s="4" t="s">
        <v>2529</v>
      </c>
      <c r="F2407" s="2">
        <f t="shared" si="100"/>
        <v>44434.625</v>
      </c>
      <c r="G2407" s="21">
        <v>44449</v>
      </c>
      <c r="H2407" s="23">
        <v>40000</v>
      </c>
      <c r="I2407" s="23">
        <v>60000</v>
      </c>
      <c r="J2407" s="13" t="s">
        <v>153</v>
      </c>
      <c r="K2407" s="24" t="s">
        <v>16</v>
      </c>
      <c r="L2407" s="3"/>
    </row>
    <row r="2408" spans="1:12" ht="114.95" customHeight="1">
      <c r="A2408" s="32">
        <v>2382</v>
      </c>
      <c r="B2408" s="2">
        <v>44426.728472222225</v>
      </c>
      <c r="C2408" s="3" t="s">
        <v>2447</v>
      </c>
      <c r="D2408" s="3" t="s">
        <v>1230</v>
      </c>
      <c r="E2408" s="4" t="s">
        <v>93</v>
      </c>
      <c r="F2408" s="2">
        <f t="shared" si="100"/>
        <v>44440.728472222225</v>
      </c>
      <c r="G2408" s="21">
        <v>44013</v>
      </c>
      <c r="H2408" s="23">
        <v>28579.599999999999</v>
      </c>
      <c r="I2408" s="23">
        <v>28579.599999999999</v>
      </c>
      <c r="J2408" s="13" t="s">
        <v>51</v>
      </c>
      <c r="K2408" s="24" t="s">
        <v>16</v>
      </c>
      <c r="L2408" s="3"/>
    </row>
    <row r="2409" spans="1:12" ht="114.95" customHeight="1">
      <c r="A2409" s="32">
        <v>2383</v>
      </c>
      <c r="B2409" s="2">
        <v>44426.734027777777</v>
      </c>
      <c r="C2409" s="3" t="s">
        <v>2447</v>
      </c>
      <c r="D2409" s="3" t="s">
        <v>154</v>
      </c>
      <c r="E2409" s="4" t="s">
        <v>29</v>
      </c>
      <c r="F2409" s="2">
        <f t="shared" si="100"/>
        <v>44440.734027777777</v>
      </c>
      <c r="G2409" s="21">
        <v>44013</v>
      </c>
      <c r="H2409" s="23">
        <v>38246.78</v>
      </c>
      <c r="I2409" s="23">
        <v>38246.78</v>
      </c>
      <c r="J2409" s="13" t="s">
        <v>51</v>
      </c>
      <c r="K2409" s="24" t="s">
        <v>16</v>
      </c>
      <c r="L2409" s="3"/>
    </row>
    <row r="2410" spans="1:12" ht="114.95" customHeight="1">
      <c r="A2410" s="32">
        <v>2384</v>
      </c>
      <c r="B2410" s="2">
        <v>44439.614583333336</v>
      </c>
      <c r="C2410" s="3" t="s">
        <v>2447</v>
      </c>
      <c r="D2410" s="3" t="s">
        <v>2497</v>
      </c>
      <c r="E2410" s="4" t="s">
        <v>85</v>
      </c>
      <c r="F2410" s="2">
        <f t="shared" si="100"/>
        <v>44453.614583333336</v>
      </c>
      <c r="G2410" s="21">
        <v>44470</v>
      </c>
      <c r="H2410" s="23">
        <v>64000</v>
      </c>
      <c r="I2410" s="23">
        <v>75000</v>
      </c>
      <c r="J2410" s="13" t="s">
        <v>19</v>
      </c>
      <c r="K2410" s="24" t="s">
        <v>16</v>
      </c>
      <c r="L2410" s="3"/>
    </row>
    <row r="2411" spans="1:12" ht="114.95" customHeight="1">
      <c r="A2411" s="32">
        <v>2385</v>
      </c>
      <c r="B2411" s="2">
        <v>44439.629861111112</v>
      </c>
      <c r="C2411" s="3" t="s">
        <v>2447</v>
      </c>
      <c r="D2411" s="3" t="s">
        <v>2470</v>
      </c>
      <c r="E2411" s="4" t="s">
        <v>2530</v>
      </c>
      <c r="F2411" s="2">
        <f t="shared" si="100"/>
        <v>44453.629861111112</v>
      </c>
      <c r="G2411" s="21">
        <v>44501</v>
      </c>
      <c r="H2411" s="23">
        <v>25500</v>
      </c>
      <c r="I2411" s="23">
        <v>40000</v>
      </c>
      <c r="J2411" s="13" t="s">
        <v>19</v>
      </c>
      <c r="K2411" s="24" t="s">
        <v>16</v>
      </c>
      <c r="L2411" s="3"/>
    </row>
    <row r="2412" spans="1:12" ht="114.95" customHeight="1">
      <c r="A2412" s="32">
        <v>2386</v>
      </c>
      <c r="B2412" s="2">
        <v>44454.624305555553</v>
      </c>
      <c r="C2412" s="3" t="s">
        <v>2447</v>
      </c>
      <c r="D2412" s="3" t="s">
        <v>2531</v>
      </c>
      <c r="E2412" s="4" t="s">
        <v>2532</v>
      </c>
      <c r="F2412" s="2">
        <f t="shared" si="100"/>
        <v>44468.624305555553</v>
      </c>
      <c r="G2412" s="21">
        <v>44470</v>
      </c>
      <c r="H2412" s="23">
        <v>55000</v>
      </c>
      <c r="I2412" s="23">
        <v>65000</v>
      </c>
      <c r="J2412" s="13" t="s">
        <v>73</v>
      </c>
      <c r="K2412" s="24" t="s">
        <v>16</v>
      </c>
      <c r="L2412" s="3"/>
    </row>
    <row r="2413" spans="1:12" ht="114.95" customHeight="1">
      <c r="A2413" s="32">
        <v>2387</v>
      </c>
      <c r="B2413" s="2">
        <v>44470.500694444447</v>
      </c>
      <c r="C2413" s="3" t="s">
        <v>2447</v>
      </c>
      <c r="D2413" s="3" t="s">
        <v>1170</v>
      </c>
      <c r="E2413" s="4" t="s">
        <v>180</v>
      </c>
      <c r="F2413" s="2">
        <f>SUM(B2413+14)</f>
        <v>44484.500694444447</v>
      </c>
      <c r="G2413" s="5">
        <v>44488</v>
      </c>
      <c r="H2413" s="6">
        <v>200000</v>
      </c>
      <c r="I2413" s="7">
        <v>220000</v>
      </c>
      <c r="J2413" s="4" t="s">
        <v>216</v>
      </c>
      <c r="K2413" s="8" t="s">
        <v>16</v>
      </c>
      <c r="L2413" s="3"/>
    </row>
    <row r="2414" spans="1:12" ht="114.95" customHeight="1">
      <c r="A2414" s="32">
        <v>2388</v>
      </c>
      <c r="B2414" s="2">
        <v>44474.54791666667</v>
      </c>
      <c r="C2414" s="3" t="s">
        <v>2447</v>
      </c>
      <c r="D2414" s="3" t="s">
        <v>2497</v>
      </c>
      <c r="E2414" s="4" t="s">
        <v>2533</v>
      </c>
      <c r="F2414" s="2">
        <f>SUM(B2414+14)</f>
        <v>44488.54791666667</v>
      </c>
      <c r="G2414" s="5">
        <v>44470</v>
      </c>
      <c r="H2414" s="6">
        <v>30000</v>
      </c>
      <c r="I2414" s="7">
        <v>42000</v>
      </c>
      <c r="J2414" s="4" t="s">
        <v>19</v>
      </c>
      <c r="K2414" s="8" t="s">
        <v>16</v>
      </c>
      <c r="L2414" s="3"/>
    </row>
    <row r="2415" spans="1:12" ht="114.95" customHeight="1">
      <c r="A2415" s="32">
        <v>4942</v>
      </c>
      <c r="B2415" s="2">
        <v>44533</v>
      </c>
      <c r="C2415" s="3" t="s">
        <v>2447</v>
      </c>
      <c r="D2415" s="3" t="s">
        <v>2526</v>
      </c>
      <c r="E2415" s="4" t="s">
        <v>2534</v>
      </c>
      <c r="F2415" s="2">
        <v>44547</v>
      </c>
      <c r="G2415" s="5">
        <v>44551</v>
      </c>
      <c r="H2415" s="6">
        <v>1500000</v>
      </c>
      <c r="I2415" s="7">
        <v>2100000</v>
      </c>
      <c r="J2415" s="4" t="s">
        <v>19</v>
      </c>
      <c r="K2415" s="8" t="s">
        <v>16</v>
      </c>
      <c r="L2415" s="3" t="s">
        <v>386</v>
      </c>
    </row>
    <row r="2416" spans="1:12" ht="114.95" customHeight="1">
      <c r="A2416" s="32">
        <v>2389</v>
      </c>
      <c r="B2416" s="2">
        <v>43489</v>
      </c>
      <c r="C2416" s="3" t="s">
        <v>2535</v>
      </c>
      <c r="D2416" s="3" t="s">
        <v>92</v>
      </c>
      <c r="E2416" s="4" t="s">
        <v>93</v>
      </c>
      <c r="F2416" s="2">
        <f t="shared" ref="F2416:F2423" si="101">SUM(B2416+14)</f>
        <v>43503</v>
      </c>
      <c r="G2416" s="5">
        <v>42917</v>
      </c>
      <c r="H2416" s="6">
        <v>114576</v>
      </c>
      <c r="I2416" s="7">
        <v>114576</v>
      </c>
      <c r="J2416" s="4" t="s">
        <v>19</v>
      </c>
      <c r="K2416" s="8" t="s">
        <v>16</v>
      </c>
      <c r="L2416" s="3" t="s">
        <v>239</v>
      </c>
    </row>
    <row r="2417" spans="1:12" ht="114.95" customHeight="1">
      <c r="A2417" s="32">
        <v>2390</v>
      </c>
      <c r="B2417" s="2">
        <v>43489</v>
      </c>
      <c r="C2417" s="3" t="s">
        <v>2535</v>
      </c>
      <c r="D2417" s="3" t="s">
        <v>2349</v>
      </c>
      <c r="E2417" s="11" t="s">
        <v>120</v>
      </c>
      <c r="F2417" s="2">
        <f t="shared" si="101"/>
        <v>43503</v>
      </c>
      <c r="G2417" s="5">
        <v>42985</v>
      </c>
      <c r="H2417" s="6">
        <v>25000</v>
      </c>
      <c r="I2417" s="9">
        <v>25000</v>
      </c>
      <c r="J2417" s="4" t="s">
        <v>15</v>
      </c>
      <c r="K2417" s="8" t="s">
        <v>16</v>
      </c>
      <c r="L2417" s="3" t="s">
        <v>239</v>
      </c>
    </row>
    <row r="2418" spans="1:12" ht="114.95" customHeight="1">
      <c r="A2418" s="32">
        <v>2391</v>
      </c>
      <c r="B2418" s="2">
        <v>43489</v>
      </c>
      <c r="C2418" s="3" t="s">
        <v>2535</v>
      </c>
      <c r="D2418" s="3" t="s">
        <v>2536</v>
      </c>
      <c r="E2418" s="4" t="s">
        <v>433</v>
      </c>
      <c r="F2418" s="2">
        <f t="shared" si="101"/>
        <v>43503</v>
      </c>
      <c r="G2418" s="5">
        <v>42962</v>
      </c>
      <c r="H2418" s="6">
        <v>130000</v>
      </c>
      <c r="I2418" s="7">
        <v>130000</v>
      </c>
      <c r="J2418" s="4" t="s">
        <v>19</v>
      </c>
      <c r="K2418" s="8" t="s">
        <v>16</v>
      </c>
      <c r="L2418" s="3" t="s">
        <v>239</v>
      </c>
    </row>
    <row r="2419" spans="1:12" ht="114.95" customHeight="1">
      <c r="A2419" s="32">
        <v>2392</v>
      </c>
      <c r="B2419" s="2">
        <v>43489</v>
      </c>
      <c r="C2419" s="3" t="s">
        <v>2535</v>
      </c>
      <c r="D2419" s="3" t="s">
        <v>2537</v>
      </c>
      <c r="E2419" s="4" t="s">
        <v>240</v>
      </c>
      <c r="F2419" s="2">
        <f t="shared" si="101"/>
        <v>43503</v>
      </c>
      <c r="G2419" s="5">
        <v>42917</v>
      </c>
      <c r="H2419" s="6">
        <v>54000</v>
      </c>
      <c r="I2419" s="7">
        <v>54000</v>
      </c>
      <c r="J2419" s="4" t="s">
        <v>15</v>
      </c>
      <c r="K2419" s="8" t="s">
        <v>16</v>
      </c>
      <c r="L2419" s="3" t="s">
        <v>239</v>
      </c>
    </row>
    <row r="2420" spans="1:12" ht="114.95" customHeight="1">
      <c r="A2420" s="32">
        <v>2393</v>
      </c>
      <c r="B2420" s="2">
        <v>43489</v>
      </c>
      <c r="C2420" s="3" t="s">
        <v>2535</v>
      </c>
      <c r="D2420" s="3" t="s">
        <v>2537</v>
      </c>
      <c r="E2420" s="4" t="s">
        <v>240</v>
      </c>
      <c r="F2420" s="2">
        <f t="shared" si="101"/>
        <v>43503</v>
      </c>
      <c r="G2420" s="5">
        <v>43282</v>
      </c>
      <c r="H2420" s="6">
        <v>54000</v>
      </c>
      <c r="I2420" s="7">
        <v>54000</v>
      </c>
      <c r="J2420" s="4" t="s">
        <v>15</v>
      </c>
      <c r="K2420" s="8" t="s">
        <v>16</v>
      </c>
      <c r="L2420" s="3" t="s">
        <v>239</v>
      </c>
    </row>
    <row r="2421" spans="1:12" ht="114.95" customHeight="1">
      <c r="A2421" s="32">
        <v>2394</v>
      </c>
      <c r="B2421" s="2">
        <v>43489</v>
      </c>
      <c r="C2421" s="3" t="s">
        <v>2535</v>
      </c>
      <c r="D2421" s="3" t="s">
        <v>2538</v>
      </c>
      <c r="E2421" s="4" t="s">
        <v>2539</v>
      </c>
      <c r="F2421" s="2">
        <f t="shared" si="101"/>
        <v>43503</v>
      </c>
      <c r="G2421" s="5">
        <v>42989</v>
      </c>
      <c r="H2421" s="6">
        <v>54000</v>
      </c>
      <c r="I2421" s="9">
        <v>54000</v>
      </c>
      <c r="J2421" s="4" t="s">
        <v>15</v>
      </c>
      <c r="K2421" s="8" t="s">
        <v>16</v>
      </c>
      <c r="L2421" s="3" t="s">
        <v>239</v>
      </c>
    </row>
    <row r="2422" spans="1:12" ht="114.95" customHeight="1">
      <c r="A2422" s="32">
        <v>2395</v>
      </c>
      <c r="B2422" s="2">
        <v>43489</v>
      </c>
      <c r="C2422" s="3" t="s">
        <v>2535</v>
      </c>
      <c r="D2422" s="3" t="s">
        <v>1189</v>
      </c>
      <c r="E2422" s="4" t="s">
        <v>2540</v>
      </c>
      <c r="F2422" s="2">
        <f t="shared" si="101"/>
        <v>43503</v>
      </c>
      <c r="G2422" s="5">
        <v>42856</v>
      </c>
      <c r="H2422" s="6">
        <v>31000</v>
      </c>
      <c r="I2422" s="7">
        <v>31000</v>
      </c>
      <c r="J2422" s="4" t="s">
        <v>73</v>
      </c>
      <c r="K2422" s="8" t="s">
        <v>16</v>
      </c>
      <c r="L2422" s="3" t="s">
        <v>239</v>
      </c>
    </row>
    <row r="2423" spans="1:12" ht="114.95" customHeight="1">
      <c r="A2423" s="32">
        <v>2396</v>
      </c>
      <c r="B2423" s="2">
        <v>43489</v>
      </c>
      <c r="C2423" s="3" t="s">
        <v>2535</v>
      </c>
      <c r="D2423" s="3" t="s">
        <v>254</v>
      </c>
      <c r="E2423" s="4" t="s">
        <v>2541</v>
      </c>
      <c r="F2423" s="2">
        <f t="shared" si="101"/>
        <v>43503</v>
      </c>
      <c r="G2423" s="5">
        <v>43070</v>
      </c>
      <c r="H2423" s="6">
        <v>204000</v>
      </c>
      <c r="I2423" s="7">
        <v>204000</v>
      </c>
      <c r="J2423" s="4" t="s">
        <v>73</v>
      </c>
      <c r="K2423" s="8" t="s">
        <v>16</v>
      </c>
      <c r="L2423" s="3" t="s">
        <v>239</v>
      </c>
    </row>
    <row r="2424" spans="1:12" ht="114.95" customHeight="1">
      <c r="A2424" s="32">
        <v>2397</v>
      </c>
      <c r="B2424" s="2">
        <v>43162</v>
      </c>
      <c r="C2424" s="3" t="s">
        <v>2542</v>
      </c>
      <c r="D2424" s="3" t="s">
        <v>277</v>
      </c>
      <c r="E2424" s="18" t="s">
        <v>2543</v>
      </c>
      <c r="F2424" s="2">
        <f t="shared" ref="F2424:F2435" si="102">B2424+10</f>
        <v>43172</v>
      </c>
      <c r="G2424" s="2">
        <v>42917</v>
      </c>
      <c r="H2424" s="7">
        <v>1376385</v>
      </c>
      <c r="I2424" s="7">
        <v>1376385</v>
      </c>
      <c r="J2424" s="4" t="s">
        <v>19</v>
      </c>
      <c r="K2424" s="3" t="s">
        <v>16</v>
      </c>
      <c r="L2424" s="3" t="s">
        <v>777</v>
      </c>
    </row>
    <row r="2425" spans="1:12" ht="114.95" customHeight="1">
      <c r="A2425" s="32">
        <v>2398</v>
      </c>
      <c r="B2425" s="2">
        <v>43162</v>
      </c>
      <c r="C2425" s="3" t="s">
        <v>2542</v>
      </c>
      <c r="D2425" s="3" t="s">
        <v>2544</v>
      </c>
      <c r="E2425" s="18" t="s">
        <v>50</v>
      </c>
      <c r="F2425" s="2">
        <f t="shared" si="102"/>
        <v>43172</v>
      </c>
      <c r="G2425" s="2">
        <v>42913</v>
      </c>
      <c r="H2425" s="7">
        <v>108000</v>
      </c>
      <c r="I2425" s="7">
        <v>108000</v>
      </c>
      <c r="J2425" s="3" t="s">
        <v>15</v>
      </c>
      <c r="K2425" s="25" t="s">
        <v>16</v>
      </c>
      <c r="L2425" s="3" t="s">
        <v>96</v>
      </c>
    </row>
    <row r="2426" spans="1:12" ht="114.95" customHeight="1">
      <c r="A2426" s="32">
        <v>2399</v>
      </c>
      <c r="B2426" s="2">
        <v>43245</v>
      </c>
      <c r="C2426" s="3" t="s">
        <v>2542</v>
      </c>
      <c r="D2426" s="3" t="s">
        <v>2544</v>
      </c>
      <c r="E2426" s="4" t="s">
        <v>50</v>
      </c>
      <c r="F2426" s="2">
        <f t="shared" si="102"/>
        <v>43255</v>
      </c>
      <c r="G2426" s="5">
        <v>43282</v>
      </c>
      <c r="H2426" s="6">
        <v>98416.87</v>
      </c>
      <c r="I2426" s="7">
        <v>98416.87</v>
      </c>
      <c r="J2426" s="4" t="s">
        <v>15</v>
      </c>
      <c r="K2426" s="8" t="s">
        <v>16</v>
      </c>
      <c r="L2426" s="3"/>
    </row>
    <row r="2427" spans="1:12" ht="114.95" customHeight="1">
      <c r="A2427" s="32">
        <v>2400</v>
      </c>
      <c r="B2427" s="2">
        <v>43268</v>
      </c>
      <c r="C2427" s="3" t="s">
        <v>2542</v>
      </c>
      <c r="D2427" s="3" t="s">
        <v>92</v>
      </c>
      <c r="E2427" s="4" t="s">
        <v>93</v>
      </c>
      <c r="F2427" s="2">
        <f t="shared" si="102"/>
        <v>43278</v>
      </c>
      <c r="G2427" s="5">
        <v>43276</v>
      </c>
      <c r="H2427" s="6">
        <v>90000</v>
      </c>
      <c r="I2427" s="7">
        <v>90000</v>
      </c>
      <c r="J2427" s="4" t="s">
        <v>210</v>
      </c>
      <c r="K2427" s="8" t="s">
        <v>16</v>
      </c>
      <c r="L2427" s="3" t="s">
        <v>96</v>
      </c>
    </row>
    <row r="2428" spans="1:12" ht="114.95" customHeight="1">
      <c r="A2428" s="32">
        <v>2401</v>
      </c>
      <c r="B2428" s="2">
        <v>43268</v>
      </c>
      <c r="C2428" s="3" t="s">
        <v>2542</v>
      </c>
      <c r="D2428" s="3" t="s">
        <v>1001</v>
      </c>
      <c r="E2428" s="4" t="s">
        <v>2545</v>
      </c>
      <c r="F2428" s="2">
        <f t="shared" si="102"/>
        <v>43278</v>
      </c>
      <c r="G2428" s="5">
        <v>43282</v>
      </c>
      <c r="H2428" s="6">
        <v>46000</v>
      </c>
      <c r="I2428" s="7">
        <v>46000</v>
      </c>
      <c r="J2428" s="4" t="s">
        <v>314</v>
      </c>
      <c r="K2428" s="8" t="s">
        <v>16</v>
      </c>
      <c r="L2428" s="3"/>
    </row>
    <row r="2429" spans="1:12" ht="114.95" customHeight="1">
      <c r="A2429" s="32">
        <v>2402</v>
      </c>
      <c r="B2429" s="2">
        <v>43268</v>
      </c>
      <c r="C2429" s="3" t="s">
        <v>2542</v>
      </c>
      <c r="D2429" s="3" t="s">
        <v>1649</v>
      </c>
      <c r="E2429" s="11" t="s">
        <v>120</v>
      </c>
      <c r="F2429" s="2">
        <f t="shared" si="102"/>
        <v>43278</v>
      </c>
      <c r="G2429" s="5">
        <v>43282</v>
      </c>
      <c r="H2429" s="6">
        <v>49000</v>
      </c>
      <c r="I2429" s="7">
        <v>49000</v>
      </c>
      <c r="J2429" s="4" t="s">
        <v>314</v>
      </c>
      <c r="K2429" s="8" t="s">
        <v>16</v>
      </c>
      <c r="L2429" s="3"/>
    </row>
    <row r="2430" spans="1:12" ht="114.95" customHeight="1">
      <c r="A2430" s="32">
        <v>2403</v>
      </c>
      <c r="B2430" s="2">
        <v>43268</v>
      </c>
      <c r="C2430" s="3" t="s">
        <v>2542</v>
      </c>
      <c r="D2430" s="3" t="s">
        <v>308</v>
      </c>
      <c r="E2430" s="11" t="s">
        <v>120</v>
      </c>
      <c r="F2430" s="2">
        <f t="shared" si="102"/>
        <v>43278</v>
      </c>
      <c r="G2430" s="5">
        <v>43282</v>
      </c>
      <c r="H2430" s="6">
        <v>75000</v>
      </c>
      <c r="I2430" s="7">
        <v>75000</v>
      </c>
      <c r="J2430" s="4" t="s">
        <v>314</v>
      </c>
      <c r="K2430" s="8" t="s">
        <v>16</v>
      </c>
      <c r="L2430" s="3"/>
    </row>
    <row r="2431" spans="1:12" ht="114.95" customHeight="1">
      <c r="A2431" s="32">
        <v>2404</v>
      </c>
      <c r="B2431" s="2">
        <v>43268</v>
      </c>
      <c r="C2431" s="3" t="s">
        <v>2542</v>
      </c>
      <c r="D2431" s="3" t="s">
        <v>76</v>
      </c>
      <c r="E2431" s="4" t="s">
        <v>364</v>
      </c>
      <c r="F2431" s="2">
        <f t="shared" si="102"/>
        <v>43278</v>
      </c>
      <c r="G2431" s="5">
        <v>43282</v>
      </c>
      <c r="H2431" s="6">
        <v>86000</v>
      </c>
      <c r="I2431" s="7">
        <v>86000</v>
      </c>
      <c r="J2431" s="4" t="s">
        <v>314</v>
      </c>
      <c r="K2431" s="8" t="s">
        <v>16</v>
      </c>
      <c r="L2431" s="3"/>
    </row>
    <row r="2432" spans="1:12" ht="114.95" customHeight="1">
      <c r="A2432" s="32">
        <v>2405</v>
      </c>
      <c r="B2432" s="2">
        <v>43268</v>
      </c>
      <c r="C2432" s="3" t="s">
        <v>2542</v>
      </c>
      <c r="D2432" s="3" t="s">
        <v>434</v>
      </c>
      <c r="E2432" s="4" t="s">
        <v>435</v>
      </c>
      <c r="F2432" s="2">
        <f t="shared" si="102"/>
        <v>43278</v>
      </c>
      <c r="G2432" s="5">
        <v>43282</v>
      </c>
      <c r="H2432" s="6">
        <v>43000</v>
      </c>
      <c r="I2432" s="7">
        <v>43000</v>
      </c>
      <c r="J2432" s="4" t="s">
        <v>314</v>
      </c>
      <c r="K2432" s="8" t="s">
        <v>16</v>
      </c>
      <c r="L2432" s="3"/>
    </row>
    <row r="2433" spans="1:12" ht="114.95" customHeight="1">
      <c r="A2433" s="32">
        <v>2406</v>
      </c>
      <c r="B2433" s="2">
        <v>43268</v>
      </c>
      <c r="C2433" s="3" t="s">
        <v>2542</v>
      </c>
      <c r="D2433" s="3" t="s">
        <v>312</v>
      </c>
      <c r="E2433" s="4" t="s">
        <v>395</v>
      </c>
      <c r="F2433" s="2">
        <f t="shared" si="102"/>
        <v>43278</v>
      </c>
      <c r="G2433" s="5">
        <v>43282</v>
      </c>
      <c r="H2433" s="6">
        <v>47000</v>
      </c>
      <c r="I2433" s="7">
        <v>47000</v>
      </c>
      <c r="J2433" s="4" t="s">
        <v>314</v>
      </c>
      <c r="K2433" s="8" t="s">
        <v>16</v>
      </c>
      <c r="L2433" s="3"/>
    </row>
    <row r="2434" spans="1:12" ht="114.95" customHeight="1">
      <c r="A2434" s="32">
        <v>2407</v>
      </c>
      <c r="B2434" s="2">
        <v>43268</v>
      </c>
      <c r="C2434" s="3" t="s">
        <v>2542</v>
      </c>
      <c r="D2434" s="3" t="s">
        <v>310</v>
      </c>
      <c r="E2434" s="4" t="s">
        <v>2546</v>
      </c>
      <c r="F2434" s="2">
        <f t="shared" si="102"/>
        <v>43278</v>
      </c>
      <c r="G2434" s="5">
        <v>43282</v>
      </c>
      <c r="H2434" s="6">
        <v>33000</v>
      </c>
      <c r="I2434" s="7">
        <v>33000</v>
      </c>
      <c r="J2434" s="4" t="s">
        <v>314</v>
      </c>
      <c r="K2434" s="8" t="s">
        <v>16</v>
      </c>
      <c r="L2434" s="3"/>
    </row>
    <row r="2435" spans="1:12" ht="114.95" customHeight="1">
      <c r="A2435" s="32">
        <v>2408</v>
      </c>
      <c r="B2435" s="2">
        <v>43268</v>
      </c>
      <c r="C2435" s="3" t="s">
        <v>2542</v>
      </c>
      <c r="D2435" s="3" t="s">
        <v>2547</v>
      </c>
      <c r="E2435" s="4" t="s">
        <v>2548</v>
      </c>
      <c r="F2435" s="2">
        <f t="shared" si="102"/>
        <v>43278</v>
      </c>
      <c r="G2435" s="5">
        <v>43282</v>
      </c>
      <c r="H2435" s="6">
        <v>30000</v>
      </c>
      <c r="I2435" s="7">
        <v>30000</v>
      </c>
      <c r="J2435" s="4" t="s">
        <v>314</v>
      </c>
      <c r="K2435" s="8" t="s">
        <v>16</v>
      </c>
      <c r="L2435" s="3"/>
    </row>
    <row r="2436" spans="1:12" ht="114.95" customHeight="1">
      <c r="A2436" s="32">
        <v>2409</v>
      </c>
      <c r="B2436" s="2">
        <v>43374</v>
      </c>
      <c r="C2436" s="3" t="s">
        <v>2542</v>
      </c>
      <c r="D2436" s="3" t="s">
        <v>65</v>
      </c>
      <c r="E2436" s="4" t="s">
        <v>527</v>
      </c>
      <c r="F2436" s="2">
        <f>SUM(B2436 +14)</f>
        <v>43388</v>
      </c>
      <c r="G2436" s="5">
        <v>43053</v>
      </c>
      <c r="H2436" s="6">
        <v>25078</v>
      </c>
      <c r="I2436" s="7">
        <v>25078</v>
      </c>
      <c r="J2436" s="4" t="s">
        <v>30</v>
      </c>
      <c r="K2436" s="3" t="s">
        <v>16</v>
      </c>
      <c r="L2436" s="3"/>
    </row>
    <row r="2437" spans="1:12" ht="114.95" customHeight="1">
      <c r="A2437" s="32">
        <v>2410</v>
      </c>
      <c r="B2437" s="2">
        <v>43433</v>
      </c>
      <c r="C2437" s="3" t="s">
        <v>2542</v>
      </c>
      <c r="D2437" s="3" t="s">
        <v>1707</v>
      </c>
      <c r="E2437" s="4" t="s">
        <v>2549</v>
      </c>
      <c r="F2437" s="2">
        <f t="shared" ref="F2437:F2442" si="103">SUM(B2437+14)</f>
        <v>43447</v>
      </c>
      <c r="G2437" s="5">
        <v>43344</v>
      </c>
      <c r="H2437" s="6">
        <v>75000</v>
      </c>
      <c r="I2437" s="7">
        <v>75000</v>
      </c>
      <c r="J2437" s="4" t="s">
        <v>73</v>
      </c>
      <c r="K2437" s="8" t="s">
        <v>16</v>
      </c>
      <c r="L2437" s="3" t="s">
        <v>20</v>
      </c>
    </row>
    <row r="2438" spans="1:12" ht="114.95" customHeight="1">
      <c r="A2438" s="32">
        <v>2411</v>
      </c>
      <c r="B2438" s="2">
        <v>43433</v>
      </c>
      <c r="C2438" s="3" t="s">
        <v>2542</v>
      </c>
      <c r="D2438" s="3" t="s">
        <v>2550</v>
      </c>
      <c r="E2438" s="4" t="s">
        <v>124</v>
      </c>
      <c r="F2438" s="2">
        <f t="shared" si="103"/>
        <v>43447</v>
      </c>
      <c r="G2438" s="5">
        <v>43344</v>
      </c>
      <c r="H2438" s="6">
        <v>450000</v>
      </c>
      <c r="I2438" s="7">
        <v>450000</v>
      </c>
      <c r="J2438" s="4" t="s">
        <v>73</v>
      </c>
      <c r="K2438" s="8" t="s">
        <v>16</v>
      </c>
      <c r="L2438" s="3" t="s">
        <v>20</v>
      </c>
    </row>
    <row r="2439" spans="1:12" ht="114.95" customHeight="1">
      <c r="A2439" s="32">
        <v>2412</v>
      </c>
      <c r="B2439" s="2">
        <v>43502</v>
      </c>
      <c r="C2439" s="3" t="s">
        <v>2542</v>
      </c>
      <c r="D2439" s="3" t="s">
        <v>2551</v>
      </c>
      <c r="E2439" s="4" t="s">
        <v>244</v>
      </c>
      <c r="F2439" s="2">
        <f t="shared" si="103"/>
        <v>43516</v>
      </c>
      <c r="G2439" s="5">
        <v>42913</v>
      </c>
      <c r="H2439" s="6">
        <v>21524000</v>
      </c>
      <c r="I2439" s="7">
        <v>21524000</v>
      </c>
      <c r="J2439" s="4" t="s">
        <v>245</v>
      </c>
      <c r="K2439" s="8" t="s">
        <v>16</v>
      </c>
      <c r="L2439" s="3" t="s">
        <v>239</v>
      </c>
    </row>
    <row r="2440" spans="1:12" ht="114.95" customHeight="1">
      <c r="A2440" s="32">
        <v>2413</v>
      </c>
      <c r="B2440" s="2">
        <v>43580</v>
      </c>
      <c r="C2440" s="3" t="s">
        <v>2542</v>
      </c>
      <c r="D2440" s="3" t="s">
        <v>2552</v>
      </c>
      <c r="E2440" s="4" t="s">
        <v>289</v>
      </c>
      <c r="F2440" s="2">
        <f t="shared" si="103"/>
        <v>43594</v>
      </c>
      <c r="G2440" s="5">
        <v>43282</v>
      </c>
      <c r="H2440" s="6">
        <v>29000</v>
      </c>
      <c r="I2440" s="7">
        <v>29000</v>
      </c>
      <c r="J2440" s="4" t="s">
        <v>30</v>
      </c>
      <c r="K2440" s="8" t="s">
        <v>16</v>
      </c>
      <c r="L2440" s="3"/>
    </row>
    <row r="2441" spans="1:12" ht="114.95" customHeight="1">
      <c r="A2441" s="32">
        <v>2414</v>
      </c>
      <c r="B2441" s="2">
        <v>43580</v>
      </c>
      <c r="C2441" s="3" t="s">
        <v>2542</v>
      </c>
      <c r="D2441" s="3" t="s">
        <v>2553</v>
      </c>
      <c r="E2441" s="4" t="s">
        <v>289</v>
      </c>
      <c r="F2441" s="2">
        <f t="shared" si="103"/>
        <v>43594</v>
      </c>
      <c r="G2441" s="5">
        <v>43282</v>
      </c>
      <c r="H2441" s="6">
        <v>35000</v>
      </c>
      <c r="I2441" s="7">
        <v>35000</v>
      </c>
      <c r="J2441" s="4" t="s">
        <v>30</v>
      </c>
      <c r="K2441" s="8" t="s">
        <v>16</v>
      </c>
      <c r="L2441" s="3"/>
    </row>
    <row r="2442" spans="1:12" ht="114.95" customHeight="1">
      <c r="A2442" s="32">
        <v>2415</v>
      </c>
      <c r="B2442" s="2">
        <v>43580</v>
      </c>
      <c r="C2442" s="3" t="s">
        <v>2542</v>
      </c>
      <c r="D2442" s="3" t="s">
        <v>2554</v>
      </c>
      <c r="E2442" s="4" t="s">
        <v>2555</v>
      </c>
      <c r="F2442" s="2">
        <f t="shared" si="103"/>
        <v>43594</v>
      </c>
      <c r="G2442" s="5">
        <v>43282</v>
      </c>
      <c r="H2442" s="6">
        <v>40000</v>
      </c>
      <c r="I2442" s="7">
        <v>40000</v>
      </c>
      <c r="J2442" s="4" t="s">
        <v>30</v>
      </c>
      <c r="K2442" s="8" t="s">
        <v>16</v>
      </c>
      <c r="L2442" s="3"/>
    </row>
    <row r="2443" spans="1:12" ht="114.95" customHeight="1">
      <c r="A2443" s="32">
        <v>2416</v>
      </c>
      <c r="B2443" s="2">
        <v>43614</v>
      </c>
      <c r="C2443" s="3" t="s">
        <v>2542</v>
      </c>
      <c r="D2443" s="3" t="s">
        <v>2544</v>
      </c>
      <c r="E2443" s="4" t="s">
        <v>50</v>
      </c>
      <c r="F2443" s="2">
        <f>SUM(B2443 +14)</f>
        <v>43628</v>
      </c>
      <c r="G2443" s="5">
        <v>43647</v>
      </c>
      <c r="H2443" s="6">
        <v>124596.58</v>
      </c>
      <c r="I2443" s="7">
        <v>124596.58</v>
      </c>
      <c r="J2443" s="4" t="s">
        <v>15</v>
      </c>
      <c r="K2443" s="8" t="s">
        <v>16</v>
      </c>
      <c r="L2443" s="3"/>
    </row>
    <row r="2444" spans="1:12" ht="114.95" customHeight="1">
      <c r="A2444" s="32">
        <v>2417</v>
      </c>
      <c r="B2444" s="2">
        <v>43614</v>
      </c>
      <c r="C2444" s="3" t="s">
        <v>2542</v>
      </c>
      <c r="D2444" s="3" t="s">
        <v>1287</v>
      </c>
      <c r="E2444" s="4" t="s">
        <v>439</v>
      </c>
      <c r="F2444" s="2">
        <f>SUM(B2444 +14)</f>
        <v>43628</v>
      </c>
      <c r="G2444" s="5">
        <v>43647</v>
      </c>
      <c r="H2444" s="6">
        <v>174150</v>
      </c>
      <c r="I2444" s="7">
        <v>174150</v>
      </c>
      <c r="J2444" s="4" t="s">
        <v>15</v>
      </c>
      <c r="K2444" s="8" t="s">
        <v>16</v>
      </c>
      <c r="L2444" s="3"/>
    </row>
    <row r="2445" spans="1:12" ht="114.95" customHeight="1">
      <c r="A2445" s="32">
        <v>2418</v>
      </c>
      <c r="B2445" s="2">
        <v>43616</v>
      </c>
      <c r="C2445" s="3" t="s">
        <v>2542</v>
      </c>
      <c r="D2445" s="3" t="s">
        <v>430</v>
      </c>
      <c r="E2445" s="4" t="s">
        <v>431</v>
      </c>
      <c r="F2445" s="2">
        <v>43630</v>
      </c>
      <c r="G2445" s="5">
        <v>43472</v>
      </c>
      <c r="H2445" s="6">
        <v>28250</v>
      </c>
      <c r="I2445" s="7">
        <v>28250</v>
      </c>
      <c r="J2445" s="4" t="s">
        <v>166</v>
      </c>
      <c r="K2445" s="8" t="s">
        <v>16</v>
      </c>
      <c r="L2445" s="3"/>
    </row>
    <row r="2446" spans="1:12" ht="114.95" customHeight="1">
      <c r="A2446" s="32">
        <v>2419</v>
      </c>
      <c r="B2446" s="2">
        <v>43632</v>
      </c>
      <c r="C2446" s="3" t="s">
        <v>2542</v>
      </c>
      <c r="D2446" s="3" t="s">
        <v>2554</v>
      </c>
      <c r="E2446" s="4" t="s">
        <v>347</v>
      </c>
      <c r="F2446" s="2">
        <v>43646</v>
      </c>
      <c r="G2446" s="5">
        <v>43472</v>
      </c>
      <c r="H2446" s="6">
        <v>58000</v>
      </c>
      <c r="I2446" s="7">
        <v>58000</v>
      </c>
      <c r="J2446" s="4" t="s">
        <v>15</v>
      </c>
      <c r="K2446" s="8" t="s">
        <v>16</v>
      </c>
      <c r="L2446" s="3"/>
    </row>
    <row r="2447" spans="1:12" ht="114.95" customHeight="1">
      <c r="A2447" s="32">
        <v>2420</v>
      </c>
      <c r="B2447" s="2">
        <v>43632</v>
      </c>
      <c r="C2447" s="3" t="s">
        <v>2542</v>
      </c>
      <c r="D2447" s="3" t="s">
        <v>2556</v>
      </c>
      <c r="E2447" s="4" t="s">
        <v>433</v>
      </c>
      <c r="F2447" s="2">
        <v>43646</v>
      </c>
      <c r="G2447" s="5">
        <v>43472</v>
      </c>
      <c r="H2447" s="6">
        <v>30000</v>
      </c>
      <c r="I2447" s="7">
        <v>30000</v>
      </c>
      <c r="J2447" s="4" t="s">
        <v>15</v>
      </c>
      <c r="K2447" s="8" t="s">
        <v>16</v>
      </c>
      <c r="L2447" s="3"/>
    </row>
    <row r="2448" spans="1:12" ht="114.95" customHeight="1">
      <c r="A2448" s="32">
        <v>2421</v>
      </c>
      <c r="B2448" s="2">
        <v>43632</v>
      </c>
      <c r="C2448" s="3" t="s">
        <v>2542</v>
      </c>
      <c r="D2448" s="3" t="s">
        <v>1001</v>
      </c>
      <c r="E2448" s="4" t="s">
        <v>135</v>
      </c>
      <c r="F2448" s="2">
        <v>43646</v>
      </c>
      <c r="G2448" s="5">
        <v>43472</v>
      </c>
      <c r="H2448" s="6">
        <v>63000</v>
      </c>
      <c r="I2448" s="7">
        <v>63000</v>
      </c>
      <c r="J2448" s="4" t="s">
        <v>15</v>
      </c>
      <c r="K2448" s="8" t="s">
        <v>16</v>
      </c>
      <c r="L2448" s="3"/>
    </row>
    <row r="2449" spans="1:12" ht="114.95" customHeight="1">
      <c r="A2449" s="32">
        <v>2422</v>
      </c>
      <c r="B2449" s="2">
        <v>43632</v>
      </c>
      <c r="C2449" s="3" t="s">
        <v>2542</v>
      </c>
      <c r="D2449" s="3" t="s">
        <v>2557</v>
      </c>
      <c r="E2449" s="4" t="s">
        <v>2558</v>
      </c>
      <c r="F2449" s="2">
        <v>43646</v>
      </c>
      <c r="G2449" s="5">
        <v>43472</v>
      </c>
      <c r="H2449" s="6">
        <v>26000</v>
      </c>
      <c r="I2449" s="7">
        <v>26000</v>
      </c>
      <c r="J2449" s="4" t="s">
        <v>15</v>
      </c>
      <c r="K2449" s="8" t="s">
        <v>16</v>
      </c>
      <c r="L2449" s="3"/>
    </row>
    <row r="2450" spans="1:12" ht="114.95" customHeight="1">
      <c r="A2450" s="32">
        <v>2423</v>
      </c>
      <c r="B2450" s="2">
        <v>43632</v>
      </c>
      <c r="C2450" s="3" t="s">
        <v>2542</v>
      </c>
      <c r="D2450" s="3" t="s">
        <v>310</v>
      </c>
      <c r="E2450" s="4" t="s">
        <v>2559</v>
      </c>
      <c r="F2450" s="2">
        <v>43646</v>
      </c>
      <c r="G2450" s="5">
        <v>43472</v>
      </c>
      <c r="H2450" s="6">
        <v>33000</v>
      </c>
      <c r="I2450" s="7">
        <v>33000</v>
      </c>
      <c r="J2450" s="4" t="s">
        <v>19</v>
      </c>
      <c r="K2450" s="8" t="s">
        <v>16</v>
      </c>
      <c r="L2450" s="3"/>
    </row>
    <row r="2451" spans="1:12" ht="114.95" customHeight="1">
      <c r="A2451" s="32">
        <v>2424</v>
      </c>
      <c r="B2451" s="2">
        <v>43632</v>
      </c>
      <c r="C2451" s="3" t="s">
        <v>2542</v>
      </c>
      <c r="D2451" s="3" t="s">
        <v>519</v>
      </c>
      <c r="E2451" s="4" t="s">
        <v>198</v>
      </c>
      <c r="F2451" s="2">
        <v>43646</v>
      </c>
      <c r="G2451" s="5">
        <v>43472</v>
      </c>
      <c r="H2451" s="6">
        <v>28000</v>
      </c>
      <c r="I2451" s="7">
        <v>28000</v>
      </c>
      <c r="J2451" s="4" t="s">
        <v>19</v>
      </c>
      <c r="K2451" s="8" t="s">
        <v>16</v>
      </c>
      <c r="L2451" s="3"/>
    </row>
    <row r="2452" spans="1:12" ht="114.95" customHeight="1">
      <c r="A2452" s="32">
        <v>2425</v>
      </c>
      <c r="B2452" s="2">
        <v>43632</v>
      </c>
      <c r="C2452" s="3" t="s">
        <v>2542</v>
      </c>
      <c r="D2452" s="3" t="s">
        <v>92</v>
      </c>
      <c r="E2452" s="4" t="s">
        <v>93</v>
      </c>
      <c r="F2452" s="2">
        <v>43646</v>
      </c>
      <c r="G2452" s="5">
        <v>43472</v>
      </c>
      <c r="H2452" s="6">
        <v>505000</v>
      </c>
      <c r="I2452" s="7">
        <v>505000</v>
      </c>
      <c r="J2452" s="4" t="s">
        <v>210</v>
      </c>
      <c r="K2452" s="8" t="s">
        <v>16</v>
      </c>
      <c r="L2452" s="3"/>
    </row>
    <row r="2453" spans="1:12" ht="114.95" customHeight="1">
      <c r="A2453" s="32">
        <v>2426</v>
      </c>
      <c r="B2453" s="2">
        <v>43632</v>
      </c>
      <c r="C2453" s="3" t="s">
        <v>2542</v>
      </c>
      <c r="D2453" s="3" t="s">
        <v>2552</v>
      </c>
      <c r="E2453" s="4" t="s">
        <v>289</v>
      </c>
      <c r="F2453" s="2">
        <v>43646</v>
      </c>
      <c r="G2453" s="5">
        <v>43472</v>
      </c>
      <c r="H2453" s="6">
        <v>32000</v>
      </c>
      <c r="I2453" s="7">
        <v>32000</v>
      </c>
      <c r="J2453" s="4" t="s">
        <v>37</v>
      </c>
      <c r="K2453" s="8" t="s">
        <v>16</v>
      </c>
      <c r="L2453" s="3"/>
    </row>
    <row r="2454" spans="1:12" ht="114.95" customHeight="1">
      <c r="A2454" s="32">
        <v>2427</v>
      </c>
      <c r="B2454" s="2">
        <v>43632</v>
      </c>
      <c r="C2454" s="3" t="s">
        <v>2542</v>
      </c>
      <c r="D2454" s="3" t="s">
        <v>151</v>
      </c>
      <c r="E2454" s="4" t="s">
        <v>289</v>
      </c>
      <c r="F2454" s="2">
        <v>43646</v>
      </c>
      <c r="G2454" s="5">
        <v>43472</v>
      </c>
      <c r="H2454" s="6">
        <v>30000</v>
      </c>
      <c r="I2454" s="7">
        <v>30000</v>
      </c>
      <c r="J2454" s="4" t="s">
        <v>37</v>
      </c>
      <c r="K2454" s="8" t="s">
        <v>16</v>
      </c>
      <c r="L2454" s="3"/>
    </row>
    <row r="2455" spans="1:12" ht="114.95" customHeight="1">
      <c r="A2455" s="32">
        <v>2428</v>
      </c>
      <c r="B2455" s="2">
        <v>43632</v>
      </c>
      <c r="C2455" s="3" t="s">
        <v>2542</v>
      </c>
      <c r="D2455" s="3" t="s">
        <v>1707</v>
      </c>
      <c r="E2455" s="4" t="s">
        <v>429</v>
      </c>
      <c r="F2455" s="2">
        <v>43646</v>
      </c>
      <c r="G2455" s="5">
        <v>43472</v>
      </c>
      <c r="H2455" s="6">
        <v>98000</v>
      </c>
      <c r="I2455" s="7">
        <v>98000</v>
      </c>
      <c r="J2455" s="4" t="s">
        <v>19</v>
      </c>
      <c r="K2455" s="8" t="s">
        <v>16</v>
      </c>
      <c r="L2455" s="3"/>
    </row>
    <row r="2456" spans="1:12" ht="114.95" customHeight="1">
      <c r="A2456" s="32">
        <v>2429</v>
      </c>
      <c r="B2456" s="2">
        <v>43632</v>
      </c>
      <c r="C2456" s="3" t="s">
        <v>2542</v>
      </c>
      <c r="D2456" s="3" t="s">
        <v>2560</v>
      </c>
      <c r="E2456" s="11" t="s">
        <v>120</v>
      </c>
      <c r="F2456" s="2">
        <v>43646</v>
      </c>
      <c r="G2456" s="5">
        <v>43472</v>
      </c>
      <c r="H2456" s="6">
        <v>51000</v>
      </c>
      <c r="I2456" s="7">
        <v>51000</v>
      </c>
      <c r="J2456" s="4" t="s">
        <v>19</v>
      </c>
      <c r="K2456" s="8" t="s">
        <v>16</v>
      </c>
      <c r="L2456" s="3"/>
    </row>
    <row r="2457" spans="1:12" ht="114.95" customHeight="1">
      <c r="A2457" s="32">
        <v>2430</v>
      </c>
      <c r="B2457" s="2">
        <v>43632</v>
      </c>
      <c r="C2457" s="3" t="s">
        <v>2542</v>
      </c>
      <c r="D2457" s="3" t="s">
        <v>2553</v>
      </c>
      <c r="E2457" s="4" t="s">
        <v>289</v>
      </c>
      <c r="F2457" s="2">
        <v>43646</v>
      </c>
      <c r="G2457" s="5">
        <v>43472</v>
      </c>
      <c r="H2457" s="6">
        <v>45000</v>
      </c>
      <c r="I2457" s="7">
        <v>45000</v>
      </c>
      <c r="J2457" s="4" t="s">
        <v>37</v>
      </c>
      <c r="K2457" s="8" t="s">
        <v>16</v>
      </c>
      <c r="L2457" s="3"/>
    </row>
    <row r="2458" spans="1:12" ht="114.95" customHeight="1">
      <c r="A2458" s="32">
        <v>2431</v>
      </c>
      <c r="B2458" s="2">
        <v>43632</v>
      </c>
      <c r="C2458" s="3" t="s">
        <v>2542</v>
      </c>
      <c r="D2458" s="3" t="s">
        <v>2550</v>
      </c>
      <c r="E2458" s="4" t="s">
        <v>429</v>
      </c>
      <c r="F2458" s="2">
        <v>43646</v>
      </c>
      <c r="G2458" s="5">
        <v>43472</v>
      </c>
      <c r="H2458" s="6">
        <v>602000</v>
      </c>
      <c r="I2458" s="7">
        <v>602000</v>
      </c>
      <c r="J2458" s="4" t="s">
        <v>19</v>
      </c>
      <c r="K2458" s="8" t="s">
        <v>16</v>
      </c>
      <c r="L2458" s="3"/>
    </row>
    <row r="2459" spans="1:12" ht="114.95" customHeight="1">
      <c r="A2459" s="32">
        <v>2432</v>
      </c>
      <c r="B2459" s="2">
        <v>43632</v>
      </c>
      <c r="C2459" s="3" t="s">
        <v>2542</v>
      </c>
      <c r="D2459" s="3" t="s">
        <v>1863</v>
      </c>
      <c r="E2459" s="4" t="s">
        <v>2561</v>
      </c>
      <c r="F2459" s="2">
        <v>43646</v>
      </c>
      <c r="G2459" s="5">
        <v>43472</v>
      </c>
      <c r="H2459" s="6">
        <v>25000</v>
      </c>
      <c r="I2459" s="7">
        <v>25000</v>
      </c>
      <c r="J2459" s="4" t="s">
        <v>37</v>
      </c>
      <c r="K2459" s="8" t="s">
        <v>16</v>
      </c>
      <c r="L2459" s="3"/>
    </row>
    <row r="2460" spans="1:12" ht="114.95" customHeight="1">
      <c r="A2460" s="32">
        <v>2433</v>
      </c>
      <c r="B2460" s="2">
        <v>43632</v>
      </c>
      <c r="C2460" s="3" t="s">
        <v>2542</v>
      </c>
      <c r="D2460" s="3" t="s">
        <v>252</v>
      </c>
      <c r="E2460" s="4" t="s">
        <v>253</v>
      </c>
      <c r="F2460" s="2">
        <v>43646</v>
      </c>
      <c r="G2460" s="5">
        <v>43472</v>
      </c>
      <c r="H2460" s="6">
        <v>100000</v>
      </c>
      <c r="I2460" s="7">
        <v>100000</v>
      </c>
      <c r="J2460" s="4" t="s">
        <v>19</v>
      </c>
      <c r="K2460" s="8" t="s">
        <v>16</v>
      </c>
      <c r="L2460" s="3"/>
    </row>
    <row r="2461" spans="1:12" ht="114.95" customHeight="1">
      <c r="A2461" s="32">
        <v>2434</v>
      </c>
      <c r="B2461" s="2">
        <v>43632</v>
      </c>
      <c r="C2461" s="3" t="s">
        <v>2542</v>
      </c>
      <c r="D2461" s="3" t="s">
        <v>308</v>
      </c>
      <c r="E2461" s="11" t="s">
        <v>120</v>
      </c>
      <c r="F2461" s="2">
        <v>43646</v>
      </c>
      <c r="G2461" s="5">
        <v>43472</v>
      </c>
      <c r="H2461" s="6">
        <v>100000</v>
      </c>
      <c r="I2461" s="7">
        <v>100000</v>
      </c>
      <c r="J2461" s="4" t="s">
        <v>19</v>
      </c>
      <c r="K2461" s="8" t="s">
        <v>16</v>
      </c>
      <c r="L2461" s="3"/>
    </row>
    <row r="2462" spans="1:12" ht="114.95" customHeight="1">
      <c r="A2462" s="32">
        <v>2435</v>
      </c>
      <c r="B2462" s="2">
        <v>43632</v>
      </c>
      <c r="C2462" s="3" t="s">
        <v>2542</v>
      </c>
      <c r="D2462" s="3" t="s">
        <v>312</v>
      </c>
      <c r="E2462" s="4" t="s">
        <v>298</v>
      </c>
      <c r="F2462" s="2">
        <v>43646</v>
      </c>
      <c r="G2462" s="5">
        <v>43472</v>
      </c>
      <c r="H2462" s="6">
        <v>68000</v>
      </c>
      <c r="I2462" s="7">
        <v>68000</v>
      </c>
      <c r="J2462" s="4" t="s">
        <v>19</v>
      </c>
      <c r="K2462" s="8" t="s">
        <v>16</v>
      </c>
      <c r="L2462" s="3"/>
    </row>
    <row r="2463" spans="1:12" ht="114.95" customHeight="1">
      <c r="A2463" s="32">
        <v>2436</v>
      </c>
      <c r="B2463" s="2">
        <v>43632</v>
      </c>
      <c r="C2463" s="3" t="s">
        <v>2542</v>
      </c>
      <c r="D2463" s="3" t="s">
        <v>434</v>
      </c>
      <c r="E2463" s="4" t="s">
        <v>435</v>
      </c>
      <c r="F2463" s="2">
        <v>43646</v>
      </c>
      <c r="G2463" s="5">
        <v>43472</v>
      </c>
      <c r="H2463" s="6">
        <v>45000</v>
      </c>
      <c r="I2463" s="7">
        <v>45000</v>
      </c>
      <c r="J2463" s="4" t="s">
        <v>210</v>
      </c>
      <c r="K2463" s="8" t="s">
        <v>16</v>
      </c>
      <c r="L2463" s="3"/>
    </row>
    <row r="2464" spans="1:12" ht="114.95" customHeight="1">
      <c r="A2464" s="32">
        <v>2437</v>
      </c>
      <c r="B2464" s="2">
        <v>43632</v>
      </c>
      <c r="C2464" s="3" t="s">
        <v>2542</v>
      </c>
      <c r="D2464" s="3" t="s">
        <v>519</v>
      </c>
      <c r="E2464" s="4" t="s">
        <v>198</v>
      </c>
      <c r="F2464" s="2">
        <f>SUM(B2464+14)</f>
        <v>43646</v>
      </c>
      <c r="G2464" s="5">
        <v>43647</v>
      </c>
      <c r="H2464" s="6">
        <v>28000</v>
      </c>
      <c r="I2464" s="7">
        <v>28000</v>
      </c>
      <c r="J2464" s="4" t="s">
        <v>19</v>
      </c>
      <c r="K2464" s="8" t="s">
        <v>16</v>
      </c>
      <c r="L2464" s="3"/>
    </row>
    <row r="2465" spans="1:12" ht="114.95" customHeight="1">
      <c r="A2465" s="32">
        <v>2438</v>
      </c>
      <c r="B2465" s="2">
        <v>43760.46875</v>
      </c>
      <c r="C2465" s="3" t="s">
        <v>2542</v>
      </c>
      <c r="D2465" s="3" t="s">
        <v>808</v>
      </c>
      <c r="E2465" s="4" t="s">
        <v>2562</v>
      </c>
      <c r="F2465" s="2">
        <v>43774</v>
      </c>
      <c r="G2465" s="5">
        <v>43648</v>
      </c>
      <c r="H2465" s="6">
        <v>35299.919999999998</v>
      </c>
      <c r="I2465" s="7">
        <v>35299.919999999998</v>
      </c>
      <c r="J2465" s="4" t="s">
        <v>37</v>
      </c>
      <c r="K2465" s="8" t="s">
        <v>16</v>
      </c>
      <c r="L2465" s="3" t="s">
        <v>20</v>
      </c>
    </row>
    <row r="2466" spans="1:12" ht="114.95" customHeight="1">
      <c r="A2466" s="32">
        <v>2439</v>
      </c>
      <c r="B2466" s="2">
        <v>43986.614583333336</v>
      </c>
      <c r="C2466" s="3" t="s">
        <v>2542</v>
      </c>
      <c r="D2466" s="3" t="s">
        <v>76</v>
      </c>
      <c r="E2466" s="3" t="s">
        <v>143</v>
      </c>
      <c r="F2466" s="2">
        <f t="shared" ref="F2466:F2482" si="104">SUM(B2466+14)</f>
        <v>44000.614583333336</v>
      </c>
      <c r="G2466" s="2">
        <v>44013</v>
      </c>
      <c r="H2466" s="10">
        <v>99000</v>
      </c>
      <c r="I2466" s="10">
        <v>110000</v>
      </c>
      <c r="J2466" s="3" t="s">
        <v>19</v>
      </c>
      <c r="K2466" s="3" t="s">
        <v>16</v>
      </c>
      <c r="L2466" s="3"/>
    </row>
    <row r="2467" spans="1:12" ht="114.95" customHeight="1">
      <c r="A2467" s="32">
        <v>2440</v>
      </c>
      <c r="B2467" s="2">
        <v>43986.619444444441</v>
      </c>
      <c r="C2467" s="3" t="s">
        <v>2542</v>
      </c>
      <c r="D2467" s="3" t="s">
        <v>879</v>
      </c>
      <c r="E2467" s="3" t="s">
        <v>2563</v>
      </c>
      <c r="F2467" s="2">
        <f t="shared" si="104"/>
        <v>44000.619444444441</v>
      </c>
      <c r="G2467" s="2">
        <v>44013</v>
      </c>
      <c r="H2467" s="10">
        <v>40000</v>
      </c>
      <c r="I2467" s="10">
        <v>50000</v>
      </c>
      <c r="J2467" s="3" t="s">
        <v>216</v>
      </c>
      <c r="K2467" s="3" t="s">
        <v>16</v>
      </c>
      <c r="L2467" s="3"/>
    </row>
    <row r="2468" spans="1:12" ht="114.95" customHeight="1">
      <c r="A2468" s="32">
        <v>2441</v>
      </c>
      <c r="B2468" s="2">
        <v>43986.62222222222</v>
      </c>
      <c r="C2468" s="3" t="s">
        <v>2542</v>
      </c>
      <c r="D2468" s="3" t="s">
        <v>164</v>
      </c>
      <c r="E2468" s="3" t="s">
        <v>463</v>
      </c>
      <c r="F2468" s="2">
        <f t="shared" si="104"/>
        <v>44000.62222222222</v>
      </c>
      <c r="G2468" s="2">
        <v>44013</v>
      </c>
      <c r="H2468" s="10">
        <v>25000</v>
      </c>
      <c r="I2468" s="10">
        <v>30000</v>
      </c>
      <c r="J2468" s="3" t="s">
        <v>166</v>
      </c>
      <c r="K2468" s="3" t="s">
        <v>16</v>
      </c>
      <c r="L2468" s="3"/>
    </row>
    <row r="2469" spans="1:12" ht="114.95" customHeight="1">
      <c r="A2469" s="32">
        <v>2442</v>
      </c>
      <c r="B2469" s="2">
        <v>43986.638888888891</v>
      </c>
      <c r="C2469" s="3" t="s">
        <v>2542</v>
      </c>
      <c r="D2469" s="3" t="s">
        <v>188</v>
      </c>
      <c r="E2469" s="3" t="s">
        <v>2564</v>
      </c>
      <c r="F2469" s="2">
        <f t="shared" si="104"/>
        <v>44000.638888888891</v>
      </c>
      <c r="G2469" s="2">
        <v>44013</v>
      </c>
      <c r="H2469" s="10">
        <v>25000</v>
      </c>
      <c r="I2469" s="10">
        <v>35000</v>
      </c>
      <c r="J2469" s="3" t="s">
        <v>19</v>
      </c>
      <c r="K2469" s="3" t="s">
        <v>16</v>
      </c>
      <c r="L2469" s="3"/>
    </row>
    <row r="2470" spans="1:12" ht="114.95" customHeight="1">
      <c r="A2470" s="32">
        <v>2446</v>
      </c>
      <c r="B2470" s="2">
        <v>43990.710416666669</v>
      </c>
      <c r="C2470" s="3" t="s">
        <v>2542</v>
      </c>
      <c r="D2470" s="3" t="s">
        <v>1863</v>
      </c>
      <c r="E2470" s="3" t="s">
        <v>815</v>
      </c>
      <c r="F2470" s="2">
        <f t="shared" si="104"/>
        <v>44004.710416666669</v>
      </c>
      <c r="G2470" s="2">
        <v>44013</v>
      </c>
      <c r="H2470" s="10">
        <v>25000</v>
      </c>
      <c r="I2470" s="10">
        <v>30000</v>
      </c>
      <c r="J2470" s="3" t="s">
        <v>37</v>
      </c>
      <c r="K2470" s="3" t="s">
        <v>16</v>
      </c>
      <c r="L2470" s="3"/>
    </row>
    <row r="2471" spans="1:12" ht="114.95" customHeight="1">
      <c r="A2471" s="32">
        <v>2447</v>
      </c>
      <c r="B2471" s="2">
        <v>43990.713888888888</v>
      </c>
      <c r="C2471" s="3" t="s">
        <v>2542</v>
      </c>
      <c r="D2471" s="3" t="s">
        <v>1001</v>
      </c>
      <c r="E2471" s="3" t="s">
        <v>135</v>
      </c>
      <c r="F2471" s="2">
        <f t="shared" si="104"/>
        <v>44004.713888888888</v>
      </c>
      <c r="G2471" s="2">
        <v>44013</v>
      </c>
      <c r="H2471" s="10">
        <v>60000</v>
      </c>
      <c r="I2471" s="10">
        <v>70000</v>
      </c>
      <c r="J2471" s="3" t="s">
        <v>216</v>
      </c>
      <c r="K2471" s="3" t="s">
        <v>16</v>
      </c>
      <c r="L2471" s="3"/>
    </row>
    <row r="2472" spans="1:12" ht="114.95" customHeight="1">
      <c r="A2472" s="32">
        <v>2448</v>
      </c>
      <c r="B2472" s="2">
        <v>43991.885416666664</v>
      </c>
      <c r="C2472" s="3" t="s">
        <v>2542</v>
      </c>
      <c r="D2472" s="3" t="s">
        <v>1350</v>
      </c>
      <c r="E2472" s="3" t="s">
        <v>120</v>
      </c>
      <c r="F2472" s="2">
        <f t="shared" si="104"/>
        <v>44005.885416666664</v>
      </c>
      <c r="G2472" s="2">
        <v>44044</v>
      </c>
      <c r="H2472" s="10">
        <v>55000</v>
      </c>
      <c r="I2472" s="10">
        <v>65000</v>
      </c>
      <c r="J2472" s="3" t="s">
        <v>19</v>
      </c>
      <c r="K2472" s="3" t="s">
        <v>16</v>
      </c>
      <c r="L2472" s="3"/>
    </row>
    <row r="2473" spans="1:12" ht="114.95" customHeight="1">
      <c r="A2473" s="32">
        <v>2449</v>
      </c>
      <c r="B2473" s="2">
        <v>43994.493055555555</v>
      </c>
      <c r="C2473" s="3" t="s">
        <v>2542</v>
      </c>
      <c r="D2473" s="3" t="s">
        <v>2557</v>
      </c>
      <c r="E2473" s="3" t="s">
        <v>2558</v>
      </c>
      <c r="F2473" s="2">
        <f t="shared" si="104"/>
        <v>44008.493055555555</v>
      </c>
      <c r="G2473" s="2">
        <v>44013</v>
      </c>
      <c r="H2473" s="10">
        <v>25000</v>
      </c>
      <c r="I2473" s="10">
        <v>35000</v>
      </c>
      <c r="J2473" s="3" t="s">
        <v>19</v>
      </c>
      <c r="K2473" s="3" t="s">
        <v>16</v>
      </c>
      <c r="L2473" s="3"/>
    </row>
    <row r="2474" spans="1:12" ht="114.95" customHeight="1">
      <c r="A2474" s="32">
        <v>2450</v>
      </c>
      <c r="B2474" s="2">
        <v>43994.49722222222</v>
      </c>
      <c r="C2474" s="3" t="s">
        <v>2542</v>
      </c>
      <c r="D2474" s="3" t="s">
        <v>360</v>
      </c>
      <c r="E2474" s="3" t="s">
        <v>120</v>
      </c>
      <c r="F2474" s="2">
        <f t="shared" si="104"/>
        <v>44008.49722222222</v>
      </c>
      <c r="G2474" s="2">
        <v>44013</v>
      </c>
      <c r="H2474" s="10">
        <v>90000</v>
      </c>
      <c r="I2474" s="10">
        <v>100000</v>
      </c>
      <c r="J2474" s="3" t="s">
        <v>19</v>
      </c>
      <c r="K2474" s="3" t="s">
        <v>16</v>
      </c>
      <c r="L2474" s="3"/>
    </row>
    <row r="2475" spans="1:12" ht="114.95" customHeight="1">
      <c r="A2475" s="32">
        <v>2451</v>
      </c>
      <c r="B2475" s="2">
        <v>43994.560416666667</v>
      </c>
      <c r="C2475" s="3" t="s">
        <v>2542</v>
      </c>
      <c r="D2475" s="3" t="s">
        <v>84</v>
      </c>
      <c r="E2475" s="3" t="s">
        <v>347</v>
      </c>
      <c r="F2475" s="2">
        <f t="shared" si="104"/>
        <v>44008.560416666667</v>
      </c>
      <c r="G2475" s="2">
        <v>44013</v>
      </c>
      <c r="H2475" s="10">
        <v>65000</v>
      </c>
      <c r="I2475" s="10">
        <v>75000</v>
      </c>
      <c r="J2475" s="3" t="s">
        <v>19</v>
      </c>
      <c r="K2475" s="3" t="s">
        <v>16</v>
      </c>
      <c r="L2475" s="3"/>
    </row>
    <row r="2476" spans="1:12" ht="114.95" customHeight="1">
      <c r="A2476" s="32">
        <v>2452</v>
      </c>
      <c r="B2476" s="2">
        <v>43996.922222222223</v>
      </c>
      <c r="C2476" s="3" t="s">
        <v>2542</v>
      </c>
      <c r="D2476" s="3" t="s">
        <v>248</v>
      </c>
      <c r="E2476" s="3" t="s">
        <v>120</v>
      </c>
      <c r="F2476" s="2">
        <f t="shared" si="104"/>
        <v>44010.922222222223</v>
      </c>
      <c r="G2476" s="2">
        <v>44013</v>
      </c>
      <c r="H2476" s="10">
        <v>90000</v>
      </c>
      <c r="I2476" s="10">
        <v>100000</v>
      </c>
      <c r="J2476" s="3" t="s">
        <v>15</v>
      </c>
      <c r="K2476" s="3" t="s">
        <v>16</v>
      </c>
      <c r="L2476" s="3"/>
    </row>
    <row r="2477" spans="1:12" ht="114.95" customHeight="1">
      <c r="A2477" s="32">
        <v>2443</v>
      </c>
      <c r="B2477" s="2">
        <v>43998.304166666669</v>
      </c>
      <c r="C2477" s="3" t="s">
        <v>2542</v>
      </c>
      <c r="D2477" s="3" t="s">
        <v>560</v>
      </c>
      <c r="E2477" s="3" t="s">
        <v>198</v>
      </c>
      <c r="F2477" s="2">
        <f t="shared" si="104"/>
        <v>44012.304166666669</v>
      </c>
      <c r="G2477" s="2">
        <v>44013</v>
      </c>
      <c r="H2477" s="10">
        <v>35000</v>
      </c>
      <c r="I2477" s="10">
        <v>45000</v>
      </c>
      <c r="J2477" s="3" t="s">
        <v>19</v>
      </c>
      <c r="K2477" s="3" t="s">
        <v>16</v>
      </c>
      <c r="L2477" s="3"/>
    </row>
    <row r="2478" spans="1:12" ht="114.95" customHeight="1">
      <c r="A2478" s="32">
        <v>2445</v>
      </c>
      <c r="B2478" s="2">
        <v>43998.306250000001</v>
      </c>
      <c r="C2478" s="3" t="s">
        <v>2542</v>
      </c>
      <c r="D2478" s="3" t="s">
        <v>151</v>
      </c>
      <c r="E2478" s="3" t="s">
        <v>289</v>
      </c>
      <c r="F2478" s="2">
        <f t="shared" si="104"/>
        <v>44012.306250000001</v>
      </c>
      <c r="G2478" s="2">
        <v>44013</v>
      </c>
      <c r="H2478" s="10">
        <v>45000</v>
      </c>
      <c r="I2478" s="10">
        <v>55000</v>
      </c>
      <c r="J2478" s="3" t="s">
        <v>37</v>
      </c>
      <c r="K2478" s="3" t="s">
        <v>16</v>
      </c>
      <c r="L2478" s="3"/>
    </row>
    <row r="2479" spans="1:12" ht="114.95" customHeight="1">
      <c r="A2479" s="32">
        <v>2444</v>
      </c>
      <c r="B2479" s="2">
        <v>43998.308333333334</v>
      </c>
      <c r="C2479" s="3" t="s">
        <v>2542</v>
      </c>
      <c r="D2479" s="3" t="s">
        <v>1287</v>
      </c>
      <c r="E2479" s="3" t="s">
        <v>466</v>
      </c>
      <c r="F2479" s="2">
        <f t="shared" si="104"/>
        <v>44012.308333333334</v>
      </c>
      <c r="G2479" s="2">
        <v>44013</v>
      </c>
      <c r="H2479" s="10">
        <v>240000</v>
      </c>
      <c r="I2479" s="10">
        <v>260000</v>
      </c>
      <c r="J2479" s="3" t="s">
        <v>19</v>
      </c>
      <c r="K2479" s="3" t="s">
        <v>16</v>
      </c>
      <c r="L2479" s="31"/>
    </row>
    <row r="2480" spans="1:12" ht="114.95" customHeight="1">
      <c r="A2480" s="32">
        <v>2453</v>
      </c>
      <c r="B2480" s="2">
        <v>44001.564583333333</v>
      </c>
      <c r="C2480" s="3" t="s">
        <v>2542</v>
      </c>
      <c r="D2480" s="3" t="s">
        <v>2565</v>
      </c>
      <c r="E2480" s="3" t="s">
        <v>897</v>
      </c>
      <c r="F2480" s="2">
        <f t="shared" si="104"/>
        <v>44015.564583333333</v>
      </c>
      <c r="G2480" s="2">
        <v>44027</v>
      </c>
      <c r="H2480" s="10">
        <v>60000</v>
      </c>
      <c r="I2480" s="10">
        <v>70000</v>
      </c>
      <c r="J2480" s="3" t="s">
        <v>19</v>
      </c>
      <c r="K2480" s="3" t="s">
        <v>16</v>
      </c>
      <c r="L2480" s="3"/>
    </row>
    <row r="2481" spans="1:12" ht="114.95" customHeight="1">
      <c r="A2481" s="32">
        <v>2454</v>
      </c>
      <c r="B2481" s="2">
        <v>44020.567361111112</v>
      </c>
      <c r="C2481" s="3" t="s">
        <v>2542</v>
      </c>
      <c r="D2481" s="3" t="s">
        <v>229</v>
      </c>
      <c r="E2481" s="3" t="s">
        <v>292</v>
      </c>
      <c r="F2481" s="2">
        <f t="shared" si="104"/>
        <v>44034.567361111112</v>
      </c>
      <c r="G2481" s="2">
        <v>44018</v>
      </c>
      <c r="H2481" s="10">
        <v>137000</v>
      </c>
      <c r="I2481" s="10">
        <v>138000</v>
      </c>
      <c r="J2481" s="3" t="s">
        <v>61</v>
      </c>
      <c r="K2481" s="3" t="s">
        <v>16</v>
      </c>
      <c r="L2481" s="3"/>
    </row>
    <row r="2482" spans="1:12" ht="114.95" customHeight="1">
      <c r="A2482" s="32">
        <v>2455</v>
      </c>
      <c r="B2482" s="2">
        <v>44029.701388888891</v>
      </c>
      <c r="C2482" s="3" t="s">
        <v>2542</v>
      </c>
      <c r="D2482" s="3" t="s">
        <v>179</v>
      </c>
      <c r="E2482" s="3" t="s">
        <v>180</v>
      </c>
      <c r="F2482" s="2">
        <f t="shared" si="104"/>
        <v>44043.701388888891</v>
      </c>
      <c r="G2482" s="2">
        <v>44013</v>
      </c>
      <c r="H2482" s="10">
        <v>480000</v>
      </c>
      <c r="I2482" s="10">
        <v>500000</v>
      </c>
      <c r="J2482" s="3" t="s">
        <v>19</v>
      </c>
      <c r="K2482" s="3" t="s">
        <v>16</v>
      </c>
      <c r="L2482" s="3"/>
    </row>
    <row r="2483" spans="1:12" ht="114.95" customHeight="1">
      <c r="A2483" s="32">
        <v>2456</v>
      </c>
      <c r="B2483" s="2">
        <v>44039.370138888888</v>
      </c>
      <c r="C2483" s="3" t="s">
        <v>2542</v>
      </c>
      <c r="D2483" s="3" t="s">
        <v>1707</v>
      </c>
      <c r="E2483" s="3" t="s">
        <v>429</v>
      </c>
      <c r="F2483" s="2">
        <v>44049</v>
      </c>
      <c r="G2483" s="2">
        <v>44075</v>
      </c>
      <c r="H2483" s="10">
        <v>90000</v>
      </c>
      <c r="I2483" s="10">
        <v>120000</v>
      </c>
      <c r="J2483" s="3" t="s">
        <v>19</v>
      </c>
      <c r="K2483" s="3" t="s">
        <v>16</v>
      </c>
      <c r="L2483" s="3"/>
    </row>
    <row r="2484" spans="1:12" ht="114.95" customHeight="1">
      <c r="A2484" s="32">
        <v>2457</v>
      </c>
      <c r="B2484" s="28">
        <v>44152.823611111111</v>
      </c>
      <c r="C2484" s="3" t="s">
        <v>2542</v>
      </c>
      <c r="D2484" s="3" t="s">
        <v>2566</v>
      </c>
      <c r="E2484" s="3" t="s">
        <v>2567</v>
      </c>
      <c r="F2484" s="28">
        <f>SUM(B2484+14)</f>
        <v>44166.823611111111</v>
      </c>
      <c r="G2484" s="28">
        <v>44166</v>
      </c>
      <c r="H2484" s="7">
        <v>65000</v>
      </c>
      <c r="I2484" s="7">
        <v>150000</v>
      </c>
      <c r="J2484" s="3" t="s">
        <v>15</v>
      </c>
      <c r="K2484" s="29" t="s">
        <v>16</v>
      </c>
      <c r="L2484" s="3"/>
    </row>
    <row r="2485" spans="1:12" ht="114.95" customHeight="1">
      <c r="A2485" s="32">
        <v>2458</v>
      </c>
      <c r="B2485" s="28">
        <v>44152.836111111108</v>
      </c>
      <c r="C2485" s="3" t="s">
        <v>2542</v>
      </c>
      <c r="D2485" s="3" t="s">
        <v>283</v>
      </c>
      <c r="E2485" s="3" t="s">
        <v>2568</v>
      </c>
      <c r="F2485" s="28">
        <f>SUM(B2485+14)</f>
        <v>44166.836111111108</v>
      </c>
      <c r="G2485" s="28">
        <v>44166</v>
      </c>
      <c r="H2485" s="7">
        <v>55000</v>
      </c>
      <c r="I2485" s="7">
        <v>95000</v>
      </c>
      <c r="J2485" s="3" t="s">
        <v>15</v>
      </c>
      <c r="K2485" s="29" t="s">
        <v>16</v>
      </c>
      <c r="L2485" s="3"/>
    </row>
    <row r="2486" spans="1:12" ht="114.95" customHeight="1">
      <c r="A2486" s="32">
        <v>2460</v>
      </c>
      <c r="B2486" s="12">
        <v>44152.836111111108</v>
      </c>
      <c r="C2486" s="13" t="s">
        <v>2542</v>
      </c>
      <c r="D2486" s="13" t="s">
        <v>283</v>
      </c>
      <c r="E2486" s="13" t="s">
        <v>2568</v>
      </c>
      <c r="F2486" s="12">
        <f>SUM(B2486 +14)</f>
        <v>44166.836111111108</v>
      </c>
      <c r="G2486" s="12">
        <v>44242</v>
      </c>
      <c r="H2486" s="14">
        <v>55000</v>
      </c>
      <c r="I2486" s="14">
        <v>95000</v>
      </c>
      <c r="J2486" s="13" t="s">
        <v>15</v>
      </c>
      <c r="K2486" s="13" t="s">
        <v>16</v>
      </c>
      <c r="L2486" s="3"/>
    </row>
    <row r="2487" spans="1:12" ht="114.95" customHeight="1">
      <c r="A2487" s="32">
        <v>2459</v>
      </c>
      <c r="B2487" s="28">
        <v>44175</v>
      </c>
      <c r="C2487" s="3" t="s">
        <v>2542</v>
      </c>
      <c r="D2487" s="3" t="s">
        <v>2569</v>
      </c>
      <c r="E2487" s="3" t="s">
        <v>2570</v>
      </c>
      <c r="F2487" s="28">
        <f>SUM(B2487 + 14)</f>
        <v>44189</v>
      </c>
      <c r="G2487" s="28">
        <v>43647</v>
      </c>
      <c r="H2487" s="7">
        <v>20000</v>
      </c>
      <c r="I2487" s="7">
        <v>24000</v>
      </c>
      <c r="J2487" s="3" t="s">
        <v>620</v>
      </c>
      <c r="K2487" s="29" t="s">
        <v>15</v>
      </c>
      <c r="L2487" s="25" t="s">
        <v>2571</v>
      </c>
    </row>
    <row r="2488" spans="1:12" ht="114.95" customHeight="1">
      <c r="A2488" s="32">
        <v>2464</v>
      </c>
      <c r="B2488" s="2">
        <v>44208.482638888891</v>
      </c>
      <c r="C2488" s="3" t="s">
        <v>2542</v>
      </c>
      <c r="D2488" s="3" t="s">
        <v>2572</v>
      </c>
      <c r="E2488" s="4" t="s">
        <v>2573</v>
      </c>
      <c r="F2488" s="2">
        <f>SUM(B2488+14)</f>
        <v>44222.482638888891</v>
      </c>
      <c r="G2488" s="5">
        <v>44211</v>
      </c>
      <c r="H2488" s="6">
        <v>40000</v>
      </c>
      <c r="I2488" s="7">
        <v>60000</v>
      </c>
      <c r="J2488" s="4" t="s">
        <v>15</v>
      </c>
      <c r="K2488" s="8" t="s">
        <v>16</v>
      </c>
      <c r="L2488" s="3"/>
    </row>
    <row r="2489" spans="1:12" ht="114.95" customHeight="1">
      <c r="A2489" s="32">
        <v>2461</v>
      </c>
      <c r="B2489" s="12">
        <v>44225.647916666669</v>
      </c>
      <c r="C2489" s="13" t="s">
        <v>2542</v>
      </c>
      <c r="D2489" s="13" t="s">
        <v>1277</v>
      </c>
      <c r="E2489" s="13" t="s">
        <v>2559</v>
      </c>
      <c r="F2489" s="30">
        <f>SUM(B2489 +14)</f>
        <v>44239.647916666669</v>
      </c>
      <c r="G2489" s="12">
        <v>44013</v>
      </c>
      <c r="H2489" s="14">
        <v>25000</v>
      </c>
      <c r="I2489" s="14">
        <v>30000</v>
      </c>
      <c r="J2489" s="13" t="s">
        <v>19</v>
      </c>
      <c r="K2489" s="13" t="s">
        <v>16</v>
      </c>
      <c r="L2489" s="3"/>
    </row>
    <row r="2490" spans="1:12" ht="114.95" customHeight="1">
      <c r="A2490" s="32">
        <v>2462</v>
      </c>
      <c r="B2490" s="12">
        <v>44225.654861111114</v>
      </c>
      <c r="C2490" s="13" t="s">
        <v>2542</v>
      </c>
      <c r="D2490" s="13" t="s">
        <v>2574</v>
      </c>
      <c r="E2490" s="13" t="s">
        <v>2391</v>
      </c>
      <c r="F2490" s="30">
        <f>SUM(B2490 +14)</f>
        <v>44239.654861111114</v>
      </c>
      <c r="G2490" s="12">
        <v>44075</v>
      </c>
      <c r="H2490" s="14">
        <v>750000</v>
      </c>
      <c r="I2490" s="14">
        <v>800000</v>
      </c>
      <c r="J2490" s="13" t="s">
        <v>19</v>
      </c>
      <c r="K2490" s="13" t="s">
        <v>16</v>
      </c>
      <c r="L2490" s="3"/>
    </row>
    <row r="2491" spans="1:12" ht="114.95" customHeight="1">
      <c r="A2491" s="32">
        <v>2463</v>
      </c>
      <c r="B2491" s="12">
        <v>44228.540972222225</v>
      </c>
      <c r="C2491" s="13" t="s">
        <v>2542</v>
      </c>
      <c r="D2491" s="13" t="s">
        <v>2436</v>
      </c>
      <c r="E2491" s="13" t="s">
        <v>170</v>
      </c>
      <c r="F2491" s="30">
        <f>SUM(B2491 +14)</f>
        <v>44242.540972222225</v>
      </c>
      <c r="G2491" s="12">
        <v>44025</v>
      </c>
      <c r="H2491" s="14">
        <v>180000</v>
      </c>
      <c r="I2491" s="14">
        <v>200000</v>
      </c>
      <c r="J2491" s="13" t="s">
        <v>15</v>
      </c>
      <c r="K2491" s="13" t="s">
        <v>16</v>
      </c>
      <c r="L2491" s="3"/>
    </row>
    <row r="2492" spans="1:12" ht="114.95" customHeight="1">
      <c r="A2492" s="32">
        <v>2465</v>
      </c>
      <c r="B2492" s="2">
        <v>44272.760416666664</v>
      </c>
      <c r="C2492" s="3" t="s">
        <v>2542</v>
      </c>
      <c r="D2492" s="3" t="s">
        <v>2575</v>
      </c>
      <c r="E2492" s="4" t="s">
        <v>2576</v>
      </c>
      <c r="F2492" s="2">
        <f t="shared" ref="F2492:F2499" si="105">SUM(B2492+14)</f>
        <v>44286.760416666664</v>
      </c>
      <c r="G2492" s="5">
        <v>43908</v>
      </c>
      <c r="H2492" s="6">
        <v>40000</v>
      </c>
      <c r="I2492" s="7">
        <v>50000</v>
      </c>
      <c r="J2492" s="4" t="s">
        <v>51</v>
      </c>
      <c r="K2492" s="8" t="s">
        <v>16</v>
      </c>
      <c r="L2492" s="3"/>
    </row>
    <row r="2493" spans="1:12" ht="114.95" customHeight="1">
      <c r="A2493" s="32">
        <v>2468</v>
      </c>
      <c r="B2493" s="2">
        <v>44277.505555555559</v>
      </c>
      <c r="C2493" s="3" t="s">
        <v>2542</v>
      </c>
      <c r="D2493" s="3" t="s">
        <v>2575</v>
      </c>
      <c r="E2493" s="4" t="s">
        <v>2577</v>
      </c>
      <c r="F2493" s="2">
        <f t="shared" si="105"/>
        <v>44291.505555555559</v>
      </c>
      <c r="G2493" s="5">
        <v>43800</v>
      </c>
      <c r="H2493" s="6">
        <v>250000</v>
      </c>
      <c r="I2493" s="7">
        <v>270000</v>
      </c>
      <c r="J2493" s="4" t="s">
        <v>37</v>
      </c>
      <c r="K2493" s="8" t="s">
        <v>16</v>
      </c>
      <c r="L2493" s="3" t="s">
        <v>1097</v>
      </c>
    </row>
    <row r="2494" spans="1:12" ht="114.95" customHeight="1">
      <c r="A2494" s="32">
        <v>2467</v>
      </c>
      <c r="B2494" s="2">
        <v>44277.508333333331</v>
      </c>
      <c r="C2494" s="3" t="s">
        <v>2542</v>
      </c>
      <c r="D2494" s="3" t="s">
        <v>747</v>
      </c>
      <c r="E2494" s="4" t="s">
        <v>1150</v>
      </c>
      <c r="F2494" s="2">
        <f t="shared" si="105"/>
        <v>44291.508333333331</v>
      </c>
      <c r="G2494" s="5">
        <v>43282</v>
      </c>
      <c r="H2494" s="6">
        <v>300000</v>
      </c>
      <c r="I2494" s="7">
        <v>350000</v>
      </c>
      <c r="J2494" s="4" t="s">
        <v>16</v>
      </c>
      <c r="K2494" s="8" t="s">
        <v>16</v>
      </c>
      <c r="L2494" s="3" t="s">
        <v>1583</v>
      </c>
    </row>
    <row r="2495" spans="1:12" ht="114.95" customHeight="1">
      <c r="A2495" s="32">
        <v>2466</v>
      </c>
      <c r="B2495" s="2">
        <v>44277.509722222225</v>
      </c>
      <c r="C2495" s="3" t="s">
        <v>2542</v>
      </c>
      <c r="D2495" s="3" t="s">
        <v>2578</v>
      </c>
      <c r="E2495" s="4" t="s">
        <v>2579</v>
      </c>
      <c r="F2495" s="2">
        <f t="shared" si="105"/>
        <v>44291.509722222225</v>
      </c>
      <c r="G2495" s="5">
        <v>43899</v>
      </c>
      <c r="H2495" s="6">
        <v>70000</v>
      </c>
      <c r="I2495" s="7">
        <v>80000</v>
      </c>
      <c r="J2495" s="4" t="s">
        <v>16</v>
      </c>
      <c r="K2495" s="8" t="s">
        <v>16</v>
      </c>
      <c r="L2495" s="3" t="s">
        <v>1583</v>
      </c>
    </row>
    <row r="2496" spans="1:12" ht="114.95" customHeight="1">
      <c r="A2496" s="32">
        <v>2469</v>
      </c>
      <c r="B2496" s="2">
        <v>44279.70416666667</v>
      </c>
      <c r="C2496" s="3" t="s">
        <v>2542</v>
      </c>
      <c r="D2496" s="3" t="s">
        <v>2580</v>
      </c>
      <c r="E2496" s="4" t="s">
        <v>2581</v>
      </c>
      <c r="F2496" s="2">
        <f t="shared" si="105"/>
        <v>44293.70416666667</v>
      </c>
      <c r="G2496" s="5">
        <v>44208</v>
      </c>
      <c r="H2496" s="6">
        <v>25000</v>
      </c>
      <c r="I2496" s="7">
        <v>40000</v>
      </c>
      <c r="J2496" s="4" t="s">
        <v>51</v>
      </c>
      <c r="K2496" s="8" t="s">
        <v>16</v>
      </c>
      <c r="L2496" s="3"/>
    </row>
    <row r="2497" spans="1:12" ht="114.95" customHeight="1">
      <c r="A2497" s="32">
        <v>2470</v>
      </c>
      <c r="B2497" s="2">
        <v>44281.535416666666</v>
      </c>
      <c r="C2497" s="3" t="s">
        <v>2542</v>
      </c>
      <c r="D2497" s="3" t="s">
        <v>434</v>
      </c>
      <c r="E2497" s="4" t="s">
        <v>135</v>
      </c>
      <c r="F2497" s="2">
        <f t="shared" si="105"/>
        <v>44295.535416666666</v>
      </c>
      <c r="G2497" s="5">
        <v>44378</v>
      </c>
      <c r="H2497" s="6">
        <v>30000</v>
      </c>
      <c r="I2497" s="7">
        <v>50000</v>
      </c>
      <c r="J2497" s="4" t="s">
        <v>37</v>
      </c>
      <c r="K2497" s="8" t="s">
        <v>16</v>
      </c>
      <c r="L2497" s="3"/>
    </row>
    <row r="2498" spans="1:12" ht="114.95" customHeight="1">
      <c r="A2498" s="32">
        <v>2472</v>
      </c>
      <c r="B2498" s="2">
        <v>44288.506249999999</v>
      </c>
      <c r="C2498" s="3" t="s">
        <v>2542</v>
      </c>
      <c r="D2498" s="3" t="s">
        <v>2582</v>
      </c>
      <c r="E2498" s="4" t="s">
        <v>2583</v>
      </c>
      <c r="F2498" s="2">
        <f t="shared" si="105"/>
        <v>44302.506249999999</v>
      </c>
      <c r="G2498" s="5">
        <v>44317</v>
      </c>
      <c r="H2498" s="6">
        <v>110000</v>
      </c>
      <c r="I2498" s="7">
        <v>130000</v>
      </c>
      <c r="J2498" s="4" t="s">
        <v>15</v>
      </c>
      <c r="K2498" s="8" t="s">
        <v>16</v>
      </c>
      <c r="L2498" s="3"/>
    </row>
    <row r="2499" spans="1:12" ht="114.95" customHeight="1">
      <c r="A2499" s="32">
        <v>2471</v>
      </c>
      <c r="B2499" s="2">
        <v>44301.491666666669</v>
      </c>
      <c r="C2499" s="3" t="s">
        <v>2542</v>
      </c>
      <c r="D2499" s="3" t="s">
        <v>2578</v>
      </c>
      <c r="E2499" s="4" t="s">
        <v>466</v>
      </c>
      <c r="F2499" s="2">
        <f t="shared" si="105"/>
        <v>44315.491666666669</v>
      </c>
      <c r="G2499" s="5">
        <v>44013</v>
      </c>
      <c r="H2499" s="6">
        <v>130000</v>
      </c>
      <c r="I2499" s="7">
        <v>180000</v>
      </c>
      <c r="J2499" s="4" t="s">
        <v>16</v>
      </c>
      <c r="K2499" s="8" t="s">
        <v>16</v>
      </c>
      <c r="L2499" s="3" t="s">
        <v>1110</v>
      </c>
    </row>
    <row r="2500" spans="1:12" ht="114.95" customHeight="1">
      <c r="A2500" s="32">
        <v>2473</v>
      </c>
      <c r="B2500" s="2">
        <v>44301.491666666669</v>
      </c>
      <c r="C2500" s="3" t="s">
        <v>2542</v>
      </c>
      <c r="D2500" s="3" t="s">
        <v>2578</v>
      </c>
      <c r="E2500" s="4" t="s">
        <v>466</v>
      </c>
      <c r="F2500" s="2">
        <f>SUM(B2500 + 14)</f>
        <v>44315.491666666669</v>
      </c>
      <c r="G2500" s="5">
        <v>44013</v>
      </c>
      <c r="H2500" s="6">
        <v>130000</v>
      </c>
      <c r="I2500" s="7">
        <v>180000</v>
      </c>
      <c r="J2500" s="4" t="s">
        <v>16</v>
      </c>
      <c r="K2500" s="8" t="s">
        <v>16</v>
      </c>
      <c r="L2500" s="3" t="s">
        <v>676</v>
      </c>
    </row>
    <row r="2501" spans="1:12" ht="114.95" customHeight="1">
      <c r="A2501" s="32">
        <v>2474</v>
      </c>
      <c r="B2501" s="2">
        <v>44313.588888888888</v>
      </c>
      <c r="C2501" s="3" t="s">
        <v>2542</v>
      </c>
      <c r="D2501" s="3" t="s">
        <v>67</v>
      </c>
      <c r="E2501" s="4" t="s">
        <v>461</v>
      </c>
      <c r="F2501" s="2">
        <f>SUM(B2501 + 14)</f>
        <v>44327.588888888888</v>
      </c>
      <c r="G2501" s="5">
        <v>44013</v>
      </c>
      <c r="H2501" s="6">
        <v>25000</v>
      </c>
      <c r="I2501" s="7">
        <v>35000</v>
      </c>
      <c r="J2501" s="4" t="s">
        <v>216</v>
      </c>
      <c r="K2501" s="8" t="s">
        <v>16</v>
      </c>
      <c r="L2501" s="3"/>
    </row>
    <row r="2502" spans="1:12" ht="114.95" customHeight="1">
      <c r="A2502" s="32">
        <v>2501</v>
      </c>
      <c r="B2502" s="2">
        <v>44354.44027777778</v>
      </c>
      <c r="C2502" s="3" t="s">
        <v>2542</v>
      </c>
      <c r="D2502" s="3" t="s">
        <v>2584</v>
      </c>
      <c r="E2502" s="4" t="s">
        <v>2585</v>
      </c>
      <c r="F2502" s="2">
        <f>SUM(B2502+14)</f>
        <v>44368.44027777778</v>
      </c>
      <c r="G2502" s="5">
        <v>43626</v>
      </c>
      <c r="H2502" s="6">
        <v>10000</v>
      </c>
      <c r="I2502" s="7">
        <v>17000</v>
      </c>
      <c r="J2502" s="4" t="s">
        <v>1619</v>
      </c>
      <c r="K2502" s="8" t="s">
        <v>15</v>
      </c>
      <c r="L2502" s="3" t="s">
        <v>2586</v>
      </c>
    </row>
    <row r="2503" spans="1:12" ht="114.95" customHeight="1">
      <c r="A2503" s="32">
        <v>2476</v>
      </c>
      <c r="B2503" s="2">
        <v>44354.450694444444</v>
      </c>
      <c r="C2503" s="3" t="s">
        <v>2542</v>
      </c>
      <c r="D2503" s="3" t="s">
        <v>2587</v>
      </c>
      <c r="E2503" s="4" t="s">
        <v>2588</v>
      </c>
      <c r="F2503" s="2">
        <f t="shared" ref="F2503:F2528" si="106">SUM(B2503 + 14)</f>
        <v>44368.450694444444</v>
      </c>
      <c r="G2503" s="21">
        <v>44044</v>
      </c>
      <c r="H2503" s="23">
        <v>50000</v>
      </c>
      <c r="I2503" s="23">
        <v>55000</v>
      </c>
      <c r="J2503" s="13" t="s">
        <v>37</v>
      </c>
      <c r="K2503" s="24" t="s">
        <v>16</v>
      </c>
      <c r="L2503" s="3"/>
    </row>
    <row r="2504" spans="1:12" ht="114.95" customHeight="1">
      <c r="A2504" s="32">
        <v>2477</v>
      </c>
      <c r="B2504" s="2">
        <v>44355.423611111109</v>
      </c>
      <c r="C2504" s="3" t="s">
        <v>2542</v>
      </c>
      <c r="D2504" s="3" t="s">
        <v>2589</v>
      </c>
      <c r="E2504" s="4" t="s">
        <v>2590</v>
      </c>
      <c r="F2504" s="2">
        <f t="shared" si="106"/>
        <v>44369.423611111109</v>
      </c>
      <c r="G2504" s="21">
        <v>44155</v>
      </c>
      <c r="H2504" s="23">
        <v>64867.360000000001</v>
      </c>
      <c r="I2504" s="23">
        <v>64867.360000000001</v>
      </c>
      <c r="J2504" s="13" t="s">
        <v>37</v>
      </c>
      <c r="K2504" s="24" t="s">
        <v>16</v>
      </c>
      <c r="L2504" s="3"/>
    </row>
    <row r="2505" spans="1:12" ht="114.95" customHeight="1">
      <c r="A2505" s="32">
        <v>2478</v>
      </c>
      <c r="B2505" s="2">
        <v>44363.445138888892</v>
      </c>
      <c r="C2505" s="3" t="s">
        <v>2542</v>
      </c>
      <c r="D2505" s="3" t="s">
        <v>84</v>
      </c>
      <c r="E2505" s="4" t="s">
        <v>85</v>
      </c>
      <c r="F2505" s="2">
        <f t="shared" si="106"/>
        <v>44377.445138888892</v>
      </c>
      <c r="G2505" s="21">
        <v>44378</v>
      </c>
      <c r="H2505" s="23">
        <v>65000</v>
      </c>
      <c r="I2505" s="23">
        <v>80000</v>
      </c>
      <c r="J2505" s="13" t="s">
        <v>19</v>
      </c>
      <c r="K2505" s="24" t="s">
        <v>16</v>
      </c>
      <c r="L2505" s="3"/>
    </row>
    <row r="2506" spans="1:12" ht="114.95" customHeight="1">
      <c r="A2506" s="32">
        <v>2479</v>
      </c>
      <c r="B2506" s="2">
        <v>44363.446527777778</v>
      </c>
      <c r="C2506" s="3" t="s">
        <v>2542</v>
      </c>
      <c r="D2506" s="3" t="s">
        <v>76</v>
      </c>
      <c r="E2506" s="4" t="s">
        <v>2591</v>
      </c>
      <c r="F2506" s="2">
        <f t="shared" si="106"/>
        <v>44377.446527777778</v>
      </c>
      <c r="G2506" s="21">
        <v>44378</v>
      </c>
      <c r="H2506" s="23">
        <v>90000</v>
      </c>
      <c r="I2506" s="23">
        <v>120000</v>
      </c>
      <c r="J2506" s="13" t="s">
        <v>19</v>
      </c>
      <c r="K2506" s="24" t="s">
        <v>16</v>
      </c>
      <c r="L2506" s="3"/>
    </row>
    <row r="2507" spans="1:12" ht="114.95" customHeight="1">
      <c r="A2507" s="32">
        <v>2480</v>
      </c>
      <c r="B2507" s="2">
        <v>44363.448611111111</v>
      </c>
      <c r="C2507" s="3" t="s">
        <v>2542</v>
      </c>
      <c r="D2507" s="3" t="s">
        <v>164</v>
      </c>
      <c r="E2507" s="4" t="s">
        <v>2592</v>
      </c>
      <c r="F2507" s="2">
        <f t="shared" si="106"/>
        <v>44377.448611111111</v>
      </c>
      <c r="G2507" s="21">
        <v>44440</v>
      </c>
      <c r="H2507" s="23">
        <v>25000</v>
      </c>
      <c r="I2507" s="23">
        <v>35000</v>
      </c>
      <c r="J2507" s="13" t="s">
        <v>19</v>
      </c>
      <c r="K2507" s="24" t="s">
        <v>16</v>
      </c>
      <c r="L2507" s="3"/>
    </row>
    <row r="2508" spans="1:12" ht="114.95" customHeight="1">
      <c r="A2508" s="32">
        <v>2481</v>
      </c>
      <c r="B2508" s="2">
        <v>44363.45</v>
      </c>
      <c r="C2508" s="3" t="s">
        <v>2542</v>
      </c>
      <c r="D2508" s="3" t="s">
        <v>879</v>
      </c>
      <c r="E2508" s="4" t="s">
        <v>135</v>
      </c>
      <c r="F2508" s="2">
        <f t="shared" si="106"/>
        <v>44377.45</v>
      </c>
      <c r="G2508" s="21">
        <v>44378</v>
      </c>
      <c r="H2508" s="23">
        <v>33000</v>
      </c>
      <c r="I2508" s="23">
        <v>39000</v>
      </c>
      <c r="J2508" s="13" t="s">
        <v>19</v>
      </c>
      <c r="K2508" s="24" t="s">
        <v>16</v>
      </c>
      <c r="L2508" s="3"/>
    </row>
    <row r="2509" spans="1:12" ht="114.95" customHeight="1">
      <c r="A2509" s="32">
        <v>2482</v>
      </c>
      <c r="B2509" s="2">
        <v>44363.451388888891</v>
      </c>
      <c r="C2509" s="3" t="s">
        <v>2542</v>
      </c>
      <c r="D2509" s="3" t="s">
        <v>2436</v>
      </c>
      <c r="E2509" s="4" t="s">
        <v>50</v>
      </c>
      <c r="F2509" s="2">
        <f t="shared" si="106"/>
        <v>44377.451388888891</v>
      </c>
      <c r="G2509" s="21">
        <v>44378</v>
      </c>
      <c r="H2509" s="23">
        <v>120000</v>
      </c>
      <c r="I2509" s="23">
        <v>200000</v>
      </c>
      <c r="J2509" s="13" t="s">
        <v>19</v>
      </c>
      <c r="K2509" s="24" t="s">
        <v>16</v>
      </c>
      <c r="L2509" s="3"/>
    </row>
    <row r="2510" spans="1:12" ht="114.95" customHeight="1">
      <c r="A2510" s="32">
        <v>2475</v>
      </c>
      <c r="B2510" s="2">
        <v>44363.674305555556</v>
      </c>
      <c r="C2510" s="3" t="s">
        <v>2542</v>
      </c>
      <c r="D2510" s="3" t="s">
        <v>1350</v>
      </c>
      <c r="E2510" s="4" t="s">
        <v>120</v>
      </c>
      <c r="F2510" s="2">
        <f t="shared" si="106"/>
        <v>44377.674305555556</v>
      </c>
      <c r="G2510" s="5">
        <v>44378</v>
      </c>
      <c r="H2510" s="6">
        <v>55000</v>
      </c>
      <c r="I2510" s="7">
        <v>75000</v>
      </c>
      <c r="J2510" s="4" t="s">
        <v>19</v>
      </c>
      <c r="K2510" s="8" t="s">
        <v>16</v>
      </c>
      <c r="L2510" s="3"/>
    </row>
    <row r="2511" spans="1:12" ht="114.95" customHeight="1">
      <c r="A2511" s="32">
        <v>2483</v>
      </c>
      <c r="B2511" s="2">
        <v>44384.413888888892</v>
      </c>
      <c r="C2511" s="3" t="s">
        <v>2542</v>
      </c>
      <c r="D2511" s="3" t="s">
        <v>2580</v>
      </c>
      <c r="E2511" s="4" t="s">
        <v>2593</v>
      </c>
      <c r="F2511" s="2">
        <f t="shared" si="106"/>
        <v>44398.413888888892</v>
      </c>
      <c r="G2511" s="21">
        <v>44399</v>
      </c>
      <c r="H2511" s="23">
        <v>25000</v>
      </c>
      <c r="I2511" s="23">
        <v>45000</v>
      </c>
      <c r="J2511" s="13" t="s">
        <v>15</v>
      </c>
      <c r="K2511" s="24" t="s">
        <v>16</v>
      </c>
      <c r="L2511" s="3"/>
    </row>
    <row r="2512" spans="1:12" ht="114.95" customHeight="1">
      <c r="A2512" s="32">
        <v>2484</v>
      </c>
      <c r="B2512" s="2">
        <v>44391.469444444447</v>
      </c>
      <c r="C2512" s="3" t="s">
        <v>2542</v>
      </c>
      <c r="D2512" s="3" t="s">
        <v>67</v>
      </c>
      <c r="E2512" s="4" t="s">
        <v>135</v>
      </c>
      <c r="F2512" s="2">
        <f t="shared" si="106"/>
        <v>44405.469444444447</v>
      </c>
      <c r="G2512" s="21">
        <v>44406</v>
      </c>
      <c r="H2512" s="23">
        <v>25000</v>
      </c>
      <c r="I2512" s="23">
        <v>45000</v>
      </c>
      <c r="J2512" s="13" t="s">
        <v>19</v>
      </c>
      <c r="K2512" s="24" t="s">
        <v>16</v>
      </c>
      <c r="L2512" s="3"/>
    </row>
    <row r="2513" spans="1:12" ht="114.95" customHeight="1">
      <c r="A2513" s="32">
        <v>2485</v>
      </c>
      <c r="B2513" s="2">
        <v>44392.45416666667</v>
      </c>
      <c r="C2513" s="3" t="s">
        <v>2542</v>
      </c>
      <c r="D2513" s="3" t="s">
        <v>360</v>
      </c>
      <c r="E2513" s="4" t="s">
        <v>2594</v>
      </c>
      <c r="F2513" s="2">
        <f t="shared" si="106"/>
        <v>44406.45416666667</v>
      </c>
      <c r="G2513" s="21">
        <v>44407</v>
      </c>
      <c r="H2513" s="23">
        <v>90000</v>
      </c>
      <c r="I2513" s="23">
        <v>120000</v>
      </c>
      <c r="J2513" s="13" t="s">
        <v>19</v>
      </c>
      <c r="K2513" s="24" t="s">
        <v>16</v>
      </c>
      <c r="L2513" s="3"/>
    </row>
    <row r="2514" spans="1:12" ht="114.95" customHeight="1">
      <c r="A2514" s="32">
        <v>2486</v>
      </c>
      <c r="B2514" s="2">
        <v>44392.458333333336</v>
      </c>
      <c r="C2514" s="3" t="s">
        <v>2542</v>
      </c>
      <c r="D2514" s="3" t="s">
        <v>1277</v>
      </c>
      <c r="E2514" s="4" t="s">
        <v>2546</v>
      </c>
      <c r="F2514" s="2">
        <f t="shared" si="106"/>
        <v>44406.458333333336</v>
      </c>
      <c r="G2514" s="21">
        <v>44407</v>
      </c>
      <c r="H2514" s="23">
        <v>25000</v>
      </c>
      <c r="I2514" s="23">
        <v>35000</v>
      </c>
      <c r="J2514" s="13" t="s">
        <v>19</v>
      </c>
      <c r="K2514" s="24" t="s">
        <v>16</v>
      </c>
      <c r="L2514" s="3"/>
    </row>
    <row r="2515" spans="1:12" ht="114.95" customHeight="1">
      <c r="A2515" s="32">
        <v>2487</v>
      </c>
      <c r="B2515" s="2">
        <v>44392.459722222222</v>
      </c>
      <c r="C2515" s="3" t="s">
        <v>2542</v>
      </c>
      <c r="D2515" s="3" t="s">
        <v>1287</v>
      </c>
      <c r="E2515" s="4" t="s">
        <v>289</v>
      </c>
      <c r="F2515" s="2">
        <f t="shared" si="106"/>
        <v>44406.459722222222</v>
      </c>
      <c r="G2515" s="21">
        <v>44408</v>
      </c>
      <c r="H2515" s="23">
        <v>110000</v>
      </c>
      <c r="I2515" s="23">
        <v>130000</v>
      </c>
      <c r="J2515" s="13" t="s">
        <v>37</v>
      </c>
      <c r="K2515" s="24" t="s">
        <v>16</v>
      </c>
      <c r="L2515" s="3"/>
    </row>
    <row r="2516" spans="1:12" ht="114.95" customHeight="1">
      <c r="A2516" s="32">
        <v>2488</v>
      </c>
      <c r="B2516" s="2">
        <v>44392.460416666669</v>
      </c>
      <c r="C2516" s="3" t="s">
        <v>2542</v>
      </c>
      <c r="D2516" s="3" t="s">
        <v>2554</v>
      </c>
      <c r="E2516" s="4" t="s">
        <v>85</v>
      </c>
      <c r="F2516" s="2">
        <f t="shared" si="106"/>
        <v>44406.460416666669</v>
      </c>
      <c r="G2516" s="21">
        <v>44407</v>
      </c>
      <c r="H2516" s="23">
        <v>60000</v>
      </c>
      <c r="I2516" s="23">
        <v>70000</v>
      </c>
      <c r="J2516" s="13" t="s">
        <v>19</v>
      </c>
      <c r="K2516" s="24" t="s">
        <v>16</v>
      </c>
      <c r="L2516" s="3"/>
    </row>
    <row r="2517" spans="1:12" ht="114.95" customHeight="1">
      <c r="A2517" s="32">
        <v>2489</v>
      </c>
      <c r="B2517" s="2">
        <v>44392.461805555555</v>
      </c>
      <c r="C2517" s="3" t="s">
        <v>2542</v>
      </c>
      <c r="D2517" s="3" t="s">
        <v>248</v>
      </c>
      <c r="E2517" s="4" t="s">
        <v>120</v>
      </c>
      <c r="F2517" s="2">
        <f t="shared" si="106"/>
        <v>44406.461805555555</v>
      </c>
      <c r="G2517" s="21">
        <v>44407</v>
      </c>
      <c r="H2517" s="23">
        <v>95000</v>
      </c>
      <c r="I2517" s="23">
        <v>110000</v>
      </c>
      <c r="J2517" s="13" t="s">
        <v>19</v>
      </c>
      <c r="K2517" s="24" t="s">
        <v>16</v>
      </c>
      <c r="L2517" s="3"/>
    </row>
    <row r="2518" spans="1:12" ht="114.95" customHeight="1">
      <c r="A2518" s="32">
        <v>2490</v>
      </c>
      <c r="B2518" s="2">
        <v>44392.463194444441</v>
      </c>
      <c r="C2518" s="3" t="s">
        <v>2542</v>
      </c>
      <c r="D2518" s="3" t="s">
        <v>179</v>
      </c>
      <c r="E2518" s="4" t="s">
        <v>180</v>
      </c>
      <c r="F2518" s="2">
        <f t="shared" si="106"/>
        <v>44406.463194444441</v>
      </c>
      <c r="G2518" s="21">
        <v>44407</v>
      </c>
      <c r="H2518" s="23">
        <v>450000</v>
      </c>
      <c r="I2518" s="23">
        <v>500000</v>
      </c>
      <c r="J2518" s="13" t="s">
        <v>216</v>
      </c>
      <c r="K2518" s="24" t="s">
        <v>16</v>
      </c>
      <c r="L2518" s="3"/>
    </row>
    <row r="2519" spans="1:12" ht="114.95" customHeight="1">
      <c r="A2519" s="32">
        <v>2491</v>
      </c>
      <c r="B2519" s="2">
        <v>44392.463888888888</v>
      </c>
      <c r="C2519" s="3" t="s">
        <v>2542</v>
      </c>
      <c r="D2519" s="3" t="s">
        <v>1001</v>
      </c>
      <c r="E2519" s="4" t="s">
        <v>135</v>
      </c>
      <c r="F2519" s="2">
        <f t="shared" si="106"/>
        <v>44406.463888888888</v>
      </c>
      <c r="G2519" s="21">
        <v>44407</v>
      </c>
      <c r="H2519" s="23">
        <v>45000</v>
      </c>
      <c r="I2519" s="23">
        <v>55000</v>
      </c>
      <c r="J2519" s="13" t="s">
        <v>216</v>
      </c>
      <c r="K2519" s="24" t="s">
        <v>16</v>
      </c>
      <c r="L2519" s="3"/>
    </row>
    <row r="2520" spans="1:12" ht="114.95" customHeight="1">
      <c r="A2520" s="32">
        <v>2492</v>
      </c>
      <c r="B2520" s="2">
        <v>44405.704861111109</v>
      </c>
      <c r="C2520" s="3" t="s">
        <v>2542</v>
      </c>
      <c r="D2520" s="3" t="s">
        <v>182</v>
      </c>
      <c r="E2520" s="4" t="s">
        <v>2595</v>
      </c>
      <c r="F2520" s="2">
        <f t="shared" si="106"/>
        <v>44419.704861111109</v>
      </c>
      <c r="G2520" s="21">
        <v>44420</v>
      </c>
      <c r="H2520" s="23">
        <v>575861</v>
      </c>
      <c r="I2520" s="23">
        <v>600000</v>
      </c>
      <c r="J2520" s="13" t="s">
        <v>15</v>
      </c>
      <c r="K2520" s="24" t="s">
        <v>16</v>
      </c>
      <c r="L2520" s="3"/>
    </row>
    <row r="2521" spans="1:12" ht="114.95" customHeight="1">
      <c r="A2521" s="32">
        <v>2493</v>
      </c>
      <c r="B2521" s="2">
        <v>44421.392361111109</v>
      </c>
      <c r="C2521" s="3" t="s">
        <v>2542</v>
      </c>
      <c r="D2521" s="3" t="s">
        <v>1707</v>
      </c>
      <c r="E2521" s="4" t="s">
        <v>2596</v>
      </c>
      <c r="F2521" s="2">
        <f t="shared" si="106"/>
        <v>44435.392361111109</v>
      </c>
      <c r="G2521" s="21">
        <v>44440</v>
      </c>
      <c r="H2521" s="23">
        <v>120000</v>
      </c>
      <c r="I2521" s="23">
        <v>140000</v>
      </c>
      <c r="J2521" s="13" t="s">
        <v>19</v>
      </c>
      <c r="K2521" s="24" t="s">
        <v>16</v>
      </c>
      <c r="L2521" s="3"/>
    </row>
    <row r="2522" spans="1:12" ht="114.95" customHeight="1">
      <c r="A2522" s="32">
        <v>2494</v>
      </c>
      <c r="B2522" s="2">
        <v>44421.397222222222</v>
      </c>
      <c r="C2522" s="3" t="s">
        <v>2542</v>
      </c>
      <c r="D2522" s="3" t="s">
        <v>2574</v>
      </c>
      <c r="E2522" s="4" t="s">
        <v>2391</v>
      </c>
      <c r="F2522" s="2">
        <f t="shared" si="106"/>
        <v>44435.397222222222</v>
      </c>
      <c r="G2522" s="21">
        <v>44440</v>
      </c>
      <c r="H2522" s="23">
        <v>800000</v>
      </c>
      <c r="I2522" s="23">
        <v>820000</v>
      </c>
      <c r="J2522" s="13" t="s">
        <v>19</v>
      </c>
      <c r="K2522" s="24" t="s">
        <v>16</v>
      </c>
      <c r="L2522" s="3"/>
    </row>
    <row r="2523" spans="1:12" ht="114.95" customHeight="1">
      <c r="A2523" s="32">
        <v>2495</v>
      </c>
      <c r="B2523" s="2">
        <v>44424.645833333336</v>
      </c>
      <c r="C2523" s="3" t="s">
        <v>2542</v>
      </c>
      <c r="D2523" s="3" t="s">
        <v>560</v>
      </c>
      <c r="E2523" s="4" t="s">
        <v>2597</v>
      </c>
      <c r="F2523" s="2">
        <f t="shared" si="106"/>
        <v>44438.645833333336</v>
      </c>
      <c r="G2523" s="21">
        <v>44379</v>
      </c>
      <c r="H2523" s="23">
        <v>50000</v>
      </c>
      <c r="I2523" s="23">
        <v>60000</v>
      </c>
      <c r="J2523" s="13" t="s">
        <v>19</v>
      </c>
      <c r="K2523" s="24" t="s">
        <v>16</v>
      </c>
      <c r="L2523" s="3"/>
    </row>
    <row r="2524" spans="1:12" ht="114.95" customHeight="1">
      <c r="A2524" s="32">
        <v>2496</v>
      </c>
      <c r="B2524" s="2">
        <v>44424.647222222222</v>
      </c>
      <c r="C2524" s="3" t="s">
        <v>2542</v>
      </c>
      <c r="D2524" s="3" t="s">
        <v>188</v>
      </c>
      <c r="E2524" s="4" t="s">
        <v>2598</v>
      </c>
      <c r="F2524" s="2">
        <f t="shared" si="106"/>
        <v>44438.647222222222</v>
      </c>
      <c r="G2524" s="21">
        <v>44379</v>
      </c>
      <c r="H2524" s="23">
        <v>36000</v>
      </c>
      <c r="I2524" s="23">
        <v>44000</v>
      </c>
      <c r="J2524" s="13" t="s">
        <v>19</v>
      </c>
      <c r="K2524" s="24" t="s">
        <v>16</v>
      </c>
      <c r="L2524" s="3"/>
    </row>
    <row r="2525" spans="1:12" ht="114.95" customHeight="1">
      <c r="A2525" s="32">
        <v>2497</v>
      </c>
      <c r="B2525" s="2">
        <v>44426.527083333334</v>
      </c>
      <c r="C2525" s="3" t="s">
        <v>2542</v>
      </c>
      <c r="D2525" s="3" t="s">
        <v>2584</v>
      </c>
      <c r="E2525" s="4" t="s">
        <v>2599</v>
      </c>
      <c r="F2525" s="2">
        <f t="shared" si="106"/>
        <v>44440.527083333334</v>
      </c>
      <c r="G2525" s="21">
        <v>44013</v>
      </c>
      <c r="H2525" s="23">
        <v>60000</v>
      </c>
      <c r="I2525" s="23">
        <v>70000</v>
      </c>
      <c r="J2525" s="13" t="s">
        <v>19</v>
      </c>
      <c r="K2525" s="24" t="s">
        <v>16</v>
      </c>
      <c r="L2525" s="3"/>
    </row>
    <row r="2526" spans="1:12" ht="114.95" customHeight="1">
      <c r="A2526" s="32">
        <v>2498</v>
      </c>
      <c r="B2526" s="2">
        <v>44426.529166666667</v>
      </c>
      <c r="C2526" s="3" t="s">
        <v>2542</v>
      </c>
      <c r="D2526" s="3" t="s">
        <v>2584</v>
      </c>
      <c r="E2526" s="4" t="s">
        <v>2599</v>
      </c>
      <c r="F2526" s="2">
        <f t="shared" si="106"/>
        <v>44440.529166666667</v>
      </c>
      <c r="G2526" s="21">
        <v>44378</v>
      </c>
      <c r="H2526" s="23">
        <v>60000</v>
      </c>
      <c r="I2526" s="23">
        <v>70000</v>
      </c>
      <c r="J2526" s="13" t="s">
        <v>19</v>
      </c>
      <c r="K2526" s="24" t="s">
        <v>16</v>
      </c>
      <c r="L2526" s="3"/>
    </row>
    <row r="2527" spans="1:12" ht="114.95" customHeight="1">
      <c r="A2527" s="32">
        <v>2499</v>
      </c>
      <c r="B2527" s="2">
        <v>44426.530555555553</v>
      </c>
      <c r="C2527" s="3" t="s">
        <v>2542</v>
      </c>
      <c r="D2527" s="3" t="s">
        <v>154</v>
      </c>
      <c r="E2527" s="4" t="s">
        <v>29</v>
      </c>
      <c r="F2527" s="2">
        <f t="shared" si="106"/>
        <v>44440.530555555553</v>
      </c>
      <c r="G2527" s="21">
        <v>44013</v>
      </c>
      <c r="H2527" s="23">
        <v>40000</v>
      </c>
      <c r="I2527" s="23">
        <v>50000</v>
      </c>
      <c r="J2527" s="13" t="s">
        <v>51</v>
      </c>
      <c r="K2527" s="24" t="s">
        <v>16</v>
      </c>
      <c r="L2527" s="3"/>
    </row>
    <row r="2528" spans="1:12" ht="114.95" customHeight="1">
      <c r="A2528" s="32">
        <v>2500</v>
      </c>
      <c r="B2528" s="2">
        <v>44435.550694444442</v>
      </c>
      <c r="C2528" s="3" t="s">
        <v>2542</v>
      </c>
      <c r="D2528" s="3" t="s">
        <v>1266</v>
      </c>
      <c r="E2528" s="4" t="s">
        <v>2600</v>
      </c>
      <c r="F2528" s="2">
        <f t="shared" si="106"/>
        <v>44449.550694444442</v>
      </c>
      <c r="G2528" s="21">
        <v>44440</v>
      </c>
      <c r="H2528" s="23">
        <v>80000</v>
      </c>
      <c r="I2528" s="23">
        <v>100000</v>
      </c>
      <c r="J2528" s="13" t="s">
        <v>61</v>
      </c>
      <c r="K2528" s="24" t="s">
        <v>16</v>
      </c>
      <c r="L2528" s="3"/>
    </row>
    <row r="2529" spans="1:12" ht="114.95" customHeight="1">
      <c r="A2529" s="32">
        <v>4942</v>
      </c>
      <c r="B2529" s="2">
        <v>44531</v>
      </c>
      <c r="C2529" s="3" t="s">
        <v>2542</v>
      </c>
      <c r="D2529" s="3" t="s">
        <v>892</v>
      </c>
      <c r="E2529" s="4" t="s">
        <v>815</v>
      </c>
      <c r="F2529" s="2">
        <v>44545</v>
      </c>
      <c r="G2529" s="5">
        <v>44400</v>
      </c>
      <c r="H2529" s="6">
        <v>39753.050000000003</v>
      </c>
      <c r="I2529" s="7">
        <v>39753.050000000003</v>
      </c>
      <c r="J2529" s="4" t="s">
        <v>37</v>
      </c>
      <c r="K2529" s="8" t="s">
        <v>16</v>
      </c>
      <c r="L2529" s="3" t="s">
        <v>386</v>
      </c>
    </row>
    <row r="2530" spans="1:12" ht="114.95" customHeight="1">
      <c r="A2530" s="32">
        <v>2507</v>
      </c>
      <c r="B2530" s="2">
        <v>43108</v>
      </c>
      <c r="C2530" s="3" t="s">
        <v>2601</v>
      </c>
      <c r="D2530" s="3" t="s">
        <v>92</v>
      </c>
      <c r="E2530" s="4" t="s">
        <v>93</v>
      </c>
      <c r="F2530" s="2">
        <v>43327</v>
      </c>
      <c r="G2530" s="5">
        <v>43333</v>
      </c>
      <c r="H2530" s="6">
        <v>146003</v>
      </c>
      <c r="I2530" s="7">
        <v>146003</v>
      </c>
      <c r="J2530" s="4" t="s">
        <v>15</v>
      </c>
      <c r="K2530" s="8" t="s">
        <v>16</v>
      </c>
      <c r="L2530" s="3"/>
    </row>
    <row r="2531" spans="1:12" ht="114.95" customHeight="1">
      <c r="A2531" s="32">
        <v>2502</v>
      </c>
      <c r="B2531" s="2">
        <v>43279</v>
      </c>
      <c r="C2531" s="3" t="s">
        <v>2601</v>
      </c>
      <c r="D2531" s="3" t="s">
        <v>2602</v>
      </c>
      <c r="E2531" s="4" t="s">
        <v>2603</v>
      </c>
      <c r="F2531" s="2">
        <f>B2531+10</f>
        <v>43289</v>
      </c>
      <c r="G2531" s="5">
        <v>43294</v>
      </c>
      <c r="H2531" s="6">
        <v>270000</v>
      </c>
      <c r="I2531" s="7">
        <v>270000</v>
      </c>
      <c r="J2531" s="4" t="s">
        <v>314</v>
      </c>
      <c r="K2531" s="8" t="s">
        <v>15</v>
      </c>
      <c r="L2531" s="3" t="s">
        <v>2604</v>
      </c>
    </row>
    <row r="2532" spans="1:12" ht="114.95" customHeight="1">
      <c r="A2532" s="32">
        <v>2506</v>
      </c>
      <c r="B2532" s="2">
        <v>43297</v>
      </c>
      <c r="C2532" s="3" t="s">
        <v>2601</v>
      </c>
      <c r="D2532" s="3" t="s">
        <v>76</v>
      </c>
      <c r="E2532" s="4" t="s">
        <v>1570</v>
      </c>
      <c r="F2532" s="2">
        <v>43311</v>
      </c>
      <c r="G2532" s="5">
        <v>43311</v>
      </c>
      <c r="H2532" s="6">
        <v>95350</v>
      </c>
      <c r="I2532" s="7">
        <v>95350</v>
      </c>
      <c r="J2532" s="4" t="s">
        <v>19</v>
      </c>
      <c r="K2532" s="8" t="s">
        <v>16</v>
      </c>
      <c r="L2532" s="3"/>
    </row>
    <row r="2533" spans="1:12" ht="114.95" customHeight="1">
      <c r="A2533" s="32">
        <v>2504</v>
      </c>
      <c r="B2533" s="2">
        <v>43301</v>
      </c>
      <c r="C2533" s="3" t="s">
        <v>2601</v>
      </c>
      <c r="D2533" s="3" t="s">
        <v>21</v>
      </c>
      <c r="E2533" s="4" t="s">
        <v>124</v>
      </c>
      <c r="F2533" s="2">
        <v>43167</v>
      </c>
      <c r="G2533" s="5">
        <v>43108</v>
      </c>
      <c r="H2533" s="6">
        <v>22000</v>
      </c>
      <c r="I2533" s="7">
        <v>25000</v>
      </c>
      <c r="J2533" s="4" t="s">
        <v>19</v>
      </c>
      <c r="K2533" s="8" t="s">
        <v>16</v>
      </c>
      <c r="L2533" s="3" t="s">
        <v>106</v>
      </c>
    </row>
    <row r="2534" spans="1:12" ht="114.95" customHeight="1">
      <c r="A2534" s="32">
        <v>2505</v>
      </c>
      <c r="B2534" s="2">
        <v>43301</v>
      </c>
      <c r="C2534" s="3" t="s">
        <v>2601</v>
      </c>
      <c r="D2534" s="3" t="s">
        <v>123</v>
      </c>
      <c r="E2534" s="4" t="s">
        <v>124</v>
      </c>
      <c r="F2534" s="2">
        <v>43167</v>
      </c>
      <c r="G2534" s="5">
        <v>43109</v>
      </c>
      <c r="H2534" s="6">
        <v>315000</v>
      </c>
      <c r="I2534" s="7">
        <v>315000</v>
      </c>
      <c r="J2534" s="4" t="s">
        <v>73</v>
      </c>
      <c r="K2534" s="8" t="s">
        <v>16</v>
      </c>
      <c r="L2534" s="3"/>
    </row>
    <row r="2535" spans="1:12" ht="114.95" customHeight="1">
      <c r="A2535" s="32">
        <v>2503</v>
      </c>
      <c r="B2535" s="2">
        <v>43304</v>
      </c>
      <c r="C2535" s="3" t="s">
        <v>2601</v>
      </c>
      <c r="D2535" s="3" t="s">
        <v>323</v>
      </c>
      <c r="E2535" s="4" t="s">
        <v>2605</v>
      </c>
      <c r="F2535" s="2">
        <v>43259</v>
      </c>
      <c r="G2535" s="5">
        <v>43109</v>
      </c>
      <c r="H2535" s="6">
        <v>40000</v>
      </c>
      <c r="I2535" s="7">
        <v>40000</v>
      </c>
      <c r="J2535" s="4" t="s">
        <v>19</v>
      </c>
      <c r="K2535" s="8" t="s">
        <v>16</v>
      </c>
      <c r="L2535" s="3"/>
    </row>
    <row r="2536" spans="1:12" ht="114.95" customHeight="1">
      <c r="A2536" s="32">
        <v>2509</v>
      </c>
      <c r="B2536" s="2">
        <v>43304</v>
      </c>
      <c r="C2536" s="3" t="s">
        <v>2601</v>
      </c>
      <c r="D2536" s="3" t="s">
        <v>199</v>
      </c>
      <c r="E2536" s="4" t="s">
        <v>200</v>
      </c>
      <c r="F2536" s="2">
        <v>43259</v>
      </c>
      <c r="G2536" s="5">
        <v>43327</v>
      </c>
      <c r="H2536" s="6">
        <v>90000</v>
      </c>
      <c r="I2536" s="7">
        <v>90000</v>
      </c>
      <c r="J2536" s="4" t="s">
        <v>15</v>
      </c>
      <c r="K2536" s="8" t="s">
        <v>16</v>
      </c>
      <c r="L2536" s="3"/>
    </row>
    <row r="2537" spans="1:12" ht="114.95" customHeight="1">
      <c r="A2537" s="32">
        <v>2510</v>
      </c>
      <c r="B2537" s="2">
        <v>43304</v>
      </c>
      <c r="C2537" s="3" t="s">
        <v>2601</v>
      </c>
      <c r="D2537" s="3" t="s">
        <v>956</v>
      </c>
      <c r="E2537" s="4" t="s">
        <v>2606</v>
      </c>
      <c r="F2537" s="2">
        <v>43259</v>
      </c>
      <c r="G2537" s="5">
        <v>43327</v>
      </c>
      <c r="H2537" s="6">
        <v>75000</v>
      </c>
      <c r="I2537" s="7">
        <v>75000</v>
      </c>
      <c r="J2537" s="4" t="s">
        <v>15</v>
      </c>
      <c r="K2537" s="8" t="s">
        <v>16</v>
      </c>
      <c r="L2537" s="3"/>
    </row>
    <row r="2538" spans="1:12" ht="114.95" customHeight="1">
      <c r="A2538" s="32">
        <v>2511</v>
      </c>
      <c r="B2538" s="2">
        <v>43304</v>
      </c>
      <c r="C2538" s="3" t="s">
        <v>2601</v>
      </c>
      <c r="D2538" s="3" t="s">
        <v>2607</v>
      </c>
      <c r="E2538" s="4" t="s">
        <v>2608</v>
      </c>
      <c r="F2538" s="2">
        <v>43259</v>
      </c>
      <c r="G2538" s="5">
        <v>43327</v>
      </c>
      <c r="H2538" s="6">
        <v>50000</v>
      </c>
      <c r="I2538" s="7">
        <v>50000</v>
      </c>
      <c r="J2538" s="4" t="s">
        <v>15</v>
      </c>
      <c r="K2538" s="8" t="s">
        <v>16</v>
      </c>
      <c r="L2538" s="3"/>
    </row>
    <row r="2539" spans="1:12" ht="114.95" customHeight="1">
      <c r="A2539" s="32">
        <v>2512</v>
      </c>
      <c r="B2539" s="2">
        <v>43304</v>
      </c>
      <c r="C2539" s="3" t="s">
        <v>2601</v>
      </c>
      <c r="D2539" s="3" t="s">
        <v>765</v>
      </c>
      <c r="E2539" s="11" t="s">
        <v>120</v>
      </c>
      <c r="F2539" s="2">
        <v>43259</v>
      </c>
      <c r="G2539" s="5">
        <v>43327</v>
      </c>
      <c r="H2539" s="6">
        <v>25000</v>
      </c>
      <c r="I2539" s="7">
        <v>25000</v>
      </c>
      <c r="J2539" s="4" t="s">
        <v>19</v>
      </c>
      <c r="K2539" s="8" t="s">
        <v>16</v>
      </c>
      <c r="L2539" s="3"/>
    </row>
    <row r="2540" spans="1:12" ht="114.95" customHeight="1">
      <c r="A2540" s="32">
        <v>2508</v>
      </c>
      <c r="B2540" s="2">
        <v>43312</v>
      </c>
      <c r="C2540" s="3" t="s">
        <v>2601</v>
      </c>
      <c r="D2540" s="3" t="s">
        <v>127</v>
      </c>
      <c r="E2540" s="4" t="s">
        <v>2609</v>
      </c>
      <c r="F2540" s="2">
        <v>43326</v>
      </c>
      <c r="G2540" s="5">
        <v>43108</v>
      </c>
      <c r="H2540" s="6">
        <v>30298</v>
      </c>
      <c r="I2540" s="7">
        <v>30298</v>
      </c>
      <c r="J2540" s="4" t="s">
        <v>73</v>
      </c>
      <c r="K2540" s="8" t="s">
        <v>16</v>
      </c>
      <c r="L2540" s="3" t="s">
        <v>106</v>
      </c>
    </row>
    <row r="2541" spans="1:12" ht="114.95" customHeight="1">
      <c r="A2541" s="32">
        <v>2513</v>
      </c>
      <c r="B2541" s="2">
        <v>43489</v>
      </c>
      <c r="C2541" s="3" t="s">
        <v>2601</v>
      </c>
      <c r="D2541" s="3" t="s">
        <v>201</v>
      </c>
      <c r="E2541" s="4" t="s">
        <v>1229</v>
      </c>
      <c r="F2541" s="2">
        <f t="shared" ref="F2541:F2559" si="107">SUM(B2541+14)</f>
        <v>43503</v>
      </c>
      <c r="G2541" s="5">
        <v>42943</v>
      </c>
      <c r="H2541" s="6">
        <v>31305</v>
      </c>
      <c r="I2541" s="7">
        <v>31305</v>
      </c>
      <c r="J2541" s="4" t="s">
        <v>30</v>
      </c>
      <c r="K2541" s="8" t="s">
        <v>16</v>
      </c>
      <c r="L2541" s="3" t="s">
        <v>239</v>
      </c>
    </row>
    <row r="2542" spans="1:12" ht="114.95" customHeight="1">
      <c r="A2542" s="32">
        <v>2514</v>
      </c>
      <c r="B2542" s="2">
        <v>43489</v>
      </c>
      <c r="C2542" s="3" t="s">
        <v>2601</v>
      </c>
      <c r="D2542" s="3" t="s">
        <v>2610</v>
      </c>
      <c r="E2542" s="4" t="s">
        <v>244</v>
      </c>
      <c r="F2542" s="2">
        <f t="shared" si="107"/>
        <v>43503</v>
      </c>
      <c r="G2542" s="5">
        <v>41852</v>
      </c>
      <c r="H2542" s="6">
        <v>4721100</v>
      </c>
      <c r="I2542" s="7">
        <v>4721100</v>
      </c>
      <c r="J2542" s="4" t="s">
        <v>245</v>
      </c>
      <c r="K2542" s="8" t="s">
        <v>16</v>
      </c>
      <c r="L2542" s="3" t="s">
        <v>239</v>
      </c>
    </row>
    <row r="2543" spans="1:12" ht="114.95" customHeight="1">
      <c r="A2543" s="32">
        <v>2515</v>
      </c>
      <c r="B2543" s="2">
        <v>43489</v>
      </c>
      <c r="C2543" s="3" t="s">
        <v>2601</v>
      </c>
      <c r="D2543" s="3" t="s">
        <v>199</v>
      </c>
      <c r="E2543" s="4" t="s">
        <v>2611</v>
      </c>
      <c r="F2543" s="2">
        <f t="shared" si="107"/>
        <v>43503</v>
      </c>
      <c r="G2543" s="5">
        <v>42948</v>
      </c>
      <c r="H2543" s="6">
        <v>100177</v>
      </c>
      <c r="I2543" s="7">
        <v>100177</v>
      </c>
      <c r="J2543" s="4" t="s">
        <v>19</v>
      </c>
      <c r="K2543" s="8" t="s">
        <v>16</v>
      </c>
      <c r="L2543" s="3" t="s">
        <v>239</v>
      </c>
    </row>
    <row r="2544" spans="1:12" ht="114.95" customHeight="1">
      <c r="A2544" s="32">
        <v>2516</v>
      </c>
      <c r="B2544" s="2">
        <v>43489</v>
      </c>
      <c r="C2544" s="3" t="s">
        <v>2601</v>
      </c>
      <c r="D2544" s="3" t="s">
        <v>956</v>
      </c>
      <c r="E2544" s="4" t="s">
        <v>2606</v>
      </c>
      <c r="F2544" s="2">
        <f t="shared" si="107"/>
        <v>43503</v>
      </c>
      <c r="G2544" s="5">
        <v>42948</v>
      </c>
      <c r="H2544" s="6">
        <v>77775</v>
      </c>
      <c r="I2544" s="7">
        <v>77775</v>
      </c>
      <c r="J2544" s="4" t="s">
        <v>19</v>
      </c>
      <c r="K2544" s="8" t="s">
        <v>16</v>
      </c>
      <c r="L2544" s="3" t="s">
        <v>239</v>
      </c>
    </row>
    <row r="2545" spans="1:12" ht="114.95" customHeight="1">
      <c r="A2545" s="32">
        <v>2517</v>
      </c>
      <c r="B2545" s="2">
        <v>43489</v>
      </c>
      <c r="C2545" s="3" t="s">
        <v>2601</v>
      </c>
      <c r="D2545" s="3" t="s">
        <v>134</v>
      </c>
      <c r="E2545" s="4" t="s">
        <v>2612</v>
      </c>
      <c r="F2545" s="2">
        <f t="shared" si="107"/>
        <v>43503</v>
      </c>
      <c r="G2545" s="5">
        <v>42948</v>
      </c>
      <c r="H2545" s="6">
        <v>60137</v>
      </c>
      <c r="I2545" s="7">
        <v>60137</v>
      </c>
      <c r="J2545" s="4" t="s">
        <v>19</v>
      </c>
      <c r="K2545" s="8" t="s">
        <v>16</v>
      </c>
      <c r="L2545" s="3" t="s">
        <v>239</v>
      </c>
    </row>
    <row r="2546" spans="1:12" ht="114.95" customHeight="1">
      <c r="A2546" s="32">
        <v>2518</v>
      </c>
      <c r="B2546" s="2">
        <v>43489</v>
      </c>
      <c r="C2546" s="3" t="s">
        <v>2601</v>
      </c>
      <c r="D2546" s="3" t="s">
        <v>323</v>
      </c>
      <c r="E2546" s="4" t="s">
        <v>2613</v>
      </c>
      <c r="F2546" s="2">
        <f t="shared" si="107"/>
        <v>43503</v>
      </c>
      <c r="G2546" s="5">
        <v>42948</v>
      </c>
      <c r="H2546" s="6">
        <v>41230</v>
      </c>
      <c r="I2546" s="7">
        <v>41230</v>
      </c>
      <c r="J2546" s="4" t="s">
        <v>19</v>
      </c>
      <c r="K2546" s="8" t="s">
        <v>16</v>
      </c>
      <c r="L2546" s="3" t="s">
        <v>239</v>
      </c>
    </row>
    <row r="2547" spans="1:12" ht="114.95" customHeight="1">
      <c r="A2547" s="32">
        <v>2519</v>
      </c>
      <c r="B2547" s="2">
        <v>43531</v>
      </c>
      <c r="C2547" s="3" t="s">
        <v>2601</v>
      </c>
      <c r="D2547" s="3" t="s">
        <v>1813</v>
      </c>
      <c r="E2547" s="4" t="s">
        <v>559</v>
      </c>
      <c r="F2547" s="2">
        <f t="shared" si="107"/>
        <v>43545</v>
      </c>
      <c r="G2547" s="5">
        <v>43549</v>
      </c>
      <c r="H2547" s="6">
        <v>40000</v>
      </c>
      <c r="I2547" s="7">
        <v>40000</v>
      </c>
      <c r="J2547" s="4" t="s">
        <v>15</v>
      </c>
      <c r="K2547" s="8" t="s">
        <v>16</v>
      </c>
      <c r="L2547" s="3"/>
    </row>
    <row r="2548" spans="1:12" ht="114.95" customHeight="1">
      <c r="A2548" s="32">
        <v>2529</v>
      </c>
      <c r="B2548" s="2">
        <v>43655</v>
      </c>
      <c r="C2548" s="3" t="s">
        <v>2601</v>
      </c>
      <c r="D2548" s="3" t="s">
        <v>76</v>
      </c>
      <c r="E2548" s="4" t="s">
        <v>364</v>
      </c>
      <c r="F2548" s="2">
        <f t="shared" si="107"/>
        <v>43669</v>
      </c>
      <c r="G2548" s="5">
        <v>43669</v>
      </c>
      <c r="H2548" s="6">
        <v>98220</v>
      </c>
      <c r="I2548" s="7">
        <v>98220</v>
      </c>
      <c r="J2548" s="4" t="s">
        <v>19</v>
      </c>
      <c r="K2548" s="8" t="s">
        <v>16</v>
      </c>
      <c r="L2548" s="3"/>
    </row>
    <row r="2549" spans="1:12" ht="114.95" customHeight="1">
      <c r="A2549" s="32">
        <v>2522</v>
      </c>
      <c r="B2549" s="2">
        <v>43662</v>
      </c>
      <c r="C2549" s="3" t="s">
        <v>2601</v>
      </c>
      <c r="D2549" s="3" t="s">
        <v>199</v>
      </c>
      <c r="E2549" s="11" t="s">
        <v>120</v>
      </c>
      <c r="F2549" s="2">
        <f t="shared" si="107"/>
        <v>43676</v>
      </c>
      <c r="G2549" s="5">
        <v>43692</v>
      </c>
      <c r="H2549" s="6">
        <v>145000</v>
      </c>
      <c r="I2549" s="7">
        <v>145000</v>
      </c>
      <c r="J2549" s="4" t="s">
        <v>19</v>
      </c>
      <c r="K2549" s="8" t="s">
        <v>16</v>
      </c>
      <c r="L2549" s="3"/>
    </row>
    <row r="2550" spans="1:12" ht="114.95" customHeight="1">
      <c r="A2550" s="32">
        <v>2523</v>
      </c>
      <c r="B2550" s="2">
        <v>43662</v>
      </c>
      <c r="C2550" s="3" t="s">
        <v>2601</v>
      </c>
      <c r="D2550" s="3" t="s">
        <v>956</v>
      </c>
      <c r="E2550" s="4" t="s">
        <v>2606</v>
      </c>
      <c r="F2550" s="2">
        <f t="shared" si="107"/>
        <v>43676</v>
      </c>
      <c r="G2550" s="5">
        <v>43678</v>
      </c>
      <c r="H2550" s="6">
        <v>90000</v>
      </c>
      <c r="I2550" s="7">
        <v>90000</v>
      </c>
      <c r="J2550" s="4" t="s">
        <v>19</v>
      </c>
      <c r="K2550" s="8" t="s">
        <v>16</v>
      </c>
      <c r="L2550" s="3"/>
    </row>
    <row r="2551" spans="1:12" ht="114.95" customHeight="1">
      <c r="A2551" s="32">
        <v>2524</v>
      </c>
      <c r="B2551" s="2">
        <v>43662</v>
      </c>
      <c r="C2551" s="3" t="s">
        <v>2601</v>
      </c>
      <c r="D2551" s="3" t="s">
        <v>134</v>
      </c>
      <c r="E2551" s="4" t="s">
        <v>2614</v>
      </c>
      <c r="F2551" s="2">
        <f t="shared" si="107"/>
        <v>43676</v>
      </c>
      <c r="G2551" s="5">
        <v>43678</v>
      </c>
      <c r="H2551" s="6">
        <v>30000</v>
      </c>
      <c r="I2551" s="7">
        <v>30000</v>
      </c>
      <c r="J2551" s="4" t="s">
        <v>19</v>
      </c>
      <c r="K2551" s="8" t="s">
        <v>16</v>
      </c>
      <c r="L2551" s="3"/>
    </row>
    <row r="2552" spans="1:12" ht="114.95" customHeight="1">
      <c r="A2552" s="32">
        <v>2525</v>
      </c>
      <c r="B2552" s="2">
        <v>43662</v>
      </c>
      <c r="C2552" s="3" t="s">
        <v>2601</v>
      </c>
      <c r="D2552" s="3" t="s">
        <v>765</v>
      </c>
      <c r="E2552" s="11" t="s">
        <v>120</v>
      </c>
      <c r="F2552" s="2">
        <f t="shared" si="107"/>
        <v>43676</v>
      </c>
      <c r="G2552" s="5">
        <v>43678</v>
      </c>
      <c r="H2552" s="6">
        <v>35000</v>
      </c>
      <c r="I2552" s="7">
        <v>35000</v>
      </c>
      <c r="J2552" s="4" t="s">
        <v>19</v>
      </c>
      <c r="K2552" s="8" t="s">
        <v>16</v>
      </c>
      <c r="L2552" s="3"/>
    </row>
    <row r="2553" spans="1:12" ht="114.95" customHeight="1">
      <c r="A2553" s="32">
        <v>2526</v>
      </c>
      <c r="B2553" s="2">
        <v>43662</v>
      </c>
      <c r="C2553" s="3" t="s">
        <v>2601</v>
      </c>
      <c r="D2553" s="3" t="s">
        <v>323</v>
      </c>
      <c r="E2553" s="4" t="s">
        <v>2615</v>
      </c>
      <c r="F2553" s="2">
        <f t="shared" si="107"/>
        <v>43676</v>
      </c>
      <c r="G2553" s="5">
        <v>43709</v>
      </c>
      <c r="H2553" s="6">
        <v>40000</v>
      </c>
      <c r="I2553" s="7">
        <v>40000</v>
      </c>
      <c r="J2553" s="4" t="s">
        <v>19</v>
      </c>
      <c r="K2553" s="8" t="s">
        <v>16</v>
      </c>
      <c r="L2553" s="3"/>
    </row>
    <row r="2554" spans="1:12" ht="114.95" customHeight="1">
      <c r="A2554" s="32">
        <v>2527</v>
      </c>
      <c r="B2554" s="2">
        <v>43662</v>
      </c>
      <c r="C2554" s="3" t="s">
        <v>2601</v>
      </c>
      <c r="D2554" s="3" t="s">
        <v>182</v>
      </c>
      <c r="E2554" s="4" t="s">
        <v>2616</v>
      </c>
      <c r="F2554" s="2">
        <f t="shared" si="107"/>
        <v>43676</v>
      </c>
      <c r="G2554" s="5">
        <v>43678</v>
      </c>
      <c r="H2554" s="6">
        <v>1500000</v>
      </c>
      <c r="I2554" s="7">
        <v>1500000</v>
      </c>
      <c r="J2554" s="4" t="s">
        <v>153</v>
      </c>
      <c r="K2554" s="8" t="s">
        <v>16</v>
      </c>
      <c r="L2554" s="3" t="s">
        <v>2617</v>
      </c>
    </row>
    <row r="2555" spans="1:12" ht="114.95" customHeight="1">
      <c r="A2555" s="32">
        <v>2528</v>
      </c>
      <c r="B2555" s="2">
        <v>43662</v>
      </c>
      <c r="C2555" s="3" t="s">
        <v>2601</v>
      </c>
      <c r="D2555" s="3" t="s">
        <v>277</v>
      </c>
      <c r="E2555" s="4" t="s">
        <v>278</v>
      </c>
      <c r="F2555" s="2">
        <f t="shared" si="107"/>
        <v>43676</v>
      </c>
      <c r="G2555" s="5">
        <v>43678</v>
      </c>
      <c r="H2555" s="6">
        <v>45000</v>
      </c>
      <c r="I2555" s="7">
        <v>45000</v>
      </c>
      <c r="J2555" s="4" t="s">
        <v>15</v>
      </c>
      <c r="K2555" s="8" t="s">
        <v>16</v>
      </c>
      <c r="L2555" s="3"/>
    </row>
    <row r="2556" spans="1:12" ht="114.95" customHeight="1">
      <c r="A2556" s="32">
        <v>2520</v>
      </c>
      <c r="B2556" s="2">
        <v>43664</v>
      </c>
      <c r="C2556" s="3" t="s">
        <v>2601</v>
      </c>
      <c r="D2556" s="3" t="s">
        <v>2420</v>
      </c>
      <c r="E2556" s="11" t="s">
        <v>120</v>
      </c>
      <c r="F2556" s="2">
        <f t="shared" si="107"/>
        <v>43678</v>
      </c>
      <c r="G2556" s="5">
        <v>43358</v>
      </c>
      <c r="H2556" s="6">
        <v>30000</v>
      </c>
      <c r="I2556" s="7">
        <v>30000</v>
      </c>
      <c r="J2556" s="4" t="s">
        <v>30</v>
      </c>
      <c r="K2556" s="8" t="s">
        <v>16</v>
      </c>
      <c r="L2556" s="3"/>
    </row>
    <row r="2557" spans="1:12" ht="114.95" customHeight="1">
      <c r="A2557" s="32">
        <v>2521</v>
      </c>
      <c r="B2557" s="2">
        <v>43664</v>
      </c>
      <c r="C2557" s="3" t="s">
        <v>2601</v>
      </c>
      <c r="D2557" s="3" t="s">
        <v>92</v>
      </c>
      <c r="E2557" s="4" t="s">
        <v>93</v>
      </c>
      <c r="F2557" s="2">
        <f t="shared" si="107"/>
        <v>43678</v>
      </c>
      <c r="G2557" s="5">
        <v>43703</v>
      </c>
      <c r="H2557" s="6">
        <v>171000</v>
      </c>
      <c r="I2557" s="7">
        <v>171000</v>
      </c>
      <c r="J2557" s="4" t="s">
        <v>19</v>
      </c>
      <c r="K2557" s="8" t="s">
        <v>16</v>
      </c>
      <c r="L2557" s="3"/>
    </row>
    <row r="2558" spans="1:12" ht="114.95" customHeight="1">
      <c r="A2558" s="32">
        <v>2530</v>
      </c>
      <c r="B2558" s="2">
        <v>43685</v>
      </c>
      <c r="C2558" s="3" t="s">
        <v>2601</v>
      </c>
      <c r="D2558" s="3" t="s">
        <v>123</v>
      </c>
      <c r="E2558" s="4" t="s">
        <v>546</v>
      </c>
      <c r="F2558" s="2">
        <f t="shared" si="107"/>
        <v>43699</v>
      </c>
      <c r="G2558" s="5">
        <v>43709</v>
      </c>
      <c r="H2558" s="6">
        <v>435537.24</v>
      </c>
      <c r="I2558" s="7">
        <v>435537.24</v>
      </c>
      <c r="J2558" s="4" t="s">
        <v>19</v>
      </c>
      <c r="K2558" s="8" t="s">
        <v>16</v>
      </c>
      <c r="L2558" s="3"/>
    </row>
    <row r="2559" spans="1:12" ht="114.95" customHeight="1">
      <c r="A2559" s="32">
        <v>2531</v>
      </c>
      <c r="B2559" s="2">
        <v>43685</v>
      </c>
      <c r="C2559" s="3" t="s">
        <v>2601</v>
      </c>
      <c r="D2559" s="3" t="s">
        <v>127</v>
      </c>
      <c r="E2559" s="4" t="s">
        <v>255</v>
      </c>
      <c r="F2559" s="2">
        <f t="shared" si="107"/>
        <v>43699</v>
      </c>
      <c r="G2559" s="5">
        <v>43678</v>
      </c>
      <c r="H2559" s="6">
        <v>32106</v>
      </c>
      <c r="I2559" s="7">
        <v>32106</v>
      </c>
      <c r="J2559" s="4" t="s">
        <v>19</v>
      </c>
      <c r="K2559" s="8" t="s">
        <v>16</v>
      </c>
      <c r="L2559" s="3" t="s">
        <v>146</v>
      </c>
    </row>
    <row r="2560" spans="1:12" ht="114.95" customHeight="1">
      <c r="A2560" s="32">
        <v>2532</v>
      </c>
      <c r="B2560" s="2">
        <v>43936.501388888886</v>
      </c>
      <c r="C2560" s="3" t="s">
        <v>2601</v>
      </c>
      <c r="D2560" s="3" t="s">
        <v>2420</v>
      </c>
      <c r="E2560" s="3" t="s">
        <v>2618</v>
      </c>
      <c r="F2560" s="2">
        <v>43951</v>
      </c>
      <c r="G2560" s="2">
        <v>43941</v>
      </c>
      <c r="H2560" s="10">
        <v>20000</v>
      </c>
      <c r="I2560" s="10">
        <v>30000</v>
      </c>
      <c r="J2560" s="3" t="s">
        <v>15</v>
      </c>
      <c r="K2560" s="3" t="s">
        <v>16</v>
      </c>
      <c r="L2560" s="3"/>
    </row>
    <row r="2561" spans="1:12" ht="114.95" customHeight="1">
      <c r="A2561" s="32">
        <v>2533</v>
      </c>
      <c r="B2561" s="2">
        <v>43992.604861111111</v>
      </c>
      <c r="C2561" s="3" t="s">
        <v>2601</v>
      </c>
      <c r="D2561" s="3" t="s">
        <v>76</v>
      </c>
      <c r="E2561" s="3" t="s">
        <v>364</v>
      </c>
      <c r="F2561" s="2">
        <f>SUM(B2561+14)</f>
        <v>44006.604861111111</v>
      </c>
      <c r="G2561" s="2">
        <v>44013</v>
      </c>
      <c r="H2561" s="10">
        <v>98220</v>
      </c>
      <c r="I2561" s="10">
        <v>98220</v>
      </c>
      <c r="J2561" s="3" t="s">
        <v>19</v>
      </c>
      <c r="K2561" s="3" t="s">
        <v>16</v>
      </c>
      <c r="L2561" s="3"/>
    </row>
    <row r="2562" spans="1:12" ht="114.95" customHeight="1">
      <c r="A2562" s="32">
        <v>2534</v>
      </c>
      <c r="B2562" s="2">
        <v>44036.680555555555</v>
      </c>
      <c r="C2562" s="3" t="s">
        <v>2601</v>
      </c>
      <c r="D2562" s="3" t="s">
        <v>188</v>
      </c>
      <c r="E2562" s="3" t="s">
        <v>255</v>
      </c>
      <c r="F2562" s="2">
        <v>44046</v>
      </c>
      <c r="G2562" s="2">
        <v>44044</v>
      </c>
      <c r="H2562" s="10">
        <v>25000</v>
      </c>
      <c r="I2562" s="10">
        <v>35000</v>
      </c>
      <c r="J2562" s="3" t="s">
        <v>19</v>
      </c>
      <c r="K2562" s="3" t="s">
        <v>16</v>
      </c>
      <c r="L2562" s="3"/>
    </row>
    <row r="2563" spans="1:12" ht="114.95" customHeight="1">
      <c r="A2563" s="32">
        <v>2536</v>
      </c>
      <c r="B2563" s="2">
        <v>44040.400694444441</v>
      </c>
      <c r="C2563" s="3" t="s">
        <v>2601</v>
      </c>
      <c r="D2563" s="3" t="s">
        <v>355</v>
      </c>
      <c r="E2563" s="3" t="s">
        <v>2619</v>
      </c>
      <c r="F2563" s="2">
        <v>44050</v>
      </c>
      <c r="G2563" s="2">
        <v>44069</v>
      </c>
      <c r="H2563" s="10">
        <v>20000</v>
      </c>
      <c r="I2563" s="10">
        <v>30000</v>
      </c>
      <c r="J2563" s="3" t="s">
        <v>19</v>
      </c>
      <c r="K2563" s="3" t="s">
        <v>16</v>
      </c>
      <c r="L2563" s="3"/>
    </row>
    <row r="2564" spans="1:12" ht="114.95" customHeight="1">
      <c r="A2564" s="32">
        <v>2537</v>
      </c>
      <c r="B2564" s="2">
        <v>44040.401388888888</v>
      </c>
      <c r="C2564" s="3" t="s">
        <v>2601</v>
      </c>
      <c r="D2564" s="3" t="s">
        <v>2420</v>
      </c>
      <c r="E2564" s="3" t="s">
        <v>2620</v>
      </c>
      <c r="F2564" s="2">
        <v>44050</v>
      </c>
      <c r="G2564" s="2">
        <v>44069</v>
      </c>
      <c r="H2564" s="10">
        <v>20000</v>
      </c>
      <c r="I2564" s="10">
        <v>30000</v>
      </c>
      <c r="J2564" s="3" t="s">
        <v>19</v>
      </c>
      <c r="K2564" s="3" t="s">
        <v>16</v>
      </c>
      <c r="L2564" s="3"/>
    </row>
    <row r="2565" spans="1:12" ht="114.95" customHeight="1">
      <c r="A2565" s="32">
        <v>2538</v>
      </c>
      <c r="B2565" s="2">
        <v>44040.407638888886</v>
      </c>
      <c r="C2565" s="3" t="s">
        <v>2601</v>
      </c>
      <c r="D2565" s="3" t="s">
        <v>765</v>
      </c>
      <c r="E2565" s="3" t="s">
        <v>2620</v>
      </c>
      <c r="F2565" s="2">
        <v>44050</v>
      </c>
      <c r="G2565" s="2">
        <v>44069</v>
      </c>
      <c r="H2565" s="10">
        <v>75000</v>
      </c>
      <c r="I2565" s="10">
        <v>80000</v>
      </c>
      <c r="J2565" s="3" t="s">
        <v>19</v>
      </c>
      <c r="K2565" s="3" t="s">
        <v>16</v>
      </c>
      <c r="L2565" s="3"/>
    </row>
    <row r="2566" spans="1:12" ht="114.95" customHeight="1">
      <c r="A2566" s="32">
        <v>2539</v>
      </c>
      <c r="B2566" s="2">
        <v>44040.407638888886</v>
      </c>
      <c r="C2566" s="3" t="s">
        <v>2601</v>
      </c>
      <c r="D2566" s="3" t="s">
        <v>956</v>
      </c>
      <c r="E2566" s="3" t="s">
        <v>2621</v>
      </c>
      <c r="F2566" s="2">
        <v>44050</v>
      </c>
      <c r="G2566" s="2">
        <v>44069</v>
      </c>
      <c r="H2566" s="10">
        <v>120000</v>
      </c>
      <c r="I2566" s="10">
        <v>125000</v>
      </c>
      <c r="J2566" s="3" t="s">
        <v>19</v>
      </c>
      <c r="K2566" s="3" t="s">
        <v>16</v>
      </c>
      <c r="L2566" s="3"/>
    </row>
    <row r="2567" spans="1:12" ht="114.95" customHeight="1">
      <c r="A2567" s="32">
        <v>2535</v>
      </c>
      <c r="B2567" s="2">
        <v>44040.416666666664</v>
      </c>
      <c r="C2567" s="3" t="s">
        <v>2601</v>
      </c>
      <c r="D2567" s="3" t="s">
        <v>225</v>
      </c>
      <c r="E2567" s="3" t="s">
        <v>2622</v>
      </c>
      <c r="F2567" s="2">
        <v>44050</v>
      </c>
      <c r="G2567" s="2">
        <v>44069</v>
      </c>
      <c r="H2567" s="10">
        <v>180000</v>
      </c>
      <c r="I2567" s="10">
        <v>190000</v>
      </c>
      <c r="J2567" s="3" t="s">
        <v>19</v>
      </c>
      <c r="K2567" s="3" t="s">
        <v>16</v>
      </c>
      <c r="L2567" s="3"/>
    </row>
    <row r="2568" spans="1:12" ht="114.95" customHeight="1">
      <c r="A2568" s="32">
        <v>2540</v>
      </c>
      <c r="B2568" s="2">
        <v>44055.606249999997</v>
      </c>
      <c r="C2568" s="3" t="s">
        <v>2601</v>
      </c>
      <c r="D2568" s="3" t="s">
        <v>123</v>
      </c>
      <c r="E2568" s="3" t="s">
        <v>2623</v>
      </c>
      <c r="F2568" s="2">
        <v>44065</v>
      </c>
      <c r="G2568" s="2">
        <v>44075</v>
      </c>
      <c r="H2568" s="10">
        <v>500000</v>
      </c>
      <c r="I2568" s="10">
        <v>550000</v>
      </c>
      <c r="J2568" s="3" t="s">
        <v>19</v>
      </c>
      <c r="K2568" s="3" t="s">
        <v>16</v>
      </c>
      <c r="L2568" s="3"/>
    </row>
    <row r="2569" spans="1:12" ht="114.95" customHeight="1">
      <c r="A2569" s="32">
        <v>2541</v>
      </c>
      <c r="B2569" s="21">
        <v>44078.357638888891</v>
      </c>
      <c r="C2569" s="13" t="s">
        <v>2601</v>
      </c>
      <c r="D2569" s="13" t="s">
        <v>179</v>
      </c>
      <c r="E2569" s="13" t="s">
        <v>2624</v>
      </c>
      <c r="F2569" s="22">
        <f>SUM(B2569+14)</f>
        <v>44092.357638888891</v>
      </c>
      <c r="G2569" s="21">
        <v>44013</v>
      </c>
      <c r="H2569" s="23">
        <v>148000</v>
      </c>
      <c r="I2569" s="23">
        <v>150000</v>
      </c>
      <c r="J2569" s="13" t="s">
        <v>19</v>
      </c>
      <c r="K2569" s="24" t="s">
        <v>16</v>
      </c>
      <c r="L2569" s="3"/>
    </row>
    <row r="2570" spans="1:12" ht="114.95" customHeight="1">
      <c r="A2570" s="32">
        <v>2542</v>
      </c>
      <c r="B2570" s="21">
        <v>44097.421527777777</v>
      </c>
      <c r="C2570" s="13" t="s">
        <v>2601</v>
      </c>
      <c r="D2570" s="13" t="s">
        <v>2625</v>
      </c>
      <c r="E2570" s="13" t="s">
        <v>2626</v>
      </c>
      <c r="F2570" s="22">
        <f>SUM(B2570+14)</f>
        <v>44111.421527777777</v>
      </c>
      <c r="G2570" s="21">
        <v>44111</v>
      </c>
      <c r="H2570" s="23">
        <v>60000</v>
      </c>
      <c r="I2570" s="23">
        <v>80000</v>
      </c>
      <c r="J2570" s="13" t="s">
        <v>15</v>
      </c>
      <c r="K2570" s="24" t="s">
        <v>16</v>
      </c>
      <c r="L2570" s="3"/>
    </row>
    <row r="2571" spans="1:12" ht="114.95" customHeight="1">
      <c r="A2571" s="32">
        <v>2543</v>
      </c>
      <c r="B2571" s="21">
        <v>44097.665972222225</v>
      </c>
      <c r="C2571" s="13" t="s">
        <v>2601</v>
      </c>
      <c r="D2571" s="13" t="s">
        <v>747</v>
      </c>
      <c r="E2571" s="13" t="s">
        <v>451</v>
      </c>
      <c r="F2571" s="22">
        <f>SUM(B2571+14)</f>
        <v>44111.665972222225</v>
      </c>
      <c r="G2571" s="21">
        <v>44013</v>
      </c>
      <c r="H2571" s="23">
        <v>122000</v>
      </c>
      <c r="I2571" s="23">
        <v>122000</v>
      </c>
      <c r="J2571" s="13" t="s">
        <v>153</v>
      </c>
      <c r="K2571" s="24" t="s">
        <v>16</v>
      </c>
      <c r="L2571" s="3"/>
    </row>
    <row r="2572" spans="1:12" ht="114.95" customHeight="1">
      <c r="A2572" s="32">
        <v>2544</v>
      </c>
      <c r="B2572" s="12">
        <v>44204.568055555559</v>
      </c>
      <c r="C2572" s="13" t="s">
        <v>2601</v>
      </c>
      <c r="D2572" s="13" t="s">
        <v>2375</v>
      </c>
      <c r="E2572" s="13" t="s">
        <v>2627</v>
      </c>
      <c r="F2572" s="12">
        <f>SUM(B2572 +14)</f>
        <v>44218.568055555559</v>
      </c>
      <c r="G2572" s="12">
        <v>44224</v>
      </c>
      <c r="H2572" s="14">
        <v>30000</v>
      </c>
      <c r="I2572" s="14">
        <v>150000</v>
      </c>
      <c r="J2572" s="13" t="s">
        <v>61</v>
      </c>
      <c r="K2572" s="13" t="s">
        <v>16</v>
      </c>
      <c r="L2572" s="3"/>
    </row>
    <row r="2573" spans="1:12" ht="114.95" customHeight="1">
      <c r="A2573" s="32">
        <v>2545</v>
      </c>
      <c r="B2573" s="2">
        <v>44266.425000000003</v>
      </c>
      <c r="C2573" s="3" t="s">
        <v>2601</v>
      </c>
      <c r="D2573" s="3" t="s">
        <v>544</v>
      </c>
      <c r="E2573" s="4" t="s">
        <v>2628</v>
      </c>
      <c r="F2573" s="2">
        <f>SUM(B2573+14)</f>
        <v>44280.425000000003</v>
      </c>
      <c r="G2573" s="5">
        <v>44265</v>
      </c>
      <c r="H2573" s="6">
        <v>24974</v>
      </c>
      <c r="I2573" s="7">
        <v>24974</v>
      </c>
      <c r="J2573" s="4" t="s">
        <v>61</v>
      </c>
      <c r="K2573" s="8" t="s">
        <v>16</v>
      </c>
      <c r="L2573" s="3"/>
    </row>
    <row r="2574" spans="1:12" ht="114.95" customHeight="1">
      <c r="A2574" s="32">
        <v>2546</v>
      </c>
      <c r="B2574" s="2">
        <v>44371.450694444444</v>
      </c>
      <c r="C2574" s="3" t="s">
        <v>2601</v>
      </c>
      <c r="D2574" s="3" t="s">
        <v>76</v>
      </c>
      <c r="E2574" s="4" t="s">
        <v>2629</v>
      </c>
      <c r="F2574" s="2">
        <f>SUM(B2574 + 14)</f>
        <v>44385.450694444444</v>
      </c>
      <c r="G2574" s="5">
        <v>44378</v>
      </c>
      <c r="H2574" s="6">
        <v>102120</v>
      </c>
      <c r="I2574" s="7">
        <v>102120</v>
      </c>
      <c r="J2574" s="4" t="s">
        <v>19</v>
      </c>
      <c r="K2574" s="8" t="s">
        <v>16</v>
      </c>
      <c r="L2574" s="3" t="s">
        <v>1768</v>
      </c>
    </row>
    <row r="2575" spans="1:12" ht="114.95" customHeight="1">
      <c r="A2575" s="32">
        <v>2547</v>
      </c>
      <c r="B2575" s="2">
        <v>44371.700694444444</v>
      </c>
      <c r="C2575" s="3" t="s">
        <v>2601</v>
      </c>
      <c r="D2575" s="3" t="s">
        <v>179</v>
      </c>
      <c r="E2575" s="4" t="s">
        <v>2624</v>
      </c>
      <c r="F2575" s="2">
        <f>SUM(B2575 + 14)</f>
        <v>44385.700694444444</v>
      </c>
      <c r="G2575" s="5">
        <v>44378</v>
      </c>
      <c r="H2575" s="6">
        <v>158085</v>
      </c>
      <c r="I2575" s="7">
        <v>158085</v>
      </c>
      <c r="J2575" s="4" t="s">
        <v>19</v>
      </c>
      <c r="K2575" s="8" t="s">
        <v>16</v>
      </c>
      <c r="L2575" s="3" t="s">
        <v>1768</v>
      </c>
    </row>
    <row r="2576" spans="1:12" ht="114.95" customHeight="1">
      <c r="A2576" s="32">
        <v>2549</v>
      </c>
      <c r="B2576" s="2">
        <v>44385.507638888892</v>
      </c>
      <c r="C2576" s="3" t="s">
        <v>2601</v>
      </c>
      <c r="D2576" s="3" t="s">
        <v>2630</v>
      </c>
      <c r="E2576" s="4" t="s">
        <v>50</v>
      </c>
      <c r="F2576" s="2">
        <f>SUM(B2576 + 14)</f>
        <v>44399.507638888892</v>
      </c>
      <c r="G2576" s="21">
        <v>44400</v>
      </c>
      <c r="H2576" s="23">
        <v>20000</v>
      </c>
      <c r="I2576" s="23">
        <v>60000</v>
      </c>
      <c r="J2576" s="13" t="s">
        <v>15</v>
      </c>
      <c r="K2576" s="24" t="s">
        <v>16</v>
      </c>
      <c r="L2576" s="3"/>
    </row>
    <row r="2577" spans="1:12" ht="114.95" customHeight="1">
      <c r="A2577" s="32">
        <v>2557</v>
      </c>
      <c r="B2577" s="2">
        <v>44385.507638888892</v>
      </c>
      <c r="C2577" s="3" t="s">
        <v>2601</v>
      </c>
      <c r="D2577" s="3" t="s">
        <v>747</v>
      </c>
      <c r="E2577" s="4" t="s">
        <v>451</v>
      </c>
      <c r="F2577" s="2">
        <f>SUM(B2577+14)</f>
        <v>44399.507638888892</v>
      </c>
      <c r="G2577" s="5">
        <v>44392</v>
      </c>
      <c r="H2577" s="6">
        <v>152500</v>
      </c>
      <c r="I2577" s="7">
        <v>152500</v>
      </c>
      <c r="J2577" s="4" t="s">
        <v>153</v>
      </c>
      <c r="K2577" s="8" t="s">
        <v>16</v>
      </c>
      <c r="L2577" s="3"/>
    </row>
    <row r="2578" spans="1:12" ht="114.95" customHeight="1">
      <c r="A2578" s="32">
        <v>2550</v>
      </c>
      <c r="B2578" s="2">
        <v>44392.56527777778</v>
      </c>
      <c r="C2578" s="3" t="s">
        <v>2601</v>
      </c>
      <c r="D2578" s="3" t="s">
        <v>355</v>
      </c>
      <c r="E2578" s="4" t="s">
        <v>2631</v>
      </c>
      <c r="F2578" s="2">
        <f t="shared" ref="F2578:F2584" si="108">SUM(B2578 + 14)</f>
        <v>44406.56527777778</v>
      </c>
      <c r="G2578" s="21">
        <v>44433</v>
      </c>
      <c r="H2578" s="23">
        <v>25000</v>
      </c>
      <c r="I2578" s="23">
        <v>40000</v>
      </c>
      <c r="J2578" s="13" t="s">
        <v>19</v>
      </c>
      <c r="K2578" s="24" t="s">
        <v>16</v>
      </c>
      <c r="L2578" s="3"/>
    </row>
    <row r="2579" spans="1:12" ht="114.95" customHeight="1">
      <c r="A2579" s="32">
        <v>2551</v>
      </c>
      <c r="B2579" s="2">
        <v>44392.565972222219</v>
      </c>
      <c r="C2579" s="3" t="s">
        <v>2601</v>
      </c>
      <c r="D2579" s="3" t="s">
        <v>765</v>
      </c>
      <c r="E2579" s="4" t="s">
        <v>2632</v>
      </c>
      <c r="F2579" s="2">
        <f t="shared" si="108"/>
        <v>44406.565972222219</v>
      </c>
      <c r="G2579" s="21">
        <v>44433</v>
      </c>
      <c r="H2579" s="23">
        <v>15000</v>
      </c>
      <c r="I2579" s="23">
        <v>25000</v>
      </c>
      <c r="J2579" s="13" t="s">
        <v>19</v>
      </c>
      <c r="K2579" s="24" t="s">
        <v>16</v>
      </c>
      <c r="L2579" s="3"/>
    </row>
    <row r="2580" spans="1:12" ht="114.95" customHeight="1">
      <c r="A2580" s="32">
        <v>2552</v>
      </c>
      <c r="B2580" s="2">
        <v>44392.566666666666</v>
      </c>
      <c r="C2580" s="3" t="s">
        <v>2601</v>
      </c>
      <c r="D2580" s="3" t="s">
        <v>134</v>
      </c>
      <c r="E2580" s="4" t="s">
        <v>2633</v>
      </c>
      <c r="F2580" s="2">
        <f t="shared" si="108"/>
        <v>44406.566666666666</v>
      </c>
      <c r="G2580" s="21">
        <v>44433</v>
      </c>
      <c r="H2580" s="23">
        <v>10000</v>
      </c>
      <c r="I2580" s="23">
        <v>25000</v>
      </c>
      <c r="J2580" s="13" t="s">
        <v>19</v>
      </c>
      <c r="K2580" s="24" t="s">
        <v>16</v>
      </c>
      <c r="L2580" s="3"/>
    </row>
    <row r="2581" spans="1:12" ht="114.95" customHeight="1">
      <c r="A2581" s="32">
        <v>2553</v>
      </c>
      <c r="B2581" s="2">
        <v>44396.547222222223</v>
      </c>
      <c r="C2581" s="3" t="s">
        <v>2601</v>
      </c>
      <c r="D2581" s="3" t="s">
        <v>123</v>
      </c>
      <c r="E2581" s="4" t="s">
        <v>2623</v>
      </c>
      <c r="F2581" s="2">
        <f t="shared" si="108"/>
        <v>44410.547222222223</v>
      </c>
      <c r="G2581" s="21">
        <v>44440</v>
      </c>
      <c r="H2581" s="23">
        <v>580000</v>
      </c>
      <c r="I2581" s="23">
        <v>600000</v>
      </c>
      <c r="J2581" s="13" t="s">
        <v>19</v>
      </c>
      <c r="K2581" s="24" t="s">
        <v>16</v>
      </c>
      <c r="L2581" s="3"/>
    </row>
    <row r="2582" spans="1:12" ht="114.95" customHeight="1">
      <c r="A2582" s="32">
        <v>2554</v>
      </c>
      <c r="B2582" s="2">
        <v>44396.64166666667</v>
      </c>
      <c r="C2582" s="3" t="s">
        <v>2601</v>
      </c>
      <c r="D2582" s="3" t="s">
        <v>188</v>
      </c>
      <c r="E2582" s="4" t="s">
        <v>255</v>
      </c>
      <c r="F2582" s="2">
        <f t="shared" si="108"/>
        <v>44410.64166666667</v>
      </c>
      <c r="G2582" s="21">
        <v>44409</v>
      </c>
      <c r="H2582" s="23">
        <v>35000</v>
      </c>
      <c r="I2582" s="23">
        <v>40000</v>
      </c>
      <c r="J2582" s="13" t="s">
        <v>19</v>
      </c>
      <c r="K2582" s="24" t="s">
        <v>16</v>
      </c>
      <c r="L2582" s="3"/>
    </row>
    <row r="2583" spans="1:12" ht="114.95" customHeight="1">
      <c r="A2583" s="32">
        <v>2555</v>
      </c>
      <c r="B2583" s="2">
        <v>44399.752083333333</v>
      </c>
      <c r="C2583" s="3" t="s">
        <v>2601</v>
      </c>
      <c r="D2583" s="3" t="s">
        <v>225</v>
      </c>
      <c r="E2583" s="4" t="s">
        <v>2633</v>
      </c>
      <c r="F2583" s="2">
        <f t="shared" si="108"/>
        <v>44413.752083333333</v>
      </c>
      <c r="G2583" s="21">
        <v>44433</v>
      </c>
      <c r="H2583" s="23">
        <v>150000</v>
      </c>
      <c r="I2583" s="23">
        <v>250000</v>
      </c>
      <c r="J2583" s="13" t="s">
        <v>19</v>
      </c>
      <c r="K2583" s="24" t="s">
        <v>16</v>
      </c>
      <c r="L2583" s="3"/>
    </row>
    <row r="2584" spans="1:12" ht="114.95" customHeight="1">
      <c r="A2584" s="32">
        <v>2556</v>
      </c>
      <c r="B2584" s="2">
        <v>44400.461111111108</v>
      </c>
      <c r="C2584" s="3" t="s">
        <v>2601</v>
      </c>
      <c r="D2584" s="3" t="s">
        <v>956</v>
      </c>
      <c r="E2584" s="4" t="s">
        <v>2633</v>
      </c>
      <c r="F2584" s="2">
        <f t="shared" si="108"/>
        <v>44414.461111111108</v>
      </c>
      <c r="G2584" s="21">
        <v>44433</v>
      </c>
      <c r="H2584" s="23">
        <v>45000</v>
      </c>
      <c r="I2584" s="23">
        <v>60000</v>
      </c>
      <c r="J2584" s="13" t="s">
        <v>19</v>
      </c>
      <c r="K2584" s="24" t="s">
        <v>16</v>
      </c>
      <c r="L2584" s="3"/>
    </row>
    <row r="2585" spans="1:12" ht="114.95" customHeight="1">
      <c r="A2585" s="32">
        <v>2548</v>
      </c>
      <c r="B2585" s="2">
        <v>44431.669444444444</v>
      </c>
      <c r="C2585" s="3" t="s">
        <v>2601</v>
      </c>
      <c r="D2585" s="3" t="s">
        <v>377</v>
      </c>
      <c r="E2585" s="4" t="s">
        <v>2634</v>
      </c>
      <c r="F2585" s="2">
        <f>SUM(B2585+14)</f>
        <v>44445.669444444444</v>
      </c>
      <c r="G2585" s="5">
        <v>44433</v>
      </c>
      <c r="H2585" s="6">
        <v>25000</v>
      </c>
      <c r="I2585" s="7">
        <v>60000</v>
      </c>
      <c r="J2585" s="4" t="s">
        <v>51</v>
      </c>
      <c r="K2585" s="8" t="s">
        <v>16</v>
      </c>
      <c r="L2585" s="3"/>
    </row>
    <row r="2586" spans="1:12" ht="114.95" customHeight="1">
      <c r="A2586" s="32">
        <v>2558</v>
      </c>
      <c r="B2586" s="2">
        <v>44435.38958333333</v>
      </c>
      <c r="C2586" s="3" t="s">
        <v>2601</v>
      </c>
      <c r="D2586" s="3" t="s">
        <v>2420</v>
      </c>
      <c r="E2586" s="4" t="s">
        <v>2633</v>
      </c>
      <c r="F2586" s="2">
        <f>SUM(B2586+14)</f>
        <v>44449.38958333333</v>
      </c>
      <c r="G2586" s="5">
        <v>44433</v>
      </c>
      <c r="H2586" s="6">
        <v>40000</v>
      </c>
      <c r="I2586" s="7">
        <v>60000</v>
      </c>
      <c r="J2586" s="4" t="s">
        <v>19</v>
      </c>
      <c r="K2586" s="8" t="s">
        <v>16</v>
      </c>
      <c r="L2586" s="3"/>
    </row>
    <row r="2587" spans="1:12" ht="114.95" customHeight="1">
      <c r="A2587" s="32">
        <v>2559</v>
      </c>
      <c r="B2587" s="2">
        <v>43259</v>
      </c>
      <c r="C2587" s="3" t="s">
        <v>2635</v>
      </c>
      <c r="D2587" s="3" t="s">
        <v>1610</v>
      </c>
      <c r="E2587" s="4" t="s">
        <v>433</v>
      </c>
      <c r="F2587" s="2">
        <f t="shared" ref="F2587:F2595" si="109">B2587+10</f>
        <v>43269</v>
      </c>
      <c r="G2587" s="5">
        <v>42548</v>
      </c>
      <c r="H2587" s="6">
        <v>154441</v>
      </c>
      <c r="I2587" s="7">
        <v>154441</v>
      </c>
      <c r="J2587" s="4" t="s">
        <v>314</v>
      </c>
      <c r="K2587" s="8" t="s">
        <v>16</v>
      </c>
      <c r="L2587" s="3" t="s">
        <v>96</v>
      </c>
    </row>
    <row r="2588" spans="1:12" ht="114.95" customHeight="1">
      <c r="A2588" s="32">
        <v>2560</v>
      </c>
      <c r="B2588" s="2">
        <v>43259</v>
      </c>
      <c r="C2588" s="3" t="s">
        <v>2635</v>
      </c>
      <c r="D2588" s="3" t="s">
        <v>76</v>
      </c>
      <c r="E2588" s="4" t="s">
        <v>2636</v>
      </c>
      <c r="F2588" s="2">
        <f t="shared" si="109"/>
        <v>43269</v>
      </c>
      <c r="G2588" s="5">
        <v>42552</v>
      </c>
      <c r="H2588" s="6">
        <v>117550</v>
      </c>
      <c r="I2588" s="7">
        <v>117550</v>
      </c>
      <c r="J2588" s="4" t="s">
        <v>314</v>
      </c>
      <c r="K2588" s="8" t="s">
        <v>16</v>
      </c>
      <c r="L2588" s="3" t="s">
        <v>96</v>
      </c>
    </row>
    <row r="2589" spans="1:12" ht="114.95" customHeight="1">
      <c r="A2589" s="32">
        <v>2561</v>
      </c>
      <c r="B2589" s="2">
        <v>43259</v>
      </c>
      <c r="C2589" s="3" t="s">
        <v>2635</v>
      </c>
      <c r="D2589" s="3" t="s">
        <v>2637</v>
      </c>
      <c r="E2589" s="4" t="s">
        <v>2638</v>
      </c>
      <c r="F2589" s="2">
        <f t="shared" si="109"/>
        <v>43269</v>
      </c>
      <c r="G2589" s="5">
        <v>42600</v>
      </c>
      <c r="H2589" s="6">
        <v>35252</v>
      </c>
      <c r="I2589" s="7">
        <v>35252</v>
      </c>
      <c r="J2589" s="4" t="s">
        <v>314</v>
      </c>
      <c r="K2589" s="8" t="s">
        <v>16</v>
      </c>
      <c r="L2589" s="3" t="s">
        <v>96</v>
      </c>
    </row>
    <row r="2590" spans="1:12" ht="114.95" customHeight="1">
      <c r="A2590" s="32">
        <v>2562</v>
      </c>
      <c r="B2590" s="2">
        <v>43259</v>
      </c>
      <c r="C2590" s="3" t="s">
        <v>2635</v>
      </c>
      <c r="D2590" s="3" t="s">
        <v>2639</v>
      </c>
      <c r="E2590" s="4" t="s">
        <v>559</v>
      </c>
      <c r="F2590" s="2">
        <f t="shared" si="109"/>
        <v>43269</v>
      </c>
      <c r="G2590" s="5">
        <v>42353</v>
      </c>
      <c r="H2590" s="6">
        <v>93500</v>
      </c>
      <c r="I2590" s="7">
        <v>93500</v>
      </c>
      <c r="J2590" s="4" t="s">
        <v>314</v>
      </c>
      <c r="K2590" s="8" t="s">
        <v>16</v>
      </c>
      <c r="L2590" s="3" t="s">
        <v>96</v>
      </c>
    </row>
    <row r="2591" spans="1:12" ht="114.95" customHeight="1">
      <c r="A2591" s="32">
        <v>2563</v>
      </c>
      <c r="B2591" s="2">
        <v>43259</v>
      </c>
      <c r="C2591" s="3" t="s">
        <v>2635</v>
      </c>
      <c r="D2591" s="2" t="s">
        <v>2640</v>
      </c>
      <c r="E2591" s="4" t="s">
        <v>2641</v>
      </c>
      <c r="F2591" s="2">
        <f t="shared" si="109"/>
        <v>43269</v>
      </c>
      <c r="G2591" s="5">
        <v>42186</v>
      </c>
      <c r="H2591" s="6">
        <v>408618</v>
      </c>
      <c r="I2591" s="9">
        <v>408618</v>
      </c>
      <c r="J2591" s="4" t="s">
        <v>314</v>
      </c>
      <c r="K2591" s="8" t="s">
        <v>16</v>
      </c>
      <c r="L2591" s="3" t="s">
        <v>96</v>
      </c>
    </row>
    <row r="2592" spans="1:12" ht="114.95" customHeight="1">
      <c r="A2592" s="32">
        <v>2564</v>
      </c>
      <c r="B2592" s="2">
        <v>43259</v>
      </c>
      <c r="C2592" s="3" t="s">
        <v>2635</v>
      </c>
      <c r="D2592" s="3" t="s">
        <v>2642</v>
      </c>
      <c r="E2592" s="4" t="s">
        <v>2643</v>
      </c>
      <c r="F2592" s="2">
        <f t="shared" si="109"/>
        <v>43269</v>
      </c>
      <c r="G2592" s="5">
        <v>42370</v>
      </c>
      <c r="H2592" s="6">
        <v>93000</v>
      </c>
      <c r="I2592" s="7">
        <v>93000</v>
      </c>
      <c r="J2592" s="4" t="s">
        <v>314</v>
      </c>
      <c r="K2592" s="8" t="s">
        <v>16</v>
      </c>
      <c r="L2592" s="3" t="s">
        <v>96</v>
      </c>
    </row>
    <row r="2593" spans="1:12" ht="114.95" customHeight="1">
      <c r="A2593" s="32">
        <v>2565</v>
      </c>
      <c r="B2593" s="2">
        <v>43259</v>
      </c>
      <c r="C2593" s="3" t="s">
        <v>2635</v>
      </c>
      <c r="D2593" s="3" t="s">
        <v>195</v>
      </c>
      <c r="E2593" s="4" t="s">
        <v>527</v>
      </c>
      <c r="F2593" s="2">
        <f t="shared" si="109"/>
        <v>43269</v>
      </c>
      <c r="G2593" s="5">
        <v>42552</v>
      </c>
      <c r="H2593" s="6">
        <v>118019</v>
      </c>
      <c r="I2593" s="7">
        <v>118019</v>
      </c>
      <c r="J2593" s="4" t="s">
        <v>314</v>
      </c>
      <c r="K2593" s="8" t="s">
        <v>16</v>
      </c>
      <c r="L2593" s="3" t="s">
        <v>96</v>
      </c>
    </row>
    <row r="2594" spans="1:12" ht="114.95" customHeight="1">
      <c r="A2594" s="32">
        <v>2566</v>
      </c>
      <c r="B2594" s="2">
        <v>43259</v>
      </c>
      <c r="C2594" s="3" t="s">
        <v>2635</v>
      </c>
      <c r="D2594" s="3" t="s">
        <v>92</v>
      </c>
      <c r="E2594" s="4" t="s">
        <v>93</v>
      </c>
      <c r="F2594" s="2">
        <f t="shared" si="109"/>
        <v>43269</v>
      </c>
      <c r="G2594" s="5">
        <v>42538</v>
      </c>
      <c r="H2594" s="6">
        <v>43592</v>
      </c>
      <c r="I2594" s="7">
        <v>43592</v>
      </c>
      <c r="J2594" s="4" t="s">
        <v>314</v>
      </c>
      <c r="K2594" s="8" t="s">
        <v>16</v>
      </c>
      <c r="L2594" s="3" t="s">
        <v>96</v>
      </c>
    </row>
    <row r="2595" spans="1:12" ht="114.95" customHeight="1">
      <c r="A2595" s="32">
        <v>2567</v>
      </c>
      <c r="B2595" s="2">
        <v>43259</v>
      </c>
      <c r="C2595" s="3" t="s">
        <v>2635</v>
      </c>
      <c r="D2595" s="3" t="s">
        <v>2644</v>
      </c>
      <c r="E2595" s="4" t="s">
        <v>1530</v>
      </c>
      <c r="F2595" s="2">
        <f t="shared" si="109"/>
        <v>43269</v>
      </c>
      <c r="G2595" s="5">
        <v>42248</v>
      </c>
      <c r="H2595" s="6">
        <v>70090</v>
      </c>
      <c r="I2595" s="7">
        <v>70090</v>
      </c>
      <c r="J2595" s="4" t="s">
        <v>314</v>
      </c>
      <c r="K2595" s="8" t="s">
        <v>16</v>
      </c>
      <c r="L2595" s="3" t="s">
        <v>96</v>
      </c>
    </row>
    <row r="2596" spans="1:12" ht="114.95" customHeight="1">
      <c r="A2596" s="32">
        <v>2568</v>
      </c>
      <c r="B2596" s="2">
        <v>43438</v>
      </c>
      <c r="C2596" s="3" t="s">
        <v>2635</v>
      </c>
      <c r="D2596" s="3" t="s">
        <v>1201</v>
      </c>
      <c r="E2596" s="4" t="s">
        <v>2645</v>
      </c>
      <c r="F2596" s="2">
        <f>SUM(B2596+14)</f>
        <v>43452</v>
      </c>
      <c r="G2596" s="5">
        <v>43344</v>
      </c>
      <c r="H2596" s="6">
        <v>31222.5</v>
      </c>
      <c r="I2596" s="9">
        <v>31222.5</v>
      </c>
      <c r="J2596" s="4" t="s">
        <v>15</v>
      </c>
      <c r="K2596" s="8" t="s">
        <v>16</v>
      </c>
      <c r="L2596" s="3" t="s">
        <v>20</v>
      </c>
    </row>
    <row r="2597" spans="1:12" ht="114.95" customHeight="1">
      <c r="A2597" s="32">
        <v>2569</v>
      </c>
      <c r="B2597" s="2">
        <v>43438</v>
      </c>
      <c r="C2597" s="3" t="s">
        <v>2635</v>
      </c>
      <c r="D2597" s="3" t="s">
        <v>182</v>
      </c>
      <c r="E2597" s="4" t="s">
        <v>2646</v>
      </c>
      <c r="F2597" s="2">
        <f>SUM(B2597+14)</f>
        <v>43452</v>
      </c>
      <c r="G2597" s="5">
        <v>43374</v>
      </c>
      <c r="H2597" s="6">
        <v>60952</v>
      </c>
      <c r="I2597" s="7">
        <v>60952</v>
      </c>
      <c r="J2597" s="4" t="s">
        <v>15</v>
      </c>
      <c r="K2597" s="8" t="s">
        <v>16</v>
      </c>
      <c r="L2597" s="3" t="s">
        <v>20</v>
      </c>
    </row>
    <row r="2598" spans="1:12" ht="114.95" customHeight="1">
      <c r="A2598" s="32">
        <v>2570</v>
      </c>
      <c r="B2598" s="2">
        <v>43487</v>
      </c>
      <c r="C2598" s="3" t="s">
        <v>2635</v>
      </c>
      <c r="D2598" s="3" t="s">
        <v>510</v>
      </c>
      <c r="E2598" s="4" t="s">
        <v>2647</v>
      </c>
      <c r="F2598" s="2">
        <f>SUM(B2598+14)</f>
        <v>43501</v>
      </c>
      <c r="G2598" s="5">
        <v>43497</v>
      </c>
      <c r="H2598" s="6">
        <v>285674.40000000002</v>
      </c>
      <c r="I2598" s="7">
        <v>285674.40000000002</v>
      </c>
      <c r="J2598" s="4" t="s">
        <v>15</v>
      </c>
      <c r="K2598" s="8" t="s">
        <v>16</v>
      </c>
      <c r="L2598" s="3" t="s">
        <v>146</v>
      </c>
    </row>
    <row r="2599" spans="1:12" ht="114.95" customHeight="1">
      <c r="A2599" s="32">
        <v>2571</v>
      </c>
      <c r="B2599" s="2">
        <v>43630</v>
      </c>
      <c r="C2599" s="3" t="s">
        <v>2635</v>
      </c>
      <c r="D2599" s="3" t="s">
        <v>1015</v>
      </c>
      <c r="E2599" s="4" t="s">
        <v>706</v>
      </c>
      <c r="F2599" s="2">
        <v>43644</v>
      </c>
      <c r="G2599" s="5">
        <v>43472</v>
      </c>
      <c r="H2599" s="6">
        <v>188600</v>
      </c>
      <c r="I2599" s="7">
        <v>188600</v>
      </c>
      <c r="J2599" s="4" t="s">
        <v>15</v>
      </c>
      <c r="K2599" s="8" t="s">
        <v>16</v>
      </c>
      <c r="L2599" s="3"/>
    </row>
    <row r="2600" spans="1:12" ht="114.95" customHeight="1">
      <c r="A2600" s="32">
        <v>2572</v>
      </c>
      <c r="B2600" s="2">
        <v>43630</v>
      </c>
      <c r="C2600" s="3" t="s">
        <v>2635</v>
      </c>
      <c r="D2600" s="3" t="s">
        <v>2639</v>
      </c>
      <c r="E2600" s="4" t="s">
        <v>306</v>
      </c>
      <c r="F2600" s="2">
        <v>43644</v>
      </c>
      <c r="G2600" s="5">
        <v>43472</v>
      </c>
      <c r="H2600" s="6">
        <v>120000</v>
      </c>
      <c r="I2600" s="7">
        <v>120000</v>
      </c>
      <c r="J2600" s="4" t="s">
        <v>15</v>
      </c>
      <c r="K2600" s="8" t="s">
        <v>16</v>
      </c>
      <c r="L2600" s="3"/>
    </row>
    <row r="2601" spans="1:12" ht="114.95" customHeight="1">
      <c r="A2601" s="32">
        <v>2573</v>
      </c>
      <c r="B2601" s="2">
        <v>43630</v>
      </c>
      <c r="C2601" s="3" t="s">
        <v>2635</v>
      </c>
      <c r="D2601" s="3" t="s">
        <v>1610</v>
      </c>
      <c r="E2601" s="4" t="s">
        <v>433</v>
      </c>
      <c r="F2601" s="2">
        <v>43644</v>
      </c>
      <c r="G2601" s="5">
        <v>43472</v>
      </c>
      <c r="H2601" s="6">
        <v>225000</v>
      </c>
      <c r="I2601" s="7">
        <v>225000</v>
      </c>
      <c r="J2601" s="4" t="s">
        <v>15</v>
      </c>
      <c r="K2601" s="8" t="s">
        <v>16</v>
      </c>
      <c r="L2601" s="3"/>
    </row>
    <row r="2602" spans="1:12" ht="114.95" customHeight="1">
      <c r="A2602" s="32">
        <v>2574</v>
      </c>
      <c r="B2602" s="2">
        <v>43630</v>
      </c>
      <c r="C2602" s="3" t="s">
        <v>2635</v>
      </c>
      <c r="D2602" s="3" t="s">
        <v>252</v>
      </c>
      <c r="E2602" s="4" t="s">
        <v>253</v>
      </c>
      <c r="F2602" s="2">
        <v>43644</v>
      </c>
      <c r="G2602" s="5">
        <v>43472</v>
      </c>
      <c r="H2602" s="6">
        <v>87000</v>
      </c>
      <c r="I2602" s="7">
        <v>87000</v>
      </c>
      <c r="J2602" s="4" t="s">
        <v>15</v>
      </c>
      <c r="K2602" s="8" t="s">
        <v>16</v>
      </c>
      <c r="L2602" s="3"/>
    </row>
    <row r="2603" spans="1:12" ht="114.95" customHeight="1">
      <c r="A2603" s="32">
        <v>2575</v>
      </c>
      <c r="B2603" s="2">
        <v>43630</v>
      </c>
      <c r="C2603" s="3" t="s">
        <v>2635</v>
      </c>
      <c r="D2603" s="3" t="s">
        <v>2648</v>
      </c>
      <c r="E2603" s="4" t="s">
        <v>2649</v>
      </c>
      <c r="F2603" s="2">
        <v>43644</v>
      </c>
      <c r="G2603" s="5">
        <v>43472</v>
      </c>
      <c r="H2603" s="6">
        <v>545845</v>
      </c>
      <c r="I2603" s="7">
        <v>545845</v>
      </c>
      <c r="J2603" s="4" t="s">
        <v>15</v>
      </c>
      <c r="K2603" s="8" t="s">
        <v>16</v>
      </c>
      <c r="L2603" s="3"/>
    </row>
    <row r="2604" spans="1:12" ht="114.95" customHeight="1">
      <c r="A2604" s="32">
        <v>2576</v>
      </c>
      <c r="B2604" s="2">
        <v>43630</v>
      </c>
      <c r="C2604" s="3" t="s">
        <v>2635</v>
      </c>
      <c r="D2604" s="3" t="s">
        <v>538</v>
      </c>
      <c r="E2604" s="4" t="s">
        <v>158</v>
      </c>
      <c r="F2604" s="2">
        <v>43644</v>
      </c>
      <c r="G2604" s="5">
        <v>43472</v>
      </c>
      <c r="H2604" s="6">
        <v>33639</v>
      </c>
      <c r="I2604" s="7">
        <v>33639</v>
      </c>
      <c r="J2604" s="4" t="s">
        <v>37</v>
      </c>
      <c r="K2604" s="8" t="s">
        <v>16</v>
      </c>
      <c r="L2604" s="3"/>
    </row>
    <row r="2605" spans="1:12" ht="114.95" customHeight="1">
      <c r="A2605" s="32">
        <v>2577</v>
      </c>
      <c r="B2605" s="2">
        <v>43630</v>
      </c>
      <c r="C2605" s="3" t="s">
        <v>2635</v>
      </c>
      <c r="D2605" s="3" t="s">
        <v>35</v>
      </c>
      <c r="E2605" s="4" t="s">
        <v>136</v>
      </c>
      <c r="F2605" s="2">
        <v>43644</v>
      </c>
      <c r="G2605" s="5">
        <v>43472</v>
      </c>
      <c r="H2605" s="6">
        <v>98760</v>
      </c>
      <c r="I2605" s="7">
        <v>98760</v>
      </c>
      <c r="J2605" s="4" t="s">
        <v>37</v>
      </c>
      <c r="K2605" s="8" t="s">
        <v>16</v>
      </c>
      <c r="L2605" s="3"/>
    </row>
    <row r="2606" spans="1:12" ht="114.95" customHeight="1">
      <c r="A2606" s="32">
        <v>2578</v>
      </c>
      <c r="B2606" s="2">
        <v>43630</v>
      </c>
      <c r="C2606" s="3" t="s">
        <v>2635</v>
      </c>
      <c r="D2606" s="3" t="s">
        <v>55</v>
      </c>
      <c r="E2606" s="4" t="s">
        <v>56</v>
      </c>
      <c r="F2606" s="2">
        <v>43644</v>
      </c>
      <c r="G2606" s="5">
        <v>43472</v>
      </c>
      <c r="H2606" s="6">
        <v>38367</v>
      </c>
      <c r="I2606" s="7">
        <v>38367</v>
      </c>
      <c r="J2606" s="4" t="s">
        <v>37</v>
      </c>
      <c r="K2606" s="8" t="s">
        <v>16</v>
      </c>
      <c r="L2606" s="3"/>
    </row>
    <row r="2607" spans="1:12" ht="114.95" customHeight="1">
      <c r="A2607" s="32">
        <v>2579</v>
      </c>
      <c r="B2607" s="2">
        <v>43630</v>
      </c>
      <c r="C2607" s="3" t="s">
        <v>2635</v>
      </c>
      <c r="D2607" s="3" t="s">
        <v>323</v>
      </c>
      <c r="E2607" s="4" t="s">
        <v>2650</v>
      </c>
      <c r="F2607" s="2">
        <v>43644</v>
      </c>
      <c r="G2607" s="5">
        <v>43473</v>
      </c>
      <c r="H2607" s="6">
        <v>25000</v>
      </c>
      <c r="I2607" s="7">
        <v>25000</v>
      </c>
      <c r="J2607" s="4" t="s">
        <v>15</v>
      </c>
      <c r="K2607" s="8" t="s">
        <v>16</v>
      </c>
      <c r="L2607" s="3"/>
    </row>
    <row r="2608" spans="1:12" ht="114.95" customHeight="1">
      <c r="A2608" s="32">
        <v>2580</v>
      </c>
      <c r="B2608" s="2">
        <v>43630</v>
      </c>
      <c r="C2608" s="3" t="s">
        <v>2635</v>
      </c>
      <c r="D2608" s="3" t="s">
        <v>1228</v>
      </c>
      <c r="E2608" s="4" t="s">
        <v>347</v>
      </c>
      <c r="F2608" s="2">
        <v>43644</v>
      </c>
      <c r="G2608" s="5">
        <v>43472</v>
      </c>
      <c r="H2608" s="6">
        <v>141600</v>
      </c>
      <c r="I2608" s="7">
        <v>141600</v>
      </c>
      <c r="J2608" s="4" t="s">
        <v>15</v>
      </c>
      <c r="K2608" s="8" t="s">
        <v>16</v>
      </c>
      <c r="L2608" s="3"/>
    </row>
    <row r="2609" spans="1:12" ht="114.95" customHeight="1">
      <c r="A2609" s="32">
        <v>2581</v>
      </c>
      <c r="B2609" s="2">
        <v>43630</v>
      </c>
      <c r="C2609" s="3" t="s">
        <v>2635</v>
      </c>
      <c r="D2609" s="3" t="s">
        <v>252</v>
      </c>
      <c r="E2609" s="4" t="s">
        <v>2651</v>
      </c>
      <c r="F2609" s="2">
        <v>43644</v>
      </c>
      <c r="G2609" s="5">
        <v>43472</v>
      </c>
      <c r="H2609" s="6">
        <v>79000</v>
      </c>
      <c r="I2609" s="7">
        <v>79000</v>
      </c>
      <c r="J2609" s="4" t="s">
        <v>15</v>
      </c>
      <c r="K2609" s="8" t="s">
        <v>16</v>
      </c>
      <c r="L2609" s="3"/>
    </row>
    <row r="2610" spans="1:12" ht="114.95" customHeight="1">
      <c r="A2610" s="32">
        <v>2582</v>
      </c>
      <c r="B2610" s="2">
        <v>43654</v>
      </c>
      <c r="C2610" s="3" t="s">
        <v>2635</v>
      </c>
      <c r="D2610" s="3" t="s">
        <v>1610</v>
      </c>
      <c r="E2610" s="4" t="s">
        <v>433</v>
      </c>
      <c r="F2610" s="2">
        <f t="shared" ref="F2610:F2625" si="110">SUM(B2610+14)</f>
        <v>43668</v>
      </c>
      <c r="G2610" s="5">
        <v>42903</v>
      </c>
      <c r="H2610" s="6">
        <v>262019</v>
      </c>
      <c r="I2610" s="7">
        <v>262019</v>
      </c>
      <c r="J2610" s="4" t="s">
        <v>19</v>
      </c>
      <c r="K2610" s="8" t="s">
        <v>16</v>
      </c>
      <c r="L2610" s="3" t="s">
        <v>2652</v>
      </c>
    </row>
    <row r="2611" spans="1:12" ht="114.95" customHeight="1">
      <c r="A2611" s="32">
        <v>2583</v>
      </c>
      <c r="B2611" s="2">
        <v>43654</v>
      </c>
      <c r="C2611" s="3" t="s">
        <v>2635</v>
      </c>
      <c r="D2611" s="3" t="s">
        <v>76</v>
      </c>
      <c r="E2611" s="4" t="s">
        <v>712</v>
      </c>
      <c r="F2611" s="2">
        <f t="shared" si="110"/>
        <v>43668</v>
      </c>
      <c r="G2611" s="5">
        <v>42917</v>
      </c>
      <c r="H2611" s="6">
        <v>128095</v>
      </c>
      <c r="I2611" s="34">
        <v>128095</v>
      </c>
      <c r="J2611" s="4" t="s">
        <v>19</v>
      </c>
      <c r="K2611" s="8" t="s">
        <v>16</v>
      </c>
      <c r="L2611" s="3" t="s">
        <v>2652</v>
      </c>
    </row>
    <row r="2612" spans="1:12" ht="114.95" customHeight="1">
      <c r="A2612" s="32">
        <v>2584</v>
      </c>
      <c r="B2612" s="2">
        <v>43654</v>
      </c>
      <c r="C2612" s="3" t="s">
        <v>2635</v>
      </c>
      <c r="D2612" s="3" t="s">
        <v>2639</v>
      </c>
      <c r="E2612" s="4" t="s">
        <v>306</v>
      </c>
      <c r="F2612" s="2">
        <f t="shared" si="110"/>
        <v>43668</v>
      </c>
      <c r="G2612" s="5">
        <v>42736</v>
      </c>
      <c r="H2612" s="6">
        <v>102000</v>
      </c>
      <c r="I2612" s="7">
        <v>102000</v>
      </c>
      <c r="J2612" s="4" t="s">
        <v>19</v>
      </c>
      <c r="K2612" s="8" t="s">
        <v>16</v>
      </c>
      <c r="L2612" s="3" t="s">
        <v>2652</v>
      </c>
    </row>
    <row r="2613" spans="1:12" ht="114.95" customHeight="1">
      <c r="A2613" s="32">
        <v>2585</v>
      </c>
      <c r="B2613" s="2">
        <v>43654</v>
      </c>
      <c r="C2613" s="3" t="s">
        <v>2635</v>
      </c>
      <c r="D2613" s="3" t="s">
        <v>2639</v>
      </c>
      <c r="E2613" s="4" t="s">
        <v>306</v>
      </c>
      <c r="F2613" s="2">
        <f t="shared" si="110"/>
        <v>43668</v>
      </c>
      <c r="G2613" s="5">
        <v>43101</v>
      </c>
      <c r="H2613" s="6">
        <v>102000</v>
      </c>
      <c r="I2613" s="7">
        <v>102000</v>
      </c>
      <c r="J2613" s="4" t="s">
        <v>19</v>
      </c>
      <c r="K2613" s="8" t="s">
        <v>16</v>
      </c>
      <c r="L2613" s="3" t="s">
        <v>2652</v>
      </c>
    </row>
    <row r="2614" spans="1:12" ht="114.95" customHeight="1">
      <c r="A2614" s="32">
        <v>2586</v>
      </c>
      <c r="B2614" s="2">
        <v>43654</v>
      </c>
      <c r="C2614" s="3" t="s">
        <v>2635</v>
      </c>
      <c r="D2614" s="3" t="s">
        <v>1015</v>
      </c>
      <c r="E2614" s="4" t="s">
        <v>706</v>
      </c>
      <c r="F2614" s="2">
        <f t="shared" si="110"/>
        <v>43668</v>
      </c>
      <c r="G2614" s="5">
        <v>43080</v>
      </c>
      <c r="H2614" s="6">
        <v>142136</v>
      </c>
      <c r="I2614" s="7">
        <v>142136</v>
      </c>
      <c r="J2614" s="4" t="s">
        <v>19</v>
      </c>
      <c r="K2614" s="8" t="s">
        <v>16</v>
      </c>
      <c r="L2614" s="3" t="s">
        <v>2652</v>
      </c>
    </row>
    <row r="2615" spans="1:12" ht="114.95" customHeight="1">
      <c r="A2615" s="32">
        <v>2587</v>
      </c>
      <c r="B2615" s="2">
        <v>43654</v>
      </c>
      <c r="C2615" s="3" t="s">
        <v>2635</v>
      </c>
      <c r="D2615" s="3" t="s">
        <v>1015</v>
      </c>
      <c r="E2615" s="4" t="s">
        <v>706</v>
      </c>
      <c r="F2615" s="2">
        <f t="shared" si="110"/>
        <v>43668</v>
      </c>
      <c r="G2615" s="5">
        <v>43445</v>
      </c>
      <c r="H2615" s="6">
        <v>142136</v>
      </c>
      <c r="I2615" s="7">
        <v>142136</v>
      </c>
      <c r="J2615" s="4" t="s">
        <v>19</v>
      </c>
      <c r="K2615" s="8" t="s">
        <v>16</v>
      </c>
      <c r="L2615" s="3" t="s">
        <v>2652</v>
      </c>
    </row>
    <row r="2616" spans="1:12" ht="114.95" customHeight="1">
      <c r="A2616" s="32">
        <v>2588</v>
      </c>
      <c r="B2616" s="2">
        <v>43654</v>
      </c>
      <c r="C2616" s="3" t="s">
        <v>2635</v>
      </c>
      <c r="D2616" s="3" t="s">
        <v>2640</v>
      </c>
      <c r="E2616" s="4" t="s">
        <v>2653</v>
      </c>
      <c r="F2616" s="2">
        <f t="shared" si="110"/>
        <v>43668</v>
      </c>
      <c r="G2616" s="5">
        <v>42917</v>
      </c>
      <c r="H2616" s="6">
        <v>361968</v>
      </c>
      <c r="I2616" s="7">
        <v>361968</v>
      </c>
      <c r="J2616" s="4" t="s">
        <v>19</v>
      </c>
      <c r="K2616" s="8" t="s">
        <v>16</v>
      </c>
      <c r="L2616" s="3" t="s">
        <v>2652</v>
      </c>
    </row>
    <row r="2617" spans="1:12" ht="114.95" customHeight="1">
      <c r="A2617" s="32">
        <v>2589</v>
      </c>
      <c r="B2617" s="2">
        <v>43654</v>
      </c>
      <c r="C2617" s="3" t="s">
        <v>2635</v>
      </c>
      <c r="D2617" s="3" t="s">
        <v>2654</v>
      </c>
      <c r="E2617" s="4" t="s">
        <v>298</v>
      </c>
      <c r="F2617" s="2">
        <f t="shared" si="110"/>
        <v>43668</v>
      </c>
      <c r="G2617" s="5">
        <v>42736</v>
      </c>
      <c r="H2617" s="6">
        <v>95000</v>
      </c>
      <c r="I2617" s="34">
        <v>95000</v>
      </c>
      <c r="J2617" s="4" t="s">
        <v>19</v>
      </c>
      <c r="K2617" s="8" t="s">
        <v>16</v>
      </c>
      <c r="L2617" s="3" t="s">
        <v>2652</v>
      </c>
    </row>
    <row r="2618" spans="1:12" ht="114.95" customHeight="1">
      <c r="A2618" s="32">
        <v>2590</v>
      </c>
      <c r="B2618" s="2">
        <v>43654</v>
      </c>
      <c r="C2618" s="3" t="s">
        <v>2635</v>
      </c>
      <c r="D2618" s="3" t="s">
        <v>2654</v>
      </c>
      <c r="E2618" s="4" t="s">
        <v>298</v>
      </c>
      <c r="F2618" s="2">
        <f t="shared" si="110"/>
        <v>43668</v>
      </c>
      <c r="G2618" s="5">
        <v>43101</v>
      </c>
      <c r="H2618" s="6">
        <v>95000</v>
      </c>
      <c r="I2618" s="34">
        <v>95000</v>
      </c>
      <c r="J2618" s="4" t="s">
        <v>19</v>
      </c>
      <c r="K2618" s="8" t="s">
        <v>16</v>
      </c>
      <c r="L2618" s="3" t="s">
        <v>2652</v>
      </c>
    </row>
    <row r="2619" spans="1:12" ht="114.95" customHeight="1">
      <c r="A2619" s="32">
        <v>2591</v>
      </c>
      <c r="B2619" s="2">
        <v>43654</v>
      </c>
      <c r="C2619" s="3" t="s">
        <v>2635</v>
      </c>
      <c r="D2619" s="3" t="s">
        <v>65</v>
      </c>
      <c r="E2619" s="4" t="s">
        <v>78</v>
      </c>
      <c r="F2619" s="2">
        <f t="shared" si="110"/>
        <v>43668</v>
      </c>
      <c r="G2619" s="5">
        <v>42917</v>
      </c>
      <c r="H2619" s="6">
        <v>120240</v>
      </c>
      <c r="I2619" s="7">
        <v>120240</v>
      </c>
      <c r="J2619" s="4" t="s">
        <v>19</v>
      </c>
      <c r="K2619" s="8" t="s">
        <v>16</v>
      </c>
      <c r="L2619" s="3" t="s">
        <v>2652</v>
      </c>
    </row>
    <row r="2620" spans="1:12" ht="114.95" customHeight="1">
      <c r="A2620" s="32">
        <v>2592</v>
      </c>
      <c r="B2620" s="2">
        <v>43654</v>
      </c>
      <c r="C2620" s="3" t="s">
        <v>2635</v>
      </c>
      <c r="D2620" s="3" t="s">
        <v>2644</v>
      </c>
      <c r="E2620" s="11" t="s">
        <v>120</v>
      </c>
      <c r="F2620" s="2">
        <f t="shared" si="110"/>
        <v>43668</v>
      </c>
      <c r="G2620" s="5">
        <v>42983</v>
      </c>
      <c r="H2620" s="6">
        <v>77820</v>
      </c>
      <c r="I2620" s="7">
        <v>77820</v>
      </c>
      <c r="J2620" s="4" t="s">
        <v>19</v>
      </c>
      <c r="K2620" s="8" t="s">
        <v>16</v>
      </c>
      <c r="L2620" s="3" t="s">
        <v>2652</v>
      </c>
    </row>
    <row r="2621" spans="1:12" ht="114.95" customHeight="1">
      <c r="A2621" s="32">
        <v>2593</v>
      </c>
      <c r="B2621" s="2">
        <v>43654</v>
      </c>
      <c r="C2621" s="3" t="s">
        <v>2635</v>
      </c>
      <c r="D2621" s="3" t="s">
        <v>2011</v>
      </c>
      <c r="E2621" s="4" t="s">
        <v>158</v>
      </c>
      <c r="F2621" s="2">
        <f t="shared" si="110"/>
        <v>43668</v>
      </c>
      <c r="G2621" s="5">
        <v>42917</v>
      </c>
      <c r="H2621" s="6">
        <v>34251</v>
      </c>
      <c r="I2621" s="7">
        <v>34251</v>
      </c>
      <c r="J2621" s="4" t="s">
        <v>37</v>
      </c>
      <c r="K2621" s="8" t="s">
        <v>16</v>
      </c>
      <c r="L2621" s="3" t="s">
        <v>2652</v>
      </c>
    </row>
    <row r="2622" spans="1:12" ht="114.95" customHeight="1">
      <c r="A2622" s="32">
        <v>2594</v>
      </c>
      <c r="B2622" s="2">
        <v>43654</v>
      </c>
      <c r="C2622" s="3" t="s">
        <v>2635</v>
      </c>
      <c r="D2622" s="3" t="s">
        <v>35</v>
      </c>
      <c r="E2622" s="4" t="s">
        <v>550</v>
      </c>
      <c r="F2622" s="2">
        <f t="shared" si="110"/>
        <v>43668</v>
      </c>
      <c r="G2622" s="5">
        <v>42917</v>
      </c>
      <c r="H2622" s="6">
        <v>109148</v>
      </c>
      <c r="I2622" s="7">
        <v>109148</v>
      </c>
      <c r="J2622" s="4" t="s">
        <v>37</v>
      </c>
      <c r="K2622" s="8" t="s">
        <v>16</v>
      </c>
      <c r="L2622" s="3" t="s">
        <v>2652</v>
      </c>
    </row>
    <row r="2623" spans="1:12" ht="114.95" customHeight="1">
      <c r="A2623" s="32">
        <v>2595</v>
      </c>
      <c r="B2623" s="2">
        <v>43654</v>
      </c>
      <c r="C2623" s="3" t="s">
        <v>2635</v>
      </c>
      <c r="D2623" s="3" t="s">
        <v>209</v>
      </c>
      <c r="E2623" s="4" t="s">
        <v>93</v>
      </c>
      <c r="F2623" s="2">
        <f t="shared" si="110"/>
        <v>43668</v>
      </c>
      <c r="G2623" s="5">
        <v>42979</v>
      </c>
      <c r="H2623" s="6">
        <v>92871</v>
      </c>
      <c r="I2623" s="7">
        <v>92871</v>
      </c>
      <c r="J2623" s="4" t="s">
        <v>210</v>
      </c>
      <c r="K2623" s="8" t="s">
        <v>16</v>
      </c>
      <c r="L2623" s="3"/>
    </row>
    <row r="2624" spans="1:12" ht="114.95" customHeight="1">
      <c r="A2624" s="32">
        <v>2596</v>
      </c>
      <c r="B2624" s="15">
        <v>43700.491666666669</v>
      </c>
      <c r="C2624" s="2" t="s">
        <v>2635</v>
      </c>
      <c r="D2624" s="3" t="s">
        <v>1610</v>
      </c>
      <c r="E2624" s="4" t="s">
        <v>433</v>
      </c>
      <c r="F2624" s="2">
        <f t="shared" si="110"/>
        <v>43714.491666666669</v>
      </c>
      <c r="G2624" s="5">
        <v>43718</v>
      </c>
      <c r="H2624" s="6">
        <v>200000</v>
      </c>
      <c r="I2624" s="7">
        <v>200000</v>
      </c>
      <c r="J2624" s="4" t="s">
        <v>15</v>
      </c>
      <c r="K2624" s="8" t="s">
        <v>16</v>
      </c>
      <c r="L2624" s="3"/>
    </row>
    <row r="2625" spans="1:12" ht="114.95" customHeight="1">
      <c r="A2625" s="32">
        <v>2597</v>
      </c>
      <c r="B2625" s="15">
        <v>43700.559027777781</v>
      </c>
      <c r="C2625" s="2" t="s">
        <v>2635</v>
      </c>
      <c r="D2625" s="3" t="s">
        <v>65</v>
      </c>
      <c r="E2625" s="4" t="s">
        <v>78</v>
      </c>
      <c r="F2625" s="2">
        <f t="shared" si="110"/>
        <v>43714.559027777781</v>
      </c>
      <c r="G2625" s="5">
        <v>43718</v>
      </c>
      <c r="H2625" s="6">
        <v>115000</v>
      </c>
      <c r="I2625" s="7">
        <v>120250</v>
      </c>
      <c r="J2625" s="4" t="s">
        <v>15</v>
      </c>
      <c r="K2625" s="8" t="s">
        <v>16</v>
      </c>
      <c r="L2625" s="3"/>
    </row>
    <row r="2626" spans="1:12" ht="114.95" customHeight="1">
      <c r="A2626" s="32">
        <v>2598</v>
      </c>
      <c r="B2626" s="2">
        <v>43703.47152777778</v>
      </c>
      <c r="C2626" s="3" t="s">
        <v>2635</v>
      </c>
      <c r="D2626" s="3" t="s">
        <v>2655</v>
      </c>
      <c r="E2626" s="4" t="s">
        <v>120</v>
      </c>
      <c r="F2626" s="2">
        <v>43718</v>
      </c>
      <c r="G2626" s="5">
        <v>43719</v>
      </c>
      <c r="H2626" s="6">
        <v>85000</v>
      </c>
      <c r="I2626" s="7">
        <v>90000</v>
      </c>
      <c r="J2626" s="4" t="s">
        <v>15</v>
      </c>
      <c r="K2626" s="8" t="s">
        <v>16</v>
      </c>
      <c r="L2626" s="3"/>
    </row>
    <row r="2627" spans="1:12" ht="114.95" customHeight="1">
      <c r="A2627" s="32">
        <v>2599</v>
      </c>
      <c r="B2627" s="2">
        <v>43724.570833333331</v>
      </c>
      <c r="C2627" s="3" t="s">
        <v>2635</v>
      </c>
      <c r="D2627" s="3" t="s">
        <v>2656</v>
      </c>
      <c r="E2627" s="4" t="s">
        <v>2657</v>
      </c>
      <c r="F2627" s="2">
        <v>43738</v>
      </c>
      <c r="G2627" s="5">
        <v>43739</v>
      </c>
      <c r="H2627" s="6">
        <v>75000</v>
      </c>
      <c r="I2627" s="7">
        <v>75000</v>
      </c>
      <c r="J2627" s="4" t="s">
        <v>15</v>
      </c>
      <c r="K2627" s="8" t="s">
        <v>16</v>
      </c>
      <c r="L2627" s="3"/>
    </row>
    <row r="2628" spans="1:12" ht="114.95" customHeight="1">
      <c r="A2628" s="32">
        <v>2600</v>
      </c>
      <c r="B2628" s="2">
        <v>43768.841666666667</v>
      </c>
      <c r="C2628" s="3" t="s">
        <v>2635</v>
      </c>
      <c r="D2628" s="3" t="s">
        <v>209</v>
      </c>
      <c r="E2628" s="4" t="s">
        <v>639</v>
      </c>
      <c r="F2628" s="2">
        <v>43783</v>
      </c>
      <c r="G2628" s="5">
        <v>43647</v>
      </c>
      <c r="H2628" s="6">
        <v>157896</v>
      </c>
      <c r="I2628" s="7">
        <v>157896</v>
      </c>
      <c r="J2628" s="4" t="s">
        <v>19</v>
      </c>
      <c r="K2628" s="8" t="s">
        <v>16</v>
      </c>
      <c r="L2628" s="3" t="s">
        <v>20</v>
      </c>
    </row>
    <row r="2629" spans="1:12" ht="114.95" customHeight="1">
      <c r="A2629" s="32">
        <v>2601</v>
      </c>
      <c r="B2629" s="2">
        <v>43788.447916666664</v>
      </c>
      <c r="C2629" s="3" t="s">
        <v>2635</v>
      </c>
      <c r="D2629" s="3" t="s">
        <v>900</v>
      </c>
      <c r="E2629" s="4" t="s">
        <v>2658</v>
      </c>
      <c r="F2629" s="2">
        <f>SUM(B2629+14)</f>
        <v>43802.447916666664</v>
      </c>
      <c r="G2629" s="5">
        <v>43803</v>
      </c>
      <c r="H2629" s="6">
        <v>95500</v>
      </c>
      <c r="I2629" s="7">
        <v>100000</v>
      </c>
      <c r="J2629" s="4" t="s">
        <v>153</v>
      </c>
      <c r="K2629" s="8" t="s">
        <v>16</v>
      </c>
      <c r="L2629" s="3"/>
    </row>
    <row r="2630" spans="1:12" ht="114.95" customHeight="1">
      <c r="A2630" s="32">
        <v>2604</v>
      </c>
      <c r="B2630" s="2">
        <v>43929.804166666669</v>
      </c>
      <c r="C2630" s="3" t="s">
        <v>2635</v>
      </c>
      <c r="D2630" s="3" t="s">
        <v>134</v>
      </c>
      <c r="E2630" s="3" t="s">
        <v>2659</v>
      </c>
      <c r="F2630" s="2">
        <v>43944</v>
      </c>
      <c r="G2630" s="2">
        <v>44013</v>
      </c>
      <c r="H2630" s="10">
        <v>25000</v>
      </c>
      <c r="I2630" s="10">
        <v>50000</v>
      </c>
      <c r="J2630" s="3" t="s">
        <v>15</v>
      </c>
      <c r="K2630" s="3" t="s">
        <v>16</v>
      </c>
      <c r="L2630" s="3"/>
    </row>
    <row r="2631" spans="1:12" ht="114.95" customHeight="1">
      <c r="A2631" s="32">
        <v>2603</v>
      </c>
      <c r="B2631" s="2">
        <v>43929.805555555555</v>
      </c>
      <c r="C2631" s="3" t="s">
        <v>2635</v>
      </c>
      <c r="D2631" s="3" t="s">
        <v>339</v>
      </c>
      <c r="E2631" s="3" t="s">
        <v>2659</v>
      </c>
      <c r="F2631" s="2">
        <v>43944</v>
      </c>
      <c r="G2631" s="2">
        <v>44013</v>
      </c>
      <c r="H2631" s="10">
        <v>25000</v>
      </c>
      <c r="I2631" s="10">
        <v>50000</v>
      </c>
      <c r="J2631" s="3" t="s">
        <v>15</v>
      </c>
      <c r="K2631" s="3" t="s">
        <v>16</v>
      </c>
      <c r="L2631" s="3"/>
    </row>
    <row r="2632" spans="1:12" ht="114.95" customHeight="1">
      <c r="A2632" s="32">
        <v>2605</v>
      </c>
      <c r="B2632" s="2">
        <v>43929.80972222222</v>
      </c>
      <c r="C2632" s="3" t="s">
        <v>2635</v>
      </c>
      <c r="D2632" s="3" t="s">
        <v>2656</v>
      </c>
      <c r="E2632" s="3" t="s">
        <v>2659</v>
      </c>
      <c r="F2632" s="2">
        <v>43944</v>
      </c>
      <c r="G2632" s="2">
        <v>43955</v>
      </c>
      <c r="H2632" s="10">
        <v>25000</v>
      </c>
      <c r="I2632" s="10">
        <v>65000</v>
      </c>
      <c r="J2632" s="3" t="s">
        <v>15</v>
      </c>
      <c r="K2632" s="3" t="s">
        <v>16</v>
      </c>
      <c r="L2632" s="25"/>
    </row>
    <row r="2633" spans="1:12" ht="114.95" customHeight="1">
      <c r="A2633" s="32">
        <v>2606</v>
      </c>
      <c r="B2633" s="2">
        <v>43929.813194444447</v>
      </c>
      <c r="C2633" s="3" t="s">
        <v>2635</v>
      </c>
      <c r="D2633" s="3" t="s">
        <v>267</v>
      </c>
      <c r="E2633" s="3" t="s">
        <v>2659</v>
      </c>
      <c r="F2633" s="2">
        <v>43944</v>
      </c>
      <c r="G2633" s="2">
        <v>44013</v>
      </c>
      <c r="H2633" s="10">
        <v>25000</v>
      </c>
      <c r="I2633" s="10">
        <v>50000</v>
      </c>
      <c r="J2633" s="3" t="s">
        <v>15</v>
      </c>
      <c r="K2633" s="3" t="s">
        <v>16</v>
      </c>
      <c r="L2633" s="3"/>
    </row>
    <row r="2634" spans="1:12" ht="114.95" customHeight="1">
      <c r="A2634" s="32">
        <v>2602</v>
      </c>
      <c r="B2634" s="2">
        <v>43930.893750000003</v>
      </c>
      <c r="C2634" s="3" t="s">
        <v>2635</v>
      </c>
      <c r="D2634" s="3" t="s">
        <v>2660</v>
      </c>
      <c r="E2634" s="3" t="s">
        <v>2661</v>
      </c>
      <c r="F2634" s="2">
        <v>43948</v>
      </c>
      <c r="G2634" s="2">
        <v>43800</v>
      </c>
      <c r="H2634" s="10">
        <v>57000</v>
      </c>
      <c r="I2634" s="10">
        <v>79000</v>
      </c>
      <c r="J2634" s="3" t="s">
        <v>73</v>
      </c>
      <c r="K2634" s="3" t="s">
        <v>16</v>
      </c>
      <c r="L2634" s="3"/>
    </row>
    <row r="2635" spans="1:12" ht="114.95" customHeight="1">
      <c r="A2635" s="32">
        <v>2607</v>
      </c>
      <c r="B2635" s="2">
        <v>43930.899305555555</v>
      </c>
      <c r="C2635" s="3" t="s">
        <v>2635</v>
      </c>
      <c r="D2635" s="3" t="s">
        <v>67</v>
      </c>
      <c r="E2635" s="3" t="s">
        <v>2662</v>
      </c>
      <c r="F2635" s="2">
        <v>43948</v>
      </c>
      <c r="G2635" s="2">
        <v>43918</v>
      </c>
      <c r="H2635" s="10">
        <v>25000</v>
      </c>
      <c r="I2635" s="10">
        <v>45000</v>
      </c>
      <c r="J2635" s="3" t="s">
        <v>61</v>
      </c>
      <c r="K2635" s="3" t="s">
        <v>16</v>
      </c>
      <c r="L2635" s="3"/>
    </row>
    <row r="2636" spans="1:12" ht="114.95" customHeight="1">
      <c r="A2636" s="32">
        <v>2636</v>
      </c>
      <c r="B2636" s="2">
        <v>43930.899305555555</v>
      </c>
      <c r="C2636" s="3" t="s">
        <v>2635</v>
      </c>
      <c r="D2636" s="3" t="s">
        <v>67</v>
      </c>
      <c r="E2636" s="4" t="s">
        <v>2662</v>
      </c>
      <c r="F2636" s="2">
        <f>SUM(B2636 + 14)</f>
        <v>43944.899305555555</v>
      </c>
      <c r="G2636" s="5">
        <v>43918</v>
      </c>
      <c r="H2636" s="6">
        <v>25000</v>
      </c>
      <c r="I2636" s="7">
        <v>45000</v>
      </c>
      <c r="J2636" s="4" t="s">
        <v>61</v>
      </c>
      <c r="K2636" s="8" t="s">
        <v>16</v>
      </c>
      <c r="L2636" s="3"/>
    </row>
    <row r="2637" spans="1:12" ht="114.95" customHeight="1">
      <c r="A2637" s="32">
        <v>2608</v>
      </c>
      <c r="B2637" s="2">
        <v>43948.650694444441</v>
      </c>
      <c r="C2637" s="3" t="s">
        <v>2635</v>
      </c>
      <c r="D2637" s="3" t="s">
        <v>1228</v>
      </c>
      <c r="E2637" s="3" t="s">
        <v>2663</v>
      </c>
      <c r="F2637" s="2">
        <f t="shared" ref="F2637:F2651" si="111">SUM(B2637+14)</f>
        <v>43962.650694444441</v>
      </c>
      <c r="G2637" s="2">
        <v>44013</v>
      </c>
      <c r="H2637" s="10">
        <v>31586.799999999999</v>
      </c>
      <c r="I2637" s="10">
        <v>41500</v>
      </c>
      <c r="J2637" s="3" t="s">
        <v>216</v>
      </c>
      <c r="K2637" s="3" t="s">
        <v>16</v>
      </c>
      <c r="L2637" s="3"/>
    </row>
    <row r="2638" spans="1:12" ht="114.95" customHeight="1">
      <c r="A2638" s="32">
        <v>2609</v>
      </c>
      <c r="B2638" s="2">
        <v>43979.536805555559</v>
      </c>
      <c r="C2638" s="3" t="s">
        <v>2635</v>
      </c>
      <c r="D2638" s="3" t="s">
        <v>2656</v>
      </c>
      <c r="E2638" s="3" t="s">
        <v>2664</v>
      </c>
      <c r="F2638" s="2">
        <f t="shared" si="111"/>
        <v>43993.536805555559</v>
      </c>
      <c r="G2638" s="2">
        <v>43955</v>
      </c>
      <c r="H2638" s="10">
        <v>25000</v>
      </c>
      <c r="I2638" s="10">
        <v>65000</v>
      </c>
      <c r="J2638" s="3" t="s">
        <v>15</v>
      </c>
      <c r="K2638" s="3" t="s">
        <v>16</v>
      </c>
      <c r="L2638" s="3"/>
    </row>
    <row r="2639" spans="1:12" ht="114.95" customHeight="1">
      <c r="A2639" s="32">
        <v>2610</v>
      </c>
      <c r="B2639" s="2">
        <v>43987.613194444442</v>
      </c>
      <c r="C2639" s="3" t="s">
        <v>2635</v>
      </c>
      <c r="D2639" s="3" t="s">
        <v>2665</v>
      </c>
      <c r="E2639" s="3" t="s">
        <v>2666</v>
      </c>
      <c r="F2639" s="2">
        <f t="shared" si="111"/>
        <v>44001.613194444442</v>
      </c>
      <c r="G2639" s="2">
        <v>44013</v>
      </c>
      <c r="H2639" s="10">
        <v>104500</v>
      </c>
      <c r="I2639" s="10">
        <v>110000</v>
      </c>
      <c r="J2639" s="3" t="s">
        <v>153</v>
      </c>
      <c r="K2639" s="3" t="s">
        <v>16</v>
      </c>
      <c r="L2639" s="3"/>
    </row>
    <row r="2640" spans="1:12" ht="114.95" customHeight="1">
      <c r="A2640" s="32">
        <v>2611</v>
      </c>
      <c r="B2640" s="2">
        <v>43990.418749999997</v>
      </c>
      <c r="C2640" s="3" t="s">
        <v>2635</v>
      </c>
      <c r="D2640" s="3" t="s">
        <v>55</v>
      </c>
      <c r="E2640" s="3" t="s">
        <v>914</v>
      </c>
      <c r="F2640" s="2">
        <f t="shared" si="111"/>
        <v>44004.418749999997</v>
      </c>
      <c r="G2640" s="2">
        <v>44013</v>
      </c>
      <c r="H2640" s="10">
        <v>25000</v>
      </c>
      <c r="I2640" s="10">
        <v>45000</v>
      </c>
      <c r="J2640" s="3" t="s">
        <v>37</v>
      </c>
      <c r="K2640" s="3" t="s">
        <v>16</v>
      </c>
      <c r="L2640" s="3"/>
    </row>
    <row r="2641" spans="1:12" ht="114.95" customHeight="1">
      <c r="A2641" s="32">
        <v>2612</v>
      </c>
      <c r="B2641" s="2">
        <v>43990.420138888891</v>
      </c>
      <c r="C2641" s="3" t="s">
        <v>2635</v>
      </c>
      <c r="D2641" s="3" t="s">
        <v>35</v>
      </c>
      <c r="E2641" s="3" t="s">
        <v>86</v>
      </c>
      <c r="F2641" s="2">
        <f t="shared" si="111"/>
        <v>44004.420138888891</v>
      </c>
      <c r="G2641" s="2">
        <v>44013</v>
      </c>
      <c r="H2641" s="10">
        <v>47350</v>
      </c>
      <c r="I2641" s="10">
        <v>77500</v>
      </c>
      <c r="J2641" s="3" t="s">
        <v>37</v>
      </c>
      <c r="K2641" s="3" t="s">
        <v>16</v>
      </c>
      <c r="L2641" s="3"/>
    </row>
    <row r="2642" spans="1:12" ht="114.95" customHeight="1">
      <c r="A2642" s="32">
        <v>2613</v>
      </c>
      <c r="B2642" s="2">
        <v>43990.424305555556</v>
      </c>
      <c r="C2642" s="3" t="s">
        <v>2635</v>
      </c>
      <c r="D2642" s="3" t="s">
        <v>43</v>
      </c>
      <c r="E2642" s="3" t="s">
        <v>899</v>
      </c>
      <c r="F2642" s="2">
        <f t="shared" si="111"/>
        <v>44004.424305555556</v>
      </c>
      <c r="G2642" s="2">
        <v>44013</v>
      </c>
      <c r="H2642" s="10">
        <v>28739</v>
      </c>
      <c r="I2642" s="10">
        <v>36740</v>
      </c>
      <c r="J2642" s="3" t="s">
        <v>37</v>
      </c>
      <c r="K2642" s="3" t="s">
        <v>16</v>
      </c>
      <c r="L2642" s="3"/>
    </row>
    <row r="2643" spans="1:12" ht="114.95" customHeight="1">
      <c r="A2643" s="32">
        <v>2614</v>
      </c>
      <c r="B2643" s="2">
        <v>43992.513888888891</v>
      </c>
      <c r="C2643" s="3" t="s">
        <v>2635</v>
      </c>
      <c r="D2643" s="3" t="s">
        <v>2667</v>
      </c>
      <c r="E2643" s="3" t="s">
        <v>2668</v>
      </c>
      <c r="F2643" s="2">
        <f t="shared" si="111"/>
        <v>44006.513888888891</v>
      </c>
      <c r="G2643" s="2">
        <v>44013</v>
      </c>
      <c r="H2643" s="10">
        <v>59031</v>
      </c>
      <c r="I2643" s="10">
        <v>69031</v>
      </c>
      <c r="J2643" s="3" t="s">
        <v>73</v>
      </c>
      <c r="K2643" s="3" t="s">
        <v>16</v>
      </c>
      <c r="L2643" s="3"/>
    </row>
    <row r="2644" spans="1:12" ht="114.95" customHeight="1">
      <c r="A2644" s="32">
        <v>2615</v>
      </c>
      <c r="B2644" s="2">
        <v>43993.606249999997</v>
      </c>
      <c r="C2644" s="3" t="s">
        <v>2635</v>
      </c>
      <c r="D2644" s="3" t="s">
        <v>1228</v>
      </c>
      <c r="E2644" s="3" t="s">
        <v>2669</v>
      </c>
      <c r="F2644" s="2">
        <f t="shared" si="111"/>
        <v>44007.606249999997</v>
      </c>
      <c r="G2644" s="2">
        <v>44013</v>
      </c>
      <c r="H2644" s="10">
        <v>102000</v>
      </c>
      <c r="I2644" s="10">
        <v>109000</v>
      </c>
      <c r="J2644" s="3" t="s">
        <v>19</v>
      </c>
      <c r="K2644" s="3" t="s">
        <v>16</v>
      </c>
      <c r="L2644" s="3"/>
    </row>
    <row r="2645" spans="1:12" ht="114.95" customHeight="1">
      <c r="A2645" s="32">
        <v>2616</v>
      </c>
      <c r="B2645" s="2">
        <v>43994.865972222222</v>
      </c>
      <c r="C2645" s="3" t="s">
        <v>2635</v>
      </c>
      <c r="D2645" s="3" t="s">
        <v>2639</v>
      </c>
      <c r="E2645" s="3" t="s">
        <v>2494</v>
      </c>
      <c r="F2645" s="2">
        <f t="shared" si="111"/>
        <v>44008.865972222222</v>
      </c>
      <c r="G2645" s="2">
        <v>44013</v>
      </c>
      <c r="H2645" s="10">
        <v>115000</v>
      </c>
      <c r="I2645" s="10">
        <v>135000</v>
      </c>
      <c r="J2645" s="3" t="s">
        <v>19</v>
      </c>
      <c r="K2645" s="3" t="s">
        <v>16</v>
      </c>
      <c r="L2645" s="3"/>
    </row>
    <row r="2646" spans="1:12" ht="114.95" customHeight="1">
      <c r="A2646" s="32">
        <v>2617</v>
      </c>
      <c r="B2646" s="2">
        <v>43994.869444444441</v>
      </c>
      <c r="C2646" s="3" t="s">
        <v>2635</v>
      </c>
      <c r="D2646" s="3" t="s">
        <v>2648</v>
      </c>
      <c r="E2646" s="3" t="s">
        <v>2670</v>
      </c>
      <c r="F2646" s="2">
        <f t="shared" si="111"/>
        <v>44008.869444444441</v>
      </c>
      <c r="G2646" s="2">
        <v>44013</v>
      </c>
      <c r="H2646" s="10">
        <v>350000</v>
      </c>
      <c r="I2646" s="10">
        <v>405000</v>
      </c>
      <c r="J2646" s="3" t="s">
        <v>19</v>
      </c>
      <c r="K2646" s="3" t="s">
        <v>16</v>
      </c>
      <c r="L2646" s="3"/>
    </row>
    <row r="2647" spans="1:12" ht="114.95" customHeight="1">
      <c r="A2647" s="32">
        <v>2618</v>
      </c>
      <c r="B2647" s="2">
        <v>43996.390277777777</v>
      </c>
      <c r="C2647" s="3" t="s">
        <v>2635</v>
      </c>
      <c r="D2647" s="3" t="s">
        <v>76</v>
      </c>
      <c r="E2647" s="3" t="s">
        <v>364</v>
      </c>
      <c r="F2647" s="2">
        <f t="shared" si="111"/>
        <v>44010.390277777777</v>
      </c>
      <c r="G2647" s="2">
        <v>44013</v>
      </c>
      <c r="H2647" s="10">
        <v>91320</v>
      </c>
      <c r="I2647" s="10">
        <v>97550</v>
      </c>
      <c r="J2647" s="3" t="s">
        <v>19</v>
      </c>
      <c r="K2647" s="3" t="s">
        <v>16</v>
      </c>
      <c r="L2647" s="3"/>
    </row>
    <row r="2648" spans="1:12" ht="114.95" customHeight="1">
      <c r="A2648" s="32">
        <v>2619</v>
      </c>
      <c r="B2648" s="2">
        <v>43998.714583333334</v>
      </c>
      <c r="C2648" s="3" t="s">
        <v>2635</v>
      </c>
      <c r="D2648" s="3" t="s">
        <v>2671</v>
      </c>
      <c r="E2648" s="3" t="s">
        <v>706</v>
      </c>
      <c r="F2648" s="2">
        <f t="shared" si="111"/>
        <v>44012.714583333334</v>
      </c>
      <c r="G2648" s="2">
        <v>44013</v>
      </c>
      <c r="H2648" s="10">
        <v>188700</v>
      </c>
      <c r="I2648" s="10">
        <v>199200</v>
      </c>
      <c r="J2648" s="3" t="s">
        <v>19</v>
      </c>
      <c r="K2648" s="3" t="s">
        <v>16</v>
      </c>
      <c r="L2648" s="3"/>
    </row>
    <row r="2649" spans="1:12" ht="114.95" customHeight="1">
      <c r="A2649" s="32">
        <v>2620</v>
      </c>
      <c r="B2649" s="2">
        <v>43998.717361111114</v>
      </c>
      <c r="C2649" s="3" t="s">
        <v>2635</v>
      </c>
      <c r="D2649" s="3" t="s">
        <v>209</v>
      </c>
      <c r="E2649" s="3" t="s">
        <v>180</v>
      </c>
      <c r="F2649" s="2">
        <f t="shared" si="111"/>
        <v>44012.717361111114</v>
      </c>
      <c r="G2649" s="2">
        <v>44013</v>
      </c>
      <c r="H2649" s="10">
        <v>161190</v>
      </c>
      <c r="I2649" s="10">
        <v>181900</v>
      </c>
      <c r="J2649" s="3" t="s">
        <v>19</v>
      </c>
      <c r="K2649" s="3" t="s">
        <v>16</v>
      </c>
      <c r="L2649" s="3"/>
    </row>
    <row r="2650" spans="1:12" ht="114.95" customHeight="1">
      <c r="A2650" s="32">
        <v>2622</v>
      </c>
      <c r="B2650" s="2">
        <v>44048.6</v>
      </c>
      <c r="C2650" s="3" t="s">
        <v>2635</v>
      </c>
      <c r="D2650" s="3" t="s">
        <v>2672</v>
      </c>
      <c r="E2650" s="3" t="s">
        <v>2673</v>
      </c>
      <c r="F2650" s="2">
        <f t="shared" si="111"/>
        <v>44062.6</v>
      </c>
      <c r="G2650" s="2">
        <v>44078</v>
      </c>
      <c r="H2650" s="10">
        <v>39000</v>
      </c>
      <c r="I2650" s="10">
        <v>49000</v>
      </c>
      <c r="J2650" s="3" t="s">
        <v>61</v>
      </c>
      <c r="K2650" s="3" t="s">
        <v>16</v>
      </c>
      <c r="L2650" s="3"/>
    </row>
    <row r="2651" spans="1:12" ht="114.95" customHeight="1">
      <c r="A2651" s="32">
        <v>2621</v>
      </c>
      <c r="B2651" s="2">
        <v>44069.53402777778</v>
      </c>
      <c r="C2651" s="3" t="s">
        <v>2635</v>
      </c>
      <c r="D2651" s="3" t="s">
        <v>544</v>
      </c>
      <c r="E2651" s="3" t="s">
        <v>2674</v>
      </c>
      <c r="F2651" s="2">
        <f t="shared" si="111"/>
        <v>44083.53402777778</v>
      </c>
      <c r="G2651" s="2">
        <v>44034</v>
      </c>
      <c r="H2651" s="10">
        <v>60682.5</v>
      </c>
      <c r="I2651" s="10">
        <v>67682.5</v>
      </c>
      <c r="J2651" s="3" t="s">
        <v>61</v>
      </c>
      <c r="K2651" s="3" t="s">
        <v>16</v>
      </c>
      <c r="L2651" s="3"/>
    </row>
    <row r="2652" spans="1:12" ht="114.95" customHeight="1">
      <c r="A2652" s="32">
        <v>2623</v>
      </c>
      <c r="B2652" s="2">
        <v>44069.885416666664</v>
      </c>
      <c r="C2652" s="3" t="s">
        <v>2635</v>
      </c>
      <c r="D2652" s="3" t="s">
        <v>544</v>
      </c>
      <c r="E2652" s="3" t="s">
        <v>348</v>
      </c>
      <c r="F2652" s="2">
        <v>44080</v>
      </c>
      <c r="G2652" s="2">
        <v>44063</v>
      </c>
      <c r="H2652" s="10">
        <v>29900</v>
      </c>
      <c r="I2652" s="10">
        <v>35900</v>
      </c>
      <c r="J2652" s="3" t="s">
        <v>61</v>
      </c>
      <c r="K2652" s="3" t="s">
        <v>16</v>
      </c>
      <c r="L2652" s="3"/>
    </row>
    <row r="2653" spans="1:12" ht="114.95" customHeight="1">
      <c r="A2653" s="32">
        <v>2624</v>
      </c>
      <c r="B2653" s="21">
        <v>44076.815972222219</v>
      </c>
      <c r="C2653" s="13" t="s">
        <v>2635</v>
      </c>
      <c r="D2653" s="13" t="s">
        <v>65</v>
      </c>
      <c r="E2653" s="13" t="s">
        <v>2675</v>
      </c>
      <c r="F2653" s="22">
        <f t="shared" ref="F2653:F2661" si="112">SUM(B2653+14)</f>
        <v>44090.815972222219</v>
      </c>
      <c r="G2653" s="21">
        <v>44084</v>
      </c>
      <c r="H2653" s="23">
        <v>122207</v>
      </c>
      <c r="I2653" s="23">
        <v>125000</v>
      </c>
      <c r="J2653" s="13" t="s">
        <v>19</v>
      </c>
      <c r="K2653" s="24" t="s">
        <v>16</v>
      </c>
      <c r="L2653" s="3"/>
    </row>
    <row r="2654" spans="1:12" ht="114.95" customHeight="1">
      <c r="A2654" s="32">
        <v>2625</v>
      </c>
      <c r="B2654" s="21">
        <v>44076.828472222223</v>
      </c>
      <c r="C2654" s="13" t="s">
        <v>2635</v>
      </c>
      <c r="D2654" s="13" t="s">
        <v>2655</v>
      </c>
      <c r="E2654" s="13" t="s">
        <v>120</v>
      </c>
      <c r="F2654" s="22">
        <f t="shared" si="112"/>
        <v>44090.828472222223</v>
      </c>
      <c r="G2654" s="21">
        <v>44075</v>
      </c>
      <c r="H2654" s="23">
        <v>60000</v>
      </c>
      <c r="I2654" s="23">
        <v>65000</v>
      </c>
      <c r="J2654" s="13" t="s">
        <v>19</v>
      </c>
      <c r="K2654" s="24" t="s">
        <v>16</v>
      </c>
      <c r="L2654" s="3"/>
    </row>
    <row r="2655" spans="1:12" ht="114.95" customHeight="1">
      <c r="A2655" s="32">
        <v>2626</v>
      </c>
      <c r="B2655" s="21">
        <v>44076.829861111109</v>
      </c>
      <c r="C2655" s="13" t="s">
        <v>2635</v>
      </c>
      <c r="D2655" s="13" t="s">
        <v>2656</v>
      </c>
      <c r="E2655" s="13" t="s">
        <v>120</v>
      </c>
      <c r="F2655" s="22">
        <f t="shared" si="112"/>
        <v>44090.829861111109</v>
      </c>
      <c r="G2655" s="21">
        <v>44105</v>
      </c>
      <c r="H2655" s="23">
        <v>40000</v>
      </c>
      <c r="I2655" s="23">
        <v>50000</v>
      </c>
      <c r="J2655" s="13" t="s">
        <v>19</v>
      </c>
      <c r="K2655" s="24" t="s">
        <v>16</v>
      </c>
      <c r="L2655" s="3"/>
    </row>
    <row r="2656" spans="1:12" ht="114.95" customHeight="1">
      <c r="A2656" s="32">
        <v>2627</v>
      </c>
      <c r="B2656" s="21">
        <v>44076.836111111108</v>
      </c>
      <c r="C2656" s="13" t="s">
        <v>2635</v>
      </c>
      <c r="D2656" s="13" t="s">
        <v>2676</v>
      </c>
      <c r="E2656" s="13" t="s">
        <v>2677</v>
      </c>
      <c r="F2656" s="22">
        <f t="shared" si="112"/>
        <v>44090.836111111108</v>
      </c>
      <c r="G2656" s="21">
        <v>44085</v>
      </c>
      <c r="H2656" s="23">
        <v>39000</v>
      </c>
      <c r="I2656" s="23">
        <v>45000</v>
      </c>
      <c r="J2656" s="13" t="s">
        <v>61</v>
      </c>
      <c r="K2656" s="24" t="s">
        <v>16</v>
      </c>
      <c r="L2656" s="3"/>
    </row>
    <row r="2657" spans="1:12" ht="114.95" customHeight="1">
      <c r="A2657" s="32">
        <v>2628</v>
      </c>
      <c r="B2657" s="21">
        <v>44078.64166666667</v>
      </c>
      <c r="C2657" s="13" t="s">
        <v>2635</v>
      </c>
      <c r="D2657" s="13" t="s">
        <v>1610</v>
      </c>
      <c r="E2657" s="13" t="s">
        <v>1679</v>
      </c>
      <c r="F2657" s="22">
        <f t="shared" si="112"/>
        <v>44092.64166666667</v>
      </c>
      <c r="G2657" s="21">
        <v>44105</v>
      </c>
      <c r="H2657" s="23">
        <v>89000</v>
      </c>
      <c r="I2657" s="23">
        <v>119000</v>
      </c>
      <c r="J2657" s="13" t="s">
        <v>19</v>
      </c>
      <c r="K2657" s="24" t="s">
        <v>16</v>
      </c>
      <c r="L2657" s="3"/>
    </row>
    <row r="2658" spans="1:12" ht="114.95" customHeight="1">
      <c r="A2658" s="32">
        <v>2629</v>
      </c>
      <c r="B2658" s="21">
        <v>44130.6</v>
      </c>
      <c r="C2658" s="24" t="s">
        <v>2635</v>
      </c>
      <c r="D2658" s="13" t="s">
        <v>731</v>
      </c>
      <c r="E2658" s="13" t="s">
        <v>348</v>
      </c>
      <c r="F2658" s="22">
        <f t="shared" si="112"/>
        <v>44144.6</v>
      </c>
      <c r="G2658" s="21">
        <v>44127</v>
      </c>
      <c r="H2658" s="23">
        <v>25000</v>
      </c>
      <c r="I2658" s="23">
        <v>45000</v>
      </c>
      <c r="J2658" s="13" t="s">
        <v>61</v>
      </c>
      <c r="K2658" s="24" t="s">
        <v>16</v>
      </c>
      <c r="L2658" s="3"/>
    </row>
    <row r="2659" spans="1:12" ht="114.95" customHeight="1">
      <c r="A2659" s="32">
        <v>2630</v>
      </c>
      <c r="B2659" s="28">
        <v>44134.697222222225</v>
      </c>
      <c r="C2659" s="3" t="s">
        <v>2635</v>
      </c>
      <c r="D2659" s="3" t="s">
        <v>2516</v>
      </c>
      <c r="E2659" s="3" t="s">
        <v>2678</v>
      </c>
      <c r="F2659" s="28">
        <f t="shared" si="112"/>
        <v>44148.697222222225</v>
      </c>
      <c r="G2659" s="28">
        <v>43327</v>
      </c>
      <c r="H2659" s="7">
        <v>25000</v>
      </c>
      <c r="I2659" s="7">
        <v>45000</v>
      </c>
      <c r="J2659" s="3" t="s">
        <v>51</v>
      </c>
      <c r="K2659" s="29" t="s">
        <v>16</v>
      </c>
      <c r="L2659" s="3"/>
    </row>
    <row r="2660" spans="1:12" ht="114.95" customHeight="1">
      <c r="A2660" s="32">
        <v>2631</v>
      </c>
      <c r="B2660" s="28">
        <v>44145.634722222225</v>
      </c>
      <c r="C2660" s="3" t="s">
        <v>2635</v>
      </c>
      <c r="D2660" s="3" t="s">
        <v>2660</v>
      </c>
      <c r="E2660" s="3" t="s">
        <v>2661</v>
      </c>
      <c r="F2660" s="28">
        <f t="shared" si="112"/>
        <v>44159.634722222225</v>
      </c>
      <c r="G2660" s="28">
        <v>44166</v>
      </c>
      <c r="H2660" s="7">
        <v>59923</v>
      </c>
      <c r="I2660" s="7">
        <v>65532</v>
      </c>
      <c r="J2660" s="3" t="s">
        <v>73</v>
      </c>
      <c r="K2660" s="29" t="s">
        <v>16</v>
      </c>
      <c r="L2660" s="3"/>
    </row>
    <row r="2661" spans="1:12" ht="114.95" customHeight="1">
      <c r="A2661" s="32">
        <v>2632</v>
      </c>
      <c r="B2661" s="28">
        <v>44152.697916666664</v>
      </c>
      <c r="C2661" s="3" t="s">
        <v>2635</v>
      </c>
      <c r="D2661" s="3" t="s">
        <v>900</v>
      </c>
      <c r="E2661" s="3" t="s">
        <v>2679</v>
      </c>
      <c r="F2661" s="28">
        <f t="shared" si="112"/>
        <v>44166.697916666664</v>
      </c>
      <c r="G2661" s="28">
        <v>44169</v>
      </c>
      <c r="H2661" s="7">
        <v>95000</v>
      </c>
      <c r="I2661" s="7">
        <v>105000</v>
      </c>
      <c r="J2661" s="3" t="s">
        <v>153</v>
      </c>
      <c r="K2661" s="29" t="s">
        <v>16</v>
      </c>
      <c r="L2661" s="3"/>
    </row>
    <row r="2662" spans="1:12" ht="114.95" customHeight="1">
      <c r="A2662" s="32">
        <v>2633</v>
      </c>
      <c r="B2662" s="21">
        <v>44173.923611111109</v>
      </c>
      <c r="C2662" s="13" t="s">
        <v>2635</v>
      </c>
      <c r="D2662" s="13" t="s">
        <v>76</v>
      </c>
      <c r="E2662" s="13" t="s">
        <v>2680</v>
      </c>
      <c r="F2662" s="22">
        <f>SUM(B2662 + 14)</f>
        <v>44187.923611111109</v>
      </c>
      <c r="G2662" s="21">
        <v>44197</v>
      </c>
      <c r="H2662" s="23">
        <v>25000</v>
      </c>
      <c r="I2662" s="23">
        <v>45000</v>
      </c>
      <c r="J2662" s="13" t="s">
        <v>15</v>
      </c>
      <c r="K2662" s="24" t="s">
        <v>16</v>
      </c>
      <c r="L2662" s="3"/>
    </row>
    <row r="2663" spans="1:12" ht="114.95" customHeight="1">
      <c r="A2663" s="32">
        <v>2634</v>
      </c>
      <c r="B2663" s="21">
        <v>44173.938888888886</v>
      </c>
      <c r="C2663" s="13" t="s">
        <v>2635</v>
      </c>
      <c r="D2663" s="13" t="s">
        <v>2681</v>
      </c>
      <c r="E2663" s="13" t="s">
        <v>2682</v>
      </c>
      <c r="F2663" s="22">
        <f>SUM(B2663 + 14)</f>
        <v>44187.938888888886</v>
      </c>
      <c r="G2663" s="21">
        <v>44197</v>
      </c>
      <c r="H2663" s="23">
        <v>65000</v>
      </c>
      <c r="I2663" s="23">
        <v>105000</v>
      </c>
      <c r="J2663" s="13" t="s">
        <v>15</v>
      </c>
      <c r="K2663" s="24" t="s">
        <v>16</v>
      </c>
      <c r="L2663" s="3"/>
    </row>
    <row r="2664" spans="1:12" ht="114.95" customHeight="1">
      <c r="A2664" s="32">
        <v>2635</v>
      </c>
      <c r="B2664" s="21">
        <v>44180.536805555559</v>
      </c>
      <c r="C2664" s="13" t="s">
        <v>2635</v>
      </c>
      <c r="D2664" s="13" t="s">
        <v>361</v>
      </c>
      <c r="E2664" s="13" t="s">
        <v>124</v>
      </c>
      <c r="F2664" s="22">
        <f>SUM(B2664 + 14)</f>
        <v>44194.536805555559</v>
      </c>
      <c r="G2664" s="21">
        <v>44197</v>
      </c>
      <c r="H2664" s="23">
        <v>170000</v>
      </c>
      <c r="I2664" s="23">
        <v>215000</v>
      </c>
      <c r="J2664" s="13" t="s">
        <v>73</v>
      </c>
      <c r="K2664" s="24" t="s">
        <v>16</v>
      </c>
      <c r="L2664" s="3"/>
    </row>
    <row r="2665" spans="1:12" ht="114.95" customHeight="1">
      <c r="A2665" s="32">
        <v>2659</v>
      </c>
      <c r="B2665" s="2">
        <v>44362.435416666667</v>
      </c>
      <c r="C2665" s="3" t="s">
        <v>2635</v>
      </c>
      <c r="D2665" s="3" t="s">
        <v>2683</v>
      </c>
      <c r="E2665" s="4" t="s">
        <v>2684</v>
      </c>
      <c r="F2665" s="2">
        <v>44376</v>
      </c>
      <c r="G2665" s="5">
        <v>44013</v>
      </c>
      <c r="H2665" s="6">
        <v>20000</v>
      </c>
      <c r="I2665" s="7">
        <v>24835</v>
      </c>
      <c r="J2665" s="4" t="s">
        <v>1619</v>
      </c>
      <c r="K2665" s="8" t="s">
        <v>15</v>
      </c>
      <c r="L2665" s="3" t="s">
        <v>2685</v>
      </c>
    </row>
    <row r="2666" spans="1:12" ht="114.95" customHeight="1">
      <c r="A2666" s="32">
        <v>2651</v>
      </c>
      <c r="B2666" s="2">
        <v>44363.88958333333</v>
      </c>
      <c r="C2666" s="3" t="s">
        <v>2635</v>
      </c>
      <c r="D2666" s="3" t="s">
        <v>2686</v>
      </c>
      <c r="E2666" s="4" t="s">
        <v>78</v>
      </c>
      <c r="F2666" s="2">
        <f>SUM(B2666+14)</f>
        <v>44377.88958333333</v>
      </c>
      <c r="G2666" s="5">
        <v>44378</v>
      </c>
      <c r="H2666" s="6">
        <v>116100</v>
      </c>
      <c r="I2666" s="7">
        <v>130000</v>
      </c>
      <c r="J2666" s="4" t="s">
        <v>15</v>
      </c>
      <c r="K2666" s="8" t="s">
        <v>16</v>
      </c>
      <c r="L2666" s="3"/>
    </row>
    <row r="2667" spans="1:12" ht="114.95" customHeight="1">
      <c r="A2667" s="32">
        <v>2637</v>
      </c>
      <c r="B2667" s="2">
        <v>44369.580555555556</v>
      </c>
      <c r="C2667" s="3" t="s">
        <v>2635</v>
      </c>
      <c r="D2667" s="3" t="s">
        <v>2687</v>
      </c>
      <c r="E2667" s="4" t="s">
        <v>2688</v>
      </c>
      <c r="F2667" s="2">
        <f>SUM(B2667 + 14)</f>
        <v>44383.580555555556</v>
      </c>
      <c r="G2667" s="5">
        <v>44384</v>
      </c>
      <c r="H2667" s="6">
        <v>100000</v>
      </c>
      <c r="I2667" s="7">
        <v>115000</v>
      </c>
      <c r="J2667" s="4" t="s">
        <v>15</v>
      </c>
      <c r="K2667" s="8" t="s">
        <v>16</v>
      </c>
      <c r="L2667" s="3"/>
    </row>
    <row r="2668" spans="1:12" ht="114.95" customHeight="1">
      <c r="A2668" s="32">
        <v>2638</v>
      </c>
      <c r="B2668" s="2">
        <v>44369.622916666667</v>
      </c>
      <c r="C2668" s="3" t="s">
        <v>2635</v>
      </c>
      <c r="D2668" s="3" t="s">
        <v>1852</v>
      </c>
      <c r="E2668" s="4" t="s">
        <v>2689</v>
      </c>
      <c r="F2668" s="2">
        <f>SUM(B2668 + 14)</f>
        <v>44383.622916666667</v>
      </c>
      <c r="G2668" s="5">
        <v>44368</v>
      </c>
      <c r="H2668" s="6">
        <v>164401.44</v>
      </c>
      <c r="I2668" s="7">
        <v>175000</v>
      </c>
      <c r="J2668" s="4" t="s">
        <v>61</v>
      </c>
      <c r="K2668" s="8" t="s">
        <v>16</v>
      </c>
      <c r="L2668" s="3"/>
    </row>
    <row r="2669" spans="1:12" ht="114.95" customHeight="1">
      <c r="A2669" s="32">
        <v>2641</v>
      </c>
      <c r="B2669" s="2">
        <v>44383.475694444445</v>
      </c>
      <c r="C2669" s="3" t="s">
        <v>2635</v>
      </c>
      <c r="D2669" s="3" t="s">
        <v>1852</v>
      </c>
      <c r="E2669" s="4" t="s">
        <v>2690</v>
      </c>
      <c r="F2669" s="2">
        <f t="shared" ref="F2669:F2687" si="113">SUM(B2669+14)</f>
        <v>44397.475694444445</v>
      </c>
      <c r="G2669" s="5">
        <v>44378</v>
      </c>
      <c r="H2669" s="6">
        <v>50862.559999999998</v>
      </c>
      <c r="I2669" s="7">
        <v>60000</v>
      </c>
      <c r="J2669" s="4" t="s">
        <v>61</v>
      </c>
      <c r="K2669" s="8" t="s">
        <v>16</v>
      </c>
      <c r="L2669" s="3"/>
    </row>
    <row r="2670" spans="1:12" ht="114.95" customHeight="1">
      <c r="A2670" s="32">
        <v>2652</v>
      </c>
      <c r="B2670" s="2">
        <v>44389.758333333331</v>
      </c>
      <c r="C2670" s="3" t="s">
        <v>2635</v>
      </c>
      <c r="D2670" s="3" t="s">
        <v>2691</v>
      </c>
      <c r="E2670" s="4" t="s">
        <v>2692</v>
      </c>
      <c r="F2670" s="2">
        <f t="shared" si="113"/>
        <v>44403.758333333331</v>
      </c>
      <c r="G2670" s="5">
        <v>44407</v>
      </c>
      <c r="H2670" s="6">
        <v>48500</v>
      </c>
      <c r="I2670" s="7">
        <v>65000</v>
      </c>
      <c r="J2670" s="4" t="s">
        <v>153</v>
      </c>
      <c r="K2670" s="8" t="s">
        <v>16</v>
      </c>
      <c r="L2670" s="3"/>
    </row>
    <row r="2671" spans="1:12" ht="114.95" customHeight="1">
      <c r="A2671" s="32">
        <v>2653</v>
      </c>
      <c r="B2671" s="2">
        <v>44392.688888888886</v>
      </c>
      <c r="C2671" s="3" t="s">
        <v>2635</v>
      </c>
      <c r="D2671" s="3" t="s">
        <v>2676</v>
      </c>
      <c r="E2671" s="4" t="s">
        <v>2677</v>
      </c>
      <c r="F2671" s="2">
        <f t="shared" si="113"/>
        <v>44406.688888888886</v>
      </c>
      <c r="G2671" s="5">
        <v>44450</v>
      </c>
      <c r="H2671" s="6">
        <v>55000</v>
      </c>
      <c r="I2671" s="7">
        <v>75000</v>
      </c>
      <c r="J2671" s="4" t="s">
        <v>153</v>
      </c>
      <c r="K2671" s="8" t="s">
        <v>16</v>
      </c>
      <c r="L2671" s="3"/>
    </row>
    <row r="2672" spans="1:12" ht="114.95" customHeight="1">
      <c r="A2672" s="32">
        <v>2639</v>
      </c>
      <c r="B2672" s="2">
        <v>44413</v>
      </c>
      <c r="C2672" s="2" t="s">
        <v>2635</v>
      </c>
      <c r="D2672" s="3" t="s">
        <v>2693</v>
      </c>
      <c r="E2672" s="4" t="s">
        <v>2694</v>
      </c>
      <c r="F2672" s="2">
        <f t="shared" si="113"/>
        <v>44427</v>
      </c>
      <c r="G2672" s="5">
        <v>44364</v>
      </c>
      <c r="H2672" s="6">
        <v>180000</v>
      </c>
      <c r="I2672" s="7">
        <v>200000</v>
      </c>
      <c r="J2672" s="4" t="s">
        <v>15</v>
      </c>
      <c r="K2672" s="8" t="s">
        <v>16</v>
      </c>
      <c r="L2672" s="3"/>
    </row>
    <row r="2673" spans="1:12" ht="114.95" customHeight="1">
      <c r="A2673" s="32">
        <v>2642</v>
      </c>
      <c r="B2673" s="2">
        <v>44413.45416666667</v>
      </c>
      <c r="C2673" s="3" t="s">
        <v>2635</v>
      </c>
      <c r="D2673" s="3" t="s">
        <v>2695</v>
      </c>
      <c r="E2673" s="4" t="s">
        <v>2696</v>
      </c>
      <c r="F2673" s="2">
        <f t="shared" si="113"/>
        <v>44427.45416666667</v>
      </c>
      <c r="G2673" s="5">
        <v>44369</v>
      </c>
      <c r="H2673" s="6">
        <v>88700</v>
      </c>
      <c r="I2673" s="7">
        <v>90000</v>
      </c>
      <c r="J2673" s="4" t="s">
        <v>15</v>
      </c>
      <c r="K2673" s="8" t="s">
        <v>16</v>
      </c>
      <c r="L2673" s="3"/>
    </row>
    <row r="2674" spans="1:12" ht="114.95" customHeight="1">
      <c r="A2674" s="32">
        <v>2643</v>
      </c>
      <c r="B2674" s="2">
        <v>44413.456944444442</v>
      </c>
      <c r="C2674" s="3" t="s">
        <v>2635</v>
      </c>
      <c r="D2674" s="3" t="s">
        <v>1852</v>
      </c>
      <c r="E2674" s="4" t="s">
        <v>2697</v>
      </c>
      <c r="F2674" s="2">
        <f t="shared" si="113"/>
        <v>44427.456944444442</v>
      </c>
      <c r="G2674" s="5">
        <v>44369</v>
      </c>
      <c r="H2674" s="6">
        <v>59118</v>
      </c>
      <c r="I2674" s="7">
        <v>60000</v>
      </c>
      <c r="J2674" s="4" t="s">
        <v>15</v>
      </c>
      <c r="K2674" s="8" t="s">
        <v>16</v>
      </c>
      <c r="L2674" s="3"/>
    </row>
    <row r="2675" spans="1:12" ht="114.95" customHeight="1">
      <c r="A2675" s="32">
        <v>2640</v>
      </c>
      <c r="B2675" s="2">
        <v>44413.463194444441</v>
      </c>
      <c r="C2675" s="3" t="s">
        <v>2635</v>
      </c>
      <c r="D2675" s="3" t="s">
        <v>2693</v>
      </c>
      <c r="E2675" s="4" t="s">
        <v>2647</v>
      </c>
      <c r="F2675" s="2">
        <f t="shared" si="113"/>
        <v>44427.463194444441</v>
      </c>
      <c r="G2675" s="5">
        <v>44372</v>
      </c>
      <c r="H2675" s="6">
        <v>60000</v>
      </c>
      <c r="I2675" s="7">
        <v>85000</v>
      </c>
      <c r="J2675" s="4" t="s">
        <v>15</v>
      </c>
      <c r="K2675" s="8" t="s">
        <v>16</v>
      </c>
      <c r="L2675" s="3"/>
    </row>
    <row r="2676" spans="1:12" ht="114.95" customHeight="1">
      <c r="A2676" s="32">
        <v>2644</v>
      </c>
      <c r="B2676" s="2">
        <v>44422.327777777777</v>
      </c>
      <c r="C2676" s="3" t="s">
        <v>2635</v>
      </c>
      <c r="D2676" s="3" t="s">
        <v>35</v>
      </c>
      <c r="E2676" s="4" t="s">
        <v>2698</v>
      </c>
      <c r="F2676" s="2">
        <f t="shared" si="113"/>
        <v>44436.327777777777</v>
      </c>
      <c r="G2676" s="5">
        <v>44378</v>
      </c>
      <c r="H2676" s="6">
        <v>48000</v>
      </c>
      <c r="I2676" s="7">
        <v>80000</v>
      </c>
      <c r="J2676" s="4" t="s">
        <v>37</v>
      </c>
      <c r="K2676" s="8" t="s">
        <v>16</v>
      </c>
      <c r="L2676" s="3"/>
    </row>
    <row r="2677" spans="1:12" ht="114.95" customHeight="1">
      <c r="A2677" s="32">
        <v>2645</v>
      </c>
      <c r="B2677" s="2">
        <v>44422.32916666667</v>
      </c>
      <c r="C2677" s="3" t="s">
        <v>2635</v>
      </c>
      <c r="D2677" s="3" t="s">
        <v>55</v>
      </c>
      <c r="E2677" s="4" t="s">
        <v>1262</v>
      </c>
      <c r="F2677" s="2">
        <f t="shared" si="113"/>
        <v>44436.32916666667</v>
      </c>
      <c r="G2677" s="5">
        <v>44378</v>
      </c>
      <c r="H2677" s="6">
        <v>25000</v>
      </c>
      <c r="I2677" s="7">
        <v>50000</v>
      </c>
      <c r="J2677" s="4" t="s">
        <v>37</v>
      </c>
      <c r="K2677" s="8" t="s">
        <v>16</v>
      </c>
      <c r="L2677" s="3"/>
    </row>
    <row r="2678" spans="1:12" ht="114.95" customHeight="1">
      <c r="A2678" s="32">
        <v>2646</v>
      </c>
      <c r="B2678" s="2">
        <v>44422.679861111108</v>
      </c>
      <c r="C2678" s="3" t="s">
        <v>2635</v>
      </c>
      <c r="D2678" s="3" t="s">
        <v>2665</v>
      </c>
      <c r="E2678" s="4" t="s">
        <v>2666</v>
      </c>
      <c r="F2678" s="2">
        <f t="shared" si="113"/>
        <v>44436.679861111108</v>
      </c>
      <c r="G2678" s="5">
        <v>44378</v>
      </c>
      <c r="H2678" s="6">
        <v>110000</v>
      </c>
      <c r="I2678" s="7">
        <v>120000</v>
      </c>
      <c r="J2678" s="4" t="s">
        <v>19</v>
      </c>
      <c r="K2678" s="8" t="s">
        <v>16</v>
      </c>
      <c r="L2678" s="3"/>
    </row>
    <row r="2679" spans="1:12" ht="114.95" customHeight="1">
      <c r="A2679" s="32">
        <v>2647</v>
      </c>
      <c r="B2679" s="2">
        <v>44422.683333333334</v>
      </c>
      <c r="C2679" s="3" t="s">
        <v>2635</v>
      </c>
      <c r="D2679" s="3" t="s">
        <v>2671</v>
      </c>
      <c r="E2679" s="4" t="s">
        <v>706</v>
      </c>
      <c r="F2679" s="2">
        <f t="shared" si="113"/>
        <v>44436.683333333334</v>
      </c>
      <c r="G2679" s="5">
        <v>44378</v>
      </c>
      <c r="H2679" s="6">
        <v>189000</v>
      </c>
      <c r="I2679" s="7">
        <v>205000</v>
      </c>
      <c r="J2679" s="4" t="s">
        <v>19</v>
      </c>
      <c r="K2679" s="8" t="s">
        <v>16</v>
      </c>
      <c r="L2679" s="3"/>
    </row>
    <row r="2680" spans="1:12" ht="114.95" customHeight="1">
      <c r="A2680" s="32">
        <v>2648</v>
      </c>
      <c r="B2680" s="2">
        <v>44423.378472222219</v>
      </c>
      <c r="C2680" s="3" t="s">
        <v>2635</v>
      </c>
      <c r="D2680" s="3" t="s">
        <v>2639</v>
      </c>
      <c r="E2680" s="4" t="s">
        <v>306</v>
      </c>
      <c r="F2680" s="2">
        <f t="shared" si="113"/>
        <v>44437.378472222219</v>
      </c>
      <c r="G2680" s="5">
        <v>44378</v>
      </c>
      <c r="H2680" s="6">
        <v>118000</v>
      </c>
      <c r="I2680" s="7">
        <v>140000</v>
      </c>
      <c r="J2680" s="4" t="s">
        <v>19</v>
      </c>
      <c r="K2680" s="8" t="s">
        <v>16</v>
      </c>
      <c r="L2680" s="3"/>
    </row>
    <row r="2681" spans="1:12" ht="114.95" customHeight="1">
      <c r="A2681" s="32">
        <v>2654</v>
      </c>
      <c r="B2681" s="2">
        <v>44423.692361111112</v>
      </c>
      <c r="C2681" s="3" t="s">
        <v>2635</v>
      </c>
      <c r="D2681" s="3" t="s">
        <v>2516</v>
      </c>
      <c r="E2681" s="4" t="s">
        <v>2699</v>
      </c>
      <c r="F2681" s="2">
        <f t="shared" si="113"/>
        <v>44437.692361111112</v>
      </c>
      <c r="G2681" s="5">
        <v>44423</v>
      </c>
      <c r="H2681" s="6">
        <v>25000</v>
      </c>
      <c r="I2681" s="7">
        <v>50000</v>
      </c>
      <c r="J2681" s="4" t="s">
        <v>153</v>
      </c>
      <c r="K2681" s="8" t="s">
        <v>16</v>
      </c>
      <c r="L2681" s="3"/>
    </row>
    <row r="2682" spans="1:12" ht="114.95" customHeight="1">
      <c r="A2682" s="32">
        <v>2649</v>
      </c>
      <c r="B2682" s="2">
        <v>44424.510416666664</v>
      </c>
      <c r="C2682" s="3" t="s">
        <v>2635</v>
      </c>
      <c r="D2682" s="3" t="s">
        <v>209</v>
      </c>
      <c r="E2682" s="4" t="s">
        <v>2700</v>
      </c>
      <c r="F2682" s="2">
        <f t="shared" si="113"/>
        <v>44438.510416666664</v>
      </c>
      <c r="G2682" s="5">
        <v>44378</v>
      </c>
      <c r="H2682" s="6">
        <v>80000</v>
      </c>
      <c r="I2682" s="7">
        <v>90000</v>
      </c>
      <c r="J2682" s="4" t="s">
        <v>19</v>
      </c>
      <c r="K2682" s="8" t="s">
        <v>16</v>
      </c>
      <c r="L2682" s="3"/>
    </row>
    <row r="2683" spans="1:12" ht="114.95" customHeight="1">
      <c r="A2683" s="32">
        <v>2650</v>
      </c>
      <c r="B2683" s="2">
        <v>44424.510416666664</v>
      </c>
      <c r="C2683" s="3" t="s">
        <v>2635</v>
      </c>
      <c r="D2683" s="3" t="s">
        <v>134</v>
      </c>
      <c r="E2683" s="4" t="s">
        <v>2659</v>
      </c>
      <c r="F2683" s="2">
        <f t="shared" si="113"/>
        <v>44438.510416666664</v>
      </c>
      <c r="G2683" s="5">
        <v>44378</v>
      </c>
      <c r="H2683" s="6">
        <v>25000</v>
      </c>
      <c r="I2683" s="7">
        <v>60000</v>
      </c>
      <c r="J2683" s="4" t="s">
        <v>19</v>
      </c>
      <c r="K2683" s="8" t="s">
        <v>16</v>
      </c>
      <c r="L2683" s="3"/>
    </row>
    <row r="2684" spans="1:12" ht="114.95" customHeight="1">
      <c r="A2684" s="32">
        <v>2655</v>
      </c>
      <c r="B2684" s="2">
        <v>44452.313194444447</v>
      </c>
      <c r="C2684" s="3" t="s">
        <v>2635</v>
      </c>
      <c r="D2684" s="3" t="s">
        <v>2656</v>
      </c>
      <c r="E2684" s="4" t="s">
        <v>120</v>
      </c>
      <c r="F2684" s="2">
        <f t="shared" si="113"/>
        <v>44466.313194444447</v>
      </c>
      <c r="G2684" s="5">
        <v>44470</v>
      </c>
      <c r="H2684" s="6">
        <v>45000</v>
      </c>
      <c r="I2684" s="7">
        <v>100000</v>
      </c>
      <c r="J2684" s="4" t="s">
        <v>19</v>
      </c>
      <c r="K2684" s="8" t="s">
        <v>16</v>
      </c>
      <c r="L2684" s="3"/>
    </row>
    <row r="2685" spans="1:12" ht="114.95" customHeight="1">
      <c r="A2685" s="32">
        <v>2656</v>
      </c>
      <c r="B2685" s="2">
        <v>44468.644444444442</v>
      </c>
      <c r="C2685" s="3" t="s">
        <v>2635</v>
      </c>
      <c r="D2685" s="3" t="s">
        <v>544</v>
      </c>
      <c r="E2685" s="4" t="s">
        <v>292</v>
      </c>
      <c r="F2685" s="2">
        <f t="shared" si="113"/>
        <v>44482.644444444442</v>
      </c>
      <c r="G2685" s="5">
        <v>44421</v>
      </c>
      <c r="H2685" s="6">
        <v>31364.55</v>
      </c>
      <c r="I2685" s="7">
        <v>59000</v>
      </c>
      <c r="J2685" s="4" t="s">
        <v>15</v>
      </c>
      <c r="K2685" s="8" t="s">
        <v>16</v>
      </c>
      <c r="L2685" s="3"/>
    </row>
    <row r="2686" spans="1:12" ht="114.95" customHeight="1">
      <c r="A2686" s="32">
        <v>2658</v>
      </c>
      <c r="B2686" s="2">
        <v>44477.770138888889</v>
      </c>
      <c r="C2686" s="3" t="s">
        <v>2635</v>
      </c>
      <c r="D2686" s="3" t="s">
        <v>2655</v>
      </c>
      <c r="E2686" s="4" t="s">
        <v>120</v>
      </c>
      <c r="F2686" s="2">
        <f t="shared" si="113"/>
        <v>44491.770138888889</v>
      </c>
      <c r="G2686" s="5">
        <v>44477</v>
      </c>
      <c r="H2686" s="6">
        <v>60000</v>
      </c>
      <c r="I2686" s="7">
        <v>75000</v>
      </c>
      <c r="J2686" s="4" t="s">
        <v>19</v>
      </c>
      <c r="K2686" s="8" t="s">
        <v>16</v>
      </c>
      <c r="L2686" s="3"/>
    </row>
    <row r="2687" spans="1:12" ht="114.95" customHeight="1">
      <c r="A2687" s="32">
        <v>2657</v>
      </c>
      <c r="B2687" s="2">
        <v>44479.476388888892</v>
      </c>
      <c r="C2687" s="3" t="s">
        <v>2635</v>
      </c>
      <c r="D2687" s="3" t="s">
        <v>355</v>
      </c>
      <c r="E2687" s="4" t="s">
        <v>2650</v>
      </c>
      <c r="F2687" s="2">
        <f t="shared" si="113"/>
        <v>44493.476388888892</v>
      </c>
      <c r="G2687" s="5">
        <v>44473</v>
      </c>
      <c r="H2687" s="6">
        <v>25000</v>
      </c>
      <c r="I2687" s="7">
        <v>38500</v>
      </c>
      <c r="J2687" s="4" t="s">
        <v>15</v>
      </c>
      <c r="K2687" s="8" t="s">
        <v>16</v>
      </c>
      <c r="L2687" s="3"/>
    </row>
    <row r="2688" spans="1:12" ht="114.95" customHeight="1">
      <c r="A2688" s="32">
        <v>4942</v>
      </c>
      <c r="B2688" s="2">
        <v>44538</v>
      </c>
      <c r="C2688" s="3" t="s">
        <v>2635</v>
      </c>
      <c r="D2688" s="3" t="s">
        <v>2701</v>
      </c>
      <c r="E2688" s="4" t="s">
        <v>2702</v>
      </c>
      <c r="F2688" s="2">
        <v>44552</v>
      </c>
      <c r="G2688" s="5">
        <v>44553</v>
      </c>
      <c r="H2688" s="6">
        <v>60000</v>
      </c>
      <c r="I2688" s="7">
        <v>80000</v>
      </c>
      <c r="J2688" s="4" t="s">
        <v>153</v>
      </c>
      <c r="K2688" s="8" t="s">
        <v>16</v>
      </c>
      <c r="L2688" s="3" t="s">
        <v>386</v>
      </c>
    </row>
    <row r="2689" spans="1:12" ht="114.95" customHeight="1">
      <c r="A2689" s="32">
        <v>4942</v>
      </c>
      <c r="B2689" s="2">
        <v>44540</v>
      </c>
      <c r="C2689" s="3" t="s">
        <v>2635</v>
      </c>
      <c r="D2689" s="3" t="s">
        <v>192</v>
      </c>
      <c r="E2689" s="4" t="s">
        <v>370</v>
      </c>
      <c r="F2689" s="2">
        <v>44557</v>
      </c>
      <c r="G2689" s="5">
        <v>44562</v>
      </c>
      <c r="H2689" s="6">
        <v>77169.05</v>
      </c>
      <c r="I2689" s="7">
        <v>100000</v>
      </c>
      <c r="J2689" s="4" t="s">
        <v>216</v>
      </c>
      <c r="K2689" s="8" t="s">
        <v>16</v>
      </c>
      <c r="L2689" s="3" t="s">
        <v>386</v>
      </c>
    </row>
    <row r="2690" spans="1:12" ht="114.95" customHeight="1">
      <c r="A2690" s="32">
        <v>2747</v>
      </c>
      <c r="B2690" s="2">
        <v>43108</v>
      </c>
      <c r="C2690" s="3" t="s">
        <v>2703</v>
      </c>
      <c r="D2690" s="3" t="s">
        <v>2704</v>
      </c>
      <c r="E2690" s="4" t="s">
        <v>2705</v>
      </c>
      <c r="F2690" s="2">
        <v>43327</v>
      </c>
      <c r="G2690" s="5">
        <v>43326</v>
      </c>
      <c r="H2690" s="6">
        <v>51000</v>
      </c>
      <c r="I2690" s="7">
        <v>51000</v>
      </c>
      <c r="J2690" s="4" t="s">
        <v>15</v>
      </c>
      <c r="K2690" s="8" t="s">
        <v>16</v>
      </c>
      <c r="L2690" s="3" t="s">
        <v>106</v>
      </c>
    </row>
    <row r="2691" spans="1:12" ht="114.95" customHeight="1">
      <c r="A2691" s="32">
        <v>2757</v>
      </c>
      <c r="B2691" s="2">
        <v>43108</v>
      </c>
      <c r="C2691" s="3" t="s">
        <v>2703</v>
      </c>
      <c r="D2691" s="3" t="s">
        <v>2706</v>
      </c>
      <c r="E2691" s="4" t="s">
        <v>2707</v>
      </c>
      <c r="F2691" s="2">
        <v>43327</v>
      </c>
      <c r="G2691" s="5">
        <v>43107</v>
      </c>
      <c r="H2691" s="6">
        <v>302000</v>
      </c>
      <c r="I2691" s="7">
        <v>302000</v>
      </c>
      <c r="J2691" s="4" t="s">
        <v>19</v>
      </c>
      <c r="K2691" s="8" t="s">
        <v>16</v>
      </c>
      <c r="L2691" s="3" t="s">
        <v>103</v>
      </c>
    </row>
    <row r="2692" spans="1:12" ht="114.95" customHeight="1">
      <c r="A2692" s="32">
        <v>2660</v>
      </c>
      <c r="B2692" s="2">
        <v>43161</v>
      </c>
      <c r="C2692" s="3" t="s">
        <v>2703</v>
      </c>
      <c r="D2692" s="3" t="s">
        <v>1942</v>
      </c>
      <c r="E2692" s="4" t="s">
        <v>2708</v>
      </c>
      <c r="F2692" s="2">
        <f>B2692+10</f>
        <v>43171</v>
      </c>
      <c r="G2692" s="2">
        <v>43252</v>
      </c>
      <c r="H2692" s="7">
        <v>110000</v>
      </c>
      <c r="I2692" s="7">
        <v>110000</v>
      </c>
      <c r="J2692" s="4" t="s">
        <v>37</v>
      </c>
      <c r="K2692" s="3" t="s">
        <v>16</v>
      </c>
      <c r="L2692" s="3"/>
    </row>
    <row r="2693" spans="1:12" ht="114.95" customHeight="1">
      <c r="A2693" s="32">
        <v>2661</v>
      </c>
      <c r="B2693" s="2">
        <v>43161</v>
      </c>
      <c r="C2693" s="3" t="s">
        <v>2703</v>
      </c>
      <c r="D2693" s="3" t="s">
        <v>312</v>
      </c>
      <c r="E2693" s="11" t="s">
        <v>2709</v>
      </c>
      <c r="F2693" s="2">
        <f>B2693+10</f>
        <v>43171</v>
      </c>
      <c r="G2693" s="2" t="s">
        <v>2710</v>
      </c>
      <c r="H2693" s="7">
        <v>33206</v>
      </c>
      <c r="I2693" s="7">
        <v>33206</v>
      </c>
      <c r="J2693" s="8" t="s">
        <v>15</v>
      </c>
      <c r="K2693" s="3" t="s">
        <v>16</v>
      </c>
      <c r="L2693" s="3"/>
    </row>
    <row r="2694" spans="1:12" ht="114.95" customHeight="1">
      <c r="A2694" s="32">
        <v>2744</v>
      </c>
      <c r="B2694" s="2">
        <v>43166</v>
      </c>
      <c r="C2694" s="3" t="s">
        <v>2703</v>
      </c>
      <c r="D2694" s="3" t="s">
        <v>92</v>
      </c>
      <c r="E2694" s="4" t="s">
        <v>93</v>
      </c>
      <c r="F2694" s="2">
        <v>43298</v>
      </c>
      <c r="G2694" s="5">
        <v>43300</v>
      </c>
      <c r="H2694" s="6">
        <v>3647593</v>
      </c>
      <c r="I2694" s="7">
        <v>3647593</v>
      </c>
      <c r="J2694" s="4" t="s">
        <v>15</v>
      </c>
      <c r="K2694" s="8" t="s">
        <v>16</v>
      </c>
      <c r="L2694" s="3"/>
    </row>
    <row r="2695" spans="1:12" ht="114.95" customHeight="1">
      <c r="A2695" s="32">
        <v>2745</v>
      </c>
      <c r="B2695" s="2">
        <v>43167</v>
      </c>
      <c r="C2695" s="3" t="s">
        <v>2703</v>
      </c>
      <c r="D2695" s="3" t="s">
        <v>2706</v>
      </c>
      <c r="E2695" s="4" t="s">
        <v>2711</v>
      </c>
      <c r="F2695" s="2">
        <v>43329</v>
      </c>
      <c r="G2695" s="5">
        <v>43243</v>
      </c>
      <c r="H2695" s="6">
        <v>61750</v>
      </c>
      <c r="I2695" s="7">
        <v>61750</v>
      </c>
      <c r="J2695" s="4" t="s">
        <v>37</v>
      </c>
      <c r="K2695" s="8" t="s">
        <v>16</v>
      </c>
      <c r="L2695" s="3" t="s">
        <v>103</v>
      </c>
    </row>
    <row r="2696" spans="1:12" ht="114.95" customHeight="1">
      <c r="A2696" s="32">
        <v>2662</v>
      </c>
      <c r="B2696" s="2">
        <v>43171</v>
      </c>
      <c r="C2696" s="3" t="s">
        <v>2703</v>
      </c>
      <c r="D2696" s="3" t="s">
        <v>76</v>
      </c>
      <c r="E2696" s="4" t="s">
        <v>313</v>
      </c>
      <c r="F2696" s="2">
        <f>B2696+10</f>
        <v>43181</v>
      </c>
      <c r="G2696" s="2">
        <v>43080</v>
      </c>
      <c r="H2696" s="7">
        <v>40772</v>
      </c>
      <c r="I2696" s="7">
        <v>40772</v>
      </c>
      <c r="J2696" s="4" t="s">
        <v>19</v>
      </c>
      <c r="K2696" s="3" t="s">
        <v>16</v>
      </c>
      <c r="L2696" s="3"/>
    </row>
    <row r="2697" spans="1:12" ht="114.95" customHeight="1">
      <c r="A2697" s="32">
        <v>2663</v>
      </c>
      <c r="B2697" s="2">
        <v>43171</v>
      </c>
      <c r="C2697" s="3" t="s">
        <v>2703</v>
      </c>
      <c r="D2697" s="3" t="s">
        <v>2712</v>
      </c>
      <c r="E2697" s="11" t="s">
        <v>2713</v>
      </c>
      <c r="F2697" s="2">
        <f>B2697+10</f>
        <v>43181</v>
      </c>
      <c r="G2697" s="2" t="s">
        <v>2710</v>
      </c>
      <c r="H2697" s="7">
        <v>65455</v>
      </c>
      <c r="I2697" s="7">
        <v>65455</v>
      </c>
      <c r="J2697" s="8" t="s">
        <v>15</v>
      </c>
      <c r="K2697" s="3" t="s">
        <v>16</v>
      </c>
      <c r="L2697" s="3"/>
    </row>
    <row r="2698" spans="1:12" ht="114.95" customHeight="1">
      <c r="A2698" s="32">
        <v>2664</v>
      </c>
      <c r="B2698" s="30">
        <v>43179</v>
      </c>
      <c r="C2698" s="3" t="s">
        <v>2703</v>
      </c>
      <c r="D2698" s="25" t="s">
        <v>2714</v>
      </c>
      <c r="E2698" s="25" t="s">
        <v>2715</v>
      </c>
      <c r="F2698" s="30">
        <f>B2698+10</f>
        <v>43189</v>
      </c>
      <c r="G2698" s="30">
        <v>43191</v>
      </c>
      <c r="H2698" s="36">
        <v>81250</v>
      </c>
      <c r="I2698" s="36">
        <v>81250</v>
      </c>
      <c r="J2698" s="4" t="s">
        <v>37</v>
      </c>
      <c r="K2698" s="25" t="s">
        <v>16</v>
      </c>
      <c r="L2698" s="3"/>
    </row>
    <row r="2699" spans="1:12" ht="114.95" customHeight="1">
      <c r="A2699" s="32">
        <v>2665</v>
      </c>
      <c r="B2699" s="2">
        <v>43180</v>
      </c>
      <c r="C2699" s="3" t="s">
        <v>2703</v>
      </c>
      <c r="D2699" s="3" t="s">
        <v>154</v>
      </c>
      <c r="E2699" s="11" t="s">
        <v>2716</v>
      </c>
      <c r="F2699" s="2">
        <v>43190</v>
      </c>
      <c r="G2699" s="2" t="s">
        <v>2717</v>
      </c>
      <c r="H2699" s="7">
        <v>75000</v>
      </c>
      <c r="I2699" s="7">
        <v>75000</v>
      </c>
      <c r="J2699" s="4" t="s">
        <v>202</v>
      </c>
      <c r="K2699" s="3" t="s">
        <v>16</v>
      </c>
      <c r="L2699" s="3"/>
    </row>
    <row r="2700" spans="1:12" ht="114.95" customHeight="1">
      <c r="A2700" s="32">
        <v>2666</v>
      </c>
      <c r="B2700" s="2">
        <v>43180</v>
      </c>
      <c r="C2700" s="3" t="s">
        <v>2703</v>
      </c>
      <c r="D2700" s="3" t="s">
        <v>201</v>
      </c>
      <c r="E2700" s="11" t="s">
        <v>292</v>
      </c>
      <c r="F2700" s="2">
        <f t="shared" ref="F2700:F2731" si="114">B2700+10</f>
        <v>43190</v>
      </c>
      <c r="G2700" s="2" t="s">
        <v>2717</v>
      </c>
      <c r="H2700" s="7">
        <v>290000</v>
      </c>
      <c r="I2700" s="7">
        <v>290000</v>
      </c>
      <c r="J2700" s="4" t="s">
        <v>202</v>
      </c>
      <c r="K2700" s="3" t="s">
        <v>16</v>
      </c>
      <c r="L2700" s="3"/>
    </row>
    <row r="2701" spans="1:12" ht="114.95" customHeight="1">
      <c r="A2701" s="32">
        <v>2667</v>
      </c>
      <c r="B2701" s="30">
        <v>43182</v>
      </c>
      <c r="C2701" s="3" t="s">
        <v>2703</v>
      </c>
      <c r="D2701" s="25" t="s">
        <v>2718</v>
      </c>
      <c r="E2701" s="37" t="s">
        <v>2719</v>
      </c>
      <c r="F2701" s="30">
        <f t="shared" si="114"/>
        <v>43192</v>
      </c>
      <c r="G2701" s="30">
        <v>43181</v>
      </c>
      <c r="H2701" s="36">
        <v>35922</v>
      </c>
      <c r="I2701" s="36">
        <v>35922</v>
      </c>
      <c r="J2701" s="4" t="s">
        <v>37</v>
      </c>
      <c r="K2701" s="25" t="s">
        <v>16</v>
      </c>
      <c r="L2701" s="3" t="s">
        <v>96</v>
      </c>
    </row>
    <row r="2702" spans="1:12" ht="114.95" customHeight="1">
      <c r="A2702" s="32">
        <v>2668</v>
      </c>
      <c r="B2702" s="2">
        <v>43185</v>
      </c>
      <c r="C2702" s="3" t="s">
        <v>2703</v>
      </c>
      <c r="D2702" s="11" t="s">
        <v>1370</v>
      </c>
      <c r="E2702" s="15" t="s">
        <v>2720</v>
      </c>
      <c r="F2702" s="2">
        <f t="shared" si="114"/>
        <v>43195</v>
      </c>
      <c r="G2702" s="2" t="s">
        <v>2721</v>
      </c>
      <c r="H2702" s="7">
        <v>120000</v>
      </c>
      <c r="I2702" s="7">
        <v>120000</v>
      </c>
      <c r="J2702" s="3" t="s">
        <v>15</v>
      </c>
      <c r="K2702" s="3" t="s">
        <v>16</v>
      </c>
      <c r="L2702" s="3"/>
    </row>
    <row r="2703" spans="1:12" ht="114.95" customHeight="1">
      <c r="A2703" s="32">
        <v>2669</v>
      </c>
      <c r="B2703" s="2">
        <v>43185</v>
      </c>
      <c r="C2703" s="3" t="s">
        <v>2703</v>
      </c>
      <c r="D2703" s="3" t="s">
        <v>434</v>
      </c>
      <c r="E2703" s="4" t="s">
        <v>435</v>
      </c>
      <c r="F2703" s="2">
        <f t="shared" si="114"/>
        <v>43195</v>
      </c>
      <c r="G2703" s="2">
        <v>43282</v>
      </c>
      <c r="H2703" s="7">
        <v>254575</v>
      </c>
      <c r="I2703" s="7">
        <v>254575</v>
      </c>
      <c r="J2703" s="4" t="s">
        <v>210</v>
      </c>
      <c r="K2703" s="3" t="s">
        <v>16</v>
      </c>
      <c r="L2703" s="3"/>
    </row>
    <row r="2704" spans="1:12" ht="114.95" customHeight="1">
      <c r="A2704" s="32">
        <v>2670</v>
      </c>
      <c r="B2704" s="2">
        <v>43185</v>
      </c>
      <c r="C2704" s="3" t="s">
        <v>2703</v>
      </c>
      <c r="D2704" s="3" t="s">
        <v>312</v>
      </c>
      <c r="E2704" s="11" t="s">
        <v>2722</v>
      </c>
      <c r="F2704" s="2">
        <f t="shared" si="114"/>
        <v>43195</v>
      </c>
      <c r="G2704" s="2">
        <v>43282</v>
      </c>
      <c r="H2704" s="7">
        <v>239188</v>
      </c>
      <c r="I2704" s="7">
        <v>239188</v>
      </c>
      <c r="J2704" s="4" t="s">
        <v>210</v>
      </c>
      <c r="K2704" s="3" t="s">
        <v>16</v>
      </c>
      <c r="L2704" s="3"/>
    </row>
    <row r="2705" spans="1:12" ht="114.95" customHeight="1">
      <c r="A2705" s="32">
        <v>2671</v>
      </c>
      <c r="B2705" s="2">
        <v>43185</v>
      </c>
      <c r="C2705" s="3" t="s">
        <v>2703</v>
      </c>
      <c r="D2705" s="3" t="s">
        <v>2723</v>
      </c>
      <c r="E2705" s="11" t="s">
        <v>2724</v>
      </c>
      <c r="F2705" s="2">
        <f t="shared" si="114"/>
        <v>43195</v>
      </c>
      <c r="G2705" s="2">
        <v>43282</v>
      </c>
      <c r="H2705" s="7">
        <v>143299</v>
      </c>
      <c r="I2705" s="7">
        <v>143299</v>
      </c>
      <c r="J2705" s="4" t="s">
        <v>210</v>
      </c>
      <c r="K2705" s="3" t="s">
        <v>16</v>
      </c>
      <c r="L2705" s="3"/>
    </row>
    <row r="2706" spans="1:12" ht="114.95" customHeight="1">
      <c r="A2706" s="32">
        <v>2672</v>
      </c>
      <c r="B2706" s="2">
        <v>43192</v>
      </c>
      <c r="C2706" s="3" t="s">
        <v>2703</v>
      </c>
      <c r="D2706" s="3" t="s">
        <v>2725</v>
      </c>
      <c r="E2706" s="11" t="s">
        <v>2726</v>
      </c>
      <c r="F2706" s="2">
        <f t="shared" si="114"/>
        <v>43202</v>
      </c>
      <c r="G2706" s="2">
        <v>43282</v>
      </c>
      <c r="H2706" s="7">
        <v>98550.11</v>
      </c>
      <c r="I2706" s="7">
        <v>98550.11</v>
      </c>
      <c r="J2706" s="4" t="s">
        <v>37</v>
      </c>
      <c r="K2706" s="3" t="s">
        <v>16</v>
      </c>
      <c r="L2706" s="3"/>
    </row>
    <row r="2707" spans="1:12" ht="114.95" customHeight="1">
      <c r="A2707" s="32">
        <v>2673</v>
      </c>
      <c r="B2707" s="2">
        <v>43195</v>
      </c>
      <c r="C2707" s="3" t="s">
        <v>2703</v>
      </c>
      <c r="D2707" s="3" t="s">
        <v>2727</v>
      </c>
      <c r="E2707" s="4" t="s">
        <v>2728</v>
      </c>
      <c r="F2707" s="2">
        <f t="shared" si="114"/>
        <v>43205</v>
      </c>
      <c r="G2707" s="5">
        <v>39539</v>
      </c>
      <c r="H2707" s="7">
        <v>43777</v>
      </c>
      <c r="I2707" s="7">
        <v>43777</v>
      </c>
      <c r="J2707" s="4" t="s">
        <v>19</v>
      </c>
      <c r="K2707" s="8" t="s">
        <v>16</v>
      </c>
      <c r="L2707" s="3" t="s">
        <v>96</v>
      </c>
    </row>
    <row r="2708" spans="1:12" ht="114.95" customHeight="1">
      <c r="A2708" s="32">
        <v>2674</v>
      </c>
      <c r="B2708" s="2">
        <v>43195</v>
      </c>
      <c r="C2708" s="3" t="s">
        <v>2703</v>
      </c>
      <c r="D2708" s="3" t="s">
        <v>2729</v>
      </c>
      <c r="E2708" s="4" t="s">
        <v>2730</v>
      </c>
      <c r="F2708" s="2">
        <f t="shared" si="114"/>
        <v>43205</v>
      </c>
      <c r="G2708" s="5" t="s">
        <v>2731</v>
      </c>
      <c r="H2708" s="7">
        <v>31000</v>
      </c>
      <c r="I2708" s="7">
        <v>31000</v>
      </c>
      <c r="J2708" s="4" t="s">
        <v>61</v>
      </c>
      <c r="K2708" s="8" t="s">
        <v>16</v>
      </c>
      <c r="L2708" s="3"/>
    </row>
    <row r="2709" spans="1:12" ht="114.95" customHeight="1">
      <c r="A2709" s="32">
        <v>2675</v>
      </c>
      <c r="B2709" s="2">
        <v>43199</v>
      </c>
      <c r="C2709" s="3" t="s">
        <v>2703</v>
      </c>
      <c r="D2709" s="3" t="s">
        <v>2138</v>
      </c>
      <c r="E2709" s="4" t="s">
        <v>2732</v>
      </c>
      <c r="F2709" s="2">
        <f t="shared" si="114"/>
        <v>43209</v>
      </c>
      <c r="G2709" s="5">
        <v>42950</v>
      </c>
      <c r="H2709" s="7">
        <v>49773</v>
      </c>
      <c r="I2709" s="7">
        <v>49773</v>
      </c>
      <c r="J2709" s="4" t="s">
        <v>30</v>
      </c>
      <c r="K2709" s="8" t="s">
        <v>16</v>
      </c>
      <c r="L2709" s="3"/>
    </row>
    <row r="2710" spans="1:12" ht="114.95" customHeight="1">
      <c r="A2710" s="32">
        <v>2676</v>
      </c>
      <c r="B2710" s="2">
        <v>43207</v>
      </c>
      <c r="C2710" s="3" t="s">
        <v>2703</v>
      </c>
      <c r="D2710" s="3" t="s">
        <v>2733</v>
      </c>
      <c r="E2710" s="4" t="s">
        <v>2734</v>
      </c>
      <c r="F2710" s="2">
        <f t="shared" si="114"/>
        <v>43217</v>
      </c>
      <c r="G2710" s="5" t="s">
        <v>2731</v>
      </c>
      <c r="H2710" s="7">
        <v>80360</v>
      </c>
      <c r="I2710" s="7">
        <v>80360</v>
      </c>
      <c r="J2710" s="4" t="s">
        <v>15</v>
      </c>
      <c r="K2710" s="8" t="s">
        <v>16</v>
      </c>
      <c r="L2710" s="3"/>
    </row>
    <row r="2711" spans="1:12" ht="114.95" customHeight="1">
      <c r="A2711" s="32">
        <v>2677</v>
      </c>
      <c r="B2711" s="2">
        <v>43208</v>
      </c>
      <c r="C2711" s="3" t="s">
        <v>2703</v>
      </c>
      <c r="D2711" s="3" t="s">
        <v>1942</v>
      </c>
      <c r="E2711" s="4" t="s">
        <v>2708</v>
      </c>
      <c r="F2711" s="2">
        <f t="shared" si="114"/>
        <v>43218</v>
      </c>
      <c r="G2711" s="5" t="s">
        <v>2731</v>
      </c>
      <c r="H2711" s="7">
        <v>44000</v>
      </c>
      <c r="I2711" s="7">
        <v>44000</v>
      </c>
      <c r="J2711" s="4" t="s">
        <v>37</v>
      </c>
      <c r="K2711" s="8" t="s">
        <v>16</v>
      </c>
      <c r="L2711" s="3"/>
    </row>
    <row r="2712" spans="1:12" ht="114.95" customHeight="1">
      <c r="A2712" s="32">
        <v>2678</v>
      </c>
      <c r="B2712" s="2">
        <v>43220</v>
      </c>
      <c r="C2712" s="3" t="s">
        <v>2703</v>
      </c>
      <c r="D2712" s="3" t="s">
        <v>760</v>
      </c>
      <c r="E2712" s="4" t="s">
        <v>2735</v>
      </c>
      <c r="F2712" s="2">
        <f t="shared" si="114"/>
        <v>43230</v>
      </c>
      <c r="G2712" s="5">
        <v>43304</v>
      </c>
      <c r="H2712" s="7">
        <v>32150</v>
      </c>
      <c r="I2712" s="7">
        <v>32150</v>
      </c>
      <c r="J2712" s="4" t="s">
        <v>37</v>
      </c>
      <c r="K2712" s="8" t="s">
        <v>16</v>
      </c>
      <c r="L2712" s="3"/>
    </row>
    <row r="2713" spans="1:12" ht="114.95" customHeight="1">
      <c r="A2713" s="32">
        <v>2681</v>
      </c>
      <c r="B2713" s="2">
        <v>43221</v>
      </c>
      <c r="C2713" s="3" t="s">
        <v>2703</v>
      </c>
      <c r="D2713" s="3" t="s">
        <v>2736</v>
      </c>
      <c r="E2713" s="4" t="s">
        <v>2737</v>
      </c>
      <c r="F2713" s="2">
        <f t="shared" si="114"/>
        <v>43231</v>
      </c>
      <c r="G2713" s="5" t="s">
        <v>2731</v>
      </c>
      <c r="H2713" s="6">
        <v>132125</v>
      </c>
      <c r="I2713" s="7">
        <v>132125</v>
      </c>
      <c r="J2713" s="4" t="s">
        <v>37</v>
      </c>
      <c r="K2713" s="8" t="s">
        <v>16</v>
      </c>
      <c r="L2713" s="3"/>
    </row>
    <row r="2714" spans="1:12" ht="114.95" customHeight="1">
      <c r="A2714" s="32">
        <v>2682</v>
      </c>
      <c r="B2714" s="2">
        <v>43221</v>
      </c>
      <c r="C2714" s="3" t="s">
        <v>2703</v>
      </c>
      <c r="D2714" s="3" t="s">
        <v>2738</v>
      </c>
      <c r="E2714" s="4" t="s">
        <v>2739</v>
      </c>
      <c r="F2714" s="2">
        <f t="shared" si="114"/>
        <v>43231</v>
      </c>
      <c r="G2714" s="5" t="s">
        <v>2731</v>
      </c>
      <c r="H2714" s="6">
        <v>36000</v>
      </c>
      <c r="I2714" s="7">
        <v>36000</v>
      </c>
      <c r="J2714" s="4" t="s">
        <v>19</v>
      </c>
      <c r="K2714" s="8" t="s">
        <v>16</v>
      </c>
      <c r="L2714" s="3"/>
    </row>
    <row r="2715" spans="1:12" ht="114.95" customHeight="1">
      <c r="A2715" s="32">
        <v>2683</v>
      </c>
      <c r="B2715" s="2">
        <v>43228</v>
      </c>
      <c r="C2715" s="3" t="s">
        <v>2703</v>
      </c>
      <c r="D2715" s="3" t="s">
        <v>2053</v>
      </c>
      <c r="E2715" s="4" t="s">
        <v>2740</v>
      </c>
      <c r="F2715" s="2">
        <f t="shared" si="114"/>
        <v>43238</v>
      </c>
      <c r="G2715" s="5" t="s">
        <v>2731</v>
      </c>
      <c r="H2715" s="6">
        <v>47000</v>
      </c>
      <c r="I2715" s="7">
        <v>47000</v>
      </c>
      <c r="J2715" s="4" t="s">
        <v>37</v>
      </c>
      <c r="K2715" s="8" t="s">
        <v>16</v>
      </c>
      <c r="L2715" s="3"/>
    </row>
    <row r="2716" spans="1:12" ht="114.95" customHeight="1">
      <c r="A2716" s="32">
        <v>2684</v>
      </c>
      <c r="B2716" s="2">
        <v>43228</v>
      </c>
      <c r="C2716" s="3" t="s">
        <v>2703</v>
      </c>
      <c r="D2716" s="3" t="s">
        <v>2741</v>
      </c>
      <c r="E2716" s="4" t="s">
        <v>2740</v>
      </c>
      <c r="F2716" s="2">
        <f t="shared" si="114"/>
        <v>43238</v>
      </c>
      <c r="G2716" s="5" t="s">
        <v>2731</v>
      </c>
      <c r="H2716" s="6">
        <v>55992</v>
      </c>
      <c r="I2716" s="7">
        <v>55992</v>
      </c>
      <c r="J2716" s="4" t="s">
        <v>37</v>
      </c>
      <c r="K2716" s="8" t="s">
        <v>16</v>
      </c>
      <c r="L2716" s="3"/>
    </row>
    <row r="2717" spans="1:12" ht="114.95" customHeight="1">
      <c r="A2717" s="32">
        <v>2685</v>
      </c>
      <c r="B2717" s="2">
        <v>43228</v>
      </c>
      <c r="C2717" s="3" t="s">
        <v>2703</v>
      </c>
      <c r="D2717" s="3" t="s">
        <v>2742</v>
      </c>
      <c r="E2717" s="4" t="s">
        <v>2740</v>
      </c>
      <c r="F2717" s="2">
        <f t="shared" si="114"/>
        <v>43238</v>
      </c>
      <c r="G2717" s="5" t="s">
        <v>2731</v>
      </c>
      <c r="H2717" s="6">
        <v>38576</v>
      </c>
      <c r="I2717" s="7">
        <v>38576</v>
      </c>
      <c r="J2717" s="4" t="s">
        <v>37</v>
      </c>
      <c r="K2717" s="8" t="s">
        <v>16</v>
      </c>
      <c r="L2717" s="3"/>
    </row>
    <row r="2718" spans="1:12" ht="114.95" customHeight="1">
      <c r="A2718" s="32">
        <v>2686</v>
      </c>
      <c r="B2718" s="2">
        <v>43228</v>
      </c>
      <c r="C2718" s="3" t="s">
        <v>2703</v>
      </c>
      <c r="D2718" s="3" t="s">
        <v>2022</v>
      </c>
      <c r="E2718" s="4" t="s">
        <v>2740</v>
      </c>
      <c r="F2718" s="2">
        <f t="shared" si="114"/>
        <v>43238</v>
      </c>
      <c r="G2718" s="5" t="s">
        <v>2731</v>
      </c>
      <c r="H2718" s="6">
        <v>47520</v>
      </c>
      <c r="I2718" s="7">
        <v>47520</v>
      </c>
      <c r="J2718" s="4" t="s">
        <v>37</v>
      </c>
      <c r="K2718" s="8" t="s">
        <v>16</v>
      </c>
      <c r="L2718" s="3"/>
    </row>
    <row r="2719" spans="1:12" ht="114.95" customHeight="1">
      <c r="A2719" s="32">
        <v>2687</v>
      </c>
      <c r="B2719" s="2">
        <v>43228</v>
      </c>
      <c r="C2719" s="3" t="s">
        <v>2703</v>
      </c>
      <c r="D2719" s="3" t="s">
        <v>1910</v>
      </c>
      <c r="E2719" s="4" t="s">
        <v>2740</v>
      </c>
      <c r="F2719" s="2">
        <f t="shared" si="114"/>
        <v>43238</v>
      </c>
      <c r="G2719" s="5" t="s">
        <v>2731</v>
      </c>
      <c r="H2719" s="6">
        <v>87800</v>
      </c>
      <c r="I2719" s="7">
        <v>87800</v>
      </c>
      <c r="J2719" s="4" t="s">
        <v>37</v>
      </c>
      <c r="K2719" s="8" t="s">
        <v>16</v>
      </c>
      <c r="L2719" s="3"/>
    </row>
    <row r="2720" spans="1:12" ht="114.95" customHeight="1">
      <c r="A2720" s="32">
        <v>2688</v>
      </c>
      <c r="B2720" s="2">
        <v>43228</v>
      </c>
      <c r="C2720" s="3" t="s">
        <v>2703</v>
      </c>
      <c r="D2720" s="3" t="s">
        <v>2743</v>
      </c>
      <c r="E2720" s="4" t="s">
        <v>2740</v>
      </c>
      <c r="F2720" s="2">
        <f t="shared" si="114"/>
        <v>43238</v>
      </c>
      <c r="G2720" s="5" t="s">
        <v>2731</v>
      </c>
      <c r="H2720" s="6">
        <v>26000</v>
      </c>
      <c r="I2720" s="7">
        <v>26000</v>
      </c>
      <c r="J2720" s="4" t="s">
        <v>37</v>
      </c>
      <c r="K2720" s="8" t="s">
        <v>16</v>
      </c>
      <c r="L2720" s="3"/>
    </row>
    <row r="2721" spans="1:12" ht="114.95" customHeight="1">
      <c r="A2721" s="32">
        <v>2689</v>
      </c>
      <c r="B2721" s="2">
        <v>43228</v>
      </c>
      <c r="C2721" s="3" t="s">
        <v>2703</v>
      </c>
      <c r="D2721" s="3" t="s">
        <v>874</v>
      </c>
      <c r="E2721" s="4" t="s">
        <v>2740</v>
      </c>
      <c r="F2721" s="2">
        <f t="shared" si="114"/>
        <v>43238</v>
      </c>
      <c r="G2721" s="5" t="s">
        <v>2731</v>
      </c>
      <c r="H2721" s="6">
        <v>51516</v>
      </c>
      <c r="I2721" s="7">
        <v>51516</v>
      </c>
      <c r="J2721" s="4" t="s">
        <v>37</v>
      </c>
      <c r="K2721" s="8" t="s">
        <v>16</v>
      </c>
      <c r="L2721" s="3"/>
    </row>
    <row r="2722" spans="1:12" ht="114.95" customHeight="1">
      <c r="A2722" s="32">
        <v>2690</v>
      </c>
      <c r="B2722" s="2">
        <v>43228</v>
      </c>
      <c r="C2722" s="3" t="s">
        <v>2703</v>
      </c>
      <c r="D2722" s="3" t="s">
        <v>1348</v>
      </c>
      <c r="E2722" s="4" t="s">
        <v>2744</v>
      </c>
      <c r="F2722" s="2">
        <f t="shared" si="114"/>
        <v>43238</v>
      </c>
      <c r="G2722" s="5">
        <v>43282</v>
      </c>
      <c r="H2722" s="6">
        <v>73250</v>
      </c>
      <c r="I2722" s="7">
        <v>73250</v>
      </c>
      <c r="J2722" s="4" t="s">
        <v>37</v>
      </c>
      <c r="K2722" s="8" t="s">
        <v>16</v>
      </c>
      <c r="L2722" s="3"/>
    </row>
    <row r="2723" spans="1:12" ht="114.95" customHeight="1">
      <c r="A2723" s="32">
        <v>2691</v>
      </c>
      <c r="B2723" s="2">
        <v>43228</v>
      </c>
      <c r="C2723" s="3" t="s">
        <v>2703</v>
      </c>
      <c r="D2723" s="3" t="s">
        <v>2132</v>
      </c>
      <c r="E2723" s="4" t="s">
        <v>2745</v>
      </c>
      <c r="F2723" s="2">
        <f t="shared" si="114"/>
        <v>43238</v>
      </c>
      <c r="G2723" s="5">
        <v>42891</v>
      </c>
      <c r="H2723" s="6">
        <v>37800</v>
      </c>
      <c r="I2723" s="7">
        <v>37800</v>
      </c>
      <c r="J2723" s="4" t="s">
        <v>37</v>
      </c>
      <c r="K2723" s="8" t="s">
        <v>16</v>
      </c>
      <c r="L2723" s="3"/>
    </row>
    <row r="2724" spans="1:12" ht="114.95" customHeight="1">
      <c r="A2724" s="32">
        <v>2692</v>
      </c>
      <c r="B2724" s="2">
        <v>43228</v>
      </c>
      <c r="C2724" s="3" t="s">
        <v>2703</v>
      </c>
      <c r="D2724" s="3" t="s">
        <v>2746</v>
      </c>
      <c r="E2724" s="4" t="s">
        <v>2747</v>
      </c>
      <c r="F2724" s="2">
        <f t="shared" si="114"/>
        <v>43238</v>
      </c>
      <c r="G2724" s="5">
        <v>43370</v>
      </c>
      <c r="H2724" s="6">
        <v>38700</v>
      </c>
      <c r="I2724" s="7">
        <v>38700</v>
      </c>
      <c r="J2724" s="4" t="s">
        <v>37</v>
      </c>
      <c r="K2724" s="8" t="s">
        <v>16</v>
      </c>
      <c r="L2724" s="3"/>
    </row>
    <row r="2725" spans="1:12" ht="114.95" customHeight="1">
      <c r="A2725" s="32">
        <v>2693</v>
      </c>
      <c r="B2725" s="2">
        <v>43228</v>
      </c>
      <c r="C2725" s="3" t="s">
        <v>2703</v>
      </c>
      <c r="D2725" s="3" t="s">
        <v>1721</v>
      </c>
      <c r="E2725" s="4" t="s">
        <v>2748</v>
      </c>
      <c r="F2725" s="2">
        <f t="shared" si="114"/>
        <v>43238</v>
      </c>
      <c r="G2725" s="5">
        <v>43358</v>
      </c>
      <c r="H2725" s="6">
        <v>56000</v>
      </c>
      <c r="I2725" s="7">
        <v>56000</v>
      </c>
      <c r="J2725" s="4" t="s">
        <v>37</v>
      </c>
      <c r="K2725" s="8" t="s">
        <v>16</v>
      </c>
      <c r="L2725" s="3"/>
    </row>
    <row r="2726" spans="1:12" ht="114.95" customHeight="1">
      <c r="A2726" s="32">
        <v>2694</v>
      </c>
      <c r="B2726" s="2">
        <v>43228</v>
      </c>
      <c r="C2726" s="3" t="s">
        <v>2703</v>
      </c>
      <c r="D2726" s="3" t="s">
        <v>310</v>
      </c>
      <c r="E2726" s="4" t="s">
        <v>2749</v>
      </c>
      <c r="F2726" s="2">
        <f t="shared" si="114"/>
        <v>43238</v>
      </c>
      <c r="G2726" s="5" t="s">
        <v>2731</v>
      </c>
      <c r="H2726" s="6">
        <v>181400</v>
      </c>
      <c r="I2726" s="7">
        <v>181400</v>
      </c>
      <c r="J2726" s="4" t="s">
        <v>37</v>
      </c>
      <c r="K2726" s="8" t="s">
        <v>16</v>
      </c>
      <c r="L2726" s="3"/>
    </row>
    <row r="2727" spans="1:12" ht="114.95" customHeight="1">
      <c r="A2727" s="32">
        <v>2695</v>
      </c>
      <c r="B2727" s="2">
        <v>43228</v>
      </c>
      <c r="C2727" s="3" t="s">
        <v>2703</v>
      </c>
      <c r="D2727" s="3" t="s">
        <v>2189</v>
      </c>
      <c r="E2727" s="4" t="s">
        <v>2750</v>
      </c>
      <c r="F2727" s="2">
        <f t="shared" si="114"/>
        <v>43238</v>
      </c>
      <c r="G2727" s="5">
        <v>43313</v>
      </c>
      <c r="H2727" s="6">
        <v>58293</v>
      </c>
      <c r="I2727" s="7">
        <v>58293</v>
      </c>
      <c r="J2727" s="4" t="s">
        <v>37</v>
      </c>
      <c r="K2727" s="8" t="s">
        <v>16</v>
      </c>
      <c r="L2727" s="3"/>
    </row>
    <row r="2728" spans="1:12" ht="114.95" customHeight="1">
      <c r="A2728" s="32">
        <v>2696</v>
      </c>
      <c r="B2728" s="2">
        <v>43228</v>
      </c>
      <c r="C2728" s="3" t="s">
        <v>2703</v>
      </c>
      <c r="D2728" s="3" t="s">
        <v>2751</v>
      </c>
      <c r="E2728" s="4" t="s">
        <v>1030</v>
      </c>
      <c r="F2728" s="2">
        <f t="shared" si="114"/>
        <v>43238</v>
      </c>
      <c r="G2728" s="5">
        <v>43282</v>
      </c>
      <c r="H2728" s="6">
        <v>225000</v>
      </c>
      <c r="I2728" s="7">
        <v>225000</v>
      </c>
      <c r="J2728" s="4" t="s">
        <v>19</v>
      </c>
      <c r="K2728" s="8" t="s">
        <v>16</v>
      </c>
      <c r="L2728" s="3"/>
    </row>
    <row r="2729" spans="1:12" ht="114.95" customHeight="1">
      <c r="A2729" s="32">
        <v>2697</v>
      </c>
      <c r="B2729" s="2">
        <v>43228</v>
      </c>
      <c r="C2729" s="3" t="s">
        <v>2703</v>
      </c>
      <c r="D2729" s="3" t="s">
        <v>754</v>
      </c>
      <c r="E2729" s="4" t="s">
        <v>2752</v>
      </c>
      <c r="F2729" s="2">
        <f t="shared" si="114"/>
        <v>43238</v>
      </c>
      <c r="G2729" s="5" t="s">
        <v>2731</v>
      </c>
      <c r="H2729" s="6">
        <v>73440</v>
      </c>
      <c r="I2729" s="7">
        <v>73440</v>
      </c>
      <c r="J2729" s="4" t="s">
        <v>37</v>
      </c>
      <c r="K2729" s="8" t="s">
        <v>16</v>
      </c>
      <c r="L2729" s="3"/>
    </row>
    <row r="2730" spans="1:12" ht="114.95" customHeight="1">
      <c r="A2730" s="32">
        <v>2698</v>
      </c>
      <c r="B2730" s="2">
        <v>43228</v>
      </c>
      <c r="C2730" s="3" t="s">
        <v>2703</v>
      </c>
      <c r="D2730" s="3" t="s">
        <v>754</v>
      </c>
      <c r="E2730" s="4" t="s">
        <v>2753</v>
      </c>
      <c r="F2730" s="2">
        <f t="shared" si="114"/>
        <v>43238</v>
      </c>
      <c r="G2730" s="5" t="s">
        <v>2731</v>
      </c>
      <c r="H2730" s="6">
        <v>36758</v>
      </c>
      <c r="I2730" s="7">
        <v>36758</v>
      </c>
      <c r="J2730" s="4" t="s">
        <v>37</v>
      </c>
      <c r="K2730" s="8" t="s">
        <v>16</v>
      </c>
      <c r="L2730" s="3"/>
    </row>
    <row r="2731" spans="1:12" ht="114.95" customHeight="1">
      <c r="A2731" s="32">
        <v>2699</v>
      </c>
      <c r="B2731" s="2">
        <v>43228</v>
      </c>
      <c r="C2731" s="3" t="s">
        <v>2703</v>
      </c>
      <c r="D2731" s="3" t="s">
        <v>1863</v>
      </c>
      <c r="E2731" s="4" t="s">
        <v>2754</v>
      </c>
      <c r="F2731" s="2">
        <f t="shared" si="114"/>
        <v>43238</v>
      </c>
      <c r="G2731" s="5" t="s">
        <v>2731</v>
      </c>
      <c r="H2731" s="6">
        <v>117526</v>
      </c>
      <c r="I2731" s="7">
        <v>117526</v>
      </c>
      <c r="J2731" s="4" t="s">
        <v>37</v>
      </c>
      <c r="K2731" s="8" t="s">
        <v>16</v>
      </c>
      <c r="L2731" s="3"/>
    </row>
    <row r="2732" spans="1:12" ht="114.95" customHeight="1">
      <c r="A2732" s="32">
        <v>2700</v>
      </c>
      <c r="B2732" s="2">
        <v>43228</v>
      </c>
      <c r="C2732" s="3" t="s">
        <v>2703</v>
      </c>
      <c r="D2732" s="3" t="s">
        <v>2304</v>
      </c>
      <c r="E2732" s="4" t="s">
        <v>2755</v>
      </c>
      <c r="F2732" s="2">
        <f t="shared" ref="F2732:F2763" si="115">B2732+10</f>
        <v>43238</v>
      </c>
      <c r="G2732" s="5" t="s">
        <v>2731</v>
      </c>
      <c r="H2732" s="6">
        <v>70139</v>
      </c>
      <c r="I2732" s="7">
        <v>70139</v>
      </c>
      <c r="J2732" s="4" t="s">
        <v>37</v>
      </c>
      <c r="K2732" s="8" t="s">
        <v>16</v>
      </c>
      <c r="L2732" s="3"/>
    </row>
    <row r="2733" spans="1:12" ht="114.95" customHeight="1">
      <c r="A2733" s="32">
        <v>2701</v>
      </c>
      <c r="B2733" s="2">
        <v>43228</v>
      </c>
      <c r="C2733" s="3" t="s">
        <v>2703</v>
      </c>
      <c r="D2733" s="3" t="s">
        <v>2756</v>
      </c>
      <c r="E2733" s="4" t="s">
        <v>2757</v>
      </c>
      <c r="F2733" s="2">
        <f t="shared" si="115"/>
        <v>43238</v>
      </c>
      <c r="G2733" s="5" t="s">
        <v>2731</v>
      </c>
      <c r="H2733" s="6">
        <v>40000</v>
      </c>
      <c r="I2733" s="7">
        <v>40000</v>
      </c>
      <c r="J2733" s="4" t="s">
        <v>37</v>
      </c>
      <c r="K2733" s="8" t="s">
        <v>16</v>
      </c>
      <c r="L2733" s="3"/>
    </row>
    <row r="2734" spans="1:12" ht="114.95" customHeight="1">
      <c r="A2734" s="32">
        <v>2702</v>
      </c>
      <c r="B2734" s="2">
        <v>43228</v>
      </c>
      <c r="C2734" s="3" t="s">
        <v>2703</v>
      </c>
      <c r="D2734" s="3" t="s">
        <v>326</v>
      </c>
      <c r="E2734" s="4" t="s">
        <v>2650</v>
      </c>
      <c r="F2734" s="2">
        <f t="shared" si="115"/>
        <v>43238</v>
      </c>
      <c r="G2734" s="5">
        <v>43313</v>
      </c>
      <c r="H2734" s="6">
        <v>100000</v>
      </c>
      <c r="I2734" s="7">
        <v>100000</v>
      </c>
      <c r="J2734" s="4" t="s">
        <v>19</v>
      </c>
      <c r="K2734" s="8" t="s">
        <v>16</v>
      </c>
      <c r="L2734" s="3"/>
    </row>
    <row r="2735" spans="1:12" ht="114.95" customHeight="1">
      <c r="A2735" s="32">
        <v>2703</v>
      </c>
      <c r="B2735" s="2">
        <v>43228</v>
      </c>
      <c r="C2735" s="3" t="s">
        <v>2703</v>
      </c>
      <c r="D2735" s="3" t="s">
        <v>2758</v>
      </c>
      <c r="E2735" s="4" t="s">
        <v>2759</v>
      </c>
      <c r="F2735" s="2">
        <f t="shared" si="115"/>
        <v>43238</v>
      </c>
      <c r="G2735" s="5" t="s">
        <v>2731</v>
      </c>
      <c r="H2735" s="6">
        <v>40000</v>
      </c>
      <c r="I2735" s="7">
        <v>40000</v>
      </c>
      <c r="J2735" s="4" t="s">
        <v>19</v>
      </c>
      <c r="K2735" s="8" t="s">
        <v>16</v>
      </c>
      <c r="L2735" s="3"/>
    </row>
    <row r="2736" spans="1:12" ht="114.95" customHeight="1">
      <c r="A2736" s="32">
        <v>2704</v>
      </c>
      <c r="B2736" s="2">
        <v>43228</v>
      </c>
      <c r="C2736" s="3" t="s">
        <v>2703</v>
      </c>
      <c r="D2736" s="3" t="s">
        <v>2760</v>
      </c>
      <c r="E2736" s="4" t="s">
        <v>2761</v>
      </c>
      <c r="F2736" s="2">
        <f t="shared" si="115"/>
        <v>43238</v>
      </c>
      <c r="G2736" s="5" t="s">
        <v>2762</v>
      </c>
      <c r="H2736" s="6">
        <v>93000</v>
      </c>
      <c r="I2736" s="7">
        <v>93000</v>
      </c>
      <c r="J2736" s="4" t="s">
        <v>19</v>
      </c>
      <c r="K2736" s="8" t="s">
        <v>16</v>
      </c>
      <c r="L2736" s="3"/>
    </row>
    <row r="2737" spans="1:12" ht="114.95" customHeight="1">
      <c r="A2737" s="32">
        <v>2705</v>
      </c>
      <c r="B2737" s="2">
        <v>43228</v>
      </c>
      <c r="C2737" s="3" t="s">
        <v>2703</v>
      </c>
      <c r="D2737" s="3" t="s">
        <v>2763</v>
      </c>
      <c r="E2737" s="4" t="s">
        <v>1616</v>
      </c>
      <c r="F2737" s="2">
        <f t="shared" si="115"/>
        <v>43238</v>
      </c>
      <c r="G2737" s="5">
        <v>43282</v>
      </c>
      <c r="H2737" s="6">
        <v>313851</v>
      </c>
      <c r="I2737" s="7">
        <v>313851</v>
      </c>
      <c r="J2737" s="4" t="s">
        <v>19</v>
      </c>
      <c r="K2737" s="8" t="s">
        <v>16</v>
      </c>
      <c r="L2737" s="3"/>
    </row>
    <row r="2738" spans="1:12" ht="114.95" customHeight="1">
      <c r="A2738" s="32">
        <v>2719</v>
      </c>
      <c r="B2738" s="2">
        <v>43228</v>
      </c>
      <c r="C2738" s="3" t="s">
        <v>2703</v>
      </c>
      <c r="D2738" s="3" t="s">
        <v>2764</v>
      </c>
      <c r="E2738" s="4" t="s">
        <v>2765</v>
      </c>
      <c r="F2738" s="2">
        <f t="shared" si="115"/>
        <v>43238</v>
      </c>
      <c r="G2738" s="5">
        <v>43266</v>
      </c>
      <c r="H2738" s="6">
        <v>269787</v>
      </c>
      <c r="I2738" s="7">
        <v>269787</v>
      </c>
      <c r="J2738" s="4" t="s">
        <v>15</v>
      </c>
      <c r="K2738" s="8" t="s">
        <v>16</v>
      </c>
      <c r="L2738" s="3"/>
    </row>
    <row r="2739" spans="1:12" ht="114.95" customHeight="1">
      <c r="A2739" s="32">
        <v>2706</v>
      </c>
      <c r="B2739" s="2">
        <v>43229</v>
      </c>
      <c r="C2739" s="3" t="s">
        <v>2703</v>
      </c>
      <c r="D2739" s="3" t="s">
        <v>2766</v>
      </c>
      <c r="E2739" s="4" t="s">
        <v>2767</v>
      </c>
      <c r="F2739" s="2">
        <f t="shared" si="115"/>
        <v>43239</v>
      </c>
      <c r="G2739" s="5">
        <v>43282</v>
      </c>
      <c r="H2739" s="6">
        <v>79000</v>
      </c>
      <c r="I2739" s="7">
        <v>79000</v>
      </c>
      <c r="J2739" s="4" t="s">
        <v>37</v>
      </c>
      <c r="K2739" s="8" t="s">
        <v>16</v>
      </c>
      <c r="L2739" s="3"/>
    </row>
    <row r="2740" spans="1:12" ht="114.95" customHeight="1">
      <c r="A2740" s="32">
        <v>2707</v>
      </c>
      <c r="B2740" s="2">
        <v>43229</v>
      </c>
      <c r="C2740" s="3" t="s">
        <v>2703</v>
      </c>
      <c r="D2740" s="3" t="s">
        <v>2768</v>
      </c>
      <c r="E2740" s="4" t="s">
        <v>2769</v>
      </c>
      <c r="F2740" s="2">
        <f t="shared" si="115"/>
        <v>43239</v>
      </c>
      <c r="G2740" s="5">
        <v>43373</v>
      </c>
      <c r="H2740" s="6">
        <v>49000</v>
      </c>
      <c r="I2740" s="7">
        <v>49000</v>
      </c>
      <c r="J2740" s="4" t="s">
        <v>37</v>
      </c>
      <c r="K2740" s="8" t="s">
        <v>16</v>
      </c>
      <c r="L2740" s="3"/>
    </row>
    <row r="2741" spans="1:12" ht="114.95" customHeight="1">
      <c r="A2741" s="32">
        <v>2708</v>
      </c>
      <c r="B2741" s="2">
        <v>43229</v>
      </c>
      <c r="C2741" s="3" t="s">
        <v>2703</v>
      </c>
      <c r="D2741" s="3" t="s">
        <v>2770</v>
      </c>
      <c r="E2741" s="4" t="s">
        <v>2771</v>
      </c>
      <c r="F2741" s="2">
        <f t="shared" si="115"/>
        <v>43239</v>
      </c>
      <c r="G2741" s="5" t="s">
        <v>2731</v>
      </c>
      <c r="H2741" s="6">
        <v>34500</v>
      </c>
      <c r="I2741" s="7">
        <v>34500</v>
      </c>
      <c r="J2741" s="4" t="s">
        <v>37</v>
      </c>
      <c r="K2741" s="8" t="s">
        <v>16</v>
      </c>
      <c r="L2741" s="3"/>
    </row>
    <row r="2742" spans="1:12" ht="114.95" customHeight="1">
      <c r="A2742" s="32">
        <v>2709</v>
      </c>
      <c r="B2742" s="2">
        <v>43229</v>
      </c>
      <c r="C2742" s="3" t="s">
        <v>2703</v>
      </c>
      <c r="D2742" s="3" t="s">
        <v>2772</v>
      </c>
      <c r="E2742" s="4" t="s">
        <v>2773</v>
      </c>
      <c r="F2742" s="2">
        <f t="shared" si="115"/>
        <v>43239</v>
      </c>
      <c r="G2742" s="5">
        <v>43461</v>
      </c>
      <c r="H2742" s="6">
        <v>32000</v>
      </c>
      <c r="I2742" s="7">
        <v>32000</v>
      </c>
      <c r="J2742" s="4" t="s">
        <v>37</v>
      </c>
      <c r="K2742" s="8" t="s">
        <v>16</v>
      </c>
      <c r="L2742" s="3"/>
    </row>
    <row r="2743" spans="1:12" ht="114.95" customHeight="1">
      <c r="A2743" s="32">
        <v>2710</v>
      </c>
      <c r="B2743" s="2">
        <v>43229</v>
      </c>
      <c r="C2743" s="3" t="s">
        <v>2703</v>
      </c>
      <c r="D2743" s="3" t="s">
        <v>2774</v>
      </c>
      <c r="E2743" s="4" t="s">
        <v>292</v>
      </c>
      <c r="F2743" s="2">
        <f t="shared" si="115"/>
        <v>43239</v>
      </c>
      <c r="G2743" s="5" t="s">
        <v>2731</v>
      </c>
      <c r="H2743" s="6">
        <v>761000</v>
      </c>
      <c r="I2743" s="7">
        <v>761000</v>
      </c>
      <c r="J2743" s="4" t="s">
        <v>202</v>
      </c>
      <c r="K2743" s="8" t="s">
        <v>16</v>
      </c>
      <c r="L2743" s="3"/>
    </row>
    <row r="2744" spans="1:12" ht="114.95" customHeight="1">
      <c r="A2744" s="32">
        <v>2711</v>
      </c>
      <c r="B2744" s="2">
        <v>43229</v>
      </c>
      <c r="C2744" s="3" t="s">
        <v>2703</v>
      </c>
      <c r="D2744" s="3" t="s">
        <v>201</v>
      </c>
      <c r="E2744" s="11" t="s">
        <v>292</v>
      </c>
      <c r="F2744" s="2">
        <f t="shared" si="115"/>
        <v>43239</v>
      </c>
      <c r="G2744" s="5" t="s">
        <v>2731</v>
      </c>
      <c r="H2744" s="6">
        <v>45000</v>
      </c>
      <c r="I2744" s="7">
        <v>45000</v>
      </c>
      <c r="J2744" s="4" t="s">
        <v>202</v>
      </c>
      <c r="K2744" s="8" t="s">
        <v>16</v>
      </c>
      <c r="L2744" s="3"/>
    </row>
    <row r="2745" spans="1:12" ht="114.95" customHeight="1">
      <c r="A2745" s="32">
        <v>2712</v>
      </c>
      <c r="B2745" s="2">
        <v>43229</v>
      </c>
      <c r="C2745" s="3" t="s">
        <v>2703</v>
      </c>
      <c r="D2745" s="3" t="s">
        <v>1015</v>
      </c>
      <c r="E2745" s="4" t="s">
        <v>706</v>
      </c>
      <c r="F2745" s="2">
        <f t="shared" si="115"/>
        <v>43239</v>
      </c>
      <c r="G2745" s="5">
        <v>43282</v>
      </c>
      <c r="H2745" s="6">
        <v>1330387</v>
      </c>
      <c r="I2745" s="7">
        <v>1330387</v>
      </c>
      <c r="J2745" s="4" t="s">
        <v>19</v>
      </c>
      <c r="K2745" s="8" t="s">
        <v>16</v>
      </c>
      <c r="L2745" s="3"/>
    </row>
    <row r="2746" spans="1:12" ht="114.95" customHeight="1">
      <c r="A2746" s="32">
        <v>2713</v>
      </c>
      <c r="B2746" s="2">
        <v>43229</v>
      </c>
      <c r="C2746" s="3" t="s">
        <v>2703</v>
      </c>
      <c r="D2746" s="3" t="s">
        <v>195</v>
      </c>
      <c r="E2746" s="4" t="s">
        <v>2775</v>
      </c>
      <c r="F2746" s="2">
        <f t="shared" si="115"/>
        <v>43239</v>
      </c>
      <c r="G2746" s="5">
        <v>43282</v>
      </c>
      <c r="H2746" s="6">
        <v>1097208</v>
      </c>
      <c r="I2746" s="7">
        <v>1097208</v>
      </c>
      <c r="J2746" s="4" t="s">
        <v>19</v>
      </c>
      <c r="K2746" s="8" t="s">
        <v>16</v>
      </c>
      <c r="L2746" s="3"/>
    </row>
    <row r="2747" spans="1:12" ht="114.95" customHeight="1">
      <c r="A2747" s="32">
        <v>2714</v>
      </c>
      <c r="B2747" s="2">
        <v>43229</v>
      </c>
      <c r="C2747" s="3" t="s">
        <v>2703</v>
      </c>
      <c r="D2747" s="3" t="s">
        <v>2395</v>
      </c>
      <c r="E2747" s="4" t="s">
        <v>2396</v>
      </c>
      <c r="F2747" s="2">
        <f t="shared" si="115"/>
        <v>43239</v>
      </c>
      <c r="G2747" s="5">
        <v>43282</v>
      </c>
      <c r="H2747" s="6">
        <v>71037</v>
      </c>
      <c r="I2747" s="7">
        <v>71037</v>
      </c>
      <c r="J2747" s="4" t="s">
        <v>19</v>
      </c>
      <c r="K2747" s="8" t="s">
        <v>16</v>
      </c>
      <c r="L2747" s="3"/>
    </row>
    <row r="2748" spans="1:12" ht="114.95" customHeight="1">
      <c r="A2748" s="32">
        <v>2715</v>
      </c>
      <c r="B2748" s="2">
        <v>43229</v>
      </c>
      <c r="C2748" s="3" t="s">
        <v>2703</v>
      </c>
      <c r="D2748" s="3" t="s">
        <v>2776</v>
      </c>
      <c r="E2748" s="4" t="s">
        <v>2777</v>
      </c>
      <c r="F2748" s="2">
        <f t="shared" si="115"/>
        <v>43239</v>
      </c>
      <c r="G2748" s="5">
        <v>43282</v>
      </c>
      <c r="H2748" s="6">
        <v>32100</v>
      </c>
      <c r="I2748" s="7">
        <v>32100</v>
      </c>
      <c r="J2748" s="4" t="s">
        <v>19</v>
      </c>
      <c r="K2748" s="8" t="s">
        <v>16</v>
      </c>
      <c r="L2748" s="3"/>
    </row>
    <row r="2749" spans="1:12" ht="114.95" customHeight="1">
      <c r="A2749" s="32">
        <v>2716</v>
      </c>
      <c r="B2749" s="2">
        <v>43229</v>
      </c>
      <c r="C2749" s="3" t="s">
        <v>2703</v>
      </c>
      <c r="D2749" s="3" t="s">
        <v>2733</v>
      </c>
      <c r="E2749" s="4" t="s">
        <v>2778</v>
      </c>
      <c r="F2749" s="2">
        <f t="shared" si="115"/>
        <v>43239</v>
      </c>
      <c r="G2749" s="5" t="s">
        <v>2731</v>
      </c>
      <c r="H2749" s="6">
        <v>29400</v>
      </c>
      <c r="I2749" s="7">
        <v>29400</v>
      </c>
      <c r="J2749" s="4" t="s">
        <v>15</v>
      </c>
      <c r="K2749" s="8" t="s">
        <v>16</v>
      </c>
      <c r="L2749" s="3"/>
    </row>
    <row r="2750" spans="1:12" ht="114.95" customHeight="1">
      <c r="A2750" s="32">
        <v>2717</v>
      </c>
      <c r="B2750" s="2">
        <v>43229</v>
      </c>
      <c r="C2750" s="3" t="s">
        <v>2703</v>
      </c>
      <c r="D2750" s="3" t="s">
        <v>2779</v>
      </c>
      <c r="E2750" s="4" t="s">
        <v>2780</v>
      </c>
      <c r="F2750" s="2">
        <f t="shared" si="115"/>
        <v>43239</v>
      </c>
      <c r="G2750" s="5" t="s">
        <v>2731</v>
      </c>
      <c r="H2750" s="6">
        <v>35000</v>
      </c>
      <c r="I2750" s="7">
        <v>35000</v>
      </c>
      <c r="J2750" s="4" t="s">
        <v>15</v>
      </c>
      <c r="K2750" s="8" t="s">
        <v>16</v>
      </c>
      <c r="L2750" s="3"/>
    </row>
    <row r="2751" spans="1:12" ht="114.95" customHeight="1">
      <c r="A2751" s="32">
        <v>2718</v>
      </c>
      <c r="B2751" s="2">
        <v>43229</v>
      </c>
      <c r="C2751" s="3" t="s">
        <v>2703</v>
      </c>
      <c r="D2751" s="3" t="s">
        <v>2049</v>
      </c>
      <c r="E2751" s="4" t="s">
        <v>2781</v>
      </c>
      <c r="F2751" s="2">
        <f t="shared" si="115"/>
        <v>43239</v>
      </c>
      <c r="G2751" s="5">
        <v>43282</v>
      </c>
      <c r="H2751" s="6">
        <v>48920</v>
      </c>
      <c r="I2751" s="7">
        <v>48920</v>
      </c>
      <c r="J2751" s="4" t="s">
        <v>37</v>
      </c>
      <c r="K2751" s="8" t="s">
        <v>16</v>
      </c>
      <c r="L2751" s="3"/>
    </row>
    <row r="2752" spans="1:12" ht="114.95" customHeight="1">
      <c r="A2752" s="32">
        <v>2679</v>
      </c>
      <c r="B2752" s="2">
        <v>43244</v>
      </c>
      <c r="C2752" s="3" t="s">
        <v>2703</v>
      </c>
      <c r="D2752" s="3" t="s">
        <v>510</v>
      </c>
      <c r="E2752" s="4" t="s">
        <v>2782</v>
      </c>
      <c r="F2752" s="2">
        <f t="shared" si="115"/>
        <v>43254</v>
      </c>
      <c r="G2752" s="5">
        <v>43282</v>
      </c>
      <c r="H2752" s="6">
        <v>959412</v>
      </c>
      <c r="I2752" s="7">
        <v>959412</v>
      </c>
      <c r="J2752" s="4" t="s">
        <v>987</v>
      </c>
      <c r="K2752" s="8" t="s">
        <v>16</v>
      </c>
      <c r="L2752" s="3"/>
    </row>
    <row r="2753" spans="1:12" ht="114.95" customHeight="1">
      <c r="A2753" s="32">
        <v>2680</v>
      </c>
      <c r="B2753" s="2">
        <v>43244</v>
      </c>
      <c r="C2753" s="3" t="s">
        <v>2703</v>
      </c>
      <c r="D2753" s="3" t="s">
        <v>195</v>
      </c>
      <c r="E2753" s="4" t="s">
        <v>2782</v>
      </c>
      <c r="F2753" s="2">
        <f t="shared" si="115"/>
        <v>43254</v>
      </c>
      <c r="G2753" s="5">
        <v>43282</v>
      </c>
      <c r="H2753" s="6">
        <v>942302</v>
      </c>
      <c r="I2753" s="7">
        <v>942302</v>
      </c>
      <c r="J2753" s="4" t="s">
        <v>19</v>
      </c>
      <c r="K2753" s="8" t="s">
        <v>16</v>
      </c>
      <c r="L2753" s="3"/>
    </row>
    <row r="2754" spans="1:12" ht="114.95" customHeight="1">
      <c r="A2754" s="32">
        <v>2720</v>
      </c>
      <c r="B2754" s="2">
        <v>43244</v>
      </c>
      <c r="C2754" s="3" t="s">
        <v>2703</v>
      </c>
      <c r="D2754" s="3" t="s">
        <v>134</v>
      </c>
      <c r="E2754" s="4" t="s">
        <v>2783</v>
      </c>
      <c r="F2754" s="2">
        <f t="shared" si="115"/>
        <v>43254</v>
      </c>
      <c r="G2754" s="5" t="s">
        <v>2731</v>
      </c>
      <c r="H2754" s="6">
        <v>110080</v>
      </c>
      <c r="I2754" s="7">
        <v>110080</v>
      </c>
      <c r="J2754" s="4" t="s">
        <v>19</v>
      </c>
      <c r="K2754" s="8" t="s">
        <v>16</v>
      </c>
      <c r="L2754" s="3"/>
    </row>
    <row r="2755" spans="1:12" ht="114.95" customHeight="1">
      <c r="A2755" s="32">
        <v>2721</v>
      </c>
      <c r="B2755" s="2">
        <v>43244</v>
      </c>
      <c r="C2755" s="3" t="s">
        <v>2703</v>
      </c>
      <c r="D2755" s="3" t="s">
        <v>323</v>
      </c>
      <c r="E2755" s="4" t="s">
        <v>2784</v>
      </c>
      <c r="F2755" s="2">
        <f t="shared" si="115"/>
        <v>43254</v>
      </c>
      <c r="G2755" s="5" t="s">
        <v>2731</v>
      </c>
      <c r="H2755" s="6">
        <v>50000</v>
      </c>
      <c r="I2755" s="7">
        <v>50000</v>
      </c>
      <c r="J2755" s="4" t="s">
        <v>19</v>
      </c>
      <c r="K2755" s="8" t="s">
        <v>16</v>
      </c>
      <c r="L2755" s="3"/>
    </row>
    <row r="2756" spans="1:12" ht="114.95" customHeight="1">
      <c r="A2756" s="32">
        <v>2722</v>
      </c>
      <c r="B2756" s="2">
        <v>43244</v>
      </c>
      <c r="C2756" s="3" t="s">
        <v>2703</v>
      </c>
      <c r="D2756" s="3" t="s">
        <v>2785</v>
      </c>
      <c r="E2756" s="4" t="s">
        <v>2786</v>
      </c>
      <c r="F2756" s="2">
        <f t="shared" si="115"/>
        <v>43254</v>
      </c>
      <c r="G2756" s="5" t="s">
        <v>2731</v>
      </c>
      <c r="H2756" s="6">
        <v>395000</v>
      </c>
      <c r="I2756" s="7">
        <v>395000</v>
      </c>
      <c r="J2756" s="4" t="s">
        <v>19</v>
      </c>
      <c r="K2756" s="8" t="s">
        <v>16</v>
      </c>
      <c r="L2756" s="3"/>
    </row>
    <row r="2757" spans="1:12" ht="114.95" customHeight="1">
      <c r="A2757" s="32">
        <v>2723</v>
      </c>
      <c r="B2757" s="2">
        <v>43244</v>
      </c>
      <c r="C2757" s="3" t="s">
        <v>2703</v>
      </c>
      <c r="D2757" s="3" t="s">
        <v>2787</v>
      </c>
      <c r="E2757" s="4" t="s">
        <v>2788</v>
      </c>
      <c r="F2757" s="2">
        <f t="shared" si="115"/>
        <v>43254</v>
      </c>
      <c r="G2757" s="5" t="s">
        <v>2731</v>
      </c>
      <c r="H2757" s="6">
        <v>490000</v>
      </c>
      <c r="I2757" s="7">
        <v>490000</v>
      </c>
      <c r="J2757" s="4" t="s">
        <v>19</v>
      </c>
      <c r="K2757" s="8" t="s">
        <v>16</v>
      </c>
      <c r="L2757" s="3"/>
    </row>
    <row r="2758" spans="1:12" ht="114.95" customHeight="1">
      <c r="A2758" s="32">
        <v>2724</v>
      </c>
      <c r="B2758" s="2">
        <v>43244</v>
      </c>
      <c r="C2758" s="3" t="s">
        <v>2703</v>
      </c>
      <c r="D2758" s="3" t="s">
        <v>2138</v>
      </c>
      <c r="E2758" s="4" t="s">
        <v>2732</v>
      </c>
      <c r="F2758" s="2">
        <f t="shared" si="115"/>
        <v>43254</v>
      </c>
      <c r="G2758" s="5" t="s">
        <v>2731</v>
      </c>
      <c r="H2758" s="6">
        <v>61267</v>
      </c>
      <c r="I2758" s="7">
        <v>61267</v>
      </c>
      <c r="J2758" s="4" t="s">
        <v>153</v>
      </c>
      <c r="K2758" s="8" t="s">
        <v>16</v>
      </c>
      <c r="L2758" s="3"/>
    </row>
    <row r="2759" spans="1:12" ht="114.95" customHeight="1">
      <c r="A2759" s="32">
        <v>2725</v>
      </c>
      <c r="B2759" s="2">
        <v>43244</v>
      </c>
      <c r="C2759" s="3" t="s">
        <v>2703</v>
      </c>
      <c r="D2759" s="3" t="s">
        <v>35</v>
      </c>
      <c r="E2759" s="4" t="s">
        <v>2789</v>
      </c>
      <c r="F2759" s="2">
        <f t="shared" si="115"/>
        <v>43254</v>
      </c>
      <c r="G2759" s="5" t="s">
        <v>2762</v>
      </c>
      <c r="H2759" s="6">
        <v>1392044</v>
      </c>
      <c r="I2759" s="7">
        <v>1392044</v>
      </c>
      <c r="J2759" s="4" t="s">
        <v>37</v>
      </c>
      <c r="K2759" s="8" t="s">
        <v>16</v>
      </c>
      <c r="L2759" s="3"/>
    </row>
    <row r="2760" spans="1:12" ht="114.95" customHeight="1">
      <c r="A2760" s="32">
        <v>2726</v>
      </c>
      <c r="B2760" s="2">
        <v>43244</v>
      </c>
      <c r="C2760" s="3" t="s">
        <v>2703</v>
      </c>
      <c r="D2760" s="3" t="s">
        <v>538</v>
      </c>
      <c r="E2760" s="4" t="s">
        <v>158</v>
      </c>
      <c r="F2760" s="2">
        <f t="shared" si="115"/>
        <v>43254</v>
      </c>
      <c r="G2760" s="5" t="s">
        <v>2762</v>
      </c>
      <c r="H2760" s="6">
        <v>360816</v>
      </c>
      <c r="I2760" s="7">
        <v>360816</v>
      </c>
      <c r="J2760" s="4" t="s">
        <v>37</v>
      </c>
      <c r="K2760" s="8" t="s">
        <v>16</v>
      </c>
      <c r="L2760" s="3"/>
    </row>
    <row r="2761" spans="1:12" ht="114.95" customHeight="1">
      <c r="A2761" s="32">
        <v>2727</v>
      </c>
      <c r="B2761" s="2">
        <v>43244</v>
      </c>
      <c r="C2761" s="3" t="s">
        <v>2703</v>
      </c>
      <c r="D2761" s="3" t="s">
        <v>55</v>
      </c>
      <c r="E2761" s="4" t="s">
        <v>2790</v>
      </c>
      <c r="F2761" s="2">
        <f t="shared" si="115"/>
        <v>43254</v>
      </c>
      <c r="G2761" s="5" t="s">
        <v>2762</v>
      </c>
      <c r="H2761" s="6">
        <v>152130</v>
      </c>
      <c r="I2761" s="7">
        <v>152130</v>
      </c>
      <c r="J2761" s="4" t="s">
        <v>37</v>
      </c>
      <c r="K2761" s="8" t="s">
        <v>16</v>
      </c>
      <c r="L2761" s="3"/>
    </row>
    <row r="2762" spans="1:12" ht="114.95" customHeight="1">
      <c r="A2762" s="32">
        <v>2728</v>
      </c>
      <c r="B2762" s="2">
        <v>43244</v>
      </c>
      <c r="C2762" s="3" t="s">
        <v>2703</v>
      </c>
      <c r="D2762" s="3" t="s">
        <v>1681</v>
      </c>
      <c r="E2762" s="4" t="s">
        <v>2791</v>
      </c>
      <c r="F2762" s="2">
        <f t="shared" si="115"/>
        <v>43254</v>
      </c>
      <c r="G2762" s="5" t="s">
        <v>2762</v>
      </c>
      <c r="H2762" s="6">
        <v>27000</v>
      </c>
      <c r="I2762" s="7">
        <v>27000</v>
      </c>
      <c r="J2762" s="4" t="s">
        <v>37</v>
      </c>
      <c r="K2762" s="8" t="s">
        <v>16</v>
      </c>
      <c r="L2762" s="3"/>
    </row>
    <row r="2763" spans="1:12" ht="114.95" customHeight="1">
      <c r="A2763" s="32">
        <v>2729</v>
      </c>
      <c r="B2763" s="2">
        <v>43245</v>
      </c>
      <c r="C2763" s="3" t="s">
        <v>2703</v>
      </c>
      <c r="D2763" s="3" t="s">
        <v>1132</v>
      </c>
      <c r="E2763" s="4" t="s">
        <v>2391</v>
      </c>
      <c r="F2763" s="2">
        <f t="shared" si="115"/>
        <v>43255</v>
      </c>
      <c r="G2763" s="5">
        <v>43282</v>
      </c>
      <c r="H2763" s="6">
        <v>4701042</v>
      </c>
      <c r="I2763" s="7">
        <v>4701042</v>
      </c>
      <c r="J2763" s="4" t="s">
        <v>73</v>
      </c>
      <c r="K2763" s="8" t="s">
        <v>16</v>
      </c>
      <c r="L2763" s="3"/>
    </row>
    <row r="2764" spans="1:12" ht="114.95" customHeight="1">
      <c r="A2764" s="32">
        <v>2730</v>
      </c>
      <c r="B2764" s="2">
        <v>43245</v>
      </c>
      <c r="C2764" s="3" t="s">
        <v>2703</v>
      </c>
      <c r="D2764" s="3" t="s">
        <v>521</v>
      </c>
      <c r="E2764" s="4" t="s">
        <v>126</v>
      </c>
      <c r="F2764" s="2">
        <f t="shared" ref="F2764:F2773" si="116">B2764+10</f>
        <v>43255</v>
      </c>
      <c r="G2764" s="5">
        <v>43282</v>
      </c>
      <c r="H2764" s="6">
        <v>294906</v>
      </c>
      <c r="I2764" s="7">
        <v>294906</v>
      </c>
      <c r="J2764" s="4" t="s">
        <v>19</v>
      </c>
      <c r="K2764" s="8" t="s">
        <v>16</v>
      </c>
      <c r="L2764" s="3"/>
    </row>
    <row r="2765" spans="1:12" ht="114.95" customHeight="1">
      <c r="A2765" s="32">
        <v>2731</v>
      </c>
      <c r="B2765" s="2">
        <v>43245</v>
      </c>
      <c r="C2765" s="3" t="s">
        <v>2703</v>
      </c>
      <c r="D2765" s="3" t="s">
        <v>2792</v>
      </c>
      <c r="E2765" s="4" t="s">
        <v>2793</v>
      </c>
      <c r="F2765" s="2">
        <f t="shared" si="116"/>
        <v>43255</v>
      </c>
      <c r="G2765" s="5">
        <v>43282</v>
      </c>
      <c r="H2765" s="6">
        <v>42949</v>
      </c>
      <c r="I2765" s="7">
        <v>42949</v>
      </c>
      <c r="J2765" s="4" t="s">
        <v>19</v>
      </c>
      <c r="K2765" s="8" t="s">
        <v>16</v>
      </c>
      <c r="L2765" s="3"/>
    </row>
    <row r="2766" spans="1:12" ht="114.95" customHeight="1">
      <c r="A2766" s="32">
        <v>2732</v>
      </c>
      <c r="B2766" s="2">
        <v>43245</v>
      </c>
      <c r="C2766" s="3" t="s">
        <v>2703</v>
      </c>
      <c r="D2766" s="3" t="s">
        <v>129</v>
      </c>
      <c r="E2766" s="4" t="s">
        <v>2794</v>
      </c>
      <c r="F2766" s="2">
        <f t="shared" si="116"/>
        <v>43255</v>
      </c>
      <c r="G2766" s="5">
        <v>43282</v>
      </c>
      <c r="H2766" s="6">
        <v>82706</v>
      </c>
      <c r="I2766" s="7">
        <v>82706</v>
      </c>
      <c r="J2766" s="4" t="s">
        <v>19</v>
      </c>
      <c r="K2766" s="8" t="s">
        <v>16</v>
      </c>
      <c r="L2766" s="3"/>
    </row>
    <row r="2767" spans="1:12" ht="114.95" customHeight="1">
      <c r="A2767" s="32">
        <v>2733</v>
      </c>
      <c r="B2767" s="2">
        <v>43245</v>
      </c>
      <c r="C2767" s="3" t="s">
        <v>2703</v>
      </c>
      <c r="D2767" s="3" t="s">
        <v>2795</v>
      </c>
      <c r="E2767" s="4" t="s">
        <v>2796</v>
      </c>
      <c r="F2767" s="2">
        <f t="shared" si="116"/>
        <v>43255</v>
      </c>
      <c r="G2767" s="5">
        <v>43282</v>
      </c>
      <c r="H2767" s="6">
        <v>95000</v>
      </c>
      <c r="I2767" s="7">
        <v>95000</v>
      </c>
      <c r="J2767" s="4" t="s">
        <v>19</v>
      </c>
      <c r="K2767" s="8" t="s">
        <v>16</v>
      </c>
      <c r="L2767" s="3"/>
    </row>
    <row r="2768" spans="1:12" ht="114.95" customHeight="1">
      <c r="A2768" s="32">
        <v>2734</v>
      </c>
      <c r="B2768" s="2">
        <v>43245</v>
      </c>
      <c r="C2768" s="3" t="s">
        <v>2703</v>
      </c>
      <c r="D2768" s="3" t="s">
        <v>2172</v>
      </c>
      <c r="E2768" s="4" t="s">
        <v>2797</v>
      </c>
      <c r="F2768" s="2">
        <f t="shared" si="116"/>
        <v>43255</v>
      </c>
      <c r="G2768" s="5">
        <v>43282</v>
      </c>
      <c r="H2768" s="6">
        <v>51000</v>
      </c>
      <c r="I2768" s="7">
        <v>51000</v>
      </c>
      <c r="J2768" s="4" t="s">
        <v>19</v>
      </c>
      <c r="K2768" s="8" t="s">
        <v>16</v>
      </c>
      <c r="L2768" s="3"/>
    </row>
    <row r="2769" spans="1:12" ht="114.95" customHeight="1">
      <c r="A2769" s="32">
        <v>2735</v>
      </c>
      <c r="B2769" s="2">
        <v>43245</v>
      </c>
      <c r="C2769" s="3" t="s">
        <v>2703</v>
      </c>
      <c r="D2769" s="3" t="s">
        <v>630</v>
      </c>
      <c r="E2769" s="4" t="s">
        <v>631</v>
      </c>
      <c r="F2769" s="2">
        <f t="shared" si="116"/>
        <v>43255</v>
      </c>
      <c r="G2769" s="5" t="s">
        <v>2731</v>
      </c>
      <c r="H2769" s="6">
        <v>117500</v>
      </c>
      <c r="I2769" s="7">
        <v>117500</v>
      </c>
      <c r="J2769" s="4" t="s">
        <v>19</v>
      </c>
      <c r="K2769" s="8" t="s">
        <v>16</v>
      </c>
      <c r="L2769" s="3"/>
    </row>
    <row r="2770" spans="1:12" ht="114.95" customHeight="1">
      <c r="A2770" s="32">
        <v>2736</v>
      </c>
      <c r="B2770" s="2">
        <v>43245</v>
      </c>
      <c r="C2770" s="3" t="s">
        <v>2703</v>
      </c>
      <c r="D2770" s="3" t="s">
        <v>2798</v>
      </c>
      <c r="E2770" s="4" t="s">
        <v>1691</v>
      </c>
      <c r="F2770" s="2">
        <f t="shared" si="116"/>
        <v>43255</v>
      </c>
      <c r="G2770" s="5" t="s">
        <v>2731</v>
      </c>
      <c r="H2770" s="6">
        <v>30000</v>
      </c>
      <c r="I2770" s="7">
        <v>30000</v>
      </c>
      <c r="J2770" s="4" t="s">
        <v>19</v>
      </c>
      <c r="K2770" s="8" t="s">
        <v>16</v>
      </c>
      <c r="L2770" s="3"/>
    </row>
    <row r="2771" spans="1:12" ht="114.95" customHeight="1">
      <c r="A2771" s="32">
        <v>2737</v>
      </c>
      <c r="B2771" s="2">
        <v>43245</v>
      </c>
      <c r="C2771" s="3" t="s">
        <v>2703</v>
      </c>
      <c r="D2771" s="3" t="s">
        <v>1367</v>
      </c>
      <c r="E2771" s="4" t="s">
        <v>1993</v>
      </c>
      <c r="F2771" s="2">
        <f t="shared" si="116"/>
        <v>43255</v>
      </c>
      <c r="G2771" s="5">
        <v>43282</v>
      </c>
      <c r="H2771" s="6">
        <v>40000</v>
      </c>
      <c r="I2771" s="7">
        <v>40000</v>
      </c>
      <c r="J2771" s="4" t="s">
        <v>19</v>
      </c>
      <c r="K2771" s="8" t="s">
        <v>16</v>
      </c>
      <c r="L2771" s="3"/>
    </row>
    <row r="2772" spans="1:12" ht="114.95" customHeight="1">
      <c r="A2772" s="32">
        <v>2738</v>
      </c>
      <c r="B2772" s="2">
        <v>43245</v>
      </c>
      <c r="C2772" s="3" t="s">
        <v>2703</v>
      </c>
      <c r="D2772" s="3" t="s">
        <v>137</v>
      </c>
      <c r="E2772" s="4" t="s">
        <v>433</v>
      </c>
      <c r="F2772" s="2">
        <f t="shared" si="116"/>
        <v>43255</v>
      </c>
      <c r="G2772" s="5" t="s">
        <v>516</v>
      </c>
      <c r="H2772" s="6">
        <v>75000</v>
      </c>
      <c r="I2772" s="7">
        <v>75000</v>
      </c>
      <c r="J2772" s="4" t="s">
        <v>37</v>
      </c>
      <c r="K2772" s="8" t="s">
        <v>16</v>
      </c>
      <c r="L2772" s="3"/>
    </row>
    <row r="2773" spans="1:12" ht="114.95" customHeight="1">
      <c r="A2773" s="32">
        <v>2739</v>
      </c>
      <c r="B2773" s="2">
        <v>43252</v>
      </c>
      <c r="C2773" s="3" t="s">
        <v>2703</v>
      </c>
      <c r="D2773" s="3" t="s">
        <v>2799</v>
      </c>
      <c r="E2773" s="4" t="s">
        <v>2800</v>
      </c>
      <c r="F2773" s="2">
        <f t="shared" si="116"/>
        <v>43262</v>
      </c>
      <c r="G2773" s="5">
        <v>43269</v>
      </c>
      <c r="H2773" s="6">
        <v>145000</v>
      </c>
      <c r="I2773" s="7">
        <v>145000</v>
      </c>
      <c r="J2773" s="4" t="s">
        <v>15</v>
      </c>
      <c r="K2773" s="8" t="s">
        <v>16</v>
      </c>
      <c r="L2773" s="3"/>
    </row>
    <row r="2774" spans="1:12" ht="114.95" customHeight="1">
      <c r="A2774" s="32">
        <v>2756</v>
      </c>
      <c r="B2774" s="2">
        <v>43266</v>
      </c>
      <c r="C2774" s="3" t="s">
        <v>2703</v>
      </c>
      <c r="D2774" s="3" t="s">
        <v>2801</v>
      </c>
      <c r="E2774" s="4" t="s">
        <v>255</v>
      </c>
      <c r="F2774" s="2">
        <v>43280</v>
      </c>
      <c r="G2774" s="5">
        <v>43107</v>
      </c>
      <c r="H2774" s="6">
        <v>526085</v>
      </c>
      <c r="I2774" s="7">
        <v>526085</v>
      </c>
      <c r="J2774" s="4" t="s">
        <v>19</v>
      </c>
      <c r="K2774" s="8" t="s">
        <v>16</v>
      </c>
      <c r="L2774" s="3"/>
    </row>
    <row r="2775" spans="1:12" ht="114.95" customHeight="1">
      <c r="A2775" s="32">
        <v>2753</v>
      </c>
      <c r="B2775" s="2">
        <v>43279</v>
      </c>
      <c r="C2775" s="3" t="s">
        <v>2703</v>
      </c>
      <c r="D2775" s="3" t="s">
        <v>2802</v>
      </c>
      <c r="E2775" s="4" t="s">
        <v>2803</v>
      </c>
      <c r="F2775" s="2">
        <v>43441</v>
      </c>
      <c r="G2775" s="5">
        <v>43107</v>
      </c>
      <c r="H2775" s="6">
        <v>48760</v>
      </c>
      <c r="I2775" s="7">
        <v>48760</v>
      </c>
      <c r="J2775" s="4" t="s">
        <v>73</v>
      </c>
      <c r="K2775" s="8" t="s">
        <v>16</v>
      </c>
      <c r="L2775" s="3"/>
    </row>
    <row r="2776" spans="1:12" ht="114.95" customHeight="1">
      <c r="A2776" s="32">
        <v>2755</v>
      </c>
      <c r="B2776" s="2">
        <v>43279</v>
      </c>
      <c r="C2776" s="3" t="s">
        <v>2703</v>
      </c>
      <c r="D2776" s="3" t="s">
        <v>2804</v>
      </c>
      <c r="E2776" s="4" t="s">
        <v>2805</v>
      </c>
      <c r="F2776" s="2">
        <v>43441</v>
      </c>
      <c r="G2776" s="5">
        <v>43297</v>
      </c>
      <c r="H2776" s="6">
        <v>204820</v>
      </c>
      <c r="I2776" s="7">
        <v>204820</v>
      </c>
      <c r="J2776" s="4" t="s">
        <v>15</v>
      </c>
      <c r="K2776" s="8" t="s">
        <v>16</v>
      </c>
      <c r="L2776" s="3"/>
    </row>
    <row r="2777" spans="1:12" ht="114.95" customHeight="1">
      <c r="A2777" s="32">
        <v>2740</v>
      </c>
      <c r="B2777" s="2">
        <v>43289</v>
      </c>
      <c r="C2777" s="3" t="s">
        <v>2703</v>
      </c>
      <c r="D2777" s="3" t="s">
        <v>1942</v>
      </c>
      <c r="E2777" s="4" t="s">
        <v>2708</v>
      </c>
      <c r="F2777" s="2">
        <v>43333</v>
      </c>
      <c r="G2777" s="5">
        <v>43333</v>
      </c>
      <c r="H2777" s="6">
        <v>146000</v>
      </c>
      <c r="I2777" s="7">
        <v>146000</v>
      </c>
      <c r="J2777" s="4" t="s">
        <v>37</v>
      </c>
      <c r="K2777" s="8" t="s">
        <v>16</v>
      </c>
      <c r="L2777" s="3"/>
    </row>
    <row r="2778" spans="1:12" ht="114.95" customHeight="1">
      <c r="A2778" s="32">
        <v>2750</v>
      </c>
      <c r="B2778" s="2">
        <v>43299</v>
      </c>
      <c r="C2778" s="3" t="s">
        <v>2703</v>
      </c>
      <c r="D2778" s="3" t="s">
        <v>154</v>
      </c>
      <c r="E2778" s="4" t="s">
        <v>805</v>
      </c>
      <c r="F2778" s="2">
        <v>43108</v>
      </c>
      <c r="G2778" s="5">
        <v>43295</v>
      </c>
      <c r="H2778" s="6">
        <v>108047</v>
      </c>
      <c r="I2778" s="7">
        <v>108047</v>
      </c>
      <c r="J2778" s="4" t="s">
        <v>61</v>
      </c>
      <c r="K2778" s="8" t="s">
        <v>16</v>
      </c>
      <c r="L2778" s="3"/>
    </row>
    <row r="2779" spans="1:12" ht="114.95" customHeight="1">
      <c r="A2779" s="32">
        <v>2751</v>
      </c>
      <c r="B2779" s="2">
        <v>43299</v>
      </c>
      <c r="C2779" s="3" t="s">
        <v>2703</v>
      </c>
      <c r="D2779" s="3" t="s">
        <v>2806</v>
      </c>
      <c r="E2779" s="4" t="s">
        <v>2807</v>
      </c>
      <c r="F2779" s="2">
        <v>43108</v>
      </c>
      <c r="G2779" s="5">
        <v>42797</v>
      </c>
      <c r="H2779" s="6">
        <v>25690</v>
      </c>
      <c r="I2779" s="7">
        <v>25690</v>
      </c>
      <c r="J2779" s="4" t="s">
        <v>37</v>
      </c>
      <c r="K2779" s="8" t="s">
        <v>16</v>
      </c>
      <c r="L2779" s="3"/>
    </row>
    <row r="2780" spans="1:12" ht="114.95" customHeight="1">
      <c r="A2780" s="32">
        <v>2752</v>
      </c>
      <c r="B2780" s="2">
        <v>43304</v>
      </c>
      <c r="C2780" s="3" t="s">
        <v>2703</v>
      </c>
      <c r="D2780" s="3" t="s">
        <v>295</v>
      </c>
      <c r="E2780" s="4" t="s">
        <v>2808</v>
      </c>
      <c r="F2780" s="2">
        <v>43259</v>
      </c>
      <c r="G2780" s="5">
        <v>43259</v>
      </c>
      <c r="H2780" s="6">
        <v>136800</v>
      </c>
      <c r="I2780" s="7">
        <v>136800</v>
      </c>
      <c r="J2780" s="4" t="s">
        <v>15</v>
      </c>
      <c r="K2780" s="8" t="s">
        <v>16</v>
      </c>
      <c r="L2780" s="3"/>
    </row>
    <row r="2781" spans="1:12" ht="114.95" customHeight="1">
      <c r="A2781" s="32">
        <v>2748</v>
      </c>
      <c r="B2781" s="2">
        <v>43307</v>
      </c>
      <c r="C2781" s="3" t="s">
        <v>2703</v>
      </c>
      <c r="D2781" s="3" t="s">
        <v>76</v>
      </c>
      <c r="E2781" s="4" t="s">
        <v>2809</v>
      </c>
      <c r="F2781" s="2">
        <v>43351</v>
      </c>
      <c r="G2781" s="5">
        <v>41230</v>
      </c>
      <c r="H2781" s="6">
        <v>45000</v>
      </c>
      <c r="I2781" s="7">
        <v>45000</v>
      </c>
      <c r="J2781" s="4" t="s">
        <v>15</v>
      </c>
      <c r="K2781" s="8" t="s">
        <v>16</v>
      </c>
      <c r="L2781" s="3" t="s">
        <v>103</v>
      </c>
    </row>
    <row r="2782" spans="1:12" ht="114.95" customHeight="1">
      <c r="A2782" s="32">
        <v>2741</v>
      </c>
      <c r="B2782" s="2">
        <v>43320</v>
      </c>
      <c r="C2782" s="3" t="s">
        <v>2703</v>
      </c>
      <c r="D2782" s="3" t="s">
        <v>92</v>
      </c>
      <c r="E2782" s="4" t="s">
        <v>93</v>
      </c>
      <c r="F2782" s="2">
        <v>43334</v>
      </c>
      <c r="G2782" s="5">
        <v>43259</v>
      </c>
      <c r="H2782" s="6">
        <v>326742</v>
      </c>
      <c r="I2782" s="7">
        <v>326742</v>
      </c>
      <c r="J2782" s="4" t="s">
        <v>61</v>
      </c>
      <c r="K2782" s="8" t="s">
        <v>16</v>
      </c>
      <c r="L2782" s="3"/>
    </row>
    <row r="2783" spans="1:12" ht="114.95" customHeight="1">
      <c r="A2783" s="32">
        <v>2742</v>
      </c>
      <c r="B2783" s="2">
        <v>43327</v>
      </c>
      <c r="C2783" s="3" t="s">
        <v>2703</v>
      </c>
      <c r="D2783" s="3" t="s">
        <v>2810</v>
      </c>
      <c r="E2783" s="4" t="s">
        <v>2708</v>
      </c>
      <c r="F2783" s="2">
        <v>43341</v>
      </c>
      <c r="G2783" s="5">
        <v>43341</v>
      </c>
      <c r="H2783" s="6">
        <v>70000</v>
      </c>
      <c r="I2783" s="7">
        <v>70000</v>
      </c>
      <c r="J2783" s="4" t="s">
        <v>37</v>
      </c>
      <c r="K2783" s="8" t="s">
        <v>16</v>
      </c>
      <c r="L2783" s="3"/>
    </row>
    <row r="2784" spans="1:12" ht="114.95" customHeight="1">
      <c r="A2784" s="32">
        <v>2743</v>
      </c>
      <c r="B2784" s="2">
        <v>43328</v>
      </c>
      <c r="C2784" s="3" t="s">
        <v>2703</v>
      </c>
      <c r="D2784" s="3" t="s">
        <v>196</v>
      </c>
      <c r="E2784" s="4" t="s">
        <v>93</v>
      </c>
      <c r="F2784" s="2">
        <v>43342</v>
      </c>
      <c r="G2784" s="5">
        <v>43342</v>
      </c>
      <c r="H2784" s="6">
        <v>1610819</v>
      </c>
      <c r="I2784" s="7">
        <v>1610819</v>
      </c>
      <c r="J2784" s="4" t="s">
        <v>15</v>
      </c>
      <c r="K2784" s="8" t="s">
        <v>16</v>
      </c>
      <c r="L2784" s="3"/>
    </row>
    <row r="2785" spans="1:12" ht="114.95" customHeight="1">
      <c r="A2785" s="32">
        <v>2749</v>
      </c>
      <c r="B2785" s="2">
        <v>43333</v>
      </c>
      <c r="C2785" s="3" t="s">
        <v>2703</v>
      </c>
      <c r="D2785" s="3" t="s">
        <v>2811</v>
      </c>
      <c r="E2785" s="4" t="s">
        <v>2812</v>
      </c>
      <c r="F2785" s="2">
        <v>43199</v>
      </c>
      <c r="G2785" s="5">
        <v>43199</v>
      </c>
      <c r="H2785" s="6">
        <v>36000</v>
      </c>
      <c r="I2785" s="7">
        <v>36000</v>
      </c>
      <c r="J2785" s="4" t="s">
        <v>153</v>
      </c>
      <c r="K2785" s="8" t="s">
        <v>16</v>
      </c>
      <c r="L2785" s="3"/>
    </row>
    <row r="2786" spans="1:12" ht="114.95" customHeight="1">
      <c r="A2786" s="32">
        <v>2746</v>
      </c>
      <c r="B2786" s="2">
        <v>43334</v>
      </c>
      <c r="C2786" s="3" t="s">
        <v>2703</v>
      </c>
      <c r="D2786" s="3" t="s">
        <v>2813</v>
      </c>
      <c r="E2786" s="4" t="s">
        <v>2814</v>
      </c>
      <c r="F2786" s="2">
        <v>43229</v>
      </c>
      <c r="G2786" s="5">
        <v>43229</v>
      </c>
      <c r="H2786" s="6">
        <v>54000</v>
      </c>
      <c r="I2786" s="7">
        <v>54000</v>
      </c>
      <c r="J2786" s="4" t="s">
        <v>15</v>
      </c>
      <c r="K2786" s="8" t="s">
        <v>16</v>
      </c>
      <c r="L2786" s="3"/>
    </row>
    <row r="2787" spans="1:12" ht="114.95" customHeight="1">
      <c r="A2787" s="32">
        <v>2758</v>
      </c>
      <c r="B2787" s="2">
        <v>43353</v>
      </c>
      <c r="C2787" s="3" t="s">
        <v>2703</v>
      </c>
      <c r="D2787" s="3" t="s">
        <v>2470</v>
      </c>
      <c r="E2787" s="4" t="s">
        <v>2815</v>
      </c>
      <c r="F2787" s="2">
        <f>B2787 + 14</f>
        <v>43367</v>
      </c>
      <c r="G2787" s="5">
        <v>43367</v>
      </c>
      <c r="H2787" s="6">
        <v>53183</v>
      </c>
      <c r="I2787" s="7">
        <v>53183</v>
      </c>
      <c r="J2787" s="4" t="s">
        <v>15</v>
      </c>
      <c r="K2787" s="8" t="s">
        <v>16</v>
      </c>
      <c r="L2787" s="3"/>
    </row>
    <row r="2788" spans="1:12" ht="114.95" customHeight="1">
      <c r="A2788" s="32">
        <v>2761</v>
      </c>
      <c r="B2788" s="2">
        <v>43377</v>
      </c>
      <c r="C2788" s="3" t="s">
        <v>2703</v>
      </c>
      <c r="D2788" s="3" t="s">
        <v>2816</v>
      </c>
      <c r="E2788" s="4" t="s">
        <v>2817</v>
      </c>
      <c r="F2788" s="2">
        <f t="shared" ref="F2788:F2796" si="117">SUM(B2788 +14)</f>
        <v>43391</v>
      </c>
      <c r="G2788" s="5">
        <v>43395</v>
      </c>
      <c r="H2788" s="6">
        <v>60000</v>
      </c>
      <c r="I2788" s="7">
        <v>60000</v>
      </c>
      <c r="J2788" s="4" t="s">
        <v>15</v>
      </c>
      <c r="K2788" s="3" t="s">
        <v>16</v>
      </c>
      <c r="L2788" s="3"/>
    </row>
    <row r="2789" spans="1:12" ht="114.95" customHeight="1">
      <c r="A2789" s="32">
        <v>2759</v>
      </c>
      <c r="B2789" s="2">
        <v>43382</v>
      </c>
      <c r="C2789" s="3" t="s">
        <v>2703</v>
      </c>
      <c r="D2789" s="3" t="s">
        <v>2818</v>
      </c>
      <c r="E2789" s="4" t="s">
        <v>2819</v>
      </c>
      <c r="F2789" s="2">
        <f t="shared" si="117"/>
        <v>43396</v>
      </c>
      <c r="G2789" s="5">
        <v>43647</v>
      </c>
      <c r="H2789" s="6">
        <v>49998</v>
      </c>
      <c r="I2789" s="7">
        <v>49998</v>
      </c>
      <c r="J2789" s="4" t="s">
        <v>19</v>
      </c>
      <c r="K2789" s="3" t="s">
        <v>16</v>
      </c>
      <c r="L2789" s="3"/>
    </row>
    <row r="2790" spans="1:12" ht="114.95" customHeight="1">
      <c r="A2790" s="32">
        <v>2760</v>
      </c>
      <c r="B2790" s="2">
        <v>43382</v>
      </c>
      <c r="C2790" s="3" t="s">
        <v>2703</v>
      </c>
      <c r="D2790" s="3" t="s">
        <v>2820</v>
      </c>
      <c r="E2790" s="4" t="s">
        <v>2821</v>
      </c>
      <c r="F2790" s="2">
        <f t="shared" si="117"/>
        <v>43396</v>
      </c>
      <c r="G2790" s="5">
        <v>43396</v>
      </c>
      <c r="H2790" s="6">
        <v>142000</v>
      </c>
      <c r="I2790" s="7">
        <v>142000</v>
      </c>
      <c r="J2790" s="4" t="s">
        <v>37</v>
      </c>
      <c r="K2790" s="3" t="s">
        <v>16</v>
      </c>
      <c r="L2790" s="3"/>
    </row>
    <row r="2791" spans="1:12" ht="114.95" customHeight="1">
      <c r="A2791" s="32">
        <v>2762</v>
      </c>
      <c r="B2791" s="2">
        <v>43389</v>
      </c>
      <c r="C2791" s="3" t="s">
        <v>2703</v>
      </c>
      <c r="D2791" s="3" t="s">
        <v>2822</v>
      </c>
      <c r="E2791" s="4" t="s">
        <v>2823</v>
      </c>
      <c r="F2791" s="2">
        <f t="shared" si="117"/>
        <v>43403</v>
      </c>
      <c r="G2791" s="5">
        <v>43277</v>
      </c>
      <c r="H2791" s="6">
        <v>48179</v>
      </c>
      <c r="I2791" s="7">
        <v>48179</v>
      </c>
      <c r="J2791" s="4" t="s">
        <v>37</v>
      </c>
      <c r="K2791" s="3" t="s">
        <v>16</v>
      </c>
      <c r="L2791" s="3" t="s">
        <v>20</v>
      </c>
    </row>
    <row r="2792" spans="1:12" ht="114.95" customHeight="1">
      <c r="A2792" s="32">
        <v>2763</v>
      </c>
      <c r="B2792" s="2">
        <v>43404</v>
      </c>
      <c r="C2792" s="3" t="s">
        <v>2703</v>
      </c>
      <c r="D2792" s="3" t="s">
        <v>2824</v>
      </c>
      <c r="E2792" s="4" t="s">
        <v>2455</v>
      </c>
      <c r="F2792" s="2">
        <f t="shared" si="117"/>
        <v>43418</v>
      </c>
      <c r="G2792" s="5">
        <v>43419</v>
      </c>
      <c r="H2792" s="6">
        <v>60000</v>
      </c>
      <c r="I2792" s="7">
        <v>60000</v>
      </c>
      <c r="J2792" s="4" t="s">
        <v>15</v>
      </c>
      <c r="K2792" s="8" t="s">
        <v>16</v>
      </c>
      <c r="L2792" s="3"/>
    </row>
    <row r="2793" spans="1:12" ht="114.95" customHeight="1">
      <c r="A2793" s="32">
        <v>2764</v>
      </c>
      <c r="B2793" s="2">
        <v>43419</v>
      </c>
      <c r="C2793" s="3" t="s">
        <v>2703</v>
      </c>
      <c r="D2793" s="3" t="s">
        <v>1350</v>
      </c>
      <c r="E2793" s="4" t="s">
        <v>2825</v>
      </c>
      <c r="F2793" s="2">
        <f t="shared" si="117"/>
        <v>43433</v>
      </c>
      <c r="G2793" s="5">
        <v>43435</v>
      </c>
      <c r="H2793" s="6">
        <v>50000</v>
      </c>
      <c r="I2793" s="7">
        <v>50000</v>
      </c>
      <c r="J2793" s="4" t="s">
        <v>37</v>
      </c>
      <c r="K2793" s="8" t="s">
        <v>16</v>
      </c>
      <c r="L2793" s="3"/>
    </row>
    <row r="2794" spans="1:12" ht="114.95" customHeight="1">
      <c r="A2794" s="32">
        <v>2765</v>
      </c>
      <c r="B2794" s="2">
        <v>43419</v>
      </c>
      <c r="C2794" s="3" t="s">
        <v>2703</v>
      </c>
      <c r="D2794" s="3" t="s">
        <v>1215</v>
      </c>
      <c r="E2794" s="4" t="s">
        <v>306</v>
      </c>
      <c r="F2794" s="2">
        <f t="shared" si="117"/>
        <v>43433</v>
      </c>
      <c r="G2794" s="5">
        <v>43435</v>
      </c>
      <c r="H2794" s="6">
        <v>100000</v>
      </c>
      <c r="I2794" s="7">
        <v>100000</v>
      </c>
      <c r="J2794" s="4" t="s">
        <v>15</v>
      </c>
      <c r="K2794" s="8" t="s">
        <v>16</v>
      </c>
      <c r="L2794" s="3"/>
    </row>
    <row r="2795" spans="1:12" ht="114.95" customHeight="1">
      <c r="A2795" s="32">
        <v>2766</v>
      </c>
      <c r="B2795" s="2">
        <v>43419</v>
      </c>
      <c r="C2795" s="3" t="s">
        <v>2703</v>
      </c>
      <c r="D2795" s="3" t="s">
        <v>2826</v>
      </c>
      <c r="E2795" s="4" t="s">
        <v>2827</v>
      </c>
      <c r="F2795" s="2">
        <f t="shared" si="117"/>
        <v>43433</v>
      </c>
      <c r="G2795" s="5">
        <v>43435</v>
      </c>
      <c r="H2795" s="6">
        <v>100000</v>
      </c>
      <c r="I2795" s="7">
        <v>100000</v>
      </c>
      <c r="J2795" s="4" t="s">
        <v>15</v>
      </c>
      <c r="K2795" s="8" t="s">
        <v>16</v>
      </c>
      <c r="L2795" s="3"/>
    </row>
    <row r="2796" spans="1:12" ht="114.95" customHeight="1">
      <c r="A2796" s="32">
        <v>2767</v>
      </c>
      <c r="B2796" s="2">
        <v>43419</v>
      </c>
      <c r="C2796" s="3" t="s">
        <v>2703</v>
      </c>
      <c r="D2796" s="3" t="s">
        <v>236</v>
      </c>
      <c r="E2796" s="4" t="s">
        <v>93</v>
      </c>
      <c r="F2796" s="2">
        <f t="shared" si="117"/>
        <v>43433</v>
      </c>
      <c r="G2796" s="5">
        <v>43437</v>
      </c>
      <c r="H2796" s="6">
        <v>172744</v>
      </c>
      <c r="I2796" s="7">
        <v>172744</v>
      </c>
      <c r="J2796" s="4" t="s">
        <v>15</v>
      </c>
      <c r="K2796" s="8" t="s">
        <v>16</v>
      </c>
      <c r="L2796" s="3"/>
    </row>
    <row r="2797" spans="1:12" ht="114.95" customHeight="1">
      <c r="A2797" s="32">
        <v>2754</v>
      </c>
      <c r="B2797" s="2">
        <v>43440</v>
      </c>
      <c r="C2797" s="3" t="s">
        <v>2703</v>
      </c>
      <c r="D2797" s="3" t="s">
        <v>2828</v>
      </c>
      <c r="E2797" s="4" t="s">
        <v>2829</v>
      </c>
      <c r="F2797" s="2">
        <v>43277</v>
      </c>
      <c r="G2797" s="5">
        <v>43278</v>
      </c>
      <c r="H2797" s="6">
        <v>34882</v>
      </c>
      <c r="I2797" s="7">
        <v>34882</v>
      </c>
      <c r="J2797" s="4" t="s">
        <v>15</v>
      </c>
      <c r="K2797" s="8" t="s">
        <v>16</v>
      </c>
      <c r="L2797" s="3"/>
    </row>
    <row r="2798" spans="1:12" ht="114.95" customHeight="1">
      <c r="A2798" s="32">
        <v>2768</v>
      </c>
      <c r="B2798" s="2">
        <v>43441</v>
      </c>
      <c r="C2798" s="3" t="s">
        <v>2703</v>
      </c>
      <c r="D2798" s="3" t="s">
        <v>2706</v>
      </c>
      <c r="E2798" s="4" t="s">
        <v>699</v>
      </c>
      <c r="F2798" s="2">
        <f t="shared" ref="F2798:F2836" si="118">SUM(B2798+14)</f>
        <v>43455</v>
      </c>
      <c r="G2798" s="5">
        <v>43466</v>
      </c>
      <c r="H2798" s="6">
        <v>345000</v>
      </c>
      <c r="I2798" s="7">
        <v>345000</v>
      </c>
      <c r="J2798" s="4" t="s">
        <v>37</v>
      </c>
      <c r="K2798" s="8" t="s">
        <v>16</v>
      </c>
      <c r="L2798" s="3"/>
    </row>
    <row r="2799" spans="1:12" ht="114.95" customHeight="1">
      <c r="A2799" s="32">
        <v>2769</v>
      </c>
      <c r="B2799" s="2">
        <v>43445</v>
      </c>
      <c r="C2799" s="3" t="s">
        <v>2703</v>
      </c>
      <c r="D2799" s="3" t="s">
        <v>2470</v>
      </c>
      <c r="E2799" s="4" t="s">
        <v>2830</v>
      </c>
      <c r="F2799" s="2">
        <f t="shared" si="118"/>
        <v>43459</v>
      </c>
      <c r="G2799" s="5">
        <v>43466</v>
      </c>
      <c r="H2799" s="6">
        <v>44171</v>
      </c>
      <c r="I2799" s="7">
        <v>44171</v>
      </c>
      <c r="J2799" s="4" t="s">
        <v>19</v>
      </c>
      <c r="K2799" s="8" t="s">
        <v>16</v>
      </c>
      <c r="L2799" s="3"/>
    </row>
    <row r="2800" spans="1:12" ht="114.95" customHeight="1">
      <c r="A2800" s="32">
        <v>2770</v>
      </c>
      <c r="B2800" s="2">
        <v>43452</v>
      </c>
      <c r="C2800" s="3" t="s">
        <v>2703</v>
      </c>
      <c r="D2800" s="3" t="s">
        <v>2831</v>
      </c>
      <c r="E2800" s="4" t="s">
        <v>2832</v>
      </c>
      <c r="F2800" s="2">
        <f t="shared" si="118"/>
        <v>43466</v>
      </c>
      <c r="G2800" s="5">
        <v>43468</v>
      </c>
      <c r="H2800" s="6">
        <v>130000</v>
      </c>
      <c r="I2800" s="7">
        <v>130000</v>
      </c>
      <c r="J2800" s="4" t="s">
        <v>15</v>
      </c>
      <c r="K2800" s="8" t="s">
        <v>16</v>
      </c>
      <c r="L2800" s="3"/>
    </row>
    <row r="2801" spans="1:12" ht="114.95" customHeight="1">
      <c r="A2801" s="32">
        <v>2781</v>
      </c>
      <c r="B2801" s="2">
        <v>43453</v>
      </c>
      <c r="C2801" s="2" t="s">
        <v>2703</v>
      </c>
      <c r="D2801" s="2" t="s">
        <v>1885</v>
      </c>
      <c r="E2801" s="4" t="s">
        <v>24</v>
      </c>
      <c r="F2801" s="2">
        <f t="shared" si="118"/>
        <v>43467</v>
      </c>
      <c r="G2801" s="5">
        <v>43502</v>
      </c>
      <c r="H2801" s="6">
        <v>24800000</v>
      </c>
      <c r="I2801" s="7">
        <v>24800000</v>
      </c>
      <c r="J2801" s="4" t="s">
        <v>620</v>
      </c>
      <c r="K2801" s="8" t="s">
        <v>15</v>
      </c>
      <c r="L2801" s="2" t="s">
        <v>2833</v>
      </c>
    </row>
    <row r="2802" spans="1:12" ht="114.95" customHeight="1">
      <c r="A2802" s="32">
        <v>2771</v>
      </c>
      <c r="B2802" s="2">
        <v>43455</v>
      </c>
      <c r="C2802" s="3" t="s">
        <v>2703</v>
      </c>
      <c r="D2802" s="3" t="s">
        <v>1910</v>
      </c>
      <c r="E2802" s="4" t="s">
        <v>2834</v>
      </c>
      <c r="F2802" s="2">
        <f t="shared" si="118"/>
        <v>43469</v>
      </c>
      <c r="G2802" s="5">
        <v>43473</v>
      </c>
      <c r="H2802" s="6">
        <v>50000</v>
      </c>
      <c r="I2802" s="7">
        <v>50000</v>
      </c>
      <c r="J2802" s="4" t="s">
        <v>37</v>
      </c>
      <c r="K2802" s="8" t="s">
        <v>16</v>
      </c>
      <c r="L2802" s="3"/>
    </row>
    <row r="2803" spans="1:12" ht="114.95" customHeight="1">
      <c r="A2803" s="32">
        <v>2772</v>
      </c>
      <c r="B2803" s="2">
        <v>43461</v>
      </c>
      <c r="C2803" s="3" t="s">
        <v>2703</v>
      </c>
      <c r="D2803" s="2" t="s">
        <v>2824</v>
      </c>
      <c r="E2803" s="4" t="s">
        <v>2835</v>
      </c>
      <c r="F2803" s="2">
        <f t="shared" si="118"/>
        <v>43475</v>
      </c>
      <c r="G2803" s="5">
        <v>43476</v>
      </c>
      <c r="H2803" s="6">
        <v>979203</v>
      </c>
      <c r="I2803" s="7">
        <v>979203</v>
      </c>
      <c r="J2803" s="4" t="s">
        <v>15</v>
      </c>
      <c r="K2803" s="8" t="s">
        <v>16</v>
      </c>
      <c r="L2803" s="3"/>
    </row>
    <row r="2804" spans="1:12" ht="114.95" customHeight="1">
      <c r="A2804" s="32">
        <v>2773</v>
      </c>
      <c r="B2804" s="2">
        <v>43467</v>
      </c>
      <c r="C2804" s="3" t="s">
        <v>2703</v>
      </c>
      <c r="D2804" s="2" t="s">
        <v>2836</v>
      </c>
      <c r="E2804" s="4" t="s">
        <v>2837</v>
      </c>
      <c r="F2804" s="2">
        <f t="shared" si="118"/>
        <v>43481</v>
      </c>
      <c r="G2804" s="5">
        <v>43481</v>
      </c>
      <c r="H2804" s="6">
        <v>217578</v>
      </c>
      <c r="I2804" s="7">
        <v>217578</v>
      </c>
      <c r="J2804" s="4" t="s">
        <v>15</v>
      </c>
      <c r="K2804" s="8" t="s">
        <v>16</v>
      </c>
      <c r="L2804" s="3"/>
    </row>
    <row r="2805" spans="1:12" ht="114.95" customHeight="1">
      <c r="A2805" s="32">
        <v>2774</v>
      </c>
      <c r="B2805" s="2">
        <v>43475</v>
      </c>
      <c r="C2805" s="3" t="s">
        <v>2703</v>
      </c>
      <c r="D2805" s="3" t="s">
        <v>2838</v>
      </c>
      <c r="E2805" s="4" t="s">
        <v>1070</v>
      </c>
      <c r="F2805" s="2">
        <f t="shared" si="118"/>
        <v>43489</v>
      </c>
      <c r="G2805" s="5">
        <v>43490</v>
      </c>
      <c r="H2805" s="6">
        <v>125000</v>
      </c>
      <c r="I2805" s="7">
        <v>125000</v>
      </c>
      <c r="J2805" s="4" t="s">
        <v>15</v>
      </c>
      <c r="K2805" s="8" t="s">
        <v>16</v>
      </c>
      <c r="L2805" s="3"/>
    </row>
    <row r="2806" spans="1:12" ht="114.95" customHeight="1">
      <c r="A2806" s="32">
        <v>2775</v>
      </c>
      <c r="B2806" s="2">
        <v>43481</v>
      </c>
      <c r="C2806" s="3" t="s">
        <v>2703</v>
      </c>
      <c r="D2806" s="3" t="s">
        <v>2839</v>
      </c>
      <c r="E2806" s="4" t="s">
        <v>2840</v>
      </c>
      <c r="F2806" s="2">
        <f t="shared" si="118"/>
        <v>43495</v>
      </c>
      <c r="G2806" s="5">
        <v>43496</v>
      </c>
      <c r="H2806" s="6">
        <v>40000</v>
      </c>
      <c r="I2806" s="7">
        <v>40000</v>
      </c>
      <c r="J2806" s="4" t="s">
        <v>15</v>
      </c>
      <c r="K2806" s="8" t="s">
        <v>16</v>
      </c>
      <c r="L2806" s="3"/>
    </row>
    <row r="2807" spans="1:12" ht="114.95" customHeight="1">
      <c r="A2807" s="32">
        <v>2776</v>
      </c>
      <c r="B2807" s="2">
        <v>43482</v>
      </c>
      <c r="C2807" s="3" t="s">
        <v>2703</v>
      </c>
      <c r="D2807" s="3" t="s">
        <v>312</v>
      </c>
      <c r="E2807" s="4" t="s">
        <v>298</v>
      </c>
      <c r="F2807" s="2">
        <f t="shared" si="118"/>
        <v>43496</v>
      </c>
      <c r="G2807" s="5">
        <v>43497</v>
      </c>
      <c r="H2807" s="6">
        <v>470000</v>
      </c>
      <c r="I2807" s="7">
        <v>470000</v>
      </c>
      <c r="J2807" s="4" t="s">
        <v>19</v>
      </c>
      <c r="K2807" s="8" t="s">
        <v>16</v>
      </c>
      <c r="L2807" s="3"/>
    </row>
    <row r="2808" spans="1:12" ht="114.95" customHeight="1">
      <c r="A2808" s="32">
        <v>2778</v>
      </c>
      <c r="B2808" s="2">
        <v>43488</v>
      </c>
      <c r="C2808" s="3" t="s">
        <v>2703</v>
      </c>
      <c r="D2808" s="3" t="s">
        <v>2841</v>
      </c>
      <c r="E2808" s="4" t="s">
        <v>2082</v>
      </c>
      <c r="F2808" s="2">
        <f t="shared" si="118"/>
        <v>43502</v>
      </c>
      <c r="G2808" s="5">
        <v>43502</v>
      </c>
      <c r="H2808" s="6">
        <v>71930</v>
      </c>
      <c r="I2808" s="7">
        <v>71930</v>
      </c>
      <c r="J2808" s="4" t="s">
        <v>15</v>
      </c>
      <c r="K2808" s="8" t="s">
        <v>16</v>
      </c>
      <c r="L2808" s="3"/>
    </row>
    <row r="2809" spans="1:12" ht="114.95" customHeight="1">
      <c r="A2809" s="32">
        <v>2777</v>
      </c>
      <c r="B2809" s="2">
        <v>43489</v>
      </c>
      <c r="C2809" s="3" t="s">
        <v>2703</v>
      </c>
      <c r="D2809" s="3" t="s">
        <v>2842</v>
      </c>
      <c r="E2809" s="4" t="s">
        <v>559</v>
      </c>
      <c r="F2809" s="2">
        <f t="shared" si="118"/>
        <v>43503</v>
      </c>
      <c r="G2809" s="5">
        <v>42494</v>
      </c>
      <c r="H2809" s="6">
        <v>35000</v>
      </c>
      <c r="I2809" s="7">
        <v>35000</v>
      </c>
      <c r="J2809" s="4" t="s">
        <v>30</v>
      </c>
      <c r="K2809" s="8" t="s">
        <v>16</v>
      </c>
      <c r="L2809" s="3"/>
    </row>
    <row r="2810" spans="1:12" ht="114.95" customHeight="1">
      <c r="A2810" s="32">
        <v>2779</v>
      </c>
      <c r="B2810" s="2">
        <v>43489</v>
      </c>
      <c r="C2810" s="3" t="s">
        <v>2703</v>
      </c>
      <c r="D2810" s="3" t="s">
        <v>2843</v>
      </c>
      <c r="E2810" s="4" t="s">
        <v>2844</v>
      </c>
      <c r="F2810" s="2">
        <f t="shared" si="118"/>
        <v>43503</v>
      </c>
      <c r="G2810" s="5">
        <v>43503</v>
      </c>
      <c r="H2810" s="6">
        <v>88344</v>
      </c>
      <c r="I2810" s="7">
        <v>88344</v>
      </c>
      <c r="J2810" s="4" t="s">
        <v>15</v>
      </c>
      <c r="K2810" s="8" t="s">
        <v>16</v>
      </c>
      <c r="L2810" s="3"/>
    </row>
    <row r="2811" spans="1:12" ht="114.95" customHeight="1">
      <c r="A2811" s="32">
        <v>2780</v>
      </c>
      <c r="B2811" s="2">
        <v>43489</v>
      </c>
      <c r="C2811" s="3" t="s">
        <v>2703</v>
      </c>
      <c r="D2811" s="3" t="s">
        <v>2845</v>
      </c>
      <c r="E2811" s="4" t="s">
        <v>2844</v>
      </c>
      <c r="F2811" s="2">
        <f t="shared" si="118"/>
        <v>43503</v>
      </c>
      <c r="G2811" s="5">
        <v>43503</v>
      </c>
      <c r="H2811" s="6">
        <v>97500</v>
      </c>
      <c r="I2811" s="7">
        <v>97500</v>
      </c>
      <c r="J2811" s="4" t="s">
        <v>15</v>
      </c>
      <c r="K2811" s="8" t="s">
        <v>16</v>
      </c>
      <c r="L2811" s="3"/>
    </row>
    <row r="2812" spans="1:12" ht="114.95" customHeight="1">
      <c r="A2812" s="32">
        <v>2785</v>
      </c>
      <c r="B2812" s="2">
        <v>43502</v>
      </c>
      <c r="C2812" s="2" t="s">
        <v>2703</v>
      </c>
      <c r="D2812" s="3" t="s">
        <v>2846</v>
      </c>
      <c r="E2812" s="4" t="s">
        <v>2847</v>
      </c>
      <c r="F2812" s="2">
        <f t="shared" si="118"/>
        <v>43516</v>
      </c>
      <c r="G2812" s="5">
        <v>43517</v>
      </c>
      <c r="H2812" s="6">
        <v>31160</v>
      </c>
      <c r="I2812" s="7">
        <v>31160</v>
      </c>
      <c r="J2812" s="4" t="s">
        <v>15</v>
      </c>
      <c r="K2812" s="8" t="s">
        <v>16</v>
      </c>
      <c r="L2812" s="3"/>
    </row>
    <row r="2813" spans="1:12" ht="114.95" customHeight="1">
      <c r="A2813" s="32">
        <v>2782</v>
      </c>
      <c r="B2813" s="2">
        <v>43503</v>
      </c>
      <c r="C2813" s="2" t="s">
        <v>2703</v>
      </c>
      <c r="D2813" s="3" t="s">
        <v>756</v>
      </c>
      <c r="E2813" s="4" t="s">
        <v>757</v>
      </c>
      <c r="F2813" s="2">
        <f t="shared" si="118"/>
        <v>43517</v>
      </c>
      <c r="G2813" s="5">
        <v>43518</v>
      </c>
      <c r="H2813" s="6">
        <v>2500000</v>
      </c>
      <c r="I2813" s="7">
        <v>2500000</v>
      </c>
      <c r="J2813" s="4" t="s">
        <v>15</v>
      </c>
      <c r="K2813" s="8" t="s">
        <v>16</v>
      </c>
      <c r="L2813" s="3"/>
    </row>
    <row r="2814" spans="1:12" ht="114.95" customHeight="1">
      <c r="A2814" s="32">
        <v>2783</v>
      </c>
      <c r="B2814" s="2">
        <v>43503</v>
      </c>
      <c r="C2814" s="2" t="s">
        <v>2703</v>
      </c>
      <c r="D2814" s="3" t="s">
        <v>182</v>
      </c>
      <c r="E2814" s="4" t="s">
        <v>757</v>
      </c>
      <c r="F2814" s="2">
        <f t="shared" si="118"/>
        <v>43517</v>
      </c>
      <c r="G2814" s="5">
        <v>43518</v>
      </c>
      <c r="H2814" s="6">
        <v>5000000</v>
      </c>
      <c r="I2814" s="7">
        <v>5000000</v>
      </c>
      <c r="J2814" s="4" t="s">
        <v>15</v>
      </c>
      <c r="K2814" s="8" t="s">
        <v>16</v>
      </c>
      <c r="L2814" s="3"/>
    </row>
    <row r="2815" spans="1:12" ht="114.95" customHeight="1">
      <c r="A2815" s="32">
        <v>2784</v>
      </c>
      <c r="B2815" s="2">
        <v>43503</v>
      </c>
      <c r="C2815" s="2" t="s">
        <v>2703</v>
      </c>
      <c r="D2815" s="3" t="s">
        <v>2848</v>
      </c>
      <c r="E2815" s="4" t="s">
        <v>306</v>
      </c>
      <c r="F2815" s="2">
        <f t="shared" si="118"/>
        <v>43517</v>
      </c>
      <c r="G2815" s="5">
        <v>43518</v>
      </c>
      <c r="H2815" s="6">
        <v>68000</v>
      </c>
      <c r="I2815" s="7">
        <v>68000</v>
      </c>
      <c r="J2815" s="4" t="s">
        <v>37</v>
      </c>
      <c r="K2815" s="8" t="s">
        <v>16</v>
      </c>
      <c r="L2815" s="3"/>
    </row>
    <row r="2816" spans="1:12" ht="114.95" customHeight="1">
      <c r="A2816" s="32">
        <v>2786</v>
      </c>
      <c r="B2816" s="2">
        <v>43516</v>
      </c>
      <c r="C2816" s="2" t="s">
        <v>2703</v>
      </c>
      <c r="D2816" s="2" t="s">
        <v>2824</v>
      </c>
      <c r="E2816" s="4" t="s">
        <v>46</v>
      </c>
      <c r="F2816" s="2">
        <f t="shared" si="118"/>
        <v>43530</v>
      </c>
      <c r="G2816" s="5">
        <v>43530</v>
      </c>
      <c r="H2816" s="6">
        <v>1251823</v>
      </c>
      <c r="I2816" s="7">
        <v>1251823</v>
      </c>
      <c r="J2816" s="4" t="s">
        <v>15</v>
      </c>
      <c r="K2816" s="8" t="s">
        <v>16</v>
      </c>
      <c r="L2816" s="2"/>
    </row>
    <row r="2817" spans="1:12" ht="114.95" customHeight="1">
      <c r="A2817" s="32">
        <v>2787</v>
      </c>
      <c r="B2817" s="2">
        <v>43525</v>
      </c>
      <c r="C2817" s="3" t="s">
        <v>2703</v>
      </c>
      <c r="D2817" s="2" t="s">
        <v>2849</v>
      </c>
      <c r="E2817" s="4" t="s">
        <v>2850</v>
      </c>
      <c r="F2817" s="2">
        <f t="shared" si="118"/>
        <v>43539</v>
      </c>
      <c r="G2817" s="5">
        <v>43556</v>
      </c>
      <c r="H2817" s="6">
        <v>37788</v>
      </c>
      <c r="I2817" s="7">
        <v>37788</v>
      </c>
      <c r="J2817" s="4" t="s">
        <v>37</v>
      </c>
      <c r="K2817" s="8" t="s">
        <v>16</v>
      </c>
      <c r="L2817" s="2"/>
    </row>
    <row r="2818" spans="1:12" ht="114.95" customHeight="1">
      <c r="A2818" s="32">
        <v>2788</v>
      </c>
      <c r="B2818" s="2">
        <v>43530</v>
      </c>
      <c r="C2818" s="3" t="s">
        <v>2703</v>
      </c>
      <c r="D2818" s="3" t="s">
        <v>1370</v>
      </c>
      <c r="E2818" s="4" t="s">
        <v>2720</v>
      </c>
      <c r="F2818" s="2">
        <f t="shared" si="118"/>
        <v>43544</v>
      </c>
      <c r="G2818" s="5">
        <v>43550</v>
      </c>
      <c r="H2818" s="6">
        <v>120000</v>
      </c>
      <c r="I2818" s="7">
        <v>120000</v>
      </c>
      <c r="J2818" s="4" t="s">
        <v>19</v>
      </c>
      <c r="K2818" s="8" t="s">
        <v>16</v>
      </c>
      <c r="L2818" s="3"/>
    </row>
    <row r="2819" spans="1:12" ht="114.95" customHeight="1">
      <c r="A2819" s="32">
        <v>2789</v>
      </c>
      <c r="B2819" s="2">
        <v>43542</v>
      </c>
      <c r="C2819" s="3" t="s">
        <v>2703</v>
      </c>
      <c r="D2819" s="2" t="s">
        <v>151</v>
      </c>
      <c r="E2819" s="4" t="s">
        <v>289</v>
      </c>
      <c r="F2819" s="2">
        <f t="shared" si="118"/>
        <v>43556</v>
      </c>
      <c r="G2819" s="5">
        <v>43556</v>
      </c>
      <c r="H2819" s="6">
        <v>112000</v>
      </c>
      <c r="I2819" s="7">
        <v>112000</v>
      </c>
      <c r="J2819" s="4" t="s">
        <v>37</v>
      </c>
      <c r="K2819" s="8" t="s">
        <v>16</v>
      </c>
      <c r="L2819" s="2"/>
    </row>
    <row r="2820" spans="1:12" ht="114.95" customHeight="1">
      <c r="A2820" s="32">
        <v>2790</v>
      </c>
      <c r="B2820" s="2">
        <v>43542</v>
      </c>
      <c r="C2820" s="3" t="s">
        <v>2703</v>
      </c>
      <c r="D2820" s="3" t="s">
        <v>2851</v>
      </c>
      <c r="E2820" s="4" t="s">
        <v>1734</v>
      </c>
      <c r="F2820" s="2">
        <f t="shared" si="118"/>
        <v>43556</v>
      </c>
      <c r="G2820" s="5">
        <v>43556</v>
      </c>
      <c r="H2820" s="6">
        <v>40000</v>
      </c>
      <c r="I2820" s="7">
        <v>40000</v>
      </c>
      <c r="J2820" s="4" t="s">
        <v>15</v>
      </c>
      <c r="K2820" s="8" t="s">
        <v>16</v>
      </c>
      <c r="L2820" s="3"/>
    </row>
    <row r="2821" spans="1:12" ht="114.95" customHeight="1">
      <c r="A2821" s="32">
        <v>2792</v>
      </c>
      <c r="B2821" s="2">
        <v>43549</v>
      </c>
      <c r="C2821" s="3" t="s">
        <v>2703</v>
      </c>
      <c r="D2821" s="3" t="s">
        <v>2852</v>
      </c>
      <c r="E2821" s="4" t="s">
        <v>2853</v>
      </c>
      <c r="F2821" s="2">
        <f t="shared" si="118"/>
        <v>43563</v>
      </c>
      <c r="G2821" s="5">
        <v>43563</v>
      </c>
      <c r="H2821" s="6">
        <v>35975</v>
      </c>
      <c r="I2821" s="7">
        <v>35975</v>
      </c>
      <c r="J2821" s="4" t="s">
        <v>15</v>
      </c>
      <c r="K2821" s="8" t="s">
        <v>16</v>
      </c>
      <c r="L2821" s="3"/>
    </row>
    <row r="2822" spans="1:12" ht="114.95" customHeight="1">
      <c r="A2822" s="32">
        <v>2793</v>
      </c>
      <c r="B2822" s="2">
        <v>43549</v>
      </c>
      <c r="C2822" s="3" t="s">
        <v>2703</v>
      </c>
      <c r="D2822" s="3" t="s">
        <v>832</v>
      </c>
      <c r="E2822" s="4" t="s">
        <v>2854</v>
      </c>
      <c r="F2822" s="2">
        <f t="shared" si="118"/>
        <v>43563</v>
      </c>
      <c r="G2822" s="5">
        <v>43569</v>
      </c>
      <c r="H2822" s="6">
        <v>264000</v>
      </c>
      <c r="I2822" s="7">
        <v>264000</v>
      </c>
      <c r="J2822" s="4" t="s">
        <v>19</v>
      </c>
      <c r="K2822" s="8" t="s">
        <v>16</v>
      </c>
      <c r="L2822" s="3"/>
    </row>
    <row r="2823" spans="1:12" ht="114.95" customHeight="1">
      <c r="A2823" s="32">
        <v>2794</v>
      </c>
      <c r="B2823" s="2">
        <v>43549</v>
      </c>
      <c r="C2823" s="3" t="s">
        <v>2703</v>
      </c>
      <c r="D2823" s="3" t="s">
        <v>2855</v>
      </c>
      <c r="E2823" s="4" t="s">
        <v>2853</v>
      </c>
      <c r="F2823" s="2">
        <f t="shared" si="118"/>
        <v>43563</v>
      </c>
      <c r="G2823" s="5">
        <v>43563</v>
      </c>
      <c r="H2823" s="6">
        <v>76500</v>
      </c>
      <c r="I2823" s="7">
        <v>76500</v>
      </c>
      <c r="J2823" s="4" t="s">
        <v>15</v>
      </c>
      <c r="K2823" s="8" t="s">
        <v>16</v>
      </c>
      <c r="L2823" s="3"/>
    </row>
    <row r="2824" spans="1:12" ht="114.95" customHeight="1">
      <c r="A2824" s="32">
        <v>2795</v>
      </c>
      <c r="B2824" s="2">
        <v>43549</v>
      </c>
      <c r="C2824" s="3" t="s">
        <v>2703</v>
      </c>
      <c r="D2824" s="3" t="s">
        <v>2856</v>
      </c>
      <c r="E2824" s="4" t="s">
        <v>2853</v>
      </c>
      <c r="F2824" s="2">
        <f t="shared" si="118"/>
        <v>43563</v>
      </c>
      <c r="G2824" s="5">
        <v>43563</v>
      </c>
      <c r="H2824" s="6">
        <v>49500</v>
      </c>
      <c r="I2824" s="7">
        <v>49500</v>
      </c>
      <c r="J2824" s="4" t="s">
        <v>15</v>
      </c>
      <c r="K2824" s="8" t="s">
        <v>16</v>
      </c>
      <c r="L2824" s="3"/>
    </row>
    <row r="2825" spans="1:12" ht="114.95" customHeight="1">
      <c r="A2825" s="32">
        <v>2791</v>
      </c>
      <c r="B2825" s="2">
        <v>43550</v>
      </c>
      <c r="C2825" s="3" t="s">
        <v>2703</v>
      </c>
      <c r="D2825" s="3" t="s">
        <v>434</v>
      </c>
      <c r="E2825" s="4" t="s">
        <v>435</v>
      </c>
      <c r="F2825" s="2">
        <f t="shared" si="118"/>
        <v>43564</v>
      </c>
      <c r="G2825" s="5">
        <v>43647</v>
      </c>
      <c r="H2825" s="6">
        <v>279595</v>
      </c>
      <c r="I2825" s="7">
        <v>279595</v>
      </c>
      <c r="J2825" s="4" t="s">
        <v>210</v>
      </c>
      <c r="K2825" s="8" t="s">
        <v>16</v>
      </c>
      <c r="L2825" s="3"/>
    </row>
    <row r="2826" spans="1:12" ht="114.95" customHeight="1">
      <c r="A2826" s="32">
        <v>2796</v>
      </c>
      <c r="B2826" s="2">
        <v>43550</v>
      </c>
      <c r="C2826" s="3" t="s">
        <v>2703</v>
      </c>
      <c r="D2826" s="3" t="s">
        <v>312</v>
      </c>
      <c r="E2826" s="4" t="s">
        <v>298</v>
      </c>
      <c r="F2826" s="2">
        <f t="shared" si="118"/>
        <v>43564</v>
      </c>
      <c r="G2826" s="5">
        <v>43647</v>
      </c>
      <c r="H2826" s="6">
        <v>231570</v>
      </c>
      <c r="I2826" s="7">
        <v>231570</v>
      </c>
      <c r="J2826" s="4" t="s">
        <v>210</v>
      </c>
      <c r="K2826" s="8" t="s">
        <v>16</v>
      </c>
      <c r="L2826" s="3"/>
    </row>
    <row r="2827" spans="1:12" ht="114.95" customHeight="1">
      <c r="A2827" s="32">
        <v>2797</v>
      </c>
      <c r="B2827" s="2">
        <v>43551</v>
      </c>
      <c r="C2827" s="3" t="s">
        <v>2703</v>
      </c>
      <c r="D2827" s="2" t="s">
        <v>1069</v>
      </c>
      <c r="E2827" s="4" t="s">
        <v>2857</v>
      </c>
      <c r="F2827" s="2">
        <f t="shared" si="118"/>
        <v>43565</v>
      </c>
      <c r="G2827" s="5">
        <v>43565</v>
      </c>
      <c r="H2827" s="6">
        <v>292000</v>
      </c>
      <c r="I2827" s="7">
        <v>292000</v>
      </c>
      <c r="J2827" s="4" t="s">
        <v>15</v>
      </c>
      <c r="K2827" s="8" t="s">
        <v>16</v>
      </c>
      <c r="L2827" s="2"/>
    </row>
    <row r="2828" spans="1:12" ht="114.95" customHeight="1">
      <c r="A2828" s="32">
        <v>2798</v>
      </c>
      <c r="B2828" s="2">
        <v>43551</v>
      </c>
      <c r="C2828" s="3" t="s">
        <v>2703</v>
      </c>
      <c r="D2828" s="3" t="s">
        <v>2470</v>
      </c>
      <c r="E2828" s="4" t="s">
        <v>2858</v>
      </c>
      <c r="F2828" s="2">
        <f t="shared" si="118"/>
        <v>43565</v>
      </c>
      <c r="G2828" s="5">
        <v>43565</v>
      </c>
      <c r="H2828" s="6">
        <v>101483</v>
      </c>
      <c r="I2828" s="7">
        <v>101483</v>
      </c>
      <c r="J2828" s="4" t="s">
        <v>15</v>
      </c>
      <c r="K2828" s="8" t="s">
        <v>16</v>
      </c>
      <c r="L2828" s="3"/>
    </row>
    <row r="2829" spans="1:12" ht="114.95" customHeight="1">
      <c r="A2829" s="32">
        <v>2811</v>
      </c>
      <c r="B2829" s="2">
        <v>43559</v>
      </c>
      <c r="C2829" s="3" t="s">
        <v>2703</v>
      </c>
      <c r="D2829" s="3" t="s">
        <v>2053</v>
      </c>
      <c r="E2829" s="4" t="s">
        <v>2740</v>
      </c>
      <c r="F2829" s="2">
        <f t="shared" si="118"/>
        <v>43573</v>
      </c>
      <c r="G2829" s="5">
        <v>43647</v>
      </c>
      <c r="H2829" s="6">
        <v>202500</v>
      </c>
      <c r="I2829" s="7">
        <v>202500</v>
      </c>
      <c r="J2829" s="4" t="s">
        <v>19</v>
      </c>
      <c r="K2829" s="8" t="s">
        <v>16</v>
      </c>
      <c r="L2829" s="3"/>
    </row>
    <row r="2830" spans="1:12" ht="114.95" customHeight="1">
      <c r="A2830" s="32">
        <v>2804</v>
      </c>
      <c r="B2830" s="2">
        <v>43560</v>
      </c>
      <c r="C2830" s="3" t="s">
        <v>2703</v>
      </c>
      <c r="D2830" s="3" t="s">
        <v>1721</v>
      </c>
      <c r="E2830" s="4" t="s">
        <v>2748</v>
      </c>
      <c r="F2830" s="2">
        <f t="shared" si="118"/>
        <v>43574</v>
      </c>
      <c r="G2830" s="5">
        <v>43723</v>
      </c>
      <c r="H2830" s="6">
        <v>51000</v>
      </c>
      <c r="I2830" s="7">
        <v>51000</v>
      </c>
      <c r="J2830" s="4" t="s">
        <v>19</v>
      </c>
      <c r="K2830" s="8" t="s">
        <v>16</v>
      </c>
      <c r="L2830" s="3"/>
    </row>
    <row r="2831" spans="1:12" ht="114.95" customHeight="1">
      <c r="A2831" s="32">
        <v>2805</v>
      </c>
      <c r="B2831" s="2">
        <v>43560</v>
      </c>
      <c r="C2831" s="3" t="s">
        <v>2703</v>
      </c>
      <c r="D2831" s="3" t="s">
        <v>1348</v>
      </c>
      <c r="E2831" s="4" t="s">
        <v>2859</v>
      </c>
      <c r="F2831" s="2">
        <f t="shared" si="118"/>
        <v>43574</v>
      </c>
      <c r="G2831" s="5">
        <v>43647</v>
      </c>
      <c r="H2831" s="6">
        <v>264000</v>
      </c>
      <c r="I2831" s="7">
        <v>264000</v>
      </c>
      <c r="J2831" s="4" t="s">
        <v>19</v>
      </c>
      <c r="K2831" s="8" t="s">
        <v>16</v>
      </c>
      <c r="L2831" s="3"/>
    </row>
    <row r="2832" spans="1:12" ht="114.95" customHeight="1">
      <c r="A2832" s="32">
        <v>2806</v>
      </c>
      <c r="B2832" s="2">
        <v>43560</v>
      </c>
      <c r="C2832" s="3" t="s">
        <v>2703</v>
      </c>
      <c r="D2832" s="3" t="s">
        <v>1910</v>
      </c>
      <c r="E2832" s="4" t="s">
        <v>2860</v>
      </c>
      <c r="F2832" s="2">
        <f t="shared" si="118"/>
        <v>43574</v>
      </c>
      <c r="G2832" s="5">
        <v>43647</v>
      </c>
      <c r="H2832" s="6">
        <v>64760</v>
      </c>
      <c r="I2832" s="7">
        <v>64760</v>
      </c>
      <c r="J2832" s="4" t="s">
        <v>19</v>
      </c>
      <c r="K2832" s="8" t="s">
        <v>16</v>
      </c>
      <c r="L2832" s="3"/>
    </row>
    <row r="2833" spans="1:12" ht="114.95" customHeight="1">
      <c r="A2833" s="32">
        <v>2807</v>
      </c>
      <c r="B2833" s="2">
        <v>43560</v>
      </c>
      <c r="C2833" s="3" t="s">
        <v>2703</v>
      </c>
      <c r="D2833" s="3" t="s">
        <v>2022</v>
      </c>
      <c r="E2833" s="4" t="s">
        <v>2740</v>
      </c>
      <c r="F2833" s="2">
        <f t="shared" si="118"/>
        <v>43574</v>
      </c>
      <c r="G2833" s="5">
        <v>43647</v>
      </c>
      <c r="H2833" s="6">
        <v>47025</v>
      </c>
      <c r="I2833" s="7">
        <v>47025</v>
      </c>
      <c r="J2833" s="4" t="s">
        <v>19</v>
      </c>
      <c r="K2833" s="8" t="s">
        <v>16</v>
      </c>
      <c r="L2833" s="3"/>
    </row>
    <row r="2834" spans="1:12" ht="114.95" customHeight="1">
      <c r="A2834" s="32">
        <v>2808</v>
      </c>
      <c r="B2834" s="2">
        <v>43560</v>
      </c>
      <c r="C2834" s="3" t="s">
        <v>2703</v>
      </c>
      <c r="D2834" s="3" t="s">
        <v>2725</v>
      </c>
      <c r="E2834" s="4" t="s">
        <v>2861</v>
      </c>
      <c r="F2834" s="2">
        <f t="shared" si="118"/>
        <v>43574</v>
      </c>
      <c r="G2834" s="5">
        <v>43647</v>
      </c>
      <c r="H2834" s="6">
        <v>32758</v>
      </c>
      <c r="I2834" s="7">
        <v>32758</v>
      </c>
      <c r="J2834" s="4" t="s">
        <v>37</v>
      </c>
      <c r="K2834" s="8" t="s">
        <v>16</v>
      </c>
      <c r="L2834" s="3"/>
    </row>
    <row r="2835" spans="1:12" ht="114.95" customHeight="1">
      <c r="A2835" s="32">
        <v>2809</v>
      </c>
      <c r="B2835" s="2">
        <v>43560</v>
      </c>
      <c r="C2835" s="3" t="s">
        <v>2703</v>
      </c>
      <c r="D2835" s="3" t="s">
        <v>2862</v>
      </c>
      <c r="E2835" s="4" t="s">
        <v>2863</v>
      </c>
      <c r="F2835" s="2">
        <f t="shared" si="118"/>
        <v>43574</v>
      </c>
      <c r="G2835" s="5">
        <v>43647</v>
      </c>
      <c r="H2835" s="6">
        <v>33000</v>
      </c>
      <c r="I2835" s="7">
        <v>33000</v>
      </c>
      <c r="J2835" s="4" t="s">
        <v>37</v>
      </c>
      <c r="K2835" s="8" t="s">
        <v>16</v>
      </c>
      <c r="L2835" s="3"/>
    </row>
    <row r="2836" spans="1:12" ht="114.95" customHeight="1">
      <c r="A2836" s="32">
        <v>2810</v>
      </c>
      <c r="B2836" s="2">
        <v>43560</v>
      </c>
      <c r="C2836" s="3" t="s">
        <v>2703</v>
      </c>
      <c r="D2836" s="3" t="s">
        <v>2746</v>
      </c>
      <c r="E2836" s="4" t="s">
        <v>2747</v>
      </c>
      <c r="F2836" s="2">
        <f t="shared" si="118"/>
        <v>43574</v>
      </c>
      <c r="G2836" s="5">
        <v>43735</v>
      </c>
      <c r="H2836" s="6">
        <v>45500</v>
      </c>
      <c r="I2836" s="7">
        <v>45500</v>
      </c>
      <c r="J2836" s="4" t="s">
        <v>19</v>
      </c>
      <c r="K2836" s="8" t="s">
        <v>16</v>
      </c>
      <c r="L2836" s="3"/>
    </row>
    <row r="2837" spans="1:12" ht="114.95" customHeight="1">
      <c r="A2837" s="32">
        <v>2891</v>
      </c>
      <c r="B2837" s="2">
        <v>43561</v>
      </c>
      <c r="C2837" s="3" t="s">
        <v>2703</v>
      </c>
      <c r="D2837" s="3" t="s">
        <v>2395</v>
      </c>
      <c r="E2837" s="4" t="s">
        <v>2396</v>
      </c>
      <c r="F2837" s="2">
        <v>43634</v>
      </c>
      <c r="G2837" s="5">
        <v>43472</v>
      </c>
      <c r="H2837" s="6">
        <v>77377</v>
      </c>
      <c r="I2837" s="7">
        <v>77377</v>
      </c>
      <c r="J2837" s="4" t="s">
        <v>19</v>
      </c>
      <c r="K2837" s="8" t="s">
        <v>16</v>
      </c>
      <c r="L2837" s="3"/>
    </row>
    <row r="2838" spans="1:12" ht="114.95" customHeight="1">
      <c r="A2838" s="32">
        <v>2899</v>
      </c>
      <c r="B2838" s="2">
        <v>43561</v>
      </c>
      <c r="C2838" s="3" t="s">
        <v>2703</v>
      </c>
      <c r="D2838" s="3" t="s">
        <v>2727</v>
      </c>
      <c r="E2838" s="4" t="s">
        <v>512</v>
      </c>
      <c r="F2838" s="2">
        <v>43634</v>
      </c>
      <c r="G2838" s="5">
        <v>43472</v>
      </c>
      <c r="H2838" s="6">
        <v>33144</v>
      </c>
      <c r="I2838" s="7">
        <v>33144</v>
      </c>
      <c r="J2838" s="4" t="s">
        <v>19</v>
      </c>
      <c r="K2838" s="8" t="s">
        <v>16</v>
      </c>
      <c r="L2838" s="3"/>
    </row>
    <row r="2839" spans="1:12" ht="114.95" customHeight="1">
      <c r="A2839" s="32">
        <v>2901</v>
      </c>
      <c r="B2839" s="2">
        <v>43561</v>
      </c>
      <c r="C2839" s="3" t="s">
        <v>2703</v>
      </c>
      <c r="D2839" s="3" t="s">
        <v>195</v>
      </c>
      <c r="E2839" s="4" t="s">
        <v>2864</v>
      </c>
      <c r="F2839" s="2">
        <v>43634</v>
      </c>
      <c r="G2839" s="5">
        <v>43472</v>
      </c>
      <c r="H2839" s="6">
        <v>1119216</v>
      </c>
      <c r="I2839" s="7">
        <v>1119216</v>
      </c>
      <c r="J2839" s="4" t="s">
        <v>19</v>
      </c>
      <c r="K2839" s="8" t="s">
        <v>16</v>
      </c>
      <c r="L2839" s="3"/>
    </row>
    <row r="2840" spans="1:12" ht="114.95" customHeight="1">
      <c r="A2840" s="32">
        <v>2800</v>
      </c>
      <c r="B2840" s="2">
        <v>43563</v>
      </c>
      <c r="C2840" s="3" t="s">
        <v>2703</v>
      </c>
      <c r="D2840" s="3" t="s">
        <v>2865</v>
      </c>
      <c r="E2840" s="4" t="s">
        <v>2866</v>
      </c>
      <c r="F2840" s="2">
        <f t="shared" ref="F2840:F2860" si="119">SUM(B2840+14)</f>
        <v>43577</v>
      </c>
      <c r="G2840" s="5">
        <v>43647</v>
      </c>
      <c r="H2840" s="6">
        <v>102000</v>
      </c>
      <c r="I2840" s="7">
        <v>102000</v>
      </c>
      <c r="J2840" s="4" t="s">
        <v>37</v>
      </c>
      <c r="K2840" s="8" t="s">
        <v>16</v>
      </c>
      <c r="L2840" s="3"/>
    </row>
    <row r="2841" spans="1:12" ht="114.95" customHeight="1">
      <c r="A2841" s="32">
        <v>2801</v>
      </c>
      <c r="B2841" s="2">
        <v>43563</v>
      </c>
      <c r="C2841" s="3" t="s">
        <v>2703</v>
      </c>
      <c r="D2841" s="3" t="s">
        <v>2189</v>
      </c>
      <c r="E2841" s="4" t="s">
        <v>2867</v>
      </c>
      <c r="F2841" s="2">
        <f t="shared" si="119"/>
        <v>43577</v>
      </c>
      <c r="G2841" s="5">
        <v>43678</v>
      </c>
      <c r="H2841" s="6">
        <v>62859</v>
      </c>
      <c r="I2841" s="7">
        <v>62859</v>
      </c>
      <c r="J2841" s="4" t="s">
        <v>19</v>
      </c>
      <c r="K2841" s="8" t="s">
        <v>16</v>
      </c>
      <c r="L2841" s="3"/>
    </row>
    <row r="2842" spans="1:12" ht="114.95" customHeight="1">
      <c r="A2842" s="32">
        <v>2802</v>
      </c>
      <c r="B2842" s="2">
        <v>43563</v>
      </c>
      <c r="C2842" s="3" t="s">
        <v>2703</v>
      </c>
      <c r="D2842" s="3" t="s">
        <v>2868</v>
      </c>
      <c r="E2842" s="4" t="s">
        <v>2869</v>
      </c>
      <c r="F2842" s="2">
        <f t="shared" si="119"/>
        <v>43577</v>
      </c>
      <c r="G2842" s="5">
        <v>43647</v>
      </c>
      <c r="H2842" s="6">
        <v>198400</v>
      </c>
      <c r="I2842" s="7">
        <v>198400</v>
      </c>
      <c r="J2842" s="4" t="s">
        <v>19</v>
      </c>
      <c r="K2842" s="8" t="s">
        <v>16</v>
      </c>
      <c r="L2842" s="3"/>
    </row>
    <row r="2843" spans="1:12" ht="114.95" customHeight="1">
      <c r="A2843" s="32">
        <v>2803</v>
      </c>
      <c r="B2843" s="2">
        <v>43563</v>
      </c>
      <c r="C2843" s="3" t="s">
        <v>2703</v>
      </c>
      <c r="D2843" s="3" t="s">
        <v>1910</v>
      </c>
      <c r="E2843" s="4" t="s">
        <v>2870</v>
      </c>
      <c r="F2843" s="2">
        <f t="shared" si="119"/>
        <v>43577</v>
      </c>
      <c r="G2843" s="5">
        <v>43647</v>
      </c>
      <c r="H2843" s="6">
        <v>70750</v>
      </c>
      <c r="I2843" s="7">
        <v>70750</v>
      </c>
      <c r="J2843" s="4" t="s">
        <v>19</v>
      </c>
      <c r="K2843" s="8" t="s">
        <v>16</v>
      </c>
      <c r="L2843" s="3"/>
    </row>
    <row r="2844" spans="1:12" ht="114.95" customHeight="1">
      <c r="A2844" s="32">
        <v>2799</v>
      </c>
      <c r="B2844" s="2">
        <v>43564</v>
      </c>
      <c r="C2844" s="3" t="s">
        <v>2703</v>
      </c>
      <c r="D2844" s="3" t="s">
        <v>97</v>
      </c>
      <c r="E2844" s="4" t="s">
        <v>2759</v>
      </c>
      <c r="F2844" s="2">
        <f t="shared" si="119"/>
        <v>43578</v>
      </c>
      <c r="G2844" s="5">
        <v>43647</v>
      </c>
      <c r="H2844" s="6">
        <v>55200</v>
      </c>
      <c r="I2844" s="7">
        <v>55200</v>
      </c>
      <c r="J2844" s="4" t="s">
        <v>19</v>
      </c>
      <c r="K2844" s="8" t="s">
        <v>16</v>
      </c>
      <c r="L2844" s="3"/>
    </row>
    <row r="2845" spans="1:12" ht="114.95" customHeight="1">
      <c r="A2845" s="32">
        <v>2824</v>
      </c>
      <c r="B2845" s="2">
        <v>43567</v>
      </c>
      <c r="C2845" s="3" t="s">
        <v>2703</v>
      </c>
      <c r="D2845" s="3" t="s">
        <v>754</v>
      </c>
      <c r="E2845" s="4" t="s">
        <v>815</v>
      </c>
      <c r="F2845" s="2">
        <f t="shared" si="119"/>
        <v>43581</v>
      </c>
      <c r="G2845" s="5">
        <v>43584</v>
      </c>
      <c r="H2845" s="6">
        <v>28133</v>
      </c>
      <c r="I2845" s="7">
        <v>28133</v>
      </c>
      <c r="J2845" s="4" t="s">
        <v>30</v>
      </c>
      <c r="K2845" s="8" t="s">
        <v>16</v>
      </c>
      <c r="L2845" s="3"/>
    </row>
    <row r="2846" spans="1:12" ht="114.95" customHeight="1">
      <c r="A2846" s="32">
        <v>2813</v>
      </c>
      <c r="B2846" s="2">
        <v>43570</v>
      </c>
      <c r="C2846" s="3" t="s">
        <v>2703</v>
      </c>
      <c r="D2846" s="3" t="s">
        <v>2871</v>
      </c>
      <c r="E2846" s="4" t="s">
        <v>2872</v>
      </c>
      <c r="F2846" s="2">
        <f t="shared" si="119"/>
        <v>43584</v>
      </c>
      <c r="G2846" s="5">
        <v>43595</v>
      </c>
      <c r="H2846" s="6">
        <v>41916</v>
      </c>
      <c r="I2846" s="7">
        <v>41916</v>
      </c>
      <c r="J2846" s="4" t="s">
        <v>19</v>
      </c>
      <c r="K2846" s="8" t="s">
        <v>16</v>
      </c>
      <c r="L2846" s="3"/>
    </row>
    <row r="2847" spans="1:12" ht="114.95" customHeight="1">
      <c r="A2847" s="32">
        <v>2827</v>
      </c>
      <c r="B2847" s="2">
        <v>43570</v>
      </c>
      <c r="C2847" s="3" t="s">
        <v>2703</v>
      </c>
      <c r="D2847" s="2" t="s">
        <v>545</v>
      </c>
      <c r="E2847" s="4" t="s">
        <v>50</v>
      </c>
      <c r="F2847" s="2">
        <f t="shared" si="119"/>
        <v>43584</v>
      </c>
      <c r="G2847" s="5">
        <v>43585</v>
      </c>
      <c r="H2847" s="6">
        <v>145000</v>
      </c>
      <c r="I2847" s="7">
        <v>145000</v>
      </c>
      <c r="J2847" s="4" t="s">
        <v>15</v>
      </c>
      <c r="K2847" s="8" t="s">
        <v>16</v>
      </c>
      <c r="L2847" s="2"/>
    </row>
    <row r="2848" spans="1:12" ht="114.95" customHeight="1">
      <c r="A2848" s="32">
        <v>2812</v>
      </c>
      <c r="B2848" s="2">
        <v>43574</v>
      </c>
      <c r="C2848" s="3" t="s">
        <v>2703</v>
      </c>
      <c r="D2848" s="3" t="s">
        <v>1982</v>
      </c>
      <c r="E2848" s="4" t="s">
        <v>1983</v>
      </c>
      <c r="F2848" s="2">
        <f t="shared" si="119"/>
        <v>43588</v>
      </c>
      <c r="G2848" s="5">
        <v>43731</v>
      </c>
      <c r="H2848" s="6">
        <v>40000</v>
      </c>
      <c r="I2848" s="7">
        <v>40000</v>
      </c>
      <c r="J2848" s="4" t="s">
        <v>19</v>
      </c>
      <c r="K2848" s="8" t="s">
        <v>16</v>
      </c>
      <c r="L2848" s="3"/>
    </row>
    <row r="2849" spans="1:12" ht="114.95" customHeight="1">
      <c r="A2849" s="32">
        <v>2814</v>
      </c>
      <c r="B2849" s="2">
        <v>43574</v>
      </c>
      <c r="C2849" s="3" t="s">
        <v>2703</v>
      </c>
      <c r="D2849" s="3" t="s">
        <v>2798</v>
      </c>
      <c r="E2849" s="4" t="s">
        <v>1691</v>
      </c>
      <c r="F2849" s="2">
        <f t="shared" si="119"/>
        <v>43588</v>
      </c>
      <c r="G2849" s="5">
        <v>43647</v>
      </c>
      <c r="H2849" s="6">
        <v>35000</v>
      </c>
      <c r="I2849" s="7">
        <v>35000</v>
      </c>
      <c r="J2849" s="4" t="s">
        <v>19</v>
      </c>
      <c r="K2849" s="8" t="s">
        <v>16</v>
      </c>
      <c r="L2849" s="3"/>
    </row>
    <row r="2850" spans="1:12" ht="114.95" customHeight="1">
      <c r="A2850" s="32">
        <v>2815</v>
      </c>
      <c r="B2850" s="2">
        <v>43574</v>
      </c>
      <c r="C2850" s="3" t="s">
        <v>2703</v>
      </c>
      <c r="D2850" s="3" t="s">
        <v>1367</v>
      </c>
      <c r="E2850" s="4" t="s">
        <v>1993</v>
      </c>
      <c r="F2850" s="2">
        <f t="shared" si="119"/>
        <v>43588</v>
      </c>
      <c r="G2850" s="5">
        <v>43647</v>
      </c>
      <c r="H2850" s="6">
        <v>100000</v>
      </c>
      <c r="I2850" s="7">
        <v>100000</v>
      </c>
      <c r="J2850" s="4" t="s">
        <v>19</v>
      </c>
      <c r="K2850" s="8" t="s">
        <v>16</v>
      </c>
      <c r="L2850" s="3"/>
    </row>
    <row r="2851" spans="1:12" ht="114.95" customHeight="1">
      <c r="A2851" s="32">
        <v>2821</v>
      </c>
      <c r="B2851" s="2">
        <v>43574</v>
      </c>
      <c r="C2851" s="3" t="s">
        <v>2703</v>
      </c>
      <c r="D2851" s="3" t="s">
        <v>2743</v>
      </c>
      <c r="E2851" s="4" t="s">
        <v>2873</v>
      </c>
      <c r="F2851" s="2">
        <f t="shared" si="119"/>
        <v>43588</v>
      </c>
      <c r="G2851" s="5">
        <v>43647</v>
      </c>
      <c r="H2851" s="6">
        <v>40000</v>
      </c>
      <c r="I2851" s="7">
        <v>40000</v>
      </c>
      <c r="J2851" s="4" t="s">
        <v>19</v>
      </c>
      <c r="K2851" s="8" t="s">
        <v>16</v>
      </c>
      <c r="L2851" s="3"/>
    </row>
    <row r="2852" spans="1:12" ht="114.95" customHeight="1">
      <c r="A2852" s="32">
        <v>2822</v>
      </c>
      <c r="B2852" s="2">
        <v>43574</v>
      </c>
      <c r="C2852" s="3" t="s">
        <v>2703</v>
      </c>
      <c r="D2852" s="3" t="s">
        <v>2874</v>
      </c>
      <c r="E2852" s="4" t="s">
        <v>2873</v>
      </c>
      <c r="F2852" s="2">
        <f t="shared" si="119"/>
        <v>43588</v>
      </c>
      <c r="G2852" s="5">
        <v>43647</v>
      </c>
      <c r="H2852" s="6">
        <v>29779</v>
      </c>
      <c r="I2852" s="7">
        <v>29779</v>
      </c>
      <c r="J2852" s="4" t="s">
        <v>37</v>
      </c>
      <c r="K2852" s="8" t="s">
        <v>16</v>
      </c>
      <c r="L2852" s="3"/>
    </row>
    <row r="2853" spans="1:12" ht="114.95" customHeight="1">
      <c r="A2853" s="32">
        <v>2823</v>
      </c>
      <c r="B2853" s="2">
        <v>43574</v>
      </c>
      <c r="C2853" s="3" t="s">
        <v>2703</v>
      </c>
      <c r="D2853" s="3" t="s">
        <v>2742</v>
      </c>
      <c r="E2853" s="4" t="s">
        <v>2873</v>
      </c>
      <c r="F2853" s="2">
        <f t="shared" si="119"/>
        <v>43588</v>
      </c>
      <c r="G2853" s="5">
        <v>43647</v>
      </c>
      <c r="H2853" s="6">
        <v>48000</v>
      </c>
      <c r="I2853" s="7">
        <v>48000</v>
      </c>
      <c r="J2853" s="4" t="s">
        <v>19</v>
      </c>
      <c r="K2853" s="8" t="s">
        <v>16</v>
      </c>
      <c r="L2853" s="3"/>
    </row>
    <row r="2854" spans="1:12" ht="114.95" customHeight="1">
      <c r="A2854" s="32">
        <v>2820</v>
      </c>
      <c r="B2854" s="2">
        <v>43580</v>
      </c>
      <c r="C2854" s="3" t="s">
        <v>2703</v>
      </c>
      <c r="D2854" s="3" t="s">
        <v>2875</v>
      </c>
      <c r="E2854" s="4" t="s">
        <v>289</v>
      </c>
      <c r="F2854" s="2">
        <f t="shared" si="119"/>
        <v>43594</v>
      </c>
      <c r="G2854" s="5">
        <v>43647</v>
      </c>
      <c r="H2854" s="6">
        <v>32450</v>
      </c>
      <c r="I2854" s="7">
        <v>32450</v>
      </c>
      <c r="J2854" s="4" t="s">
        <v>37</v>
      </c>
      <c r="K2854" s="8" t="s">
        <v>16</v>
      </c>
      <c r="L2854" s="3"/>
    </row>
    <row r="2855" spans="1:12" ht="114.95" customHeight="1">
      <c r="A2855" s="32">
        <v>2816</v>
      </c>
      <c r="B2855" s="2">
        <v>43581</v>
      </c>
      <c r="C2855" s="3" t="s">
        <v>2703</v>
      </c>
      <c r="D2855" s="3" t="s">
        <v>2824</v>
      </c>
      <c r="E2855" s="4" t="s">
        <v>46</v>
      </c>
      <c r="F2855" s="2">
        <f t="shared" si="119"/>
        <v>43595</v>
      </c>
      <c r="G2855" s="5">
        <v>43647</v>
      </c>
      <c r="H2855" s="6">
        <v>150000</v>
      </c>
      <c r="I2855" s="7">
        <v>150000</v>
      </c>
      <c r="J2855" s="4" t="s">
        <v>19</v>
      </c>
      <c r="K2855" s="8" t="s">
        <v>16</v>
      </c>
      <c r="L2855" s="3"/>
    </row>
    <row r="2856" spans="1:12" ht="114.95" customHeight="1">
      <c r="A2856" s="32">
        <v>2819</v>
      </c>
      <c r="B2856" s="2">
        <v>43581</v>
      </c>
      <c r="C2856" s="3" t="s">
        <v>2703</v>
      </c>
      <c r="D2856" s="3" t="s">
        <v>2049</v>
      </c>
      <c r="E2856" s="4" t="s">
        <v>2876</v>
      </c>
      <c r="F2856" s="2">
        <f t="shared" si="119"/>
        <v>43595</v>
      </c>
      <c r="G2856" s="5">
        <v>43647</v>
      </c>
      <c r="H2856" s="6">
        <v>54472</v>
      </c>
      <c r="I2856" s="7">
        <v>54472</v>
      </c>
      <c r="J2856" s="4" t="s">
        <v>19</v>
      </c>
      <c r="K2856" s="8" t="s">
        <v>16</v>
      </c>
      <c r="L2856" s="3"/>
    </row>
    <row r="2857" spans="1:12" ht="114.95" customHeight="1">
      <c r="A2857" s="32">
        <v>2825</v>
      </c>
      <c r="B2857" s="2">
        <v>43584</v>
      </c>
      <c r="C2857" s="3" t="s">
        <v>2703</v>
      </c>
      <c r="D2857" s="2" t="s">
        <v>1069</v>
      </c>
      <c r="E2857" s="4" t="s">
        <v>2857</v>
      </c>
      <c r="F2857" s="2">
        <f t="shared" si="119"/>
        <v>43598</v>
      </c>
      <c r="G2857" s="5">
        <v>43598</v>
      </c>
      <c r="H2857" s="6">
        <v>375000</v>
      </c>
      <c r="I2857" s="7">
        <v>375000</v>
      </c>
      <c r="J2857" s="4" t="s">
        <v>15</v>
      </c>
      <c r="K2857" s="8" t="s">
        <v>16</v>
      </c>
      <c r="L2857" s="2"/>
    </row>
    <row r="2858" spans="1:12" ht="114.95" customHeight="1">
      <c r="A2858" s="32">
        <v>2817</v>
      </c>
      <c r="B2858" s="2">
        <v>43585</v>
      </c>
      <c r="C2858" s="3" t="s">
        <v>2703</v>
      </c>
      <c r="D2858" s="3" t="s">
        <v>2839</v>
      </c>
      <c r="E2858" s="4" t="s">
        <v>2840</v>
      </c>
      <c r="F2858" s="2">
        <f t="shared" si="119"/>
        <v>43599</v>
      </c>
      <c r="G2858" s="5">
        <v>43631</v>
      </c>
      <c r="H2858" s="6">
        <v>40000</v>
      </c>
      <c r="I2858" s="7">
        <v>40000</v>
      </c>
      <c r="J2858" s="4" t="s">
        <v>19</v>
      </c>
      <c r="K2858" s="8" t="s">
        <v>16</v>
      </c>
      <c r="L2858" s="3"/>
    </row>
    <row r="2859" spans="1:12" ht="114.95" customHeight="1">
      <c r="A2859" s="32">
        <v>2818</v>
      </c>
      <c r="B2859" s="2">
        <v>43585</v>
      </c>
      <c r="C2859" s="3" t="s">
        <v>2703</v>
      </c>
      <c r="D2859" s="3" t="s">
        <v>2848</v>
      </c>
      <c r="E2859" s="4" t="s">
        <v>306</v>
      </c>
      <c r="F2859" s="2">
        <f t="shared" si="119"/>
        <v>43599</v>
      </c>
      <c r="G2859" s="5">
        <v>43647</v>
      </c>
      <c r="H2859" s="6">
        <v>80000</v>
      </c>
      <c r="I2859" s="7">
        <v>80000</v>
      </c>
      <c r="J2859" s="4" t="s">
        <v>19</v>
      </c>
      <c r="K2859" s="8" t="s">
        <v>16</v>
      </c>
      <c r="L2859" s="3"/>
    </row>
    <row r="2860" spans="1:12" ht="114.95" customHeight="1">
      <c r="A2860" s="32">
        <v>2826</v>
      </c>
      <c r="B2860" s="2">
        <v>43585</v>
      </c>
      <c r="C2860" s="3" t="s">
        <v>2703</v>
      </c>
      <c r="D2860" s="3" t="s">
        <v>2756</v>
      </c>
      <c r="E2860" s="4" t="s">
        <v>289</v>
      </c>
      <c r="F2860" s="2">
        <f t="shared" si="119"/>
        <v>43599</v>
      </c>
      <c r="G2860" s="5">
        <v>43659</v>
      </c>
      <c r="H2860" s="6">
        <v>54000</v>
      </c>
      <c r="I2860" s="7">
        <v>54000</v>
      </c>
      <c r="J2860" s="4" t="s">
        <v>19</v>
      </c>
      <c r="K2860" s="8" t="s">
        <v>16</v>
      </c>
      <c r="L2860" s="3"/>
    </row>
    <row r="2861" spans="1:12" ht="114.95" customHeight="1">
      <c r="A2861" s="32">
        <v>2834</v>
      </c>
      <c r="B2861" s="2">
        <v>43585</v>
      </c>
      <c r="C2861" s="3" t="s">
        <v>2703</v>
      </c>
      <c r="D2861" s="3" t="s">
        <v>754</v>
      </c>
      <c r="E2861" s="4" t="s">
        <v>2752</v>
      </c>
      <c r="F2861" s="2">
        <f t="shared" ref="F2861:F2892" si="120">SUM(B2861 +14)</f>
        <v>43599</v>
      </c>
      <c r="G2861" s="5">
        <v>43599</v>
      </c>
      <c r="H2861" s="6">
        <v>49600</v>
      </c>
      <c r="I2861" s="7">
        <v>49600</v>
      </c>
      <c r="J2861" s="4" t="s">
        <v>37</v>
      </c>
      <c r="K2861" s="8" t="s">
        <v>16</v>
      </c>
      <c r="L2861" s="3"/>
    </row>
    <row r="2862" spans="1:12" ht="114.95" customHeight="1">
      <c r="A2862" s="32">
        <v>2865</v>
      </c>
      <c r="B2862" s="2">
        <v>43585</v>
      </c>
      <c r="C2862" s="3" t="s">
        <v>2703</v>
      </c>
      <c r="D2862" s="3" t="s">
        <v>326</v>
      </c>
      <c r="E2862" s="4" t="s">
        <v>2650</v>
      </c>
      <c r="F2862" s="2">
        <f t="shared" si="120"/>
        <v>43599</v>
      </c>
      <c r="G2862" s="5">
        <v>43632</v>
      </c>
      <c r="H2862" s="6">
        <v>100000</v>
      </c>
      <c r="I2862" s="7">
        <v>100000</v>
      </c>
      <c r="J2862" s="4" t="s">
        <v>19</v>
      </c>
      <c r="K2862" s="8" t="s">
        <v>16</v>
      </c>
      <c r="L2862" s="3"/>
    </row>
    <row r="2863" spans="1:12" ht="114.95" customHeight="1">
      <c r="A2863" s="32">
        <v>2833</v>
      </c>
      <c r="B2863" s="2">
        <v>43586</v>
      </c>
      <c r="C2863" s="3" t="s">
        <v>2703</v>
      </c>
      <c r="D2863" s="3" t="s">
        <v>754</v>
      </c>
      <c r="E2863" s="4" t="s">
        <v>2753</v>
      </c>
      <c r="F2863" s="2">
        <f t="shared" si="120"/>
        <v>43600</v>
      </c>
      <c r="G2863" s="5">
        <v>43600</v>
      </c>
      <c r="H2863" s="6">
        <v>30900</v>
      </c>
      <c r="I2863" s="7">
        <v>30900</v>
      </c>
      <c r="J2863" s="4" t="s">
        <v>37</v>
      </c>
      <c r="K2863" s="8" t="s">
        <v>16</v>
      </c>
      <c r="L2863" s="3"/>
    </row>
    <row r="2864" spans="1:12" ht="114.95" customHeight="1">
      <c r="A2864" s="32">
        <v>2852</v>
      </c>
      <c r="B2864" s="2">
        <v>43586</v>
      </c>
      <c r="C2864" s="3" t="s">
        <v>2703</v>
      </c>
      <c r="D2864" s="3" t="s">
        <v>2159</v>
      </c>
      <c r="E2864" s="4" t="s">
        <v>2877</v>
      </c>
      <c r="F2864" s="2">
        <f t="shared" si="120"/>
        <v>43600</v>
      </c>
      <c r="G2864" s="5">
        <v>43600</v>
      </c>
      <c r="H2864" s="6">
        <v>63600</v>
      </c>
      <c r="I2864" s="7">
        <v>63600</v>
      </c>
      <c r="J2864" s="4" t="s">
        <v>37</v>
      </c>
      <c r="K2864" s="8" t="s">
        <v>16</v>
      </c>
      <c r="L2864" s="3"/>
    </row>
    <row r="2865" spans="1:12" ht="114.95" customHeight="1">
      <c r="A2865" s="32">
        <v>2860</v>
      </c>
      <c r="B2865" s="2">
        <v>43586</v>
      </c>
      <c r="C2865" s="3" t="s">
        <v>2703</v>
      </c>
      <c r="D2865" s="3" t="s">
        <v>1863</v>
      </c>
      <c r="E2865" s="4" t="s">
        <v>2878</v>
      </c>
      <c r="F2865" s="2">
        <f t="shared" si="120"/>
        <v>43600</v>
      </c>
      <c r="G2865" s="5">
        <v>43600</v>
      </c>
      <c r="H2865" s="6">
        <v>60500</v>
      </c>
      <c r="I2865" s="7">
        <v>60500</v>
      </c>
      <c r="J2865" s="4" t="s">
        <v>37</v>
      </c>
      <c r="K2865" s="8" t="s">
        <v>16</v>
      </c>
      <c r="L2865" s="3"/>
    </row>
    <row r="2866" spans="1:12" ht="114.95" customHeight="1">
      <c r="A2866" s="32">
        <v>2867</v>
      </c>
      <c r="B2866" s="2">
        <v>43586</v>
      </c>
      <c r="C2866" s="3" t="s">
        <v>2703</v>
      </c>
      <c r="D2866" s="3" t="s">
        <v>2304</v>
      </c>
      <c r="E2866" s="4" t="s">
        <v>2719</v>
      </c>
      <c r="F2866" s="2">
        <f t="shared" si="120"/>
        <v>43600</v>
      </c>
      <c r="G2866" s="5">
        <v>43600</v>
      </c>
      <c r="H2866" s="6">
        <v>88150</v>
      </c>
      <c r="I2866" s="7">
        <v>88150</v>
      </c>
      <c r="J2866" s="4" t="s">
        <v>37</v>
      </c>
      <c r="K2866" s="8" t="s">
        <v>16</v>
      </c>
      <c r="L2866" s="3"/>
    </row>
    <row r="2867" spans="1:12" ht="114.95" customHeight="1">
      <c r="A2867" s="32">
        <v>2872</v>
      </c>
      <c r="B2867" s="2">
        <v>43586</v>
      </c>
      <c r="C2867" s="3" t="s">
        <v>2703</v>
      </c>
      <c r="D2867" s="3" t="s">
        <v>2718</v>
      </c>
      <c r="E2867" s="4" t="s">
        <v>2719</v>
      </c>
      <c r="F2867" s="2">
        <f t="shared" si="120"/>
        <v>43600</v>
      </c>
      <c r="G2867" s="5">
        <v>43600</v>
      </c>
      <c r="H2867" s="6">
        <v>46000</v>
      </c>
      <c r="I2867" s="7">
        <v>46000</v>
      </c>
      <c r="J2867" s="4" t="s">
        <v>37</v>
      </c>
      <c r="K2867" s="8" t="s">
        <v>16</v>
      </c>
      <c r="L2867" s="3"/>
    </row>
    <row r="2868" spans="1:12" ht="114.95" customHeight="1">
      <c r="A2868" s="32">
        <v>2877</v>
      </c>
      <c r="B2868" s="2">
        <v>43586</v>
      </c>
      <c r="C2868" s="3" t="s">
        <v>2703</v>
      </c>
      <c r="D2868" s="3" t="s">
        <v>295</v>
      </c>
      <c r="E2868" s="4" t="s">
        <v>2879</v>
      </c>
      <c r="F2868" s="2">
        <f t="shared" si="120"/>
        <v>43600</v>
      </c>
      <c r="G2868" s="5">
        <v>43647</v>
      </c>
      <c r="H2868" s="6">
        <v>200000</v>
      </c>
      <c r="I2868" s="7">
        <v>200000</v>
      </c>
      <c r="J2868" s="4" t="s">
        <v>19</v>
      </c>
      <c r="K2868" s="8" t="s">
        <v>16</v>
      </c>
      <c r="L2868" s="3"/>
    </row>
    <row r="2869" spans="1:12" ht="114.95" customHeight="1">
      <c r="A2869" s="32">
        <v>2880</v>
      </c>
      <c r="B2869" s="2">
        <v>43586</v>
      </c>
      <c r="C2869" s="3" t="s">
        <v>2703</v>
      </c>
      <c r="D2869" s="3" t="s">
        <v>2816</v>
      </c>
      <c r="E2869" s="4" t="s">
        <v>2817</v>
      </c>
      <c r="F2869" s="2">
        <f t="shared" si="120"/>
        <v>43600</v>
      </c>
      <c r="G2869" s="5">
        <v>43647</v>
      </c>
      <c r="H2869" s="6">
        <v>60000</v>
      </c>
      <c r="I2869" s="7">
        <v>60000</v>
      </c>
      <c r="J2869" s="4" t="s">
        <v>19</v>
      </c>
      <c r="K2869" s="8" t="s">
        <v>16</v>
      </c>
      <c r="L2869" s="3"/>
    </row>
    <row r="2870" spans="1:12" ht="114.95" customHeight="1">
      <c r="A2870" s="32">
        <v>2887</v>
      </c>
      <c r="B2870" s="2">
        <v>43586</v>
      </c>
      <c r="C2870" s="3" t="s">
        <v>2703</v>
      </c>
      <c r="D2870" s="3" t="s">
        <v>137</v>
      </c>
      <c r="E2870" s="4" t="s">
        <v>433</v>
      </c>
      <c r="F2870" s="2">
        <f t="shared" si="120"/>
        <v>43600</v>
      </c>
      <c r="G2870" s="5">
        <v>43647</v>
      </c>
      <c r="H2870" s="6">
        <v>75000</v>
      </c>
      <c r="I2870" s="7">
        <v>75000</v>
      </c>
      <c r="J2870" s="4" t="s">
        <v>37</v>
      </c>
      <c r="K2870" s="8" t="s">
        <v>16</v>
      </c>
      <c r="L2870" s="3"/>
    </row>
    <row r="2871" spans="1:12" ht="114.95" customHeight="1">
      <c r="A2871" s="32">
        <v>2832</v>
      </c>
      <c r="B2871" s="2">
        <v>43587</v>
      </c>
      <c r="C2871" s="3" t="s">
        <v>2703</v>
      </c>
      <c r="D2871" s="3" t="s">
        <v>2760</v>
      </c>
      <c r="E2871" s="4" t="s">
        <v>2880</v>
      </c>
      <c r="F2871" s="2">
        <f t="shared" si="120"/>
        <v>43601</v>
      </c>
      <c r="G2871" s="5">
        <v>43647</v>
      </c>
      <c r="H2871" s="6">
        <v>98750</v>
      </c>
      <c r="I2871" s="7">
        <v>98750</v>
      </c>
      <c r="J2871" s="4" t="s">
        <v>19</v>
      </c>
      <c r="K2871" s="8" t="s">
        <v>16</v>
      </c>
      <c r="L2871" s="3"/>
    </row>
    <row r="2872" spans="1:12" ht="114.95" customHeight="1">
      <c r="A2872" s="32">
        <v>2837</v>
      </c>
      <c r="B2872" s="2">
        <v>43587</v>
      </c>
      <c r="C2872" s="3" t="s">
        <v>2703</v>
      </c>
      <c r="D2872" s="3" t="s">
        <v>2763</v>
      </c>
      <c r="E2872" s="4" t="s">
        <v>1616</v>
      </c>
      <c r="F2872" s="2">
        <f t="shared" si="120"/>
        <v>43601</v>
      </c>
      <c r="G2872" s="5">
        <v>43647</v>
      </c>
      <c r="H2872" s="6">
        <v>346835</v>
      </c>
      <c r="I2872" s="7">
        <v>346835</v>
      </c>
      <c r="J2872" s="4" t="s">
        <v>19</v>
      </c>
      <c r="K2872" s="8" t="s">
        <v>16</v>
      </c>
      <c r="L2872" s="3"/>
    </row>
    <row r="2873" spans="1:12" ht="114.95" customHeight="1">
      <c r="A2873" s="32">
        <v>2863</v>
      </c>
      <c r="B2873" s="2">
        <v>43587</v>
      </c>
      <c r="C2873" s="3" t="s">
        <v>2703</v>
      </c>
      <c r="D2873" s="3" t="s">
        <v>2706</v>
      </c>
      <c r="E2873" s="4" t="s">
        <v>2881</v>
      </c>
      <c r="F2873" s="2">
        <f t="shared" si="120"/>
        <v>43601</v>
      </c>
      <c r="G2873" s="5">
        <v>43647</v>
      </c>
      <c r="H2873" s="6">
        <v>302000</v>
      </c>
      <c r="I2873" s="7">
        <v>302000</v>
      </c>
      <c r="J2873" s="4" t="s">
        <v>37</v>
      </c>
      <c r="K2873" s="8" t="s">
        <v>16</v>
      </c>
      <c r="L2873" s="3"/>
    </row>
    <row r="2874" spans="1:12" ht="114.95" customHeight="1">
      <c r="A2874" s="32">
        <v>2879</v>
      </c>
      <c r="B2874" s="2">
        <v>43587</v>
      </c>
      <c r="C2874" s="3" t="s">
        <v>2703</v>
      </c>
      <c r="D2874" s="3" t="s">
        <v>2882</v>
      </c>
      <c r="E2874" s="4" t="s">
        <v>2880</v>
      </c>
      <c r="F2874" s="2">
        <f t="shared" si="120"/>
        <v>43601</v>
      </c>
      <c r="G2874" s="5">
        <v>43647</v>
      </c>
      <c r="H2874" s="6">
        <v>25000</v>
      </c>
      <c r="I2874" s="7">
        <v>25000</v>
      </c>
      <c r="J2874" s="4" t="s">
        <v>19</v>
      </c>
      <c r="K2874" s="8" t="s">
        <v>16</v>
      </c>
      <c r="L2874" s="3"/>
    </row>
    <row r="2875" spans="1:12" ht="114.95" customHeight="1">
      <c r="A2875" s="32">
        <v>2862</v>
      </c>
      <c r="B2875" s="2">
        <v>43588</v>
      </c>
      <c r="C2875" s="3" t="s">
        <v>2703</v>
      </c>
      <c r="D2875" s="3" t="s">
        <v>1770</v>
      </c>
      <c r="E2875" s="4" t="s">
        <v>2708</v>
      </c>
      <c r="F2875" s="2">
        <f t="shared" si="120"/>
        <v>43602</v>
      </c>
      <c r="G2875" s="5">
        <v>43602</v>
      </c>
      <c r="H2875" s="6">
        <v>56764</v>
      </c>
      <c r="I2875" s="7">
        <v>56764</v>
      </c>
      <c r="J2875" s="4" t="s">
        <v>37</v>
      </c>
      <c r="K2875" s="8" t="s">
        <v>16</v>
      </c>
      <c r="L2875" s="3"/>
    </row>
    <row r="2876" spans="1:12" ht="114.95" customHeight="1">
      <c r="A2876" s="32">
        <v>2854</v>
      </c>
      <c r="B2876" s="2">
        <v>43591</v>
      </c>
      <c r="C2876" s="3" t="s">
        <v>2703</v>
      </c>
      <c r="D2876" s="3" t="s">
        <v>2883</v>
      </c>
      <c r="E2876" s="4" t="s">
        <v>2884</v>
      </c>
      <c r="F2876" s="2">
        <f t="shared" si="120"/>
        <v>43605</v>
      </c>
      <c r="G2876" s="5">
        <v>43605</v>
      </c>
      <c r="H2876" s="6">
        <v>30000</v>
      </c>
      <c r="I2876" s="7">
        <v>30000</v>
      </c>
      <c r="J2876" s="4" t="s">
        <v>37</v>
      </c>
      <c r="K2876" s="8" t="s">
        <v>16</v>
      </c>
      <c r="L2876" s="3"/>
    </row>
    <row r="2877" spans="1:12" ht="114.95" customHeight="1">
      <c r="A2877" s="32">
        <v>2859</v>
      </c>
      <c r="B2877" s="2">
        <v>43591</v>
      </c>
      <c r="C2877" s="3" t="s">
        <v>2703</v>
      </c>
      <c r="D2877" s="3" t="s">
        <v>236</v>
      </c>
      <c r="E2877" s="4" t="s">
        <v>93</v>
      </c>
      <c r="F2877" s="2">
        <f t="shared" si="120"/>
        <v>43605</v>
      </c>
      <c r="G2877" s="5">
        <v>43647</v>
      </c>
      <c r="H2877" s="6">
        <v>291732</v>
      </c>
      <c r="I2877" s="7">
        <v>291732</v>
      </c>
      <c r="J2877" s="4" t="s">
        <v>19</v>
      </c>
      <c r="K2877" s="8" t="s">
        <v>16</v>
      </c>
      <c r="L2877" s="3"/>
    </row>
    <row r="2878" spans="1:12" ht="114.95" customHeight="1">
      <c r="A2878" s="32">
        <v>2886</v>
      </c>
      <c r="B2878" s="2">
        <v>43591</v>
      </c>
      <c r="C2878" s="3" t="s">
        <v>2703</v>
      </c>
      <c r="D2878" s="3" t="s">
        <v>1965</v>
      </c>
      <c r="E2878" s="4" t="s">
        <v>2885</v>
      </c>
      <c r="F2878" s="2">
        <f t="shared" si="120"/>
        <v>43605</v>
      </c>
      <c r="G2878" s="5">
        <v>43605</v>
      </c>
      <c r="H2878" s="6">
        <v>25000</v>
      </c>
      <c r="I2878" s="7">
        <v>25000</v>
      </c>
      <c r="J2878" s="4" t="s">
        <v>37</v>
      </c>
      <c r="K2878" s="8" t="s">
        <v>16</v>
      </c>
      <c r="L2878" s="3"/>
    </row>
    <row r="2879" spans="1:12" ht="114.95" customHeight="1">
      <c r="A2879" s="32">
        <v>2847</v>
      </c>
      <c r="B2879" s="2">
        <v>43592</v>
      </c>
      <c r="C2879" s="3" t="s">
        <v>2703</v>
      </c>
      <c r="D2879" s="3" t="s">
        <v>2138</v>
      </c>
      <c r="E2879" s="4" t="s">
        <v>2732</v>
      </c>
      <c r="F2879" s="2">
        <f t="shared" si="120"/>
        <v>43606</v>
      </c>
      <c r="G2879" s="5">
        <v>43684</v>
      </c>
      <c r="H2879" s="6">
        <v>100000</v>
      </c>
      <c r="I2879" s="7">
        <v>100000</v>
      </c>
      <c r="J2879" s="4" t="s">
        <v>19</v>
      </c>
      <c r="K2879" s="8" t="s">
        <v>16</v>
      </c>
      <c r="L2879" s="3"/>
    </row>
    <row r="2880" spans="1:12" ht="114.95" customHeight="1">
      <c r="A2880" s="32">
        <v>2848</v>
      </c>
      <c r="B2880" s="2">
        <v>43592</v>
      </c>
      <c r="C2880" s="3" t="s">
        <v>2703</v>
      </c>
      <c r="D2880" s="3" t="s">
        <v>87</v>
      </c>
      <c r="E2880" s="4" t="s">
        <v>435</v>
      </c>
      <c r="F2880" s="2">
        <f t="shared" si="120"/>
        <v>43606</v>
      </c>
      <c r="G2880" s="5">
        <v>43282</v>
      </c>
      <c r="H2880" s="6">
        <v>31000</v>
      </c>
      <c r="I2880" s="7">
        <v>31000</v>
      </c>
      <c r="J2880" s="4" t="s">
        <v>30</v>
      </c>
      <c r="K2880" s="8" t="s">
        <v>16</v>
      </c>
      <c r="L2880" s="3"/>
    </row>
    <row r="2881" spans="1:12" ht="114.95" customHeight="1">
      <c r="A2881" s="32">
        <v>2853</v>
      </c>
      <c r="B2881" s="2">
        <v>43592</v>
      </c>
      <c r="C2881" s="3" t="s">
        <v>2703</v>
      </c>
      <c r="D2881" s="3" t="s">
        <v>2723</v>
      </c>
      <c r="E2881" s="4" t="s">
        <v>2724</v>
      </c>
      <c r="F2881" s="2">
        <f t="shared" si="120"/>
        <v>43606</v>
      </c>
      <c r="G2881" s="5">
        <v>43647</v>
      </c>
      <c r="H2881" s="6">
        <v>240000</v>
      </c>
      <c r="I2881" s="7">
        <v>240000</v>
      </c>
      <c r="J2881" s="4" t="s">
        <v>19</v>
      </c>
      <c r="K2881" s="8" t="s">
        <v>16</v>
      </c>
      <c r="L2881" s="3"/>
    </row>
    <row r="2882" spans="1:12" ht="114.95" customHeight="1">
      <c r="A2882" s="32">
        <v>2857</v>
      </c>
      <c r="B2882" s="2">
        <v>43592</v>
      </c>
      <c r="C2882" s="3" t="s">
        <v>2703</v>
      </c>
      <c r="D2882" s="3" t="s">
        <v>323</v>
      </c>
      <c r="E2882" s="4" t="s">
        <v>2784</v>
      </c>
      <c r="F2882" s="2">
        <f t="shared" si="120"/>
        <v>43606</v>
      </c>
      <c r="G2882" s="5">
        <v>43655</v>
      </c>
      <c r="H2882" s="6">
        <v>33000</v>
      </c>
      <c r="I2882" s="7">
        <v>33000</v>
      </c>
      <c r="J2882" s="4" t="s">
        <v>19</v>
      </c>
      <c r="K2882" s="8" t="s">
        <v>16</v>
      </c>
      <c r="L2882" s="3"/>
    </row>
    <row r="2883" spans="1:12" ht="114.95" customHeight="1">
      <c r="A2883" s="32">
        <v>2869</v>
      </c>
      <c r="B2883" s="2">
        <v>43592</v>
      </c>
      <c r="C2883" s="3" t="s">
        <v>2703</v>
      </c>
      <c r="D2883" s="3" t="s">
        <v>2886</v>
      </c>
      <c r="E2883" s="4" t="s">
        <v>2887</v>
      </c>
      <c r="F2883" s="2">
        <f t="shared" si="120"/>
        <v>43606</v>
      </c>
      <c r="G2883" s="5">
        <v>43678</v>
      </c>
      <c r="H2883" s="6">
        <v>480000</v>
      </c>
      <c r="I2883" s="7">
        <v>480000</v>
      </c>
      <c r="J2883" s="4" t="s">
        <v>19</v>
      </c>
      <c r="K2883" s="8" t="s">
        <v>16</v>
      </c>
      <c r="L2883" s="3"/>
    </row>
    <row r="2884" spans="1:12" ht="114.95" customHeight="1">
      <c r="A2884" s="32">
        <v>2881</v>
      </c>
      <c r="B2884" s="2">
        <v>43592</v>
      </c>
      <c r="C2884" s="3" t="s">
        <v>2703</v>
      </c>
      <c r="D2884" s="3" t="s">
        <v>134</v>
      </c>
      <c r="E2884" s="4" t="s">
        <v>2783</v>
      </c>
      <c r="F2884" s="2">
        <f t="shared" si="120"/>
        <v>43606</v>
      </c>
      <c r="G2884" s="5">
        <v>43659</v>
      </c>
      <c r="H2884" s="6">
        <v>72000</v>
      </c>
      <c r="I2884" s="7">
        <v>72000</v>
      </c>
      <c r="J2884" s="4" t="s">
        <v>19</v>
      </c>
      <c r="K2884" s="8" t="s">
        <v>16</v>
      </c>
      <c r="L2884" s="3"/>
    </row>
    <row r="2885" spans="1:12" ht="114.95" customHeight="1">
      <c r="A2885" s="32">
        <v>2828</v>
      </c>
      <c r="B2885" s="2">
        <v>43593</v>
      </c>
      <c r="C2885" s="3" t="s">
        <v>2703</v>
      </c>
      <c r="D2885" s="3" t="s">
        <v>2888</v>
      </c>
      <c r="E2885" s="4" t="s">
        <v>2771</v>
      </c>
      <c r="F2885" s="2">
        <f t="shared" si="120"/>
        <v>43607</v>
      </c>
      <c r="G2885" s="5">
        <v>43647</v>
      </c>
      <c r="H2885" s="6">
        <v>34500</v>
      </c>
      <c r="I2885" s="7">
        <v>34500</v>
      </c>
      <c r="J2885" s="4" t="s">
        <v>37</v>
      </c>
      <c r="K2885" s="8" t="s">
        <v>16</v>
      </c>
      <c r="L2885" s="3"/>
    </row>
    <row r="2886" spans="1:12" ht="114.95" customHeight="1">
      <c r="A2886" s="32">
        <v>2829</v>
      </c>
      <c r="B2886" s="2">
        <v>43593</v>
      </c>
      <c r="C2886" s="3" t="s">
        <v>2703</v>
      </c>
      <c r="D2886" s="3" t="s">
        <v>1132</v>
      </c>
      <c r="E2886" s="4" t="s">
        <v>2391</v>
      </c>
      <c r="F2886" s="2">
        <f t="shared" si="120"/>
        <v>43607</v>
      </c>
      <c r="G2886" s="5">
        <v>43647</v>
      </c>
      <c r="H2886" s="6">
        <v>5674371</v>
      </c>
      <c r="I2886" s="7">
        <v>5674371</v>
      </c>
      <c r="J2886" s="4" t="s">
        <v>73</v>
      </c>
      <c r="K2886" s="8" t="s">
        <v>16</v>
      </c>
      <c r="L2886" s="3"/>
    </row>
    <row r="2887" spans="1:12" ht="114.95" customHeight="1">
      <c r="A2887" s="32">
        <v>2830</v>
      </c>
      <c r="B2887" s="2">
        <v>43593</v>
      </c>
      <c r="C2887" s="3" t="s">
        <v>2703</v>
      </c>
      <c r="D2887" s="3" t="s">
        <v>2795</v>
      </c>
      <c r="E2887" s="4" t="s">
        <v>2796</v>
      </c>
      <c r="F2887" s="2">
        <f t="shared" si="120"/>
        <v>43607</v>
      </c>
      <c r="G2887" s="5">
        <v>43647</v>
      </c>
      <c r="H2887" s="6">
        <v>95000</v>
      </c>
      <c r="I2887" s="7">
        <v>95000</v>
      </c>
      <c r="J2887" s="4" t="s">
        <v>19</v>
      </c>
      <c r="K2887" s="8" t="s">
        <v>16</v>
      </c>
      <c r="L2887" s="3"/>
    </row>
    <row r="2888" spans="1:12" ht="114.95" customHeight="1">
      <c r="A2888" s="32">
        <v>2836</v>
      </c>
      <c r="B2888" s="2">
        <v>43593</v>
      </c>
      <c r="C2888" s="3" t="s">
        <v>2703</v>
      </c>
      <c r="D2888" s="3" t="s">
        <v>2766</v>
      </c>
      <c r="E2888" s="4" t="s">
        <v>2767</v>
      </c>
      <c r="F2888" s="2">
        <f t="shared" si="120"/>
        <v>43607</v>
      </c>
      <c r="G2888" s="5">
        <v>43647</v>
      </c>
      <c r="H2888" s="6">
        <v>101750</v>
      </c>
      <c r="I2888" s="7">
        <v>101750</v>
      </c>
      <c r="J2888" s="4" t="s">
        <v>19</v>
      </c>
      <c r="K2888" s="8" t="s">
        <v>16</v>
      </c>
      <c r="L2888" s="3"/>
    </row>
    <row r="2889" spans="1:12" ht="114.95" customHeight="1">
      <c r="A2889" s="32">
        <v>2841</v>
      </c>
      <c r="B2889" s="2">
        <v>43593</v>
      </c>
      <c r="C2889" s="3" t="s">
        <v>2703</v>
      </c>
      <c r="D2889" s="3" t="s">
        <v>1791</v>
      </c>
      <c r="E2889" s="4" t="s">
        <v>1792</v>
      </c>
      <c r="F2889" s="2">
        <f t="shared" si="120"/>
        <v>43607</v>
      </c>
      <c r="G2889" s="5">
        <v>43607</v>
      </c>
      <c r="H2889" s="6">
        <v>344220</v>
      </c>
      <c r="I2889" s="7">
        <v>344220</v>
      </c>
      <c r="J2889" s="4" t="s">
        <v>202</v>
      </c>
      <c r="K2889" s="8" t="s">
        <v>16</v>
      </c>
      <c r="L2889" s="3"/>
    </row>
    <row r="2890" spans="1:12" ht="114.95" customHeight="1">
      <c r="A2890" s="32">
        <v>2845</v>
      </c>
      <c r="B2890" s="2">
        <v>43593</v>
      </c>
      <c r="C2890" s="3" t="s">
        <v>2703</v>
      </c>
      <c r="D2890" s="3" t="s">
        <v>2822</v>
      </c>
      <c r="E2890" s="4" t="s">
        <v>2889</v>
      </c>
      <c r="F2890" s="2">
        <f t="shared" si="120"/>
        <v>43607</v>
      </c>
      <c r="G2890" s="5">
        <v>43647</v>
      </c>
      <c r="H2890" s="6">
        <v>74590</v>
      </c>
      <c r="I2890" s="7">
        <v>74590</v>
      </c>
      <c r="J2890" s="4" t="s">
        <v>37</v>
      </c>
      <c r="K2890" s="8" t="s">
        <v>16</v>
      </c>
      <c r="L2890" s="3"/>
    </row>
    <row r="2891" spans="1:12" ht="114.95" customHeight="1">
      <c r="A2891" s="32">
        <v>2858</v>
      </c>
      <c r="B2891" s="2">
        <v>43593</v>
      </c>
      <c r="C2891" s="3" t="s">
        <v>2703</v>
      </c>
      <c r="D2891" s="3" t="s">
        <v>2792</v>
      </c>
      <c r="E2891" s="4" t="s">
        <v>2793</v>
      </c>
      <c r="F2891" s="2">
        <f t="shared" si="120"/>
        <v>43607</v>
      </c>
      <c r="G2891" s="5">
        <v>43647</v>
      </c>
      <c r="H2891" s="6">
        <v>48108</v>
      </c>
      <c r="I2891" s="7">
        <v>48108</v>
      </c>
      <c r="J2891" s="4" t="s">
        <v>19</v>
      </c>
      <c r="K2891" s="8" t="s">
        <v>16</v>
      </c>
      <c r="L2891" s="3"/>
    </row>
    <row r="2892" spans="1:12" ht="114.95" customHeight="1">
      <c r="A2892" s="32">
        <v>2870</v>
      </c>
      <c r="B2892" s="2">
        <v>43593</v>
      </c>
      <c r="C2892" s="3" t="s">
        <v>2703</v>
      </c>
      <c r="D2892" s="3" t="s">
        <v>521</v>
      </c>
      <c r="E2892" s="4" t="s">
        <v>126</v>
      </c>
      <c r="F2892" s="2">
        <f t="shared" si="120"/>
        <v>43607</v>
      </c>
      <c r="G2892" s="5">
        <v>43647</v>
      </c>
      <c r="H2892" s="6">
        <v>323528</v>
      </c>
      <c r="I2892" s="7">
        <v>323528</v>
      </c>
      <c r="J2892" s="4" t="s">
        <v>19</v>
      </c>
      <c r="K2892" s="8" t="s">
        <v>16</v>
      </c>
      <c r="L2892" s="3"/>
    </row>
    <row r="2893" spans="1:12" ht="114.95" customHeight="1">
      <c r="A2893" s="32">
        <v>2871</v>
      </c>
      <c r="B2893" s="2">
        <v>43593</v>
      </c>
      <c r="C2893" s="3" t="s">
        <v>2703</v>
      </c>
      <c r="D2893" s="3" t="s">
        <v>2772</v>
      </c>
      <c r="E2893" s="4" t="s">
        <v>2890</v>
      </c>
      <c r="F2893" s="2">
        <f t="shared" ref="F2893:F2921" si="121">SUM(B2893 +14)</f>
        <v>43607</v>
      </c>
      <c r="G2893" s="5">
        <v>43826</v>
      </c>
      <c r="H2893" s="6">
        <v>58390</v>
      </c>
      <c r="I2893" s="7">
        <v>58390</v>
      </c>
      <c r="J2893" s="4" t="s">
        <v>19</v>
      </c>
      <c r="K2893" s="8" t="s">
        <v>16</v>
      </c>
      <c r="L2893" s="3"/>
    </row>
    <row r="2894" spans="1:12" ht="114.95" customHeight="1">
      <c r="A2894" s="32">
        <v>2875</v>
      </c>
      <c r="B2894" s="2">
        <v>43593</v>
      </c>
      <c r="C2894" s="3" t="s">
        <v>2703</v>
      </c>
      <c r="D2894" s="3" t="s">
        <v>129</v>
      </c>
      <c r="E2894" s="4" t="s">
        <v>2891</v>
      </c>
      <c r="F2894" s="2">
        <f t="shared" si="121"/>
        <v>43607</v>
      </c>
      <c r="G2894" s="5">
        <v>43647</v>
      </c>
      <c r="H2894" s="6">
        <v>81890</v>
      </c>
      <c r="I2894" s="7">
        <v>81890</v>
      </c>
      <c r="J2894" s="4" t="s">
        <v>19</v>
      </c>
      <c r="K2894" s="8" t="s">
        <v>16</v>
      </c>
      <c r="L2894" s="3"/>
    </row>
    <row r="2895" spans="1:12" ht="114.95" customHeight="1">
      <c r="A2895" s="32">
        <v>2888</v>
      </c>
      <c r="B2895" s="2">
        <v>43593</v>
      </c>
      <c r="C2895" s="3" t="s">
        <v>2703</v>
      </c>
      <c r="D2895" s="3" t="s">
        <v>2768</v>
      </c>
      <c r="E2895" s="4" t="s">
        <v>2769</v>
      </c>
      <c r="F2895" s="2">
        <f t="shared" si="121"/>
        <v>43607</v>
      </c>
      <c r="G2895" s="5">
        <v>43738</v>
      </c>
      <c r="H2895" s="6">
        <v>52790</v>
      </c>
      <c r="I2895" s="7">
        <v>52790</v>
      </c>
      <c r="J2895" s="4" t="s">
        <v>19</v>
      </c>
      <c r="K2895" s="8" t="s">
        <v>16</v>
      </c>
      <c r="L2895" s="3"/>
    </row>
    <row r="2896" spans="1:12" ht="114.95" customHeight="1">
      <c r="A2896" s="32">
        <v>2855</v>
      </c>
      <c r="B2896" s="2">
        <v>43594</v>
      </c>
      <c r="C2896" s="3" t="s">
        <v>2703</v>
      </c>
      <c r="D2896" s="2" t="s">
        <v>340</v>
      </c>
      <c r="E2896" s="11" t="s">
        <v>120</v>
      </c>
      <c r="F2896" s="2">
        <f t="shared" si="121"/>
        <v>43608</v>
      </c>
      <c r="G2896" s="5">
        <v>43647</v>
      </c>
      <c r="H2896" s="6">
        <v>100000</v>
      </c>
      <c r="I2896" s="7">
        <v>100000</v>
      </c>
      <c r="J2896" s="4" t="s">
        <v>15</v>
      </c>
      <c r="K2896" s="8" t="s">
        <v>16</v>
      </c>
      <c r="L2896" s="3"/>
    </row>
    <row r="2897" spans="1:12" ht="114.95" customHeight="1">
      <c r="A2897" s="32">
        <v>2868</v>
      </c>
      <c r="B2897" s="2">
        <v>43594</v>
      </c>
      <c r="C2897" s="3" t="s">
        <v>2703</v>
      </c>
      <c r="D2897" s="2" t="s">
        <v>182</v>
      </c>
      <c r="E2897" s="4" t="s">
        <v>1082</v>
      </c>
      <c r="F2897" s="2">
        <f t="shared" si="121"/>
        <v>43608</v>
      </c>
      <c r="G2897" s="5">
        <v>43608</v>
      </c>
      <c r="H2897" s="6">
        <v>36000000</v>
      </c>
      <c r="I2897" s="7">
        <v>36000000</v>
      </c>
      <c r="J2897" s="4" t="s">
        <v>15</v>
      </c>
      <c r="K2897" s="8" t="s">
        <v>16</v>
      </c>
      <c r="L2897" s="3"/>
    </row>
    <row r="2898" spans="1:12" ht="114.95" customHeight="1">
      <c r="A2898" s="32">
        <v>2838</v>
      </c>
      <c r="B2898" s="2">
        <v>43598</v>
      </c>
      <c r="C2898" s="3" t="s">
        <v>2703</v>
      </c>
      <c r="D2898" s="3" t="s">
        <v>510</v>
      </c>
      <c r="E2898" s="4" t="s">
        <v>78</v>
      </c>
      <c r="F2898" s="2">
        <f t="shared" si="121"/>
        <v>43612</v>
      </c>
      <c r="G2898" s="5">
        <v>43647</v>
      </c>
      <c r="H2898" s="6">
        <v>966995</v>
      </c>
      <c r="I2898" s="7">
        <v>966995</v>
      </c>
      <c r="J2898" s="4" t="s">
        <v>19</v>
      </c>
      <c r="K2898" s="8" t="s">
        <v>16</v>
      </c>
      <c r="L2898" s="3"/>
    </row>
    <row r="2899" spans="1:12" ht="114.95" customHeight="1">
      <c r="A2899" s="32">
        <v>2839</v>
      </c>
      <c r="B2899" s="2">
        <v>43598</v>
      </c>
      <c r="C2899" s="3" t="s">
        <v>2703</v>
      </c>
      <c r="D2899" s="3" t="s">
        <v>510</v>
      </c>
      <c r="E2899" s="4" t="s">
        <v>78</v>
      </c>
      <c r="F2899" s="2">
        <f t="shared" si="121"/>
        <v>43612</v>
      </c>
      <c r="G2899" s="5">
        <v>43647</v>
      </c>
      <c r="H2899" s="6">
        <v>300858</v>
      </c>
      <c r="I2899" s="7">
        <v>300858</v>
      </c>
      <c r="J2899" s="4" t="s">
        <v>15</v>
      </c>
      <c r="K2899" s="8" t="s">
        <v>16</v>
      </c>
      <c r="L2899" s="3"/>
    </row>
    <row r="2900" spans="1:12" ht="114.95" customHeight="1">
      <c r="A2900" s="32">
        <v>2840</v>
      </c>
      <c r="B2900" s="2">
        <v>43599</v>
      </c>
      <c r="C2900" s="3" t="s">
        <v>2703</v>
      </c>
      <c r="D2900" s="3" t="s">
        <v>510</v>
      </c>
      <c r="E2900" s="4" t="s">
        <v>78</v>
      </c>
      <c r="F2900" s="2">
        <f t="shared" si="121"/>
        <v>43613</v>
      </c>
      <c r="G2900" s="5">
        <v>43647</v>
      </c>
      <c r="H2900" s="6">
        <v>905802</v>
      </c>
      <c r="I2900" s="7">
        <v>905802</v>
      </c>
      <c r="J2900" s="4" t="s">
        <v>202</v>
      </c>
      <c r="K2900" s="8" t="s">
        <v>16</v>
      </c>
      <c r="L2900" s="3"/>
    </row>
    <row r="2901" spans="1:12" ht="114.95" customHeight="1">
      <c r="A2901" s="32">
        <v>2846</v>
      </c>
      <c r="B2901" s="2">
        <v>43599</v>
      </c>
      <c r="C2901" s="3" t="s">
        <v>2703</v>
      </c>
      <c r="D2901" s="3" t="s">
        <v>2804</v>
      </c>
      <c r="E2901" s="4" t="s">
        <v>2892</v>
      </c>
      <c r="F2901" s="2">
        <f t="shared" si="121"/>
        <v>43613</v>
      </c>
      <c r="G2901" s="5">
        <v>43647</v>
      </c>
      <c r="H2901" s="6">
        <v>500760</v>
      </c>
      <c r="I2901" s="7">
        <v>500760</v>
      </c>
      <c r="J2901" s="4" t="s">
        <v>19</v>
      </c>
      <c r="K2901" s="8" t="s">
        <v>16</v>
      </c>
      <c r="L2901" s="3"/>
    </row>
    <row r="2902" spans="1:12" ht="114.95" customHeight="1">
      <c r="A2902" s="32">
        <v>2864</v>
      </c>
      <c r="B2902" s="2">
        <v>43599</v>
      </c>
      <c r="C2902" s="3" t="s">
        <v>2703</v>
      </c>
      <c r="D2902" s="3" t="s">
        <v>1015</v>
      </c>
      <c r="E2902" s="4" t="s">
        <v>706</v>
      </c>
      <c r="F2902" s="2">
        <f t="shared" si="121"/>
        <v>43613</v>
      </c>
      <c r="G2902" s="5">
        <v>43647</v>
      </c>
      <c r="H2902" s="6">
        <v>1486747</v>
      </c>
      <c r="I2902" s="7">
        <v>1486747</v>
      </c>
      <c r="J2902" s="4" t="s">
        <v>19</v>
      </c>
      <c r="K2902" s="8" t="s">
        <v>16</v>
      </c>
      <c r="L2902" s="3"/>
    </row>
    <row r="2903" spans="1:12" ht="114.95" customHeight="1">
      <c r="A2903" s="32">
        <v>2874</v>
      </c>
      <c r="B2903" s="2">
        <v>43600</v>
      </c>
      <c r="C2903" s="3" t="s">
        <v>2703</v>
      </c>
      <c r="D2903" s="3" t="s">
        <v>2893</v>
      </c>
      <c r="E2903" s="4" t="s">
        <v>2894</v>
      </c>
      <c r="F2903" s="2">
        <f t="shared" si="121"/>
        <v>43614</v>
      </c>
      <c r="G2903" s="5">
        <v>43647</v>
      </c>
      <c r="H2903" s="6">
        <v>25000</v>
      </c>
      <c r="I2903" s="7">
        <v>25000</v>
      </c>
      <c r="J2903" s="4" t="s">
        <v>15</v>
      </c>
      <c r="K2903" s="8" t="s">
        <v>16</v>
      </c>
      <c r="L2903" s="3"/>
    </row>
    <row r="2904" spans="1:12" ht="114.95" customHeight="1">
      <c r="A2904" s="32">
        <v>2876</v>
      </c>
      <c r="B2904" s="2">
        <v>43600</v>
      </c>
      <c r="C2904" s="3" t="s">
        <v>2703</v>
      </c>
      <c r="D2904" s="3" t="s">
        <v>92</v>
      </c>
      <c r="E2904" s="4" t="s">
        <v>93</v>
      </c>
      <c r="F2904" s="2">
        <f t="shared" si="121"/>
        <v>43614</v>
      </c>
      <c r="G2904" s="5">
        <v>43678</v>
      </c>
      <c r="H2904" s="6">
        <v>3292868</v>
      </c>
      <c r="I2904" s="7">
        <v>3292868</v>
      </c>
      <c r="J2904" s="4" t="s">
        <v>19</v>
      </c>
      <c r="K2904" s="8" t="s">
        <v>16</v>
      </c>
      <c r="L2904" s="3"/>
    </row>
    <row r="2905" spans="1:12" ht="114.95" customHeight="1">
      <c r="A2905" s="32">
        <v>2861</v>
      </c>
      <c r="B2905" s="2">
        <v>43601</v>
      </c>
      <c r="C2905" s="3" t="s">
        <v>2703</v>
      </c>
      <c r="D2905" s="3" t="s">
        <v>1464</v>
      </c>
      <c r="E2905" s="4" t="s">
        <v>2864</v>
      </c>
      <c r="F2905" s="2">
        <f t="shared" si="121"/>
        <v>43615</v>
      </c>
      <c r="G2905" s="5">
        <v>43616</v>
      </c>
      <c r="H2905" s="6">
        <v>340000</v>
      </c>
      <c r="I2905" s="7">
        <v>340000</v>
      </c>
      <c r="J2905" s="4" t="s">
        <v>15</v>
      </c>
      <c r="K2905" s="8" t="s">
        <v>16</v>
      </c>
      <c r="L2905" s="3"/>
    </row>
    <row r="2906" spans="1:12" ht="114.95" customHeight="1">
      <c r="A2906" s="32">
        <v>2842</v>
      </c>
      <c r="B2906" s="2">
        <v>43602</v>
      </c>
      <c r="C2906" s="3" t="s">
        <v>2703</v>
      </c>
      <c r="D2906" s="3" t="s">
        <v>201</v>
      </c>
      <c r="E2906" s="4" t="s">
        <v>292</v>
      </c>
      <c r="F2906" s="2">
        <f t="shared" si="121"/>
        <v>43616</v>
      </c>
      <c r="G2906" s="5">
        <v>43619</v>
      </c>
      <c r="H2906" s="6">
        <v>423249</v>
      </c>
      <c r="I2906" s="7">
        <v>423249</v>
      </c>
      <c r="J2906" s="4" t="s">
        <v>202</v>
      </c>
      <c r="K2906" s="8" t="s">
        <v>16</v>
      </c>
      <c r="L2906" s="3"/>
    </row>
    <row r="2907" spans="1:12" ht="114.95" customHeight="1">
      <c r="A2907" s="32">
        <v>2843</v>
      </c>
      <c r="B2907" s="2">
        <v>43602</v>
      </c>
      <c r="C2907" s="3" t="s">
        <v>2703</v>
      </c>
      <c r="D2907" s="3" t="s">
        <v>201</v>
      </c>
      <c r="E2907" s="4" t="s">
        <v>2895</v>
      </c>
      <c r="F2907" s="2">
        <f t="shared" si="121"/>
        <v>43616</v>
      </c>
      <c r="G2907" s="5">
        <v>43619</v>
      </c>
      <c r="H2907" s="6">
        <v>53224</v>
      </c>
      <c r="I2907" s="7">
        <v>53224</v>
      </c>
      <c r="J2907" s="4" t="s">
        <v>202</v>
      </c>
      <c r="K2907" s="8" t="s">
        <v>16</v>
      </c>
      <c r="L2907" s="3"/>
    </row>
    <row r="2908" spans="1:12" ht="114.95" customHeight="1">
      <c r="A2908" s="32">
        <v>2844</v>
      </c>
      <c r="B2908" s="2">
        <v>43602</v>
      </c>
      <c r="C2908" s="3" t="s">
        <v>2703</v>
      </c>
      <c r="D2908" s="3" t="s">
        <v>2896</v>
      </c>
      <c r="E2908" s="4" t="s">
        <v>2897</v>
      </c>
      <c r="F2908" s="2">
        <f t="shared" si="121"/>
        <v>43616</v>
      </c>
      <c r="G2908" s="5">
        <v>43619</v>
      </c>
      <c r="H2908" s="6">
        <v>36550</v>
      </c>
      <c r="I2908" s="7">
        <v>36550</v>
      </c>
      <c r="J2908" s="4" t="s">
        <v>37</v>
      </c>
      <c r="K2908" s="8" t="s">
        <v>16</v>
      </c>
      <c r="L2908" s="3"/>
    </row>
    <row r="2909" spans="1:12" ht="114.95" customHeight="1">
      <c r="A2909" s="32">
        <v>2866</v>
      </c>
      <c r="B2909" s="2">
        <v>43602</v>
      </c>
      <c r="C2909" s="3" t="s">
        <v>2703</v>
      </c>
      <c r="D2909" s="3" t="s">
        <v>1104</v>
      </c>
      <c r="E2909" s="4" t="s">
        <v>1030</v>
      </c>
      <c r="F2909" s="2">
        <f t="shared" si="121"/>
        <v>43616</v>
      </c>
      <c r="G2909" s="5">
        <v>43647</v>
      </c>
      <c r="H2909" s="6">
        <v>233410</v>
      </c>
      <c r="I2909" s="7">
        <v>233410</v>
      </c>
      <c r="J2909" s="4" t="s">
        <v>19</v>
      </c>
      <c r="K2909" s="8" t="s">
        <v>16</v>
      </c>
      <c r="L2909" s="3"/>
    </row>
    <row r="2910" spans="1:12" ht="114.95" customHeight="1">
      <c r="A2910" s="32">
        <v>2878</v>
      </c>
      <c r="B2910" s="2">
        <v>43602</v>
      </c>
      <c r="C2910" s="3" t="s">
        <v>2703</v>
      </c>
      <c r="D2910" s="3" t="s">
        <v>630</v>
      </c>
      <c r="E2910" s="4" t="s">
        <v>631</v>
      </c>
      <c r="F2910" s="2">
        <f t="shared" si="121"/>
        <v>43616</v>
      </c>
      <c r="G2910" s="5">
        <v>43647</v>
      </c>
      <c r="H2910" s="6">
        <v>121980</v>
      </c>
      <c r="I2910" s="7">
        <v>121980</v>
      </c>
      <c r="J2910" s="4" t="s">
        <v>19</v>
      </c>
      <c r="K2910" s="8" t="s">
        <v>16</v>
      </c>
      <c r="L2910" s="3"/>
    </row>
    <row r="2911" spans="1:12" ht="114.95" customHeight="1">
      <c r="A2911" s="32">
        <v>2850</v>
      </c>
      <c r="B2911" s="2">
        <v>43605</v>
      </c>
      <c r="C2911" s="3" t="s">
        <v>2703</v>
      </c>
      <c r="D2911" s="3" t="s">
        <v>2172</v>
      </c>
      <c r="E2911" s="4" t="s">
        <v>2797</v>
      </c>
      <c r="F2911" s="2">
        <f t="shared" si="121"/>
        <v>43619</v>
      </c>
      <c r="G2911" s="5">
        <v>43647</v>
      </c>
      <c r="H2911" s="6">
        <v>45000</v>
      </c>
      <c r="I2911" s="7">
        <v>45000</v>
      </c>
      <c r="J2911" s="4" t="s">
        <v>19</v>
      </c>
      <c r="K2911" s="8" t="s">
        <v>16</v>
      </c>
      <c r="L2911" s="3"/>
    </row>
    <row r="2912" spans="1:12" ht="114.95" customHeight="1">
      <c r="A2912" s="32">
        <v>2882</v>
      </c>
      <c r="B2912" s="2">
        <v>43605</v>
      </c>
      <c r="C2912" s="3" t="s">
        <v>2703</v>
      </c>
      <c r="D2912" s="3" t="s">
        <v>589</v>
      </c>
      <c r="E2912" s="4" t="s">
        <v>2898</v>
      </c>
      <c r="F2912" s="2">
        <f t="shared" si="121"/>
        <v>43619</v>
      </c>
      <c r="G2912" s="5">
        <v>43647</v>
      </c>
      <c r="H2912" s="6">
        <v>30000</v>
      </c>
      <c r="I2912" s="7">
        <v>30000</v>
      </c>
      <c r="J2912" s="4" t="s">
        <v>37</v>
      </c>
      <c r="K2912" s="8" t="s">
        <v>16</v>
      </c>
      <c r="L2912" s="3"/>
    </row>
    <row r="2913" spans="1:12" ht="114.95" customHeight="1">
      <c r="A2913" s="32">
        <v>2883</v>
      </c>
      <c r="B2913" s="2">
        <v>43606</v>
      </c>
      <c r="C2913" s="3" t="s">
        <v>2703</v>
      </c>
      <c r="D2913" s="3" t="s">
        <v>2899</v>
      </c>
      <c r="E2913" s="4" t="s">
        <v>2900</v>
      </c>
      <c r="F2913" s="2">
        <f t="shared" si="121"/>
        <v>43620</v>
      </c>
      <c r="G2913" s="5">
        <v>43621</v>
      </c>
      <c r="H2913" s="6">
        <v>27000</v>
      </c>
      <c r="I2913" s="7">
        <v>27000</v>
      </c>
      <c r="J2913" s="4" t="s">
        <v>15</v>
      </c>
      <c r="K2913" s="8" t="s">
        <v>16</v>
      </c>
      <c r="L2913" s="3"/>
    </row>
    <row r="2914" spans="1:12" ht="114.95" customHeight="1">
      <c r="A2914" s="32">
        <v>2831</v>
      </c>
      <c r="B2914" s="2">
        <v>43608</v>
      </c>
      <c r="C2914" s="3" t="s">
        <v>2703</v>
      </c>
      <c r="D2914" s="3" t="s">
        <v>2828</v>
      </c>
      <c r="E2914" s="4" t="s">
        <v>2829</v>
      </c>
      <c r="F2914" s="2">
        <f t="shared" si="121"/>
        <v>43622</v>
      </c>
      <c r="G2914" s="5">
        <v>43623</v>
      </c>
      <c r="H2914" s="6">
        <v>34543</v>
      </c>
      <c r="I2914" s="7">
        <v>34543</v>
      </c>
      <c r="J2914" s="4" t="s">
        <v>15</v>
      </c>
      <c r="K2914" s="8" t="s">
        <v>16</v>
      </c>
      <c r="L2914" s="3"/>
    </row>
    <row r="2915" spans="1:12" ht="114.95" customHeight="1">
      <c r="A2915" s="32">
        <v>2849</v>
      </c>
      <c r="B2915" s="2">
        <v>43608</v>
      </c>
      <c r="C2915" s="3" t="s">
        <v>2703</v>
      </c>
      <c r="D2915" s="3" t="s">
        <v>2901</v>
      </c>
      <c r="E2915" s="4" t="s">
        <v>2719</v>
      </c>
      <c r="F2915" s="2">
        <f t="shared" si="121"/>
        <v>43622</v>
      </c>
      <c r="G2915" s="5">
        <v>43567</v>
      </c>
      <c r="H2915" s="6">
        <v>39538</v>
      </c>
      <c r="I2915" s="7">
        <v>39538</v>
      </c>
      <c r="J2915" s="4" t="s">
        <v>37</v>
      </c>
      <c r="K2915" s="8" t="s">
        <v>16</v>
      </c>
      <c r="L2915" s="3" t="s">
        <v>20</v>
      </c>
    </row>
    <row r="2916" spans="1:12" ht="114.95" customHeight="1">
      <c r="A2916" s="32">
        <v>2851</v>
      </c>
      <c r="B2916" s="2">
        <v>43608</v>
      </c>
      <c r="C2916" s="3" t="s">
        <v>2703</v>
      </c>
      <c r="D2916" s="3" t="s">
        <v>538</v>
      </c>
      <c r="E2916" s="4" t="s">
        <v>158</v>
      </c>
      <c r="F2916" s="2">
        <f t="shared" si="121"/>
        <v>43622</v>
      </c>
      <c r="G2916" s="5">
        <v>43647</v>
      </c>
      <c r="H2916" s="6">
        <v>395221</v>
      </c>
      <c r="I2916" s="7">
        <v>395221</v>
      </c>
      <c r="J2916" s="4" t="s">
        <v>37</v>
      </c>
      <c r="K2916" s="8" t="s">
        <v>16</v>
      </c>
      <c r="L2916" s="3"/>
    </row>
    <row r="2917" spans="1:12" ht="114.95" customHeight="1">
      <c r="A2917" s="32">
        <v>2856</v>
      </c>
      <c r="B2917" s="2">
        <v>43608</v>
      </c>
      <c r="C2917" s="3" t="s">
        <v>2703</v>
      </c>
      <c r="D2917" s="3" t="s">
        <v>76</v>
      </c>
      <c r="E2917" s="4" t="s">
        <v>2809</v>
      </c>
      <c r="F2917" s="2">
        <f t="shared" si="121"/>
        <v>43622</v>
      </c>
      <c r="G2917" s="5">
        <v>43647</v>
      </c>
      <c r="H2917" s="6">
        <v>60000</v>
      </c>
      <c r="I2917" s="9">
        <v>60000</v>
      </c>
      <c r="J2917" s="4" t="s">
        <v>19</v>
      </c>
      <c r="K2917" s="8" t="s">
        <v>16</v>
      </c>
      <c r="L2917" s="3"/>
    </row>
    <row r="2918" spans="1:12" ht="114.95" customHeight="1">
      <c r="A2918" s="32">
        <v>2873</v>
      </c>
      <c r="B2918" s="2">
        <v>43608</v>
      </c>
      <c r="C2918" s="3" t="s">
        <v>2703</v>
      </c>
      <c r="D2918" s="3" t="s">
        <v>35</v>
      </c>
      <c r="E2918" s="4" t="s">
        <v>136</v>
      </c>
      <c r="F2918" s="2">
        <f t="shared" si="121"/>
        <v>43622</v>
      </c>
      <c r="G2918" s="5">
        <v>43647</v>
      </c>
      <c r="H2918" s="6">
        <v>1352867</v>
      </c>
      <c r="I2918" s="7">
        <v>1352867</v>
      </c>
      <c r="J2918" s="4" t="s">
        <v>37</v>
      </c>
      <c r="K2918" s="8" t="s">
        <v>16</v>
      </c>
      <c r="L2918" s="3"/>
    </row>
    <row r="2919" spans="1:12" ht="114.95" customHeight="1">
      <c r="A2919" s="32">
        <v>2884</v>
      </c>
      <c r="B2919" s="2">
        <v>43608</v>
      </c>
      <c r="C2919" s="3" t="s">
        <v>2703</v>
      </c>
      <c r="D2919" s="3" t="s">
        <v>55</v>
      </c>
      <c r="E2919" s="4" t="s">
        <v>867</v>
      </c>
      <c r="F2919" s="2">
        <f t="shared" si="121"/>
        <v>43622</v>
      </c>
      <c r="G2919" s="5">
        <v>43647</v>
      </c>
      <c r="H2919" s="6">
        <v>157424</v>
      </c>
      <c r="I2919" s="7">
        <v>157424</v>
      </c>
      <c r="J2919" s="4" t="s">
        <v>37</v>
      </c>
      <c r="K2919" s="8" t="s">
        <v>16</v>
      </c>
      <c r="L2919" s="3"/>
    </row>
    <row r="2920" spans="1:12" ht="114.95" customHeight="1">
      <c r="A2920" s="32">
        <v>2885</v>
      </c>
      <c r="B2920" s="2">
        <v>43608</v>
      </c>
      <c r="C2920" s="3" t="s">
        <v>2703</v>
      </c>
      <c r="D2920" s="3" t="s">
        <v>1681</v>
      </c>
      <c r="E2920" s="4" t="s">
        <v>2791</v>
      </c>
      <c r="F2920" s="2">
        <f t="shared" si="121"/>
        <v>43622</v>
      </c>
      <c r="G2920" s="5">
        <v>43647</v>
      </c>
      <c r="H2920" s="6">
        <v>26900</v>
      </c>
      <c r="I2920" s="7">
        <v>26900</v>
      </c>
      <c r="J2920" s="4" t="s">
        <v>37</v>
      </c>
      <c r="K2920" s="8" t="s">
        <v>16</v>
      </c>
      <c r="L2920" s="3"/>
    </row>
    <row r="2921" spans="1:12" ht="114.95" customHeight="1">
      <c r="A2921" s="32">
        <v>2835</v>
      </c>
      <c r="B2921" s="2">
        <v>43614</v>
      </c>
      <c r="C2921" s="3" t="s">
        <v>2703</v>
      </c>
      <c r="D2921" s="3" t="s">
        <v>154</v>
      </c>
      <c r="E2921" s="4" t="s">
        <v>805</v>
      </c>
      <c r="F2921" s="2">
        <f t="shared" si="121"/>
        <v>43628</v>
      </c>
      <c r="G2921" s="5">
        <v>43628</v>
      </c>
      <c r="H2921" s="6">
        <v>375000</v>
      </c>
      <c r="I2921" s="7">
        <v>375000</v>
      </c>
      <c r="J2921" s="4" t="s">
        <v>202</v>
      </c>
      <c r="K2921" s="8" t="s">
        <v>16</v>
      </c>
      <c r="L2921" s="3"/>
    </row>
    <row r="2922" spans="1:12" ht="114.95" customHeight="1">
      <c r="A2922" s="32">
        <v>2889</v>
      </c>
      <c r="B2922" s="2">
        <v>43616</v>
      </c>
      <c r="C2922" s="3" t="s">
        <v>2703</v>
      </c>
      <c r="D2922" s="3" t="s">
        <v>2902</v>
      </c>
      <c r="E2922" s="4" t="s">
        <v>255</v>
      </c>
      <c r="F2922" s="2">
        <v>43630</v>
      </c>
      <c r="G2922" s="5">
        <v>43472</v>
      </c>
      <c r="H2922" s="6">
        <v>656203</v>
      </c>
      <c r="I2922" s="7">
        <v>656203</v>
      </c>
      <c r="J2922" s="4" t="s">
        <v>19</v>
      </c>
      <c r="K2922" s="8" t="s">
        <v>16</v>
      </c>
      <c r="L2922" s="3"/>
    </row>
    <row r="2923" spans="1:12" ht="114.95" customHeight="1">
      <c r="A2923" s="32">
        <v>2890</v>
      </c>
      <c r="B2923" s="2">
        <v>43616</v>
      </c>
      <c r="C2923" s="3" t="s">
        <v>2703</v>
      </c>
      <c r="D2923" s="3" t="s">
        <v>2831</v>
      </c>
      <c r="E2923" s="4" t="s">
        <v>2903</v>
      </c>
      <c r="F2923" s="2">
        <v>43630</v>
      </c>
      <c r="G2923" s="5">
        <v>43630</v>
      </c>
      <c r="H2923" s="6">
        <v>265000</v>
      </c>
      <c r="I2923" s="7">
        <v>265000</v>
      </c>
      <c r="J2923" s="4" t="s">
        <v>202</v>
      </c>
      <c r="K2923" s="8" t="s">
        <v>16</v>
      </c>
      <c r="L2923" s="3"/>
    </row>
    <row r="2924" spans="1:12" ht="114.95" customHeight="1">
      <c r="A2924" s="32">
        <v>2897</v>
      </c>
      <c r="B2924" s="2">
        <v>43629</v>
      </c>
      <c r="C2924" s="3" t="s">
        <v>2703</v>
      </c>
      <c r="D2924" s="3" t="s">
        <v>2067</v>
      </c>
      <c r="E2924" s="4" t="s">
        <v>2708</v>
      </c>
      <c r="F2924" s="2">
        <v>43643</v>
      </c>
      <c r="G2924" s="5">
        <v>43643</v>
      </c>
      <c r="H2924" s="6">
        <v>30500</v>
      </c>
      <c r="I2924" s="7">
        <v>30500</v>
      </c>
      <c r="J2924" s="4" t="s">
        <v>37</v>
      </c>
      <c r="K2924" s="8" t="s">
        <v>16</v>
      </c>
      <c r="L2924" s="3"/>
    </row>
    <row r="2925" spans="1:12" ht="114.95" customHeight="1">
      <c r="A2925" s="32">
        <v>2893</v>
      </c>
      <c r="B2925" s="2">
        <v>43630</v>
      </c>
      <c r="C2925" s="3" t="s">
        <v>2703</v>
      </c>
      <c r="D2925" s="3" t="s">
        <v>1942</v>
      </c>
      <c r="E2925" s="4" t="s">
        <v>2708</v>
      </c>
      <c r="F2925" s="2">
        <v>43644</v>
      </c>
      <c r="G2925" s="5">
        <v>43472</v>
      </c>
      <c r="H2925" s="6">
        <v>68000</v>
      </c>
      <c r="I2925" s="7">
        <v>68000</v>
      </c>
      <c r="J2925" s="4" t="s">
        <v>37</v>
      </c>
      <c r="K2925" s="8" t="s">
        <v>16</v>
      </c>
      <c r="L2925" s="3"/>
    </row>
    <row r="2926" spans="1:12" ht="114.95" customHeight="1">
      <c r="A2926" s="32">
        <v>2894</v>
      </c>
      <c r="B2926" s="2">
        <v>43630</v>
      </c>
      <c r="C2926" s="3" t="s">
        <v>2703</v>
      </c>
      <c r="D2926" s="3" t="s">
        <v>2904</v>
      </c>
      <c r="E2926" s="4" t="s">
        <v>2905</v>
      </c>
      <c r="F2926" s="2">
        <v>43644</v>
      </c>
      <c r="G2926" s="5">
        <v>43472</v>
      </c>
      <c r="H2926" s="6">
        <v>26000</v>
      </c>
      <c r="I2926" s="7">
        <v>26000</v>
      </c>
      <c r="J2926" s="4" t="s">
        <v>15</v>
      </c>
      <c r="K2926" s="8" t="s">
        <v>16</v>
      </c>
      <c r="L2926" s="3"/>
    </row>
    <row r="2927" spans="1:12" ht="114.95" customHeight="1">
      <c r="A2927" s="32">
        <v>2896</v>
      </c>
      <c r="B2927" s="2">
        <v>43630</v>
      </c>
      <c r="C2927" s="3" t="s">
        <v>2703</v>
      </c>
      <c r="D2927" s="3" t="s">
        <v>2906</v>
      </c>
      <c r="E2927" s="4" t="s">
        <v>2840</v>
      </c>
      <c r="F2927" s="2">
        <v>43644</v>
      </c>
      <c r="G2927" s="5">
        <v>43472</v>
      </c>
      <c r="H2927" s="6">
        <v>30000</v>
      </c>
      <c r="I2927" s="7">
        <v>30000</v>
      </c>
      <c r="J2927" s="4" t="s">
        <v>15</v>
      </c>
      <c r="K2927" s="8" t="s">
        <v>16</v>
      </c>
      <c r="L2927" s="3"/>
    </row>
    <row r="2928" spans="1:12" ht="114.95" customHeight="1">
      <c r="A2928" s="32">
        <v>2892</v>
      </c>
      <c r="B2928" s="2">
        <v>43633</v>
      </c>
      <c r="C2928" s="3" t="s">
        <v>2703</v>
      </c>
      <c r="D2928" s="3" t="s">
        <v>2907</v>
      </c>
      <c r="E2928" s="4" t="s">
        <v>332</v>
      </c>
      <c r="F2928" s="2">
        <v>43472</v>
      </c>
      <c r="G2928" s="5">
        <v>43472</v>
      </c>
      <c r="H2928" s="6">
        <v>108000</v>
      </c>
      <c r="I2928" s="7">
        <v>108000</v>
      </c>
      <c r="J2928" s="4" t="s">
        <v>37</v>
      </c>
      <c r="K2928" s="8" t="s">
        <v>16</v>
      </c>
      <c r="L2928" s="3"/>
    </row>
    <row r="2929" spans="1:12" ht="114.95" customHeight="1">
      <c r="A2929" s="32">
        <v>2903</v>
      </c>
      <c r="B2929" s="2">
        <v>43640</v>
      </c>
      <c r="C2929" s="3" t="s">
        <v>2703</v>
      </c>
      <c r="D2929" s="3" t="s">
        <v>2799</v>
      </c>
      <c r="E2929" s="4" t="s">
        <v>2800</v>
      </c>
      <c r="F2929" s="2">
        <v>43684</v>
      </c>
      <c r="G2929" s="5">
        <v>43715</v>
      </c>
      <c r="H2929" s="6">
        <v>48000</v>
      </c>
      <c r="I2929" s="7">
        <v>48000</v>
      </c>
      <c r="J2929" s="4" t="s">
        <v>15</v>
      </c>
      <c r="K2929" s="8" t="s">
        <v>16</v>
      </c>
      <c r="L2929" s="3"/>
    </row>
    <row r="2930" spans="1:12" ht="114.95" customHeight="1">
      <c r="A2930" s="32">
        <v>2906</v>
      </c>
      <c r="B2930" s="2">
        <v>43649</v>
      </c>
      <c r="C2930" s="3" t="s">
        <v>2703</v>
      </c>
      <c r="D2930" s="3" t="s">
        <v>2828</v>
      </c>
      <c r="E2930" s="4" t="s">
        <v>2908</v>
      </c>
      <c r="F2930" s="2">
        <f>SUM(B2930+14)</f>
        <v>43663</v>
      </c>
      <c r="G2930" s="5">
        <v>43664</v>
      </c>
      <c r="H2930" s="6">
        <v>46000</v>
      </c>
      <c r="I2930" s="7">
        <v>46000</v>
      </c>
      <c r="J2930" s="4" t="s">
        <v>15</v>
      </c>
      <c r="K2930" s="8" t="s">
        <v>16</v>
      </c>
      <c r="L2930" s="3"/>
    </row>
    <row r="2931" spans="1:12" ht="114.95" customHeight="1">
      <c r="A2931" s="32">
        <v>2895</v>
      </c>
      <c r="B2931" s="2">
        <v>43652</v>
      </c>
      <c r="C2931" s="3" t="s">
        <v>2703</v>
      </c>
      <c r="D2931" s="3" t="s">
        <v>874</v>
      </c>
      <c r="E2931" s="4" t="s">
        <v>2740</v>
      </c>
      <c r="F2931" s="2">
        <v>43637</v>
      </c>
      <c r="G2931" s="5">
        <v>43472</v>
      </c>
      <c r="H2931" s="6">
        <v>73728</v>
      </c>
      <c r="I2931" s="7">
        <v>73728</v>
      </c>
      <c r="J2931" s="4" t="s">
        <v>19</v>
      </c>
      <c r="K2931" s="8" t="s">
        <v>16</v>
      </c>
      <c r="L2931" s="3"/>
    </row>
    <row r="2932" spans="1:12" ht="114.95" customHeight="1">
      <c r="A2932" s="32">
        <v>2909</v>
      </c>
      <c r="B2932" s="2">
        <v>43655</v>
      </c>
      <c r="C2932" s="3" t="s">
        <v>2703</v>
      </c>
      <c r="D2932" s="3" t="s">
        <v>1791</v>
      </c>
      <c r="E2932" s="4" t="s">
        <v>518</v>
      </c>
      <c r="F2932" s="2">
        <f t="shared" ref="F2932:F2937" si="122">SUM(B2932+14)</f>
        <v>43669</v>
      </c>
      <c r="G2932" s="5">
        <v>43669</v>
      </c>
      <c r="H2932" s="6">
        <v>117267</v>
      </c>
      <c r="I2932" s="7">
        <v>117267</v>
      </c>
      <c r="J2932" s="4" t="s">
        <v>202</v>
      </c>
      <c r="K2932" s="8" t="s">
        <v>16</v>
      </c>
      <c r="L2932" s="3"/>
    </row>
    <row r="2933" spans="1:12" ht="114.95" customHeight="1">
      <c r="A2933" s="32">
        <v>2905</v>
      </c>
      <c r="B2933" s="2">
        <v>43657</v>
      </c>
      <c r="C2933" s="3" t="s">
        <v>2703</v>
      </c>
      <c r="D2933" s="3" t="s">
        <v>2909</v>
      </c>
      <c r="E2933" s="4" t="s">
        <v>2910</v>
      </c>
      <c r="F2933" s="2">
        <f t="shared" si="122"/>
        <v>43671</v>
      </c>
      <c r="G2933" s="5">
        <v>43671</v>
      </c>
      <c r="H2933" s="6">
        <v>100000</v>
      </c>
      <c r="I2933" s="7">
        <v>100000</v>
      </c>
      <c r="J2933" s="4" t="s">
        <v>15</v>
      </c>
      <c r="K2933" s="8" t="s">
        <v>16</v>
      </c>
      <c r="L2933" s="3"/>
    </row>
    <row r="2934" spans="1:12" ht="114.95" customHeight="1">
      <c r="A2934" s="32">
        <v>2908</v>
      </c>
      <c r="B2934" s="2">
        <v>43662</v>
      </c>
      <c r="C2934" s="3" t="s">
        <v>2703</v>
      </c>
      <c r="D2934" s="3" t="s">
        <v>209</v>
      </c>
      <c r="E2934" s="4" t="s">
        <v>93</v>
      </c>
      <c r="F2934" s="2">
        <f t="shared" si="122"/>
        <v>43676</v>
      </c>
      <c r="G2934" s="5">
        <v>43678</v>
      </c>
      <c r="H2934" s="6">
        <v>3089230</v>
      </c>
      <c r="I2934" s="7">
        <v>3089230</v>
      </c>
      <c r="J2934" s="4" t="s">
        <v>210</v>
      </c>
      <c r="K2934" s="8" t="s">
        <v>16</v>
      </c>
      <c r="L2934" s="3"/>
    </row>
    <row r="2935" spans="1:12" ht="114.95" customHeight="1">
      <c r="A2935" s="32">
        <v>2907</v>
      </c>
      <c r="B2935" s="2">
        <v>43665</v>
      </c>
      <c r="C2935" s="3" t="s">
        <v>2703</v>
      </c>
      <c r="D2935" s="3" t="s">
        <v>2911</v>
      </c>
      <c r="E2935" s="4" t="s">
        <v>2912</v>
      </c>
      <c r="F2935" s="2">
        <f t="shared" si="122"/>
        <v>43679</v>
      </c>
      <c r="G2935" s="5">
        <v>43679</v>
      </c>
      <c r="H2935" s="6">
        <v>43797</v>
      </c>
      <c r="I2935" s="7">
        <v>43797</v>
      </c>
      <c r="J2935" s="4" t="s">
        <v>15</v>
      </c>
      <c r="K2935" s="8" t="s">
        <v>16</v>
      </c>
      <c r="L2935" s="3"/>
    </row>
    <row r="2936" spans="1:12" ht="114.95" customHeight="1">
      <c r="A2936" s="32">
        <v>2904</v>
      </c>
      <c r="B2936" s="2">
        <v>43677</v>
      </c>
      <c r="C2936" s="3" t="s">
        <v>2703</v>
      </c>
      <c r="D2936" s="3" t="s">
        <v>2227</v>
      </c>
      <c r="E2936" s="11" t="s">
        <v>120</v>
      </c>
      <c r="F2936" s="2">
        <f t="shared" si="122"/>
        <v>43691</v>
      </c>
      <c r="G2936" s="5">
        <v>43694</v>
      </c>
      <c r="H2936" s="6">
        <v>300000</v>
      </c>
      <c r="I2936" s="7">
        <v>300000</v>
      </c>
      <c r="J2936" s="4" t="s">
        <v>15</v>
      </c>
      <c r="K2936" s="8" t="s">
        <v>16</v>
      </c>
      <c r="L2936" s="3"/>
    </row>
    <row r="2937" spans="1:12" ht="114.95" customHeight="1">
      <c r="A2937" s="32">
        <v>2910</v>
      </c>
      <c r="B2937" s="15">
        <v>43683.661111111112</v>
      </c>
      <c r="C2937" s="2" t="s">
        <v>2703</v>
      </c>
      <c r="D2937" s="3" t="s">
        <v>2913</v>
      </c>
      <c r="E2937" s="4" t="s">
        <v>2914</v>
      </c>
      <c r="F2937" s="2">
        <f t="shared" si="122"/>
        <v>43697.661111111112</v>
      </c>
      <c r="G2937" s="5">
        <v>43697</v>
      </c>
      <c r="H2937" s="6">
        <v>27712</v>
      </c>
      <c r="I2937" s="7">
        <v>27712</v>
      </c>
      <c r="J2937" s="4" t="s">
        <v>73</v>
      </c>
      <c r="K2937" s="8" t="s">
        <v>16</v>
      </c>
      <c r="L2937" s="3"/>
    </row>
    <row r="2938" spans="1:12" ht="114.95" customHeight="1">
      <c r="A2938" s="32">
        <v>3149</v>
      </c>
      <c r="B2938" s="12">
        <v>43683.661111111112</v>
      </c>
      <c r="C2938" s="13" t="s">
        <v>2703</v>
      </c>
      <c r="D2938" s="13" t="s">
        <v>2913</v>
      </c>
      <c r="E2938" s="13" t="s">
        <v>2914</v>
      </c>
      <c r="F2938" s="12">
        <f>SUM(B2938 +14)</f>
        <v>43697.661111111112</v>
      </c>
      <c r="G2938" s="12">
        <v>43697</v>
      </c>
      <c r="H2938" s="14">
        <v>27712</v>
      </c>
      <c r="I2938" s="14">
        <v>27712</v>
      </c>
      <c r="J2938" s="13" t="s">
        <v>73</v>
      </c>
      <c r="K2938" s="13" t="s">
        <v>16</v>
      </c>
      <c r="L2938" s="3"/>
    </row>
    <row r="2939" spans="1:12" ht="114.95" customHeight="1">
      <c r="A2939" s="32">
        <v>2911</v>
      </c>
      <c r="B2939" s="15">
        <v>43684.634027777778</v>
      </c>
      <c r="C2939" s="2" t="s">
        <v>2703</v>
      </c>
      <c r="D2939" s="3" t="s">
        <v>2915</v>
      </c>
      <c r="E2939" s="4" t="s">
        <v>289</v>
      </c>
      <c r="F2939" s="2">
        <f>SUM(B2939+14)</f>
        <v>43698.634027777778</v>
      </c>
      <c r="G2939" s="5">
        <v>43698</v>
      </c>
      <c r="H2939" s="6">
        <v>31000</v>
      </c>
      <c r="I2939" s="7">
        <v>31000</v>
      </c>
      <c r="J2939" s="4" t="s">
        <v>37</v>
      </c>
      <c r="K2939" s="8" t="s">
        <v>16</v>
      </c>
      <c r="L2939" s="3"/>
    </row>
    <row r="2940" spans="1:12" ht="114.95" customHeight="1">
      <c r="A2940" s="32">
        <v>2912</v>
      </c>
      <c r="B2940" s="15">
        <v>43684.677777777775</v>
      </c>
      <c r="C2940" s="2" t="s">
        <v>2703</v>
      </c>
      <c r="D2940" s="3" t="s">
        <v>201</v>
      </c>
      <c r="E2940" s="4" t="s">
        <v>2916</v>
      </c>
      <c r="F2940" s="2">
        <f>SUM(B2940+14)</f>
        <v>43698.677777777775</v>
      </c>
      <c r="G2940" s="5">
        <v>43698</v>
      </c>
      <c r="H2940" s="6">
        <v>31833</v>
      </c>
      <c r="I2940" s="7">
        <v>31833</v>
      </c>
      <c r="J2940" s="4" t="s">
        <v>202</v>
      </c>
      <c r="K2940" s="8" t="s">
        <v>16</v>
      </c>
      <c r="L2940" s="3"/>
    </row>
    <row r="2941" spans="1:12" ht="114.95" customHeight="1">
      <c r="A2941" s="32">
        <v>2913</v>
      </c>
      <c r="B2941" s="15">
        <v>43691.501388888886</v>
      </c>
      <c r="C2941" s="2" t="s">
        <v>2703</v>
      </c>
      <c r="D2941" s="3" t="s">
        <v>2906</v>
      </c>
      <c r="E2941" s="4" t="s">
        <v>2840</v>
      </c>
      <c r="F2941" s="2">
        <f>SUM(B2941+14)</f>
        <v>43705.501388888886</v>
      </c>
      <c r="G2941" s="5">
        <v>43709</v>
      </c>
      <c r="H2941" s="6">
        <v>25000</v>
      </c>
      <c r="I2941" s="7">
        <v>25000</v>
      </c>
      <c r="J2941" s="4" t="s">
        <v>19</v>
      </c>
      <c r="K2941" s="8" t="s">
        <v>16</v>
      </c>
      <c r="L2941" s="3"/>
    </row>
    <row r="2942" spans="1:12" ht="114.95" customHeight="1">
      <c r="A2942" s="32">
        <v>2914</v>
      </c>
      <c r="B2942" s="15">
        <v>43700.640972222223</v>
      </c>
      <c r="C2942" s="2" t="s">
        <v>2703</v>
      </c>
      <c r="D2942" s="3" t="s">
        <v>1350</v>
      </c>
      <c r="E2942" s="4" t="s">
        <v>2887</v>
      </c>
      <c r="F2942" s="2">
        <f>SUM(B2942+14)</f>
        <v>43714.640972222223</v>
      </c>
      <c r="G2942" s="5">
        <v>43717</v>
      </c>
      <c r="H2942" s="6">
        <v>14000</v>
      </c>
      <c r="I2942" s="7">
        <v>14000</v>
      </c>
      <c r="J2942" s="4" t="s">
        <v>620</v>
      </c>
      <c r="K2942" s="8" t="s">
        <v>15</v>
      </c>
      <c r="L2942" s="3" t="s">
        <v>2917</v>
      </c>
    </row>
    <row r="2943" spans="1:12" ht="114.95" customHeight="1">
      <c r="A2943" s="32">
        <v>2915</v>
      </c>
      <c r="B2943" s="15">
        <v>43700.678472222222</v>
      </c>
      <c r="C2943" s="2" t="s">
        <v>2703</v>
      </c>
      <c r="D2943" s="3" t="s">
        <v>154</v>
      </c>
      <c r="E2943" s="4" t="s">
        <v>805</v>
      </c>
      <c r="F2943" s="2">
        <f>SUM(B2943+14)</f>
        <v>43714.678472222222</v>
      </c>
      <c r="G2943" s="5">
        <v>43717</v>
      </c>
      <c r="H2943" s="6">
        <v>61641</v>
      </c>
      <c r="I2943" s="7">
        <v>61641</v>
      </c>
      <c r="J2943" s="4" t="s">
        <v>202</v>
      </c>
      <c r="K2943" s="8" t="s">
        <v>16</v>
      </c>
      <c r="L2943" s="3"/>
    </row>
    <row r="2944" spans="1:12" ht="114.95" customHeight="1">
      <c r="A2944" s="32">
        <v>2917</v>
      </c>
      <c r="B2944" s="2">
        <v>43705.685416666667</v>
      </c>
      <c r="C2944" s="3" t="s">
        <v>2703</v>
      </c>
      <c r="D2944" s="3" t="s">
        <v>2918</v>
      </c>
      <c r="E2944" s="4" t="s">
        <v>2919</v>
      </c>
      <c r="F2944" s="2">
        <v>43720</v>
      </c>
      <c r="G2944" s="5">
        <v>43720</v>
      </c>
      <c r="H2944" s="6">
        <v>25000</v>
      </c>
      <c r="I2944" s="7">
        <v>25000</v>
      </c>
      <c r="J2944" s="4" t="s">
        <v>15</v>
      </c>
      <c r="K2944" s="8" t="s">
        <v>16</v>
      </c>
      <c r="L2944" s="3"/>
    </row>
    <row r="2945" spans="1:12" ht="114.95" customHeight="1">
      <c r="A2945" s="32">
        <v>2916</v>
      </c>
      <c r="B2945" s="2">
        <v>43725.45208333333</v>
      </c>
      <c r="C2945" s="3" t="s">
        <v>2703</v>
      </c>
      <c r="D2945" s="3" t="s">
        <v>2920</v>
      </c>
      <c r="E2945" s="4" t="s">
        <v>2790</v>
      </c>
      <c r="F2945" s="2">
        <v>43739</v>
      </c>
      <c r="G2945" s="5">
        <v>43770</v>
      </c>
      <c r="H2945" s="6">
        <v>118500</v>
      </c>
      <c r="I2945" s="7">
        <v>118500</v>
      </c>
      <c r="J2945" s="4" t="s">
        <v>37</v>
      </c>
      <c r="K2945" s="8" t="s">
        <v>16</v>
      </c>
      <c r="L2945" s="3"/>
    </row>
    <row r="2946" spans="1:12" ht="114.95" customHeight="1">
      <c r="A2946" s="32">
        <v>2918</v>
      </c>
      <c r="B2946" s="2">
        <v>43739.623611111114</v>
      </c>
      <c r="C2946" s="3" t="s">
        <v>2703</v>
      </c>
      <c r="D2946" s="3" t="s">
        <v>2921</v>
      </c>
      <c r="E2946" s="4" t="s">
        <v>2922</v>
      </c>
      <c r="F2946" s="2">
        <v>43754</v>
      </c>
      <c r="G2946" s="5">
        <v>43991</v>
      </c>
      <c r="H2946" s="6">
        <v>29710</v>
      </c>
      <c r="I2946" s="7">
        <v>29710</v>
      </c>
      <c r="J2946" s="4" t="s">
        <v>51</v>
      </c>
      <c r="K2946" s="8" t="s">
        <v>16</v>
      </c>
      <c r="L2946" s="3"/>
    </row>
    <row r="2947" spans="1:12" ht="114.95" customHeight="1">
      <c r="A2947" s="32">
        <v>2902</v>
      </c>
      <c r="B2947" s="2">
        <v>43744</v>
      </c>
      <c r="C2947" s="3" t="s">
        <v>2703</v>
      </c>
      <c r="D2947" s="3" t="s">
        <v>2923</v>
      </c>
      <c r="E2947" s="4" t="s">
        <v>2924</v>
      </c>
      <c r="F2947" s="2">
        <v>43640</v>
      </c>
      <c r="G2947" s="5">
        <v>43640</v>
      </c>
      <c r="H2947" s="6">
        <v>250000</v>
      </c>
      <c r="I2947" s="7">
        <v>250000</v>
      </c>
      <c r="J2947" s="4" t="s">
        <v>15</v>
      </c>
      <c r="K2947" s="8" t="s">
        <v>16</v>
      </c>
      <c r="L2947" s="3"/>
    </row>
    <row r="2948" spans="1:12" ht="114.95" customHeight="1">
      <c r="A2948" s="32">
        <v>2919</v>
      </c>
      <c r="B2948" s="2">
        <v>43749.466666666667</v>
      </c>
      <c r="C2948" s="3" t="s">
        <v>2703</v>
      </c>
      <c r="D2948" s="3" t="s">
        <v>1023</v>
      </c>
      <c r="E2948" s="4" t="s">
        <v>2925</v>
      </c>
      <c r="F2948" s="2">
        <v>43766</v>
      </c>
      <c r="G2948" s="5">
        <v>43805</v>
      </c>
      <c r="H2948" s="6">
        <v>781566</v>
      </c>
      <c r="I2948" s="7">
        <v>781566</v>
      </c>
      <c r="J2948" s="4" t="s">
        <v>37</v>
      </c>
      <c r="K2948" s="8" t="s">
        <v>16</v>
      </c>
      <c r="L2948" s="3"/>
    </row>
    <row r="2949" spans="1:12" ht="114.95" customHeight="1">
      <c r="A2949" s="32">
        <v>2920</v>
      </c>
      <c r="B2949" s="2">
        <v>43755.679861111108</v>
      </c>
      <c r="C2949" s="3" t="s">
        <v>2703</v>
      </c>
      <c r="D2949" s="3" t="s">
        <v>2926</v>
      </c>
      <c r="E2949" s="4" t="s">
        <v>2927</v>
      </c>
      <c r="F2949" s="2">
        <v>43769</v>
      </c>
      <c r="G2949" s="5">
        <v>43697</v>
      </c>
      <c r="H2949" s="6">
        <v>29809</v>
      </c>
      <c r="I2949" s="7">
        <v>29809</v>
      </c>
      <c r="J2949" s="4" t="s">
        <v>51</v>
      </c>
      <c r="K2949" s="8" t="s">
        <v>16</v>
      </c>
      <c r="L2949" s="3"/>
    </row>
    <row r="2950" spans="1:12" ht="114.95" customHeight="1">
      <c r="A2950" s="32">
        <v>2921</v>
      </c>
      <c r="B2950" s="2">
        <v>43759.643055555556</v>
      </c>
      <c r="C2950" s="3" t="s">
        <v>2703</v>
      </c>
      <c r="D2950" s="3" t="s">
        <v>2928</v>
      </c>
      <c r="E2950" s="4" t="s">
        <v>2929</v>
      </c>
      <c r="F2950" s="2">
        <v>43773</v>
      </c>
      <c r="G2950" s="5">
        <v>43773</v>
      </c>
      <c r="H2950" s="6">
        <v>43500</v>
      </c>
      <c r="I2950" s="7">
        <v>43500</v>
      </c>
      <c r="J2950" s="4" t="s">
        <v>15</v>
      </c>
      <c r="K2950" s="8" t="s">
        <v>16</v>
      </c>
      <c r="L2950" s="3"/>
    </row>
    <row r="2951" spans="1:12" ht="114.95" customHeight="1">
      <c r="A2951" s="32">
        <v>2922</v>
      </c>
      <c r="B2951" s="2">
        <v>43766.69027777778</v>
      </c>
      <c r="C2951" s="3" t="s">
        <v>2703</v>
      </c>
      <c r="D2951" s="3" t="s">
        <v>1681</v>
      </c>
      <c r="E2951" s="4" t="s">
        <v>2925</v>
      </c>
      <c r="F2951" s="2">
        <v>43781</v>
      </c>
      <c r="G2951" s="5">
        <v>43781</v>
      </c>
      <c r="H2951" s="6">
        <v>39711</v>
      </c>
      <c r="I2951" s="7">
        <v>39711</v>
      </c>
      <c r="J2951" s="4" t="s">
        <v>37</v>
      </c>
      <c r="K2951" s="8" t="s">
        <v>16</v>
      </c>
      <c r="L2951" s="3"/>
    </row>
    <row r="2952" spans="1:12" ht="114.95" customHeight="1">
      <c r="A2952" s="32">
        <v>2935</v>
      </c>
      <c r="B2952" s="2">
        <v>43773</v>
      </c>
      <c r="C2952" s="3" t="s">
        <v>2703</v>
      </c>
      <c r="D2952" s="3" t="s">
        <v>2930</v>
      </c>
      <c r="E2952" s="4" t="s">
        <v>439</v>
      </c>
      <c r="F2952" s="2">
        <f>SUM(B2952+14)</f>
        <v>43787</v>
      </c>
      <c r="G2952" s="5">
        <v>43788</v>
      </c>
      <c r="H2952" s="6">
        <v>10000</v>
      </c>
      <c r="I2952" s="7">
        <v>10000</v>
      </c>
      <c r="J2952" s="4" t="s">
        <v>620</v>
      </c>
      <c r="K2952" s="8" t="s">
        <v>15</v>
      </c>
      <c r="L2952" s="3" t="s">
        <v>2931</v>
      </c>
    </row>
    <row r="2953" spans="1:12" ht="114.95" customHeight="1">
      <c r="A2953" s="32">
        <v>2898</v>
      </c>
      <c r="B2953" s="2">
        <v>43775</v>
      </c>
      <c r="C2953" s="3" t="s">
        <v>2703</v>
      </c>
      <c r="D2953" s="3" t="s">
        <v>87</v>
      </c>
      <c r="E2953" s="4" t="s">
        <v>2932</v>
      </c>
      <c r="F2953" s="2">
        <v>43641</v>
      </c>
      <c r="G2953" s="5">
        <v>43472</v>
      </c>
      <c r="H2953" s="6">
        <v>30000</v>
      </c>
      <c r="I2953" s="7">
        <v>30000</v>
      </c>
      <c r="J2953" s="4" t="s">
        <v>37</v>
      </c>
      <c r="K2953" s="8" t="s">
        <v>16</v>
      </c>
      <c r="L2953" s="3"/>
    </row>
    <row r="2954" spans="1:12" ht="114.95" customHeight="1">
      <c r="A2954" s="32">
        <v>2900</v>
      </c>
      <c r="B2954" s="2">
        <v>43775</v>
      </c>
      <c r="C2954" s="3" t="s">
        <v>2703</v>
      </c>
      <c r="D2954" s="3" t="s">
        <v>414</v>
      </c>
      <c r="E2954" s="4" t="s">
        <v>2830</v>
      </c>
      <c r="F2954" s="2">
        <v>43641</v>
      </c>
      <c r="G2954" s="5">
        <v>43472</v>
      </c>
      <c r="H2954" s="6">
        <v>99816</v>
      </c>
      <c r="I2954" s="7">
        <v>99816</v>
      </c>
      <c r="J2954" s="4" t="s">
        <v>15</v>
      </c>
      <c r="K2954" s="8" t="s">
        <v>16</v>
      </c>
      <c r="L2954" s="3"/>
    </row>
    <row r="2955" spans="1:12" ht="114.95" customHeight="1">
      <c r="A2955" s="32">
        <v>2923</v>
      </c>
      <c r="B2955" s="2">
        <v>43783.593055555553</v>
      </c>
      <c r="C2955" s="3" t="s">
        <v>2703</v>
      </c>
      <c r="D2955" s="3" t="s">
        <v>2933</v>
      </c>
      <c r="E2955" s="4" t="s">
        <v>2934</v>
      </c>
      <c r="F2955" s="2">
        <f t="shared" ref="F2955:F2968" si="123">SUM(B2955+14)</f>
        <v>43797.593055555553</v>
      </c>
      <c r="G2955" s="5">
        <v>43649</v>
      </c>
      <c r="H2955" s="6">
        <v>26845</v>
      </c>
      <c r="I2955" s="7">
        <v>26845</v>
      </c>
      <c r="J2955" s="4" t="s">
        <v>51</v>
      </c>
      <c r="K2955" s="8" t="s">
        <v>16</v>
      </c>
      <c r="L2955" s="3"/>
    </row>
    <row r="2956" spans="1:12" ht="114.95" customHeight="1">
      <c r="A2956" s="32">
        <v>2924</v>
      </c>
      <c r="B2956" s="2">
        <v>43791.62777777778</v>
      </c>
      <c r="C2956" s="3" t="s">
        <v>2703</v>
      </c>
      <c r="D2956" s="3" t="s">
        <v>2935</v>
      </c>
      <c r="E2956" s="4" t="s">
        <v>2936</v>
      </c>
      <c r="F2956" s="2">
        <f t="shared" si="123"/>
        <v>43805.62777777778</v>
      </c>
      <c r="G2956" s="5">
        <v>43788</v>
      </c>
      <c r="H2956" s="6">
        <v>28000</v>
      </c>
      <c r="I2956" s="7">
        <v>28000</v>
      </c>
      <c r="J2956" s="4" t="s">
        <v>61</v>
      </c>
      <c r="K2956" s="8" t="s">
        <v>16</v>
      </c>
      <c r="L2956" s="3"/>
    </row>
    <row r="2957" spans="1:12" ht="114.95" customHeight="1">
      <c r="A2957" s="32">
        <v>2925</v>
      </c>
      <c r="B2957" s="2">
        <v>43794.415277777778</v>
      </c>
      <c r="C2957" s="3" t="s">
        <v>2703</v>
      </c>
      <c r="D2957" s="3" t="s">
        <v>666</v>
      </c>
      <c r="E2957" s="4" t="s">
        <v>306</v>
      </c>
      <c r="F2957" s="2">
        <f t="shared" si="123"/>
        <v>43808.415277777778</v>
      </c>
      <c r="G2957" s="5">
        <v>43831</v>
      </c>
      <c r="H2957" s="6">
        <v>100000</v>
      </c>
      <c r="I2957" s="7">
        <v>250000</v>
      </c>
      <c r="J2957" s="4" t="s">
        <v>19</v>
      </c>
      <c r="K2957" s="8" t="s">
        <v>16</v>
      </c>
      <c r="L2957" s="3"/>
    </row>
    <row r="2958" spans="1:12" ht="114.95" customHeight="1">
      <c r="A2958" s="32">
        <v>2926</v>
      </c>
      <c r="B2958" s="2">
        <v>43794.460416666669</v>
      </c>
      <c r="C2958" s="3" t="s">
        <v>2703</v>
      </c>
      <c r="D2958" s="3" t="s">
        <v>2841</v>
      </c>
      <c r="E2958" s="4" t="s">
        <v>2082</v>
      </c>
      <c r="F2958" s="2">
        <f t="shared" si="123"/>
        <v>43808.460416666669</v>
      </c>
      <c r="G2958" s="5">
        <v>43809</v>
      </c>
      <c r="H2958" s="6">
        <v>103046</v>
      </c>
      <c r="I2958" s="7">
        <v>103046</v>
      </c>
      <c r="J2958" s="4" t="s">
        <v>15</v>
      </c>
      <c r="K2958" s="8" t="s">
        <v>16</v>
      </c>
      <c r="L2958" s="3"/>
    </row>
    <row r="2959" spans="1:12" ht="114.95" customHeight="1">
      <c r="A2959" s="32">
        <v>2927</v>
      </c>
      <c r="B2959" s="2">
        <v>43794.530555555553</v>
      </c>
      <c r="C2959" s="3" t="s">
        <v>2703</v>
      </c>
      <c r="D2959" s="3" t="s">
        <v>2820</v>
      </c>
      <c r="E2959" s="4" t="s">
        <v>2708</v>
      </c>
      <c r="F2959" s="2">
        <f t="shared" si="123"/>
        <v>43808.530555555553</v>
      </c>
      <c r="G2959" s="5">
        <v>43809</v>
      </c>
      <c r="H2959" s="6">
        <v>118000</v>
      </c>
      <c r="I2959" s="7">
        <v>118000</v>
      </c>
      <c r="J2959" s="4" t="s">
        <v>37</v>
      </c>
      <c r="K2959" s="8" t="s">
        <v>16</v>
      </c>
      <c r="L2959" s="3"/>
    </row>
    <row r="2960" spans="1:12" ht="114.95" customHeight="1">
      <c r="A2960" s="32">
        <v>2928</v>
      </c>
      <c r="B2960" s="2">
        <v>43794.539583333331</v>
      </c>
      <c r="C2960" s="3" t="s">
        <v>2703</v>
      </c>
      <c r="D2960" s="3" t="s">
        <v>2706</v>
      </c>
      <c r="E2960" s="4" t="s">
        <v>2937</v>
      </c>
      <c r="F2960" s="2">
        <f t="shared" si="123"/>
        <v>43808.539583333331</v>
      </c>
      <c r="G2960" s="5">
        <v>43831</v>
      </c>
      <c r="H2960" s="6">
        <v>315000</v>
      </c>
      <c r="I2960" s="7">
        <v>315000</v>
      </c>
      <c r="J2960" s="4" t="s">
        <v>37</v>
      </c>
      <c r="K2960" s="8" t="s">
        <v>16</v>
      </c>
      <c r="L2960" s="3"/>
    </row>
    <row r="2961" spans="1:12" ht="114.95" customHeight="1">
      <c r="A2961" s="32">
        <v>2929</v>
      </c>
      <c r="B2961" s="2">
        <v>43801.789583333331</v>
      </c>
      <c r="C2961" s="3" t="s">
        <v>2703</v>
      </c>
      <c r="D2961" s="3" t="s">
        <v>2938</v>
      </c>
      <c r="E2961" s="4" t="s">
        <v>2939</v>
      </c>
      <c r="F2961" s="2">
        <f t="shared" si="123"/>
        <v>43815.789583333331</v>
      </c>
      <c r="G2961" s="5">
        <v>43815</v>
      </c>
      <c r="H2961" s="6">
        <v>82060</v>
      </c>
      <c r="I2961" s="7">
        <v>82060</v>
      </c>
      <c r="J2961" s="4" t="s">
        <v>15</v>
      </c>
      <c r="K2961" s="8" t="s">
        <v>16</v>
      </c>
      <c r="L2961" s="3"/>
    </row>
    <row r="2962" spans="1:12" ht="114.95" customHeight="1">
      <c r="A2962" s="32">
        <v>2930</v>
      </c>
      <c r="B2962" s="2">
        <v>43803.647222222222</v>
      </c>
      <c r="C2962" s="3" t="s">
        <v>2703</v>
      </c>
      <c r="D2962" s="3" t="s">
        <v>2940</v>
      </c>
      <c r="E2962" s="4" t="s">
        <v>2941</v>
      </c>
      <c r="F2962" s="2">
        <f t="shared" si="123"/>
        <v>43817.647222222222</v>
      </c>
      <c r="G2962" s="5">
        <v>43817</v>
      </c>
      <c r="H2962" s="6">
        <v>125000</v>
      </c>
      <c r="I2962" s="7">
        <v>325000</v>
      </c>
      <c r="J2962" s="4" t="s">
        <v>15</v>
      </c>
      <c r="K2962" s="8" t="s">
        <v>16</v>
      </c>
      <c r="L2962" s="3"/>
    </row>
    <row r="2963" spans="1:12" ht="114.95" customHeight="1">
      <c r="A2963" s="32">
        <v>2931</v>
      </c>
      <c r="B2963" s="2">
        <v>43805.45416666667</v>
      </c>
      <c r="C2963" s="3" t="s">
        <v>2703</v>
      </c>
      <c r="D2963" s="3" t="s">
        <v>2842</v>
      </c>
      <c r="E2963" s="4" t="s">
        <v>306</v>
      </c>
      <c r="F2963" s="2">
        <f t="shared" si="123"/>
        <v>43819.45416666667</v>
      </c>
      <c r="G2963" s="5">
        <v>43696</v>
      </c>
      <c r="H2963" s="6">
        <v>50000</v>
      </c>
      <c r="I2963" s="7">
        <v>50000</v>
      </c>
      <c r="J2963" s="4" t="s">
        <v>51</v>
      </c>
      <c r="K2963" s="8" t="s">
        <v>16</v>
      </c>
      <c r="L2963" s="3"/>
    </row>
    <row r="2964" spans="1:12" ht="114.95" customHeight="1">
      <c r="A2964" s="32">
        <v>2932</v>
      </c>
      <c r="B2964" s="2">
        <v>43815.602777777778</v>
      </c>
      <c r="C2964" s="3" t="s">
        <v>2703</v>
      </c>
      <c r="D2964" s="3" t="s">
        <v>2942</v>
      </c>
      <c r="E2964" s="4" t="s">
        <v>2943</v>
      </c>
      <c r="F2964" s="2">
        <f t="shared" si="123"/>
        <v>43829.602777777778</v>
      </c>
      <c r="G2964" s="5">
        <v>43815</v>
      </c>
      <c r="H2964" s="6">
        <v>25000</v>
      </c>
      <c r="I2964" s="7">
        <v>32870</v>
      </c>
      <c r="J2964" s="4" t="s">
        <v>61</v>
      </c>
      <c r="K2964" s="8" t="s">
        <v>16</v>
      </c>
      <c r="L2964" s="3"/>
    </row>
    <row r="2965" spans="1:12" ht="114.95" customHeight="1">
      <c r="A2965" s="32">
        <v>2933</v>
      </c>
      <c r="B2965" s="2">
        <v>43815.724999999999</v>
      </c>
      <c r="C2965" s="3" t="s">
        <v>2703</v>
      </c>
      <c r="D2965" s="3" t="s">
        <v>2944</v>
      </c>
      <c r="E2965" s="4" t="s">
        <v>2945</v>
      </c>
      <c r="F2965" s="2">
        <f t="shared" si="123"/>
        <v>43829.724999999999</v>
      </c>
      <c r="G2965" s="5">
        <v>43815</v>
      </c>
      <c r="H2965" s="6">
        <v>56422</v>
      </c>
      <c r="I2965" s="7">
        <v>131797</v>
      </c>
      <c r="J2965" s="4" t="s">
        <v>61</v>
      </c>
      <c r="K2965" s="8" t="s">
        <v>16</v>
      </c>
      <c r="L2965" s="3"/>
    </row>
    <row r="2966" spans="1:12" ht="114.95" customHeight="1">
      <c r="A2966" s="32">
        <v>2934</v>
      </c>
      <c r="B2966" s="2">
        <v>43833.75</v>
      </c>
      <c r="C2966" s="3" t="s">
        <v>2703</v>
      </c>
      <c r="D2966" s="3" t="s">
        <v>2223</v>
      </c>
      <c r="E2966" s="4" t="s">
        <v>2946</v>
      </c>
      <c r="F2966" s="2">
        <f t="shared" si="123"/>
        <v>43847.75</v>
      </c>
      <c r="G2966" s="5">
        <v>43847</v>
      </c>
      <c r="H2966" s="6">
        <v>108755</v>
      </c>
      <c r="I2966" s="7">
        <v>108755</v>
      </c>
      <c r="J2966" s="4" t="s">
        <v>15</v>
      </c>
      <c r="K2966" s="8" t="s">
        <v>16</v>
      </c>
      <c r="L2966" s="3"/>
    </row>
    <row r="2967" spans="1:12" ht="114.95" customHeight="1">
      <c r="A2967" s="32">
        <v>2936</v>
      </c>
      <c r="B2967" s="2">
        <v>43839.643055555556</v>
      </c>
      <c r="C2967" s="3" t="s">
        <v>2703</v>
      </c>
      <c r="D2967" s="3" t="s">
        <v>2947</v>
      </c>
      <c r="E2967" s="4" t="s">
        <v>2948</v>
      </c>
      <c r="F2967" s="2">
        <f t="shared" si="123"/>
        <v>43853.643055555556</v>
      </c>
      <c r="G2967" s="5">
        <v>43854</v>
      </c>
      <c r="H2967" s="6">
        <v>60000</v>
      </c>
      <c r="I2967" s="7">
        <v>60000</v>
      </c>
      <c r="J2967" s="4" t="s">
        <v>15</v>
      </c>
      <c r="K2967" s="8" t="s">
        <v>16</v>
      </c>
      <c r="L2967" s="3"/>
    </row>
    <row r="2968" spans="1:12" ht="114.95" customHeight="1">
      <c r="A2968" s="32">
        <v>2937</v>
      </c>
      <c r="B2968" s="2">
        <v>43844.467361111114</v>
      </c>
      <c r="C2968" s="3" t="s">
        <v>2703</v>
      </c>
      <c r="D2968" s="3" t="s">
        <v>84</v>
      </c>
      <c r="E2968" s="4" t="s">
        <v>2934</v>
      </c>
      <c r="F2968" s="2">
        <f t="shared" si="123"/>
        <v>43858.467361111114</v>
      </c>
      <c r="G2968" s="5">
        <v>43862</v>
      </c>
      <c r="H2968" s="6">
        <v>1198534</v>
      </c>
      <c r="I2968" s="7">
        <v>1198534</v>
      </c>
      <c r="J2968" s="4" t="s">
        <v>19</v>
      </c>
      <c r="K2968" s="8" t="s">
        <v>16</v>
      </c>
      <c r="L2968" s="3"/>
    </row>
    <row r="2969" spans="1:12" ht="114.95" customHeight="1">
      <c r="A2969" s="32">
        <v>3150</v>
      </c>
      <c r="B2969" s="12">
        <v>43844.467361111114</v>
      </c>
      <c r="C2969" s="13" t="s">
        <v>2703</v>
      </c>
      <c r="D2969" s="13" t="s">
        <v>84</v>
      </c>
      <c r="E2969" s="13" t="s">
        <v>2934</v>
      </c>
      <c r="F2969" s="12">
        <f>SUM(B2969 +14)</f>
        <v>43858.467361111114</v>
      </c>
      <c r="G2969" s="12">
        <v>43862</v>
      </c>
      <c r="H2969" s="14">
        <v>1198534</v>
      </c>
      <c r="I2969" s="14">
        <v>1198534</v>
      </c>
      <c r="J2969" s="13" t="s">
        <v>19</v>
      </c>
      <c r="K2969" s="13" t="s">
        <v>16</v>
      </c>
      <c r="L2969" s="3"/>
    </row>
    <row r="2970" spans="1:12" ht="114.95" customHeight="1">
      <c r="A2970" s="32">
        <v>2938</v>
      </c>
      <c r="B2970" s="2">
        <v>43844.47152777778</v>
      </c>
      <c r="C2970" s="3" t="s">
        <v>2703</v>
      </c>
      <c r="D2970" s="3" t="s">
        <v>2831</v>
      </c>
      <c r="E2970" s="4" t="s">
        <v>2832</v>
      </c>
      <c r="F2970" s="2">
        <f t="shared" ref="F2970:F2979" si="124">SUM(B2970+14)</f>
        <v>43858.47152777778</v>
      </c>
      <c r="G2970" s="5">
        <v>43862</v>
      </c>
      <c r="H2970" s="6">
        <v>168750</v>
      </c>
      <c r="I2970" s="7">
        <v>168750</v>
      </c>
      <c r="J2970" s="4" t="s">
        <v>19</v>
      </c>
      <c r="K2970" s="8" t="s">
        <v>16</v>
      </c>
      <c r="L2970" s="3"/>
    </row>
    <row r="2971" spans="1:12" ht="114.95" customHeight="1">
      <c r="A2971" s="32">
        <v>2939</v>
      </c>
      <c r="B2971" s="2">
        <v>43852.424305555556</v>
      </c>
      <c r="C2971" s="3" t="s">
        <v>2703</v>
      </c>
      <c r="D2971" s="3" t="s">
        <v>2841</v>
      </c>
      <c r="E2971" s="4" t="s">
        <v>2082</v>
      </c>
      <c r="F2971" s="2">
        <f t="shared" si="124"/>
        <v>43866.424305555556</v>
      </c>
      <c r="G2971" s="5">
        <v>43866</v>
      </c>
      <c r="H2971" s="6">
        <v>73747</v>
      </c>
      <c r="I2971" s="7">
        <v>73747</v>
      </c>
      <c r="J2971" s="4" t="s">
        <v>15</v>
      </c>
      <c r="K2971" s="8" t="s">
        <v>16</v>
      </c>
      <c r="L2971" s="3"/>
    </row>
    <row r="2972" spans="1:12" ht="114.95" customHeight="1">
      <c r="A2972" s="32">
        <v>2940</v>
      </c>
      <c r="B2972" s="2">
        <v>43860.700694444444</v>
      </c>
      <c r="C2972" s="3" t="s">
        <v>2703</v>
      </c>
      <c r="D2972" s="3" t="s">
        <v>2949</v>
      </c>
      <c r="E2972" s="4" t="s">
        <v>2950</v>
      </c>
      <c r="F2972" s="2">
        <f t="shared" si="124"/>
        <v>43874.700694444444</v>
      </c>
      <c r="G2972" s="5">
        <v>43876</v>
      </c>
      <c r="H2972" s="6">
        <v>55000</v>
      </c>
      <c r="I2972" s="7">
        <v>55000</v>
      </c>
      <c r="J2972" s="4" t="s">
        <v>15</v>
      </c>
      <c r="K2972" s="8" t="s">
        <v>16</v>
      </c>
      <c r="L2972" s="3"/>
    </row>
    <row r="2973" spans="1:12" ht="114.95" customHeight="1">
      <c r="A2973" s="32">
        <v>2942</v>
      </c>
      <c r="B2973" s="2">
        <v>43864</v>
      </c>
      <c r="C2973" s="3" t="s">
        <v>2703</v>
      </c>
      <c r="D2973" s="3" t="s">
        <v>2951</v>
      </c>
      <c r="E2973" s="4" t="s">
        <v>2952</v>
      </c>
      <c r="F2973" s="2">
        <f t="shared" si="124"/>
        <v>43878</v>
      </c>
      <c r="G2973" s="5">
        <v>43879</v>
      </c>
      <c r="H2973" s="6">
        <v>36750</v>
      </c>
      <c r="I2973" s="7">
        <v>36750</v>
      </c>
      <c r="J2973" s="4" t="s">
        <v>15</v>
      </c>
      <c r="K2973" s="8" t="s">
        <v>16</v>
      </c>
      <c r="L2973" s="3"/>
    </row>
    <row r="2974" spans="1:12" ht="114.95" customHeight="1">
      <c r="A2974" s="32">
        <v>2941</v>
      </c>
      <c r="B2974" s="2">
        <v>43864.476388888892</v>
      </c>
      <c r="C2974" s="3" t="s">
        <v>2703</v>
      </c>
      <c r="D2974" s="3" t="s">
        <v>2953</v>
      </c>
      <c r="E2974" s="4" t="s">
        <v>2837</v>
      </c>
      <c r="F2974" s="2">
        <f t="shared" si="124"/>
        <v>43878.476388888892</v>
      </c>
      <c r="G2974" s="5">
        <v>43886</v>
      </c>
      <c r="H2974" s="6">
        <v>50000</v>
      </c>
      <c r="I2974" s="7">
        <v>250000</v>
      </c>
      <c r="J2974" s="4" t="s">
        <v>19</v>
      </c>
      <c r="K2974" s="8" t="s">
        <v>16</v>
      </c>
      <c r="L2974" s="3"/>
    </row>
    <row r="2975" spans="1:12" ht="114.95" customHeight="1">
      <c r="A2975" s="32">
        <v>2943</v>
      </c>
      <c r="B2975" s="12">
        <v>43872.685416666667</v>
      </c>
      <c r="C2975" s="3" t="s">
        <v>2703</v>
      </c>
      <c r="D2975" s="3" t="s">
        <v>2838</v>
      </c>
      <c r="E2975" s="4" t="s">
        <v>1070</v>
      </c>
      <c r="F2975" s="2">
        <f t="shared" si="124"/>
        <v>43886.685416666667</v>
      </c>
      <c r="G2975" s="5">
        <v>43891</v>
      </c>
      <c r="H2975" s="6">
        <v>45000</v>
      </c>
      <c r="I2975" s="7">
        <v>45000</v>
      </c>
      <c r="J2975" s="4" t="s">
        <v>19</v>
      </c>
      <c r="K2975" s="8" t="s">
        <v>16</v>
      </c>
      <c r="L2975" s="3"/>
    </row>
    <row r="2976" spans="1:12" ht="114.95" customHeight="1">
      <c r="A2976" s="32">
        <v>2944</v>
      </c>
      <c r="B2976" s="12">
        <v>43881.645833333336</v>
      </c>
      <c r="C2976" s="3" t="s">
        <v>2703</v>
      </c>
      <c r="D2976" s="3" t="s">
        <v>2954</v>
      </c>
      <c r="E2976" s="4" t="s">
        <v>2955</v>
      </c>
      <c r="F2976" s="2">
        <f t="shared" si="124"/>
        <v>43895.645833333336</v>
      </c>
      <c r="G2976" s="5">
        <v>44013</v>
      </c>
      <c r="H2976" s="6">
        <v>279595</v>
      </c>
      <c r="I2976" s="7">
        <v>279595</v>
      </c>
      <c r="J2976" s="4" t="s">
        <v>216</v>
      </c>
      <c r="K2976" s="8" t="s">
        <v>16</v>
      </c>
      <c r="L2976" s="3"/>
    </row>
    <row r="2977" spans="1:12" ht="114.95" customHeight="1">
      <c r="A2977" s="32">
        <v>2945</v>
      </c>
      <c r="B2977" s="12">
        <v>43881.654861111114</v>
      </c>
      <c r="C2977" s="3" t="s">
        <v>2703</v>
      </c>
      <c r="D2977" s="3" t="s">
        <v>84</v>
      </c>
      <c r="E2977" s="4" t="s">
        <v>2722</v>
      </c>
      <c r="F2977" s="2">
        <f t="shared" si="124"/>
        <v>43895.654861111114</v>
      </c>
      <c r="G2977" s="5">
        <v>44013</v>
      </c>
      <c r="H2977" s="6">
        <v>239346</v>
      </c>
      <c r="I2977" s="7">
        <v>239346</v>
      </c>
      <c r="J2977" s="4" t="s">
        <v>216</v>
      </c>
      <c r="K2977" s="8" t="s">
        <v>16</v>
      </c>
      <c r="L2977" s="3"/>
    </row>
    <row r="2978" spans="1:12" ht="114.95" customHeight="1">
      <c r="A2978" s="32">
        <v>2946</v>
      </c>
      <c r="B2978" s="12">
        <v>43882.623611111114</v>
      </c>
      <c r="C2978" s="3" t="s">
        <v>2703</v>
      </c>
      <c r="D2978" s="3" t="s">
        <v>1069</v>
      </c>
      <c r="E2978" s="4" t="s">
        <v>1327</v>
      </c>
      <c r="F2978" s="2">
        <f t="shared" si="124"/>
        <v>43896.623611111114</v>
      </c>
      <c r="G2978" s="5">
        <v>43896</v>
      </c>
      <c r="H2978" s="6">
        <v>1500000</v>
      </c>
      <c r="I2978" s="7">
        <v>1500000</v>
      </c>
      <c r="J2978" s="4" t="s">
        <v>15</v>
      </c>
      <c r="K2978" s="8" t="s">
        <v>16</v>
      </c>
      <c r="L2978" s="3"/>
    </row>
    <row r="2979" spans="1:12" ht="114.95" customHeight="1">
      <c r="A2979" s="32">
        <v>2947</v>
      </c>
      <c r="B2979" s="12">
        <v>43885.54791666667</v>
      </c>
      <c r="C2979" s="3" t="s">
        <v>2703</v>
      </c>
      <c r="D2979" s="3" t="s">
        <v>151</v>
      </c>
      <c r="E2979" s="4" t="s">
        <v>2956</v>
      </c>
      <c r="F2979" s="2">
        <f t="shared" si="124"/>
        <v>43899.54791666667</v>
      </c>
      <c r="G2979" s="5">
        <v>43922</v>
      </c>
      <c r="H2979" s="6">
        <v>112000</v>
      </c>
      <c r="I2979" s="7">
        <v>112000</v>
      </c>
      <c r="J2979" s="4" t="s">
        <v>37</v>
      </c>
      <c r="K2979" s="8" t="s">
        <v>16</v>
      </c>
      <c r="L2979" s="3"/>
    </row>
    <row r="2980" spans="1:12" ht="114.95" customHeight="1">
      <c r="A2980" s="32">
        <v>2948</v>
      </c>
      <c r="B2980" s="12">
        <v>43887.694444444445</v>
      </c>
      <c r="C2980" s="13" t="s">
        <v>2703</v>
      </c>
      <c r="D2980" s="13" t="s">
        <v>2957</v>
      </c>
      <c r="E2980" s="13" t="s">
        <v>2958</v>
      </c>
      <c r="F2980" s="12">
        <v>43901</v>
      </c>
      <c r="G2980" s="12">
        <v>43903</v>
      </c>
      <c r="H2980" s="14">
        <v>112000</v>
      </c>
      <c r="I2980" s="14">
        <v>112000</v>
      </c>
      <c r="J2980" s="13" t="s">
        <v>15</v>
      </c>
      <c r="K2980" s="13" t="s">
        <v>16</v>
      </c>
      <c r="L2980" s="3"/>
    </row>
    <row r="2981" spans="1:12" ht="114.95" customHeight="1">
      <c r="A2981" s="32">
        <v>2949</v>
      </c>
      <c r="B2981" s="12">
        <v>43901.666666666664</v>
      </c>
      <c r="C2981" s="13" t="s">
        <v>2703</v>
      </c>
      <c r="D2981" s="13" t="s">
        <v>2865</v>
      </c>
      <c r="E2981" s="13" t="s">
        <v>2866</v>
      </c>
      <c r="F2981" s="12">
        <f t="shared" ref="F2981:F2988" si="125">SUM(B2981+14)</f>
        <v>43915.666666666664</v>
      </c>
      <c r="G2981" s="12">
        <v>44010</v>
      </c>
      <c r="H2981" s="14">
        <v>45000</v>
      </c>
      <c r="I2981" s="14">
        <v>45000</v>
      </c>
      <c r="J2981" s="13" t="s">
        <v>37</v>
      </c>
      <c r="K2981" s="13" t="s">
        <v>16</v>
      </c>
      <c r="L2981" s="3"/>
    </row>
    <row r="2982" spans="1:12" ht="114.95" customHeight="1">
      <c r="A2982" s="32">
        <v>2950</v>
      </c>
      <c r="B2982" s="12">
        <v>43901.716666666667</v>
      </c>
      <c r="C2982" s="13" t="s">
        <v>2703</v>
      </c>
      <c r="D2982" s="13" t="s">
        <v>2959</v>
      </c>
      <c r="E2982" s="13" t="s">
        <v>2960</v>
      </c>
      <c r="F2982" s="12">
        <f t="shared" si="125"/>
        <v>43915.716666666667</v>
      </c>
      <c r="G2982" s="12">
        <v>43901</v>
      </c>
      <c r="H2982" s="14">
        <v>36000</v>
      </c>
      <c r="I2982" s="14">
        <v>40000</v>
      </c>
      <c r="J2982" s="13" t="s">
        <v>61</v>
      </c>
      <c r="K2982" s="13" t="s">
        <v>16</v>
      </c>
      <c r="L2982" s="3"/>
    </row>
    <row r="2983" spans="1:12" ht="114.95" customHeight="1">
      <c r="A2983" s="32">
        <v>2951</v>
      </c>
      <c r="B2983" s="12">
        <v>43914.794444444444</v>
      </c>
      <c r="C2983" s="13" t="s">
        <v>2703</v>
      </c>
      <c r="D2983" s="13" t="s">
        <v>2961</v>
      </c>
      <c r="E2983" s="13" t="s">
        <v>2960</v>
      </c>
      <c r="F2983" s="12">
        <f t="shared" si="125"/>
        <v>43928.794444444444</v>
      </c>
      <c r="G2983" s="12">
        <v>43913</v>
      </c>
      <c r="H2983" s="14">
        <v>50000</v>
      </c>
      <c r="I2983" s="14">
        <v>60000</v>
      </c>
      <c r="J2983" s="13" t="s">
        <v>61</v>
      </c>
      <c r="K2983" s="13" t="s">
        <v>16</v>
      </c>
      <c r="L2983" s="31"/>
    </row>
    <row r="2984" spans="1:12" ht="114.95" customHeight="1">
      <c r="A2984" s="32">
        <v>2952</v>
      </c>
      <c r="B2984" s="12">
        <v>43914.797222222223</v>
      </c>
      <c r="C2984" s="13" t="s">
        <v>2703</v>
      </c>
      <c r="D2984" s="13" t="s">
        <v>2962</v>
      </c>
      <c r="E2984" s="13" t="s">
        <v>2963</v>
      </c>
      <c r="F2984" s="12">
        <f t="shared" si="125"/>
        <v>43928.797222222223</v>
      </c>
      <c r="G2984" s="12">
        <v>43913</v>
      </c>
      <c r="H2984" s="14">
        <v>24000</v>
      </c>
      <c r="I2984" s="14">
        <v>60000</v>
      </c>
      <c r="J2984" s="13" t="s">
        <v>61</v>
      </c>
      <c r="K2984" s="13" t="s">
        <v>16</v>
      </c>
      <c r="L2984" s="3"/>
    </row>
    <row r="2985" spans="1:12" ht="114.95" customHeight="1">
      <c r="A2985" s="32">
        <v>2953</v>
      </c>
      <c r="B2985" s="12">
        <v>43915.622916666667</v>
      </c>
      <c r="C2985" s="13" t="s">
        <v>2703</v>
      </c>
      <c r="D2985" s="13" t="s">
        <v>2828</v>
      </c>
      <c r="E2985" s="13" t="s">
        <v>2964</v>
      </c>
      <c r="F2985" s="12">
        <f t="shared" si="125"/>
        <v>43929.622916666667</v>
      </c>
      <c r="G2985" s="12">
        <v>43915</v>
      </c>
      <c r="H2985" s="14">
        <v>210000</v>
      </c>
      <c r="I2985" s="14">
        <v>210000</v>
      </c>
      <c r="J2985" s="13" t="s">
        <v>61</v>
      </c>
      <c r="K2985" s="13" t="s">
        <v>16</v>
      </c>
      <c r="L2985" s="3"/>
    </row>
    <row r="2986" spans="1:12" ht="114.95" customHeight="1">
      <c r="A2986" s="32">
        <v>2954</v>
      </c>
      <c r="B2986" s="12">
        <v>43917.497916666667</v>
      </c>
      <c r="C2986" s="13" t="s">
        <v>2703</v>
      </c>
      <c r="D2986" s="13" t="s">
        <v>67</v>
      </c>
      <c r="E2986" s="13" t="s">
        <v>2965</v>
      </c>
      <c r="F2986" s="30">
        <f t="shared" si="125"/>
        <v>43931.497916666667</v>
      </c>
      <c r="G2986" s="12">
        <v>43917</v>
      </c>
      <c r="H2986" s="14">
        <v>28200</v>
      </c>
      <c r="I2986" s="14">
        <v>28200</v>
      </c>
      <c r="J2986" s="13" t="s">
        <v>61</v>
      </c>
      <c r="K2986" s="13" t="s">
        <v>16</v>
      </c>
      <c r="L2986" s="3"/>
    </row>
    <row r="2987" spans="1:12" ht="114.95" customHeight="1">
      <c r="A2987" s="32">
        <v>2955</v>
      </c>
      <c r="B2987" s="12">
        <v>43917.605555555558</v>
      </c>
      <c r="C2987" s="13" t="s">
        <v>2703</v>
      </c>
      <c r="D2987" s="13" t="s">
        <v>2966</v>
      </c>
      <c r="E2987" s="13" t="s">
        <v>2967</v>
      </c>
      <c r="F2987" s="30">
        <f t="shared" si="125"/>
        <v>43931.605555555558</v>
      </c>
      <c r="G2987" s="12">
        <v>43916</v>
      </c>
      <c r="H2987" s="14">
        <v>24000</v>
      </c>
      <c r="I2987" s="14">
        <v>25000</v>
      </c>
      <c r="J2987" s="13" t="s">
        <v>61</v>
      </c>
      <c r="K2987" s="13" t="s">
        <v>16</v>
      </c>
      <c r="L2987" s="31"/>
    </row>
    <row r="2988" spans="1:12" ht="114.95" customHeight="1">
      <c r="A2988" s="32">
        <v>2956</v>
      </c>
      <c r="B2988" s="12">
        <v>43917.613194444442</v>
      </c>
      <c r="C2988" s="13" t="s">
        <v>2703</v>
      </c>
      <c r="D2988" s="13" t="s">
        <v>2968</v>
      </c>
      <c r="E2988" s="13" t="s">
        <v>2963</v>
      </c>
      <c r="F2988" s="30">
        <f t="shared" si="125"/>
        <v>43931.613194444442</v>
      </c>
      <c r="G2988" s="12">
        <v>43917</v>
      </c>
      <c r="H2988" s="14">
        <v>50000</v>
      </c>
      <c r="I2988" s="14">
        <v>60000</v>
      </c>
      <c r="J2988" s="13" t="s">
        <v>61</v>
      </c>
      <c r="K2988" s="13" t="s">
        <v>16</v>
      </c>
      <c r="L2988" s="31"/>
    </row>
    <row r="2989" spans="1:12" ht="114.95" customHeight="1">
      <c r="A2989" s="32">
        <v>2959</v>
      </c>
      <c r="B2989" s="2">
        <v>43924.515972222223</v>
      </c>
      <c r="C2989" s="3" t="s">
        <v>2703</v>
      </c>
      <c r="D2989" s="3" t="s">
        <v>2831</v>
      </c>
      <c r="E2989" s="3" t="s">
        <v>2969</v>
      </c>
      <c r="F2989" s="2">
        <v>43941</v>
      </c>
      <c r="G2989" s="2">
        <v>43924</v>
      </c>
      <c r="H2989" s="10">
        <v>456000</v>
      </c>
      <c r="I2989" s="10">
        <v>456000</v>
      </c>
      <c r="J2989" s="3" t="s">
        <v>61</v>
      </c>
      <c r="K2989" s="3" t="s">
        <v>16</v>
      </c>
      <c r="L2989" s="3"/>
    </row>
    <row r="2990" spans="1:12" ht="114.95" customHeight="1">
      <c r="A2990" s="32">
        <v>2957</v>
      </c>
      <c r="B2990" s="2">
        <v>43927.581944444442</v>
      </c>
      <c r="C2990" s="3" t="s">
        <v>2703</v>
      </c>
      <c r="D2990" s="3" t="s">
        <v>279</v>
      </c>
      <c r="E2990" s="3" t="s">
        <v>2835</v>
      </c>
      <c r="F2990" s="2">
        <v>43942</v>
      </c>
      <c r="G2990" s="2">
        <v>43951</v>
      </c>
      <c r="H2990" s="10">
        <v>3600000</v>
      </c>
      <c r="I2990" s="10">
        <v>3600000</v>
      </c>
      <c r="J2990" s="3" t="s">
        <v>15</v>
      </c>
      <c r="K2990" s="3" t="s">
        <v>16</v>
      </c>
      <c r="L2990" s="3"/>
    </row>
    <row r="2991" spans="1:12" ht="114.95" customHeight="1">
      <c r="A2991" s="32">
        <v>2969</v>
      </c>
      <c r="B2991" s="2">
        <v>43927.600694444445</v>
      </c>
      <c r="C2991" s="3" t="s">
        <v>2703</v>
      </c>
      <c r="D2991" s="3" t="s">
        <v>728</v>
      </c>
      <c r="E2991" s="3" t="s">
        <v>2970</v>
      </c>
      <c r="F2991" s="2">
        <v>43942</v>
      </c>
      <c r="G2991" s="2">
        <v>43927</v>
      </c>
      <c r="H2991" s="10">
        <v>24000</v>
      </c>
      <c r="I2991" s="10">
        <v>25000</v>
      </c>
      <c r="J2991" s="3" t="s">
        <v>61</v>
      </c>
      <c r="K2991" s="3" t="s">
        <v>16</v>
      </c>
      <c r="L2991" s="13"/>
    </row>
    <row r="2992" spans="1:12" ht="114.95" customHeight="1">
      <c r="A2992" s="32">
        <v>2966</v>
      </c>
      <c r="B2992" s="2">
        <v>43927.693055555559</v>
      </c>
      <c r="C2992" s="3" t="s">
        <v>2703</v>
      </c>
      <c r="D2992" s="3" t="s">
        <v>2971</v>
      </c>
      <c r="E2992" s="3" t="s">
        <v>2969</v>
      </c>
      <c r="F2992" s="2">
        <v>43942</v>
      </c>
      <c r="G2992" s="2">
        <v>43924</v>
      </c>
      <c r="H2992" s="10">
        <v>52500</v>
      </c>
      <c r="I2992" s="10">
        <v>52500</v>
      </c>
      <c r="J2992" s="3" t="s">
        <v>61</v>
      </c>
      <c r="K2992" s="3" t="s">
        <v>16</v>
      </c>
      <c r="L2992" s="3"/>
    </row>
    <row r="2993" spans="1:12" ht="114.95" customHeight="1">
      <c r="A2993" s="32">
        <v>2968</v>
      </c>
      <c r="B2993" s="2">
        <v>43935.620138888888</v>
      </c>
      <c r="C2993" s="3" t="s">
        <v>2703</v>
      </c>
      <c r="D2993" s="3" t="s">
        <v>2972</v>
      </c>
      <c r="E2993" s="3" t="s">
        <v>2897</v>
      </c>
      <c r="F2993" s="2">
        <v>43950</v>
      </c>
      <c r="G2993" s="2">
        <v>43931</v>
      </c>
      <c r="H2993" s="10">
        <v>37125</v>
      </c>
      <c r="I2993" s="10">
        <v>37125</v>
      </c>
      <c r="J2993" s="3" t="s">
        <v>61</v>
      </c>
      <c r="K2993" s="3" t="s">
        <v>16</v>
      </c>
      <c r="L2993" s="3"/>
    </row>
    <row r="2994" spans="1:12" ht="114.95" customHeight="1">
      <c r="A2994" s="32">
        <v>2964</v>
      </c>
      <c r="B2994" s="2">
        <v>43935.649305555555</v>
      </c>
      <c r="C2994" s="3" t="s">
        <v>2703</v>
      </c>
      <c r="D2994" s="3" t="s">
        <v>2971</v>
      </c>
      <c r="E2994" s="3" t="s">
        <v>2973</v>
      </c>
      <c r="F2994" s="2">
        <v>43950</v>
      </c>
      <c r="G2994" s="2">
        <v>43931</v>
      </c>
      <c r="H2994" s="10">
        <v>75000</v>
      </c>
      <c r="I2994" s="10">
        <v>75000</v>
      </c>
      <c r="J2994" s="3" t="s">
        <v>61</v>
      </c>
      <c r="K2994" s="3" t="s">
        <v>16</v>
      </c>
      <c r="L2994" s="3"/>
    </row>
    <row r="2995" spans="1:12" ht="114.95" customHeight="1">
      <c r="A2995" s="32">
        <v>2963</v>
      </c>
      <c r="B2995" s="2">
        <v>43935.65</v>
      </c>
      <c r="C2995" s="3" t="s">
        <v>2703</v>
      </c>
      <c r="D2995" s="3" t="s">
        <v>2971</v>
      </c>
      <c r="E2995" s="3" t="s">
        <v>292</v>
      </c>
      <c r="F2995" s="2">
        <v>43950</v>
      </c>
      <c r="G2995" s="2">
        <v>43931</v>
      </c>
      <c r="H2995" s="10">
        <v>108875</v>
      </c>
      <c r="I2995" s="10">
        <v>108875</v>
      </c>
      <c r="J2995" s="3" t="s">
        <v>61</v>
      </c>
      <c r="K2995" s="3" t="s">
        <v>16</v>
      </c>
      <c r="L2995" s="3"/>
    </row>
    <row r="2996" spans="1:12" ht="114.95" customHeight="1">
      <c r="A2996" s="32">
        <v>2961</v>
      </c>
      <c r="B2996" s="2">
        <v>43935.650694444441</v>
      </c>
      <c r="C2996" s="3" t="s">
        <v>2703</v>
      </c>
      <c r="D2996" s="3" t="s">
        <v>154</v>
      </c>
      <c r="E2996" s="3" t="s">
        <v>2973</v>
      </c>
      <c r="F2996" s="2">
        <v>43950</v>
      </c>
      <c r="G2996" s="2">
        <v>43935</v>
      </c>
      <c r="H2996" s="10">
        <v>224750</v>
      </c>
      <c r="I2996" s="10">
        <v>224750</v>
      </c>
      <c r="J2996" s="3" t="s">
        <v>61</v>
      </c>
      <c r="K2996" s="3" t="s">
        <v>16</v>
      </c>
      <c r="L2996" s="3"/>
    </row>
    <row r="2997" spans="1:12" ht="114.95" customHeight="1">
      <c r="A2997" s="32">
        <v>2958</v>
      </c>
      <c r="B2997" s="2">
        <v>43935.656944444447</v>
      </c>
      <c r="C2997" s="3" t="s">
        <v>2703</v>
      </c>
      <c r="D2997" s="3" t="s">
        <v>229</v>
      </c>
      <c r="E2997" s="3" t="s">
        <v>292</v>
      </c>
      <c r="F2997" s="2">
        <v>43950</v>
      </c>
      <c r="G2997" s="2">
        <v>43935</v>
      </c>
      <c r="H2997" s="10">
        <v>905010</v>
      </c>
      <c r="I2997" s="10">
        <v>905010</v>
      </c>
      <c r="J2997" s="3" t="s">
        <v>61</v>
      </c>
      <c r="K2997" s="3" t="s">
        <v>16</v>
      </c>
      <c r="L2997" s="3"/>
    </row>
    <row r="2998" spans="1:12" ht="114.95" customHeight="1">
      <c r="A2998" s="32">
        <v>2962</v>
      </c>
      <c r="B2998" s="2">
        <v>43935.776388888888</v>
      </c>
      <c r="C2998" s="3" t="s">
        <v>2703</v>
      </c>
      <c r="D2998" s="3" t="s">
        <v>1373</v>
      </c>
      <c r="E2998" s="3" t="s">
        <v>1030</v>
      </c>
      <c r="F2998" s="2">
        <v>43950</v>
      </c>
      <c r="G2998" s="2">
        <v>44105</v>
      </c>
      <c r="H2998" s="10">
        <v>150000</v>
      </c>
      <c r="I2998" s="10">
        <v>150000</v>
      </c>
      <c r="J2998" s="3" t="s">
        <v>15</v>
      </c>
      <c r="K2998" s="3" t="s">
        <v>16</v>
      </c>
      <c r="L2998" s="31"/>
    </row>
    <row r="2999" spans="1:12" ht="114.95" customHeight="1">
      <c r="A2999" s="32">
        <v>2965</v>
      </c>
      <c r="B2999" s="2">
        <v>43935.838888888888</v>
      </c>
      <c r="C2999" s="3" t="s">
        <v>2703</v>
      </c>
      <c r="D2999" s="3" t="s">
        <v>1373</v>
      </c>
      <c r="E2999" s="3" t="s">
        <v>2974</v>
      </c>
      <c r="F2999" s="2">
        <v>43951</v>
      </c>
      <c r="G2999" s="2">
        <v>43952</v>
      </c>
      <c r="H2999" s="10">
        <v>65000</v>
      </c>
      <c r="I2999" s="10">
        <v>65000</v>
      </c>
      <c r="J2999" s="3" t="s">
        <v>15</v>
      </c>
      <c r="K2999" s="3" t="s">
        <v>16</v>
      </c>
      <c r="L2999" s="3"/>
    </row>
    <row r="3000" spans="1:12" ht="114.95" customHeight="1">
      <c r="A3000" s="32">
        <v>2967</v>
      </c>
      <c r="B3000" s="2">
        <v>43936.455555555556</v>
      </c>
      <c r="C3000" s="3" t="s">
        <v>2703</v>
      </c>
      <c r="D3000" s="3" t="s">
        <v>2975</v>
      </c>
      <c r="E3000" s="3" t="s">
        <v>2976</v>
      </c>
      <c r="F3000" s="2">
        <v>43951</v>
      </c>
      <c r="G3000" s="2">
        <v>43935</v>
      </c>
      <c r="H3000" s="10">
        <v>39230</v>
      </c>
      <c r="I3000" s="10">
        <v>39230</v>
      </c>
      <c r="J3000" s="3" t="s">
        <v>61</v>
      </c>
      <c r="K3000" s="3" t="s">
        <v>16</v>
      </c>
      <c r="L3000" s="3"/>
    </row>
    <row r="3001" spans="1:12" ht="114.95" customHeight="1">
      <c r="A3001" s="32">
        <v>2960</v>
      </c>
      <c r="B3001" s="2">
        <v>43941.522222222222</v>
      </c>
      <c r="C3001" s="3" t="s">
        <v>2703</v>
      </c>
      <c r="D3001" s="3" t="s">
        <v>1287</v>
      </c>
      <c r="E3001" s="3" t="s">
        <v>2977</v>
      </c>
      <c r="F3001" s="2">
        <v>43955</v>
      </c>
      <c r="G3001" s="2">
        <v>44013</v>
      </c>
      <c r="H3001" s="10">
        <v>355725</v>
      </c>
      <c r="I3001" s="10">
        <v>355725</v>
      </c>
      <c r="J3001" s="3" t="s">
        <v>37</v>
      </c>
      <c r="K3001" s="3" t="s">
        <v>16</v>
      </c>
      <c r="L3001" s="3"/>
    </row>
    <row r="3002" spans="1:12" ht="114.95" customHeight="1">
      <c r="A3002" s="32">
        <v>2982</v>
      </c>
      <c r="B3002" s="2">
        <v>43948.383333333331</v>
      </c>
      <c r="C3002" s="3" t="s">
        <v>2703</v>
      </c>
      <c r="D3002" s="3" t="s">
        <v>229</v>
      </c>
      <c r="E3002" s="3" t="s">
        <v>292</v>
      </c>
      <c r="F3002" s="2">
        <f t="shared" ref="F3002:F3033" si="126">SUM(B3002+14)</f>
        <v>43962.383333333331</v>
      </c>
      <c r="G3002" s="2">
        <v>43945</v>
      </c>
      <c r="H3002" s="10">
        <v>603340</v>
      </c>
      <c r="I3002" s="10">
        <v>603340</v>
      </c>
      <c r="J3002" s="3" t="s">
        <v>61</v>
      </c>
      <c r="K3002" s="3" t="s">
        <v>16</v>
      </c>
      <c r="L3002" s="3"/>
    </row>
    <row r="3003" spans="1:12" ht="114.95" customHeight="1">
      <c r="A3003" s="32">
        <v>3040</v>
      </c>
      <c r="B3003" s="2">
        <v>43948.394444444442</v>
      </c>
      <c r="C3003" s="3" t="s">
        <v>2703</v>
      </c>
      <c r="D3003" s="3" t="s">
        <v>2971</v>
      </c>
      <c r="E3003" s="3" t="s">
        <v>2978</v>
      </c>
      <c r="F3003" s="2">
        <f t="shared" si="126"/>
        <v>43962.394444444442</v>
      </c>
      <c r="G3003" s="2">
        <v>43945</v>
      </c>
      <c r="H3003" s="10">
        <v>112219</v>
      </c>
      <c r="I3003" s="10">
        <v>112219</v>
      </c>
      <c r="J3003" s="3" t="s">
        <v>61</v>
      </c>
      <c r="K3003" s="3" t="s">
        <v>16</v>
      </c>
      <c r="L3003" s="3"/>
    </row>
    <row r="3004" spans="1:12" ht="114.95" customHeight="1">
      <c r="A3004" s="32">
        <v>3041</v>
      </c>
      <c r="B3004" s="2">
        <v>43948.399305555555</v>
      </c>
      <c r="C3004" s="3" t="s">
        <v>2703</v>
      </c>
      <c r="D3004" s="3" t="s">
        <v>2971</v>
      </c>
      <c r="E3004" s="3" t="s">
        <v>292</v>
      </c>
      <c r="F3004" s="2">
        <f t="shared" si="126"/>
        <v>43962.399305555555</v>
      </c>
      <c r="G3004" s="2">
        <v>43945</v>
      </c>
      <c r="H3004" s="10">
        <v>119763</v>
      </c>
      <c r="I3004" s="10">
        <v>119763</v>
      </c>
      <c r="J3004" s="3" t="s">
        <v>61</v>
      </c>
      <c r="K3004" s="3" t="s">
        <v>16</v>
      </c>
      <c r="L3004" s="3"/>
    </row>
    <row r="3005" spans="1:12" ht="114.95" customHeight="1">
      <c r="A3005" s="32">
        <v>2995</v>
      </c>
      <c r="B3005" s="2">
        <v>43949.71597222222</v>
      </c>
      <c r="C3005" s="3" t="s">
        <v>2703</v>
      </c>
      <c r="D3005" s="3" t="s">
        <v>84</v>
      </c>
      <c r="E3005" s="3" t="s">
        <v>2979</v>
      </c>
      <c r="F3005" s="2">
        <f t="shared" si="126"/>
        <v>43963.71597222222</v>
      </c>
      <c r="G3005" s="2">
        <v>44013</v>
      </c>
      <c r="H3005" s="10">
        <v>540210</v>
      </c>
      <c r="I3005" s="10">
        <v>540210</v>
      </c>
      <c r="J3005" s="3" t="s">
        <v>216</v>
      </c>
      <c r="K3005" s="3" t="s">
        <v>16</v>
      </c>
      <c r="L3005" s="3"/>
    </row>
    <row r="3006" spans="1:12" ht="114.95" customHeight="1">
      <c r="A3006" s="32">
        <v>3038</v>
      </c>
      <c r="B3006" s="2">
        <v>43950.554861111108</v>
      </c>
      <c r="C3006" s="3" t="s">
        <v>2703</v>
      </c>
      <c r="D3006" s="3" t="s">
        <v>279</v>
      </c>
      <c r="E3006" s="3" t="s">
        <v>46</v>
      </c>
      <c r="F3006" s="2">
        <f t="shared" si="126"/>
        <v>43964.554861111108</v>
      </c>
      <c r="G3006" s="2">
        <v>44013</v>
      </c>
      <c r="H3006" s="10">
        <v>150000</v>
      </c>
      <c r="I3006" s="10">
        <v>150000</v>
      </c>
      <c r="J3006" s="3" t="s">
        <v>19</v>
      </c>
      <c r="K3006" s="3" t="s">
        <v>16</v>
      </c>
      <c r="L3006" s="3"/>
    </row>
    <row r="3007" spans="1:12" ht="114.95" customHeight="1">
      <c r="A3007" s="32">
        <v>2998</v>
      </c>
      <c r="B3007" s="2">
        <v>43950.561111111114</v>
      </c>
      <c r="C3007" s="3" t="s">
        <v>2703</v>
      </c>
      <c r="D3007" s="3" t="s">
        <v>2049</v>
      </c>
      <c r="E3007" s="3" t="s">
        <v>2781</v>
      </c>
      <c r="F3007" s="2">
        <f t="shared" si="126"/>
        <v>43964.561111111114</v>
      </c>
      <c r="G3007" s="2">
        <v>44013</v>
      </c>
      <c r="H3007" s="10">
        <v>55208</v>
      </c>
      <c r="I3007" s="10">
        <v>55208</v>
      </c>
      <c r="J3007" s="3" t="s">
        <v>19</v>
      </c>
      <c r="K3007" s="3" t="s">
        <v>16</v>
      </c>
      <c r="L3007" s="3"/>
    </row>
    <row r="3008" spans="1:12" ht="114.95" customHeight="1">
      <c r="A3008" s="32">
        <v>3007</v>
      </c>
      <c r="B3008" s="2">
        <v>43950.565972222219</v>
      </c>
      <c r="C3008" s="3" t="s">
        <v>2703</v>
      </c>
      <c r="D3008" s="3" t="s">
        <v>2838</v>
      </c>
      <c r="E3008" s="3" t="s">
        <v>1070</v>
      </c>
      <c r="F3008" s="2">
        <f t="shared" si="126"/>
        <v>43964.565972222219</v>
      </c>
      <c r="G3008" s="2">
        <v>44013</v>
      </c>
      <c r="H3008" s="10">
        <v>139000</v>
      </c>
      <c r="I3008" s="10">
        <v>139000</v>
      </c>
      <c r="J3008" s="3" t="s">
        <v>19</v>
      </c>
      <c r="K3008" s="3" t="s">
        <v>16</v>
      </c>
      <c r="L3008" s="3"/>
    </row>
    <row r="3009" spans="1:12" ht="114.95" customHeight="1">
      <c r="A3009" s="32">
        <v>3028</v>
      </c>
      <c r="B3009" s="2">
        <v>43950.580555555556</v>
      </c>
      <c r="C3009" s="3" t="s">
        <v>2703</v>
      </c>
      <c r="D3009" s="3" t="s">
        <v>366</v>
      </c>
      <c r="E3009" s="3" t="s">
        <v>2747</v>
      </c>
      <c r="F3009" s="2">
        <f t="shared" si="126"/>
        <v>43964.580555555556</v>
      </c>
      <c r="G3009" s="2">
        <v>44101</v>
      </c>
      <c r="H3009" s="10">
        <v>52290</v>
      </c>
      <c r="I3009" s="10">
        <v>52290</v>
      </c>
      <c r="J3009" s="3" t="s">
        <v>37</v>
      </c>
      <c r="K3009" s="3" t="s">
        <v>16</v>
      </c>
      <c r="L3009" s="3"/>
    </row>
    <row r="3010" spans="1:12" ht="114.95" customHeight="1">
      <c r="A3010" s="32">
        <v>2997</v>
      </c>
      <c r="B3010" s="2">
        <v>43950.583333333336</v>
      </c>
      <c r="C3010" s="3" t="s">
        <v>2703</v>
      </c>
      <c r="D3010" s="3" t="s">
        <v>2862</v>
      </c>
      <c r="E3010" s="3" t="s">
        <v>2863</v>
      </c>
      <c r="F3010" s="2">
        <f t="shared" si="126"/>
        <v>43964.583333333336</v>
      </c>
      <c r="G3010" s="2">
        <v>44013</v>
      </c>
      <c r="H3010" s="10">
        <v>29000</v>
      </c>
      <c r="I3010" s="10">
        <v>29000</v>
      </c>
      <c r="J3010" s="3" t="s">
        <v>37</v>
      </c>
      <c r="K3010" s="3" t="s">
        <v>16</v>
      </c>
      <c r="L3010" s="3"/>
    </row>
    <row r="3011" spans="1:12" ht="114.95" customHeight="1">
      <c r="A3011" s="32">
        <v>2990</v>
      </c>
      <c r="B3011" s="2">
        <v>43950.595138888886</v>
      </c>
      <c r="C3011" s="3" t="s">
        <v>2703</v>
      </c>
      <c r="D3011" s="3" t="s">
        <v>2022</v>
      </c>
      <c r="E3011" s="3" t="s">
        <v>2740</v>
      </c>
      <c r="F3011" s="2">
        <f t="shared" si="126"/>
        <v>43964.595138888886</v>
      </c>
      <c r="G3011" s="2">
        <v>44013</v>
      </c>
      <c r="H3011" s="10">
        <v>43800</v>
      </c>
      <c r="I3011" s="10">
        <v>43800</v>
      </c>
      <c r="J3011" s="3" t="s">
        <v>37</v>
      </c>
      <c r="K3011" s="3" t="s">
        <v>16</v>
      </c>
      <c r="L3011" s="3"/>
    </row>
    <row r="3012" spans="1:12" ht="114.95" customHeight="1">
      <c r="A3012" s="32">
        <v>3004</v>
      </c>
      <c r="B3012" s="2">
        <v>43950.598611111112</v>
      </c>
      <c r="C3012" s="3" t="s">
        <v>2703</v>
      </c>
      <c r="D3012" s="3" t="s">
        <v>1831</v>
      </c>
      <c r="E3012" s="3" t="s">
        <v>2860</v>
      </c>
      <c r="F3012" s="2">
        <f t="shared" si="126"/>
        <v>43964.598611111112</v>
      </c>
      <c r="G3012" s="2">
        <v>44013</v>
      </c>
      <c r="H3012" s="10">
        <v>24310</v>
      </c>
      <c r="I3012" s="10">
        <v>25000</v>
      </c>
      <c r="J3012" s="3" t="s">
        <v>37</v>
      </c>
      <c r="K3012" s="3" t="s">
        <v>16</v>
      </c>
      <c r="L3012" s="3"/>
    </row>
    <row r="3013" spans="1:12" ht="114.95" customHeight="1">
      <c r="A3013" s="32">
        <v>3005</v>
      </c>
      <c r="B3013" s="2">
        <v>43951.315972222219</v>
      </c>
      <c r="C3013" s="3" t="s">
        <v>2703</v>
      </c>
      <c r="D3013" s="3" t="s">
        <v>1831</v>
      </c>
      <c r="E3013" s="3" t="s">
        <v>2870</v>
      </c>
      <c r="F3013" s="2">
        <f t="shared" si="126"/>
        <v>43965.315972222219</v>
      </c>
      <c r="G3013" s="2">
        <v>44013</v>
      </c>
      <c r="H3013" s="10">
        <v>35350</v>
      </c>
      <c r="I3013" s="10">
        <v>35350</v>
      </c>
      <c r="J3013" s="3" t="s">
        <v>37</v>
      </c>
      <c r="K3013" s="3" t="s">
        <v>16</v>
      </c>
      <c r="L3013" s="3"/>
    </row>
    <row r="3014" spans="1:12" ht="114.95" customHeight="1">
      <c r="A3014" s="32">
        <v>3034</v>
      </c>
      <c r="B3014" s="2">
        <v>43951.320138888892</v>
      </c>
      <c r="C3014" s="3" t="s">
        <v>2703</v>
      </c>
      <c r="D3014" s="3" t="s">
        <v>1721</v>
      </c>
      <c r="E3014" s="3" t="s">
        <v>2748</v>
      </c>
      <c r="F3014" s="2">
        <f t="shared" si="126"/>
        <v>43965.320138888892</v>
      </c>
      <c r="G3014" s="2">
        <v>44089</v>
      </c>
      <c r="H3014" s="10">
        <v>54000</v>
      </c>
      <c r="I3014" s="10">
        <v>54000</v>
      </c>
      <c r="J3014" s="3" t="s">
        <v>37</v>
      </c>
      <c r="K3014" s="3" t="s">
        <v>16</v>
      </c>
      <c r="L3014" s="3"/>
    </row>
    <row r="3015" spans="1:12" ht="114.95" customHeight="1">
      <c r="A3015" s="32">
        <v>3043</v>
      </c>
      <c r="B3015" s="2">
        <v>43951.323611111111</v>
      </c>
      <c r="C3015" s="3" t="s">
        <v>2703</v>
      </c>
      <c r="D3015" s="3" t="s">
        <v>1277</v>
      </c>
      <c r="E3015" s="3" t="s">
        <v>2869</v>
      </c>
      <c r="F3015" s="2">
        <f t="shared" si="126"/>
        <v>43965.323611111111</v>
      </c>
      <c r="G3015" s="2">
        <v>44013</v>
      </c>
      <c r="H3015" s="10">
        <v>210680</v>
      </c>
      <c r="I3015" s="10">
        <v>210680</v>
      </c>
      <c r="J3015" s="3" t="s">
        <v>19</v>
      </c>
      <c r="K3015" s="3" t="s">
        <v>16</v>
      </c>
      <c r="L3015" s="3"/>
    </row>
    <row r="3016" spans="1:12" ht="114.95" customHeight="1">
      <c r="A3016" s="32">
        <v>3021</v>
      </c>
      <c r="B3016" s="2">
        <v>43951.32708333333</v>
      </c>
      <c r="C3016" s="3" t="s">
        <v>2703</v>
      </c>
      <c r="D3016" s="3" t="s">
        <v>2189</v>
      </c>
      <c r="E3016" s="3" t="s">
        <v>2867</v>
      </c>
      <c r="F3016" s="2">
        <f t="shared" si="126"/>
        <v>43965.32708333333</v>
      </c>
      <c r="G3016" s="2">
        <v>44044</v>
      </c>
      <c r="H3016" s="10">
        <v>64158</v>
      </c>
      <c r="I3016" s="10">
        <v>64158</v>
      </c>
      <c r="J3016" s="3" t="s">
        <v>37</v>
      </c>
      <c r="K3016" s="3" t="s">
        <v>16</v>
      </c>
      <c r="L3016" s="3"/>
    </row>
    <row r="3017" spans="1:12" ht="114.95" customHeight="1">
      <c r="A3017" s="32">
        <v>2975</v>
      </c>
      <c r="B3017" s="2">
        <v>43951.332638888889</v>
      </c>
      <c r="C3017" s="3" t="s">
        <v>2703</v>
      </c>
      <c r="D3017" s="3" t="s">
        <v>903</v>
      </c>
      <c r="E3017" s="3" t="s">
        <v>2759</v>
      </c>
      <c r="F3017" s="2">
        <f t="shared" si="126"/>
        <v>43965.332638888889</v>
      </c>
      <c r="G3017" s="2">
        <v>44013</v>
      </c>
      <c r="H3017" s="10">
        <v>67830</v>
      </c>
      <c r="I3017" s="10">
        <v>67830</v>
      </c>
      <c r="J3017" s="3" t="s">
        <v>19</v>
      </c>
      <c r="K3017" s="3" t="s">
        <v>16</v>
      </c>
      <c r="L3017" s="3"/>
    </row>
    <row r="3018" spans="1:12" ht="114.95" customHeight="1">
      <c r="A3018" s="32">
        <v>3006</v>
      </c>
      <c r="B3018" s="2">
        <v>43951.336805555555</v>
      </c>
      <c r="C3018" s="3" t="s">
        <v>2703</v>
      </c>
      <c r="D3018" s="3" t="s">
        <v>2742</v>
      </c>
      <c r="E3018" s="3" t="s">
        <v>2873</v>
      </c>
      <c r="F3018" s="2">
        <f t="shared" si="126"/>
        <v>43965.336805555555</v>
      </c>
      <c r="G3018" s="2">
        <v>44013</v>
      </c>
      <c r="H3018" s="10">
        <v>60000</v>
      </c>
      <c r="I3018" s="10">
        <v>60000</v>
      </c>
      <c r="J3018" s="3" t="s">
        <v>37</v>
      </c>
      <c r="K3018" s="3" t="s">
        <v>16</v>
      </c>
      <c r="L3018" s="3"/>
    </row>
    <row r="3019" spans="1:12" ht="114.95" customHeight="1">
      <c r="A3019" s="32">
        <v>3020</v>
      </c>
      <c r="B3019" s="2">
        <v>43951.34097222222</v>
      </c>
      <c r="C3019" s="3" t="s">
        <v>2703</v>
      </c>
      <c r="D3019" s="3" t="s">
        <v>2743</v>
      </c>
      <c r="E3019" s="3" t="s">
        <v>2873</v>
      </c>
      <c r="F3019" s="2">
        <f t="shared" si="126"/>
        <v>43965.34097222222</v>
      </c>
      <c r="G3019" s="2">
        <v>44013</v>
      </c>
      <c r="H3019" s="10">
        <v>30000</v>
      </c>
      <c r="I3019" s="10">
        <v>30000</v>
      </c>
      <c r="J3019" s="3" t="s">
        <v>37</v>
      </c>
      <c r="K3019" s="3" t="s">
        <v>16</v>
      </c>
      <c r="L3019" s="3"/>
    </row>
    <row r="3020" spans="1:12" ht="114.95" customHeight="1">
      <c r="A3020" s="32">
        <v>3046</v>
      </c>
      <c r="B3020" s="2">
        <v>43951.342361111114</v>
      </c>
      <c r="C3020" s="3" t="s">
        <v>2703</v>
      </c>
      <c r="D3020" s="3" t="s">
        <v>874</v>
      </c>
      <c r="E3020" s="3" t="s">
        <v>2740</v>
      </c>
      <c r="F3020" s="2">
        <f t="shared" si="126"/>
        <v>43965.342361111114</v>
      </c>
      <c r="G3020" s="2">
        <v>44013</v>
      </c>
      <c r="H3020" s="10">
        <v>100800</v>
      </c>
      <c r="I3020" s="10">
        <v>100800</v>
      </c>
      <c r="J3020" s="3" t="s">
        <v>37</v>
      </c>
      <c r="K3020" s="3" t="s">
        <v>16</v>
      </c>
      <c r="L3020" s="3"/>
    </row>
    <row r="3021" spans="1:12" ht="114.95" customHeight="1">
      <c r="A3021" s="32">
        <v>3016</v>
      </c>
      <c r="B3021" s="2">
        <v>43952.423611111109</v>
      </c>
      <c r="C3021" s="3" t="s">
        <v>2703</v>
      </c>
      <c r="D3021" s="3" t="s">
        <v>182</v>
      </c>
      <c r="E3021" s="3" t="s">
        <v>2980</v>
      </c>
      <c r="F3021" s="2">
        <f t="shared" si="126"/>
        <v>43966.423611111109</v>
      </c>
      <c r="G3021" s="2">
        <v>43965</v>
      </c>
      <c r="H3021" s="10">
        <v>65000000</v>
      </c>
      <c r="I3021" s="10">
        <v>65000000</v>
      </c>
      <c r="J3021" s="3" t="s">
        <v>15</v>
      </c>
      <c r="K3021" s="3" t="s">
        <v>16</v>
      </c>
      <c r="L3021" s="3"/>
    </row>
    <row r="3022" spans="1:12" ht="114.95" customHeight="1">
      <c r="A3022" s="32">
        <v>3055</v>
      </c>
      <c r="B3022" s="2">
        <v>43952.478472222225</v>
      </c>
      <c r="C3022" s="3" t="s">
        <v>2703</v>
      </c>
      <c r="D3022" s="3" t="s">
        <v>944</v>
      </c>
      <c r="E3022" s="3" t="s">
        <v>2981</v>
      </c>
      <c r="F3022" s="2">
        <f t="shared" si="126"/>
        <v>43966.478472222225</v>
      </c>
      <c r="G3022" s="2">
        <v>43952</v>
      </c>
      <c r="H3022" s="10">
        <v>36000</v>
      </c>
      <c r="I3022" s="10">
        <v>36000</v>
      </c>
      <c r="J3022" s="3" t="s">
        <v>61</v>
      </c>
      <c r="K3022" s="3" t="s">
        <v>16</v>
      </c>
      <c r="L3022" s="3"/>
    </row>
    <row r="3023" spans="1:12" ht="114.95" customHeight="1">
      <c r="A3023" s="32">
        <v>3033</v>
      </c>
      <c r="B3023" s="2">
        <v>43952.631944444445</v>
      </c>
      <c r="C3023" s="3" t="s">
        <v>2703</v>
      </c>
      <c r="D3023" s="3" t="s">
        <v>630</v>
      </c>
      <c r="E3023" s="3" t="s">
        <v>631</v>
      </c>
      <c r="F3023" s="2">
        <f t="shared" si="126"/>
        <v>43966.631944444445</v>
      </c>
      <c r="G3023" s="2">
        <v>44013</v>
      </c>
      <c r="H3023" s="10">
        <v>126665</v>
      </c>
      <c r="I3023" s="10">
        <v>126665</v>
      </c>
      <c r="J3023" s="3" t="s">
        <v>19</v>
      </c>
      <c r="K3023" s="3" t="s">
        <v>16</v>
      </c>
      <c r="L3023" s="3"/>
    </row>
    <row r="3024" spans="1:12" ht="114.95" customHeight="1">
      <c r="A3024" s="32">
        <v>3052</v>
      </c>
      <c r="B3024" s="2">
        <v>43955.677777777775</v>
      </c>
      <c r="C3024" s="3" t="s">
        <v>2703</v>
      </c>
      <c r="D3024" s="3" t="s">
        <v>137</v>
      </c>
      <c r="E3024" s="3" t="s">
        <v>2982</v>
      </c>
      <c r="F3024" s="2">
        <f t="shared" si="126"/>
        <v>43969.677777777775</v>
      </c>
      <c r="G3024" s="2">
        <v>44013</v>
      </c>
      <c r="H3024" s="10">
        <v>75000</v>
      </c>
      <c r="I3024" s="10">
        <v>75000</v>
      </c>
      <c r="J3024" s="3" t="s">
        <v>37</v>
      </c>
      <c r="K3024" s="3" t="s">
        <v>16</v>
      </c>
      <c r="L3024" s="3"/>
    </row>
    <row r="3025" spans="1:12" ht="114.95" customHeight="1">
      <c r="A3025" s="32">
        <v>2972</v>
      </c>
      <c r="B3025" s="2">
        <v>43955.686111111114</v>
      </c>
      <c r="C3025" s="3" t="s">
        <v>2703</v>
      </c>
      <c r="D3025" s="3" t="s">
        <v>2760</v>
      </c>
      <c r="E3025" s="3" t="s">
        <v>2880</v>
      </c>
      <c r="F3025" s="2">
        <f t="shared" si="126"/>
        <v>43969.686111111114</v>
      </c>
      <c r="G3025" s="2">
        <v>44013</v>
      </c>
      <c r="H3025" s="10">
        <v>105250</v>
      </c>
      <c r="I3025" s="10">
        <v>105250</v>
      </c>
      <c r="J3025" s="3" t="s">
        <v>19</v>
      </c>
      <c r="K3025" s="3" t="s">
        <v>16</v>
      </c>
      <c r="L3025" s="3"/>
    </row>
    <row r="3026" spans="1:12" ht="114.95" customHeight="1">
      <c r="A3026" s="32">
        <v>3035</v>
      </c>
      <c r="B3026" s="2">
        <v>43955.693055555559</v>
      </c>
      <c r="C3026" s="3" t="s">
        <v>2703</v>
      </c>
      <c r="D3026" s="3" t="s">
        <v>2983</v>
      </c>
      <c r="E3026" s="3" t="s">
        <v>2984</v>
      </c>
      <c r="F3026" s="2">
        <f t="shared" si="126"/>
        <v>43969.693055555559</v>
      </c>
      <c r="G3026" s="2">
        <v>44013</v>
      </c>
      <c r="H3026" s="10">
        <v>19000</v>
      </c>
      <c r="I3026" s="10">
        <v>26000</v>
      </c>
      <c r="J3026" s="3" t="s">
        <v>19</v>
      </c>
      <c r="K3026" s="3" t="s">
        <v>16</v>
      </c>
      <c r="L3026" s="13"/>
    </row>
    <row r="3027" spans="1:12" ht="114.95" customHeight="1">
      <c r="A3027" s="32">
        <v>3044</v>
      </c>
      <c r="B3027" s="2">
        <v>43957.556250000001</v>
      </c>
      <c r="C3027" s="3" t="s">
        <v>2703</v>
      </c>
      <c r="D3027" s="3" t="s">
        <v>2985</v>
      </c>
      <c r="E3027" s="3" t="s">
        <v>306</v>
      </c>
      <c r="F3027" s="2">
        <f t="shared" si="126"/>
        <v>43971.556250000001</v>
      </c>
      <c r="G3027" s="2">
        <v>44013</v>
      </c>
      <c r="H3027" s="10">
        <v>80000</v>
      </c>
      <c r="I3027" s="10">
        <v>80000</v>
      </c>
      <c r="J3027" s="3" t="s">
        <v>19</v>
      </c>
      <c r="K3027" s="3" t="s">
        <v>16</v>
      </c>
      <c r="L3027" s="3"/>
    </row>
    <row r="3028" spans="1:12" ht="114.95" customHeight="1">
      <c r="A3028" s="32">
        <v>2978</v>
      </c>
      <c r="B3028" s="2">
        <v>43957.561805555553</v>
      </c>
      <c r="C3028" s="3" t="s">
        <v>2703</v>
      </c>
      <c r="D3028" s="3" t="s">
        <v>2842</v>
      </c>
      <c r="E3028" s="3" t="s">
        <v>306</v>
      </c>
      <c r="F3028" s="2">
        <f t="shared" si="126"/>
        <v>43971.561805555553</v>
      </c>
      <c r="G3028" s="2">
        <v>44013</v>
      </c>
      <c r="H3028" s="10">
        <v>30568</v>
      </c>
      <c r="I3028" s="10">
        <v>30568</v>
      </c>
      <c r="J3028" s="3" t="s">
        <v>37</v>
      </c>
      <c r="K3028" s="3" t="s">
        <v>16</v>
      </c>
      <c r="L3028" s="31"/>
    </row>
    <row r="3029" spans="1:12" ht="114.95" customHeight="1">
      <c r="A3029" s="32">
        <v>2970</v>
      </c>
      <c r="B3029" s="2">
        <v>43957.640972222223</v>
      </c>
      <c r="C3029" s="3" t="s">
        <v>2703</v>
      </c>
      <c r="D3029" s="3" t="s">
        <v>1132</v>
      </c>
      <c r="E3029" s="3" t="s">
        <v>2391</v>
      </c>
      <c r="F3029" s="2">
        <f t="shared" si="126"/>
        <v>43971.640972222223</v>
      </c>
      <c r="G3029" s="2">
        <v>44013</v>
      </c>
      <c r="H3029" s="10">
        <v>7077784</v>
      </c>
      <c r="I3029" s="10">
        <v>7077784</v>
      </c>
      <c r="J3029" s="3" t="s">
        <v>19</v>
      </c>
      <c r="K3029" s="3" t="s">
        <v>16</v>
      </c>
      <c r="L3029" s="3"/>
    </row>
    <row r="3030" spans="1:12" ht="114.95" customHeight="1">
      <c r="A3030" s="32">
        <v>3018</v>
      </c>
      <c r="B3030" s="2">
        <v>43957.644444444442</v>
      </c>
      <c r="C3030" s="3" t="s">
        <v>2703</v>
      </c>
      <c r="D3030" s="3" t="s">
        <v>521</v>
      </c>
      <c r="E3030" s="3" t="s">
        <v>126</v>
      </c>
      <c r="F3030" s="2">
        <f t="shared" si="126"/>
        <v>43971.644444444442</v>
      </c>
      <c r="G3030" s="2">
        <v>44013</v>
      </c>
      <c r="H3030" s="10">
        <v>401661</v>
      </c>
      <c r="I3030" s="10">
        <v>401661</v>
      </c>
      <c r="J3030" s="3" t="s">
        <v>19</v>
      </c>
      <c r="K3030" s="3" t="s">
        <v>16</v>
      </c>
      <c r="L3030" s="3"/>
    </row>
    <row r="3031" spans="1:12" ht="114.95" customHeight="1">
      <c r="A3031" s="32">
        <v>3001</v>
      </c>
      <c r="B3031" s="2">
        <v>43957.652777777781</v>
      </c>
      <c r="C3031" s="3" t="s">
        <v>2703</v>
      </c>
      <c r="D3031" s="3" t="s">
        <v>2792</v>
      </c>
      <c r="E3031" s="3" t="s">
        <v>2793</v>
      </c>
      <c r="F3031" s="2">
        <f t="shared" si="126"/>
        <v>43971.652777777781</v>
      </c>
      <c r="G3031" s="2">
        <v>44013</v>
      </c>
      <c r="H3031" s="10">
        <v>59230</v>
      </c>
      <c r="I3031" s="10">
        <v>59230</v>
      </c>
      <c r="J3031" s="3" t="s">
        <v>19</v>
      </c>
      <c r="K3031" s="3" t="s">
        <v>16</v>
      </c>
      <c r="L3031" s="3"/>
    </row>
    <row r="3032" spans="1:12" ht="114.95" customHeight="1">
      <c r="A3032" s="32">
        <v>3031</v>
      </c>
      <c r="B3032" s="2">
        <v>43957.659722222219</v>
      </c>
      <c r="C3032" s="3" t="s">
        <v>2703</v>
      </c>
      <c r="D3032" s="3" t="s">
        <v>129</v>
      </c>
      <c r="E3032" s="3" t="s">
        <v>2986</v>
      </c>
      <c r="F3032" s="2">
        <f t="shared" si="126"/>
        <v>43971.659722222219</v>
      </c>
      <c r="G3032" s="2">
        <v>44013</v>
      </c>
      <c r="H3032" s="10">
        <v>412200</v>
      </c>
      <c r="I3032" s="10">
        <v>412200</v>
      </c>
      <c r="J3032" s="3" t="s">
        <v>19</v>
      </c>
      <c r="K3032" s="3" t="s">
        <v>16</v>
      </c>
      <c r="L3032" s="3"/>
    </row>
    <row r="3033" spans="1:12" ht="114.95" customHeight="1">
      <c r="A3033" s="32">
        <v>2971</v>
      </c>
      <c r="B3033" s="2">
        <v>43957.665972222225</v>
      </c>
      <c r="C3033" s="3" t="s">
        <v>2703</v>
      </c>
      <c r="D3033" s="3" t="s">
        <v>1132</v>
      </c>
      <c r="E3033" s="3" t="s">
        <v>2987</v>
      </c>
      <c r="F3033" s="2">
        <f t="shared" si="126"/>
        <v>43971.665972222225</v>
      </c>
      <c r="G3033" s="2">
        <v>44013</v>
      </c>
      <c r="H3033" s="10">
        <v>95000</v>
      </c>
      <c r="I3033" s="10">
        <v>95000</v>
      </c>
      <c r="J3033" s="3" t="s">
        <v>73</v>
      </c>
      <c r="K3033" s="3" t="s">
        <v>16</v>
      </c>
      <c r="L3033" s="3"/>
    </row>
    <row r="3034" spans="1:12" ht="114.95" customHeight="1">
      <c r="A3034" s="32">
        <v>3019</v>
      </c>
      <c r="B3034" s="2">
        <v>43957.769444444442</v>
      </c>
      <c r="C3034" s="3" t="s">
        <v>2703</v>
      </c>
      <c r="D3034" s="3" t="s">
        <v>521</v>
      </c>
      <c r="E3034" s="3" t="s">
        <v>2988</v>
      </c>
      <c r="F3034" s="2">
        <f t="shared" ref="F3034:F3067" si="127">SUM(B3034+14)</f>
        <v>43971.769444444442</v>
      </c>
      <c r="G3034" s="2">
        <v>44013</v>
      </c>
      <c r="H3034" s="10">
        <v>77880</v>
      </c>
      <c r="I3034" s="10">
        <v>77880</v>
      </c>
      <c r="J3034" s="3" t="s">
        <v>73</v>
      </c>
      <c r="K3034" s="3" t="s">
        <v>16</v>
      </c>
      <c r="L3034" s="3"/>
    </row>
    <row r="3035" spans="1:12" ht="114.95" customHeight="1">
      <c r="A3035" s="32">
        <v>3023</v>
      </c>
      <c r="B3035" s="2">
        <v>43957.775694444441</v>
      </c>
      <c r="C3035" s="3" t="s">
        <v>2703</v>
      </c>
      <c r="D3035" s="3" t="s">
        <v>2989</v>
      </c>
      <c r="E3035" s="3" t="s">
        <v>2990</v>
      </c>
      <c r="F3035" s="2">
        <f t="shared" si="127"/>
        <v>43971.775694444441</v>
      </c>
      <c r="G3035" s="2">
        <v>44013</v>
      </c>
      <c r="H3035" s="10">
        <v>345600</v>
      </c>
      <c r="I3035" s="10">
        <v>345600</v>
      </c>
      <c r="J3035" s="3" t="s">
        <v>19</v>
      </c>
      <c r="K3035" s="3" t="s">
        <v>16</v>
      </c>
      <c r="L3035" s="3"/>
    </row>
    <row r="3036" spans="1:12" ht="114.95" customHeight="1">
      <c r="A3036" s="32">
        <v>3003</v>
      </c>
      <c r="B3036" s="2">
        <v>43957.780555555553</v>
      </c>
      <c r="C3036" s="3" t="s">
        <v>2703</v>
      </c>
      <c r="D3036" s="3" t="s">
        <v>2904</v>
      </c>
      <c r="E3036" s="3" t="s">
        <v>2905</v>
      </c>
      <c r="F3036" s="2">
        <f t="shared" si="127"/>
        <v>43971.780555555553</v>
      </c>
      <c r="G3036" s="2">
        <v>44013</v>
      </c>
      <c r="H3036" s="10">
        <v>26500</v>
      </c>
      <c r="I3036" s="10">
        <v>26500</v>
      </c>
      <c r="J3036" s="3" t="s">
        <v>19</v>
      </c>
      <c r="K3036" s="3" t="s">
        <v>16</v>
      </c>
      <c r="L3036" s="3"/>
    </row>
    <row r="3037" spans="1:12" ht="114.95" customHeight="1">
      <c r="A3037" s="32">
        <v>3048</v>
      </c>
      <c r="B3037" s="2">
        <v>43958.362500000003</v>
      </c>
      <c r="C3037" s="3" t="s">
        <v>2703</v>
      </c>
      <c r="D3037" s="3" t="s">
        <v>2991</v>
      </c>
      <c r="E3037" s="3" t="s">
        <v>2963</v>
      </c>
      <c r="F3037" s="2">
        <f t="shared" si="127"/>
        <v>43972.362500000003</v>
      </c>
      <c r="G3037" s="2">
        <v>43957</v>
      </c>
      <c r="H3037" s="10">
        <v>32000</v>
      </c>
      <c r="I3037" s="10">
        <v>33000</v>
      </c>
      <c r="J3037" s="3" t="s">
        <v>61</v>
      </c>
      <c r="K3037" s="3" t="s">
        <v>16</v>
      </c>
      <c r="L3037" s="3"/>
    </row>
    <row r="3038" spans="1:12" ht="114.95" customHeight="1">
      <c r="A3038" s="32">
        <v>2976</v>
      </c>
      <c r="B3038" s="2">
        <v>43958.731249999997</v>
      </c>
      <c r="C3038" s="3" t="s">
        <v>2703</v>
      </c>
      <c r="D3038" s="3" t="s">
        <v>2992</v>
      </c>
      <c r="E3038" s="3" t="s">
        <v>2993</v>
      </c>
      <c r="F3038" s="2">
        <f t="shared" si="127"/>
        <v>43972.731249999997</v>
      </c>
      <c r="G3038" s="2">
        <v>43958</v>
      </c>
      <c r="H3038" s="10">
        <v>82558</v>
      </c>
      <c r="I3038" s="10">
        <v>82558</v>
      </c>
      <c r="J3038" s="3" t="s">
        <v>61</v>
      </c>
      <c r="K3038" s="3" t="s">
        <v>16</v>
      </c>
      <c r="L3038" s="3"/>
    </row>
    <row r="3039" spans="1:12" ht="114.95" customHeight="1">
      <c r="A3039" s="32">
        <v>2981</v>
      </c>
      <c r="B3039" s="2">
        <v>43958.738194444442</v>
      </c>
      <c r="C3039" s="3" t="s">
        <v>2703</v>
      </c>
      <c r="D3039" s="3" t="s">
        <v>1306</v>
      </c>
      <c r="E3039" s="3" t="s">
        <v>2994</v>
      </c>
      <c r="F3039" s="2">
        <f t="shared" si="127"/>
        <v>43972.738194444442</v>
      </c>
      <c r="G3039" s="2">
        <v>43958</v>
      </c>
      <c r="H3039" s="10">
        <v>35650</v>
      </c>
      <c r="I3039" s="10">
        <v>35650</v>
      </c>
      <c r="J3039" s="3" t="s">
        <v>61</v>
      </c>
      <c r="K3039" s="3" t="s">
        <v>16</v>
      </c>
      <c r="L3039" s="3"/>
    </row>
    <row r="3040" spans="1:12" ht="114.95" customHeight="1">
      <c r="A3040" s="32">
        <v>2999</v>
      </c>
      <c r="B3040" s="2">
        <v>43962.486111111109</v>
      </c>
      <c r="C3040" s="3" t="s">
        <v>2703</v>
      </c>
      <c r="D3040" s="3" t="s">
        <v>1370</v>
      </c>
      <c r="E3040" s="3" t="s">
        <v>2720</v>
      </c>
      <c r="F3040" s="2">
        <f t="shared" si="127"/>
        <v>43976.486111111109</v>
      </c>
      <c r="G3040" s="2">
        <v>44013</v>
      </c>
      <c r="H3040" s="10">
        <v>126000</v>
      </c>
      <c r="I3040" s="10">
        <v>180000</v>
      </c>
      <c r="J3040" s="3" t="s">
        <v>19</v>
      </c>
      <c r="K3040" s="3" t="s">
        <v>16</v>
      </c>
      <c r="L3040" s="3"/>
    </row>
    <row r="3041" spans="1:12" ht="114.95" customHeight="1">
      <c r="A3041" s="32">
        <v>3013</v>
      </c>
      <c r="B3041" s="2">
        <v>43962.499305555553</v>
      </c>
      <c r="C3041" s="3" t="s">
        <v>2703</v>
      </c>
      <c r="D3041" s="3" t="s">
        <v>2951</v>
      </c>
      <c r="E3041" s="3" t="s">
        <v>2952</v>
      </c>
      <c r="F3041" s="2">
        <f t="shared" si="127"/>
        <v>43976.499305555553</v>
      </c>
      <c r="G3041" s="2">
        <v>44001</v>
      </c>
      <c r="H3041" s="10">
        <v>30000</v>
      </c>
      <c r="I3041" s="10">
        <v>30000</v>
      </c>
      <c r="J3041" s="3" t="s">
        <v>19</v>
      </c>
      <c r="K3041" s="3" t="s">
        <v>16</v>
      </c>
      <c r="L3041" s="3"/>
    </row>
    <row r="3042" spans="1:12" ht="114.95" customHeight="1">
      <c r="A3042" s="32">
        <v>3047</v>
      </c>
      <c r="B3042" s="2">
        <v>43962.503472222219</v>
      </c>
      <c r="C3042" s="3" t="s">
        <v>2703</v>
      </c>
      <c r="D3042" s="3" t="s">
        <v>2949</v>
      </c>
      <c r="E3042" s="3" t="s">
        <v>2950</v>
      </c>
      <c r="F3042" s="2">
        <f t="shared" si="127"/>
        <v>43976.503472222219</v>
      </c>
      <c r="G3042" s="2">
        <v>43998</v>
      </c>
      <c r="H3042" s="10">
        <v>50000</v>
      </c>
      <c r="I3042" s="10">
        <v>50000</v>
      </c>
      <c r="J3042" s="3" t="s">
        <v>19</v>
      </c>
      <c r="K3042" s="3" t="s">
        <v>16</v>
      </c>
      <c r="L3042" s="3"/>
    </row>
    <row r="3043" spans="1:12" ht="114.95" customHeight="1">
      <c r="A3043" s="32">
        <v>3029</v>
      </c>
      <c r="B3043" s="2">
        <v>43962.519444444442</v>
      </c>
      <c r="C3043" s="3" t="s">
        <v>2703</v>
      </c>
      <c r="D3043" s="3" t="s">
        <v>209</v>
      </c>
      <c r="E3043" s="3" t="s">
        <v>635</v>
      </c>
      <c r="F3043" s="2">
        <f t="shared" si="127"/>
        <v>43976.519444444442</v>
      </c>
      <c r="G3043" s="2">
        <v>44044</v>
      </c>
      <c r="H3043" s="10">
        <v>3347172</v>
      </c>
      <c r="I3043" s="10">
        <v>3347172</v>
      </c>
      <c r="J3043" s="3" t="s">
        <v>19</v>
      </c>
      <c r="K3043" s="3" t="s">
        <v>16</v>
      </c>
      <c r="L3043" s="31"/>
    </row>
    <row r="3044" spans="1:12" ht="114.95" customHeight="1">
      <c r="A3044" s="32">
        <v>3049</v>
      </c>
      <c r="B3044" s="2">
        <v>43962.53125</v>
      </c>
      <c r="C3044" s="3" t="s">
        <v>2703</v>
      </c>
      <c r="D3044" s="3" t="s">
        <v>178</v>
      </c>
      <c r="E3044" s="3" t="s">
        <v>2995</v>
      </c>
      <c r="F3044" s="2">
        <f t="shared" si="127"/>
        <v>43976.53125</v>
      </c>
      <c r="G3044" s="2">
        <v>43959</v>
      </c>
      <c r="H3044" s="10">
        <v>271772</v>
      </c>
      <c r="I3044" s="10">
        <v>271772</v>
      </c>
      <c r="J3044" s="3" t="s">
        <v>61</v>
      </c>
      <c r="K3044" s="3" t="s">
        <v>16</v>
      </c>
      <c r="L3044" s="3"/>
    </row>
    <row r="3045" spans="1:12" ht="114.95" customHeight="1">
      <c r="A3045" s="32">
        <v>3032</v>
      </c>
      <c r="B3045" s="2">
        <v>43962.5625</v>
      </c>
      <c r="C3045" s="3" t="s">
        <v>2703</v>
      </c>
      <c r="D3045" s="3" t="s">
        <v>2957</v>
      </c>
      <c r="E3045" s="3" t="s">
        <v>2996</v>
      </c>
      <c r="F3045" s="2">
        <f t="shared" si="127"/>
        <v>43976.5625</v>
      </c>
      <c r="G3045" s="2">
        <v>43928</v>
      </c>
      <c r="H3045" s="10">
        <v>71250</v>
      </c>
      <c r="I3045" s="10">
        <v>71250</v>
      </c>
      <c r="J3045" s="3" t="s">
        <v>51</v>
      </c>
      <c r="K3045" s="3" t="s">
        <v>16</v>
      </c>
      <c r="L3045" s="3"/>
    </row>
    <row r="3046" spans="1:12" ht="114.95" customHeight="1">
      <c r="A3046" s="32">
        <v>2979</v>
      </c>
      <c r="B3046" s="2">
        <v>43962.59375</v>
      </c>
      <c r="C3046" s="3" t="s">
        <v>2703</v>
      </c>
      <c r="D3046" s="3" t="s">
        <v>2763</v>
      </c>
      <c r="E3046" s="3" t="s">
        <v>1616</v>
      </c>
      <c r="F3046" s="2">
        <f t="shared" si="127"/>
        <v>43976.59375</v>
      </c>
      <c r="G3046" s="2">
        <v>44013</v>
      </c>
      <c r="H3046" s="10">
        <v>283995</v>
      </c>
      <c r="I3046" s="10">
        <v>283995</v>
      </c>
      <c r="J3046" s="3" t="s">
        <v>19</v>
      </c>
      <c r="K3046" s="3" t="s">
        <v>16</v>
      </c>
      <c r="L3046" s="3"/>
    </row>
    <row r="3047" spans="1:12" ht="114.95" customHeight="1">
      <c r="A3047" s="32">
        <v>3010</v>
      </c>
      <c r="B3047" s="2">
        <v>43962.600694444445</v>
      </c>
      <c r="C3047" s="3" t="s">
        <v>2703</v>
      </c>
      <c r="D3047" s="3" t="s">
        <v>2706</v>
      </c>
      <c r="E3047" s="3" t="s">
        <v>289</v>
      </c>
      <c r="F3047" s="2">
        <f t="shared" si="127"/>
        <v>43976.600694444445</v>
      </c>
      <c r="G3047" s="2">
        <v>44013</v>
      </c>
      <c r="H3047" s="10">
        <v>362000</v>
      </c>
      <c r="I3047" s="10">
        <v>362000</v>
      </c>
      <c r="J3047" s="3" t="s">
        <v>37</v>
      </c>
      <c r="K3047" s="3" t="s">
        <v>16</v>
      </c>
      <c r="L3047" s="3"/>
    </row>
    <row r="3048" spans="1:12" ht="114.95" customHeight="1">
      <c r="A3048" s="32">
        <v>2973</v>
      </c>
      <c r="B3048" s="2">
        <v>43962.609722222223</v>
      </c>
      <c r="C3048" s="3" t="s">
        <v>2703</v>
      </c>
      <c r="D3048" s="3" t="s">
        <v>814</v>
      </c>
      <c r="E3048" s="3" t="s">
        <v>2752</v>
      </c>
      <c r="F3048" s="2">
        <f t="shared" si="127"/>
        <v>43976.609722222223</v>
      </c>
      <c r="G3048" s="2">
        <v>43977</v>
      </c>
      <c r="H3048" s="10">
        <v>54800</v>
      </c>
      <c r="I3048" s="10">
        <v>54800</v>
      </c>
      <c r="J3048" s="3" t="s">
        <v>37</v>
      </c>
      <c r="K3048" s="3" t="s">
        <v>16</v>
      </c>
      <c r="L3048" s="3"/>
    </row>
    <row r="3049" spans="1:12" ht="114.95" customHeight="1">
      <c r="A3049" s="32">
        <v>2974</v>
      </c>
      <c r="B3049" s="2">
        <v>43962.618055555555</v>
      </c>
      <c r="C3049" s="3" t="s">
        <v>2703</v>
      </c>
      <c r="D3049" s="3" t="s">
        <v>814</v>
      </c>
      <c r="E3049" s="3" t="s">
        <v>2753</v>
      </c>
      <c r="F3049" s="2">
        <f t="shared" si="127"/>
        <v>43976.618055555555</v>
      </c>
      <c r="G3049" s="2">
        <v>43977</v>
      </c>
      <c r="H3049" s="10">
        <v>23200</v>
      </c>
      <c r="I3049" s="10">
        <v>25000</v>
      </c>
      <c r="J3049" s="3" t="s">
        <v>37</v>
      </c>
      <c r="K3049" s="3" t="s">
        <v>16</v>
      </c>
      <c r="L3049" s="3"/>
    </row>
    <row r="3050" spans="1:12" ht="114.95" customHeight="1">
      <c r="A3050" s="32">
        <v>3002</v>
      </c>
      <c r="B3050" s="2">
        <v>43962.627083333333</v>
      </c>
      <c r="C3050" s="3" t="s">
        <v>2703</v>
      </c>
      <c r="D3050" s="3" t="s">
        <v>1863</v>
      </c>
      <c r="E3050" s="3" t="s">
        <v>2878</v>
      </c>
      <c r="F3050" s="2">
        <f t="shared" si="127"/>
        <v>43976.627083333333</v>
      </c>
      <c r="G3050" s="2">
        <v>43977</v>
      </c>
      <c r="H3050" s="10">
        <v>47850</v>
      </c>
      <c r="I3050" s="10">
        <v>47850</v>
      </c>
      <c r="J3050" s="3" t="s">
        <v>37</v>
      </c>
      <c r="K3050" s="3" t="s">
        <v>16</v>
      </c>
      <c r="L3050" s="3"/>
    </row>
    <row r="3051" spans="1:12" ht="114.95" customHeight="1">
      <c r="A3051" s="32">
        <v>3015</v>
      </c>
      <c r="B3051" s="2">
        <v>43962.635416666664</v>
      </c>
      <c r="C3051" s="3" t="s">
        <v>2703</v>
      </c>
      <c r="D3051" s="3" t="s">
        <v>2304</v>
      </c>
      <c r="E3051" s="3" t="s">
        <v>2997</v>
      </c>
      <c r="F3051" s="2">
        <f t="shared" si="127"/>
        <v>43976.635416666664</v>
      </c>
      <c r="G3051" s="2">
        <v>43977</v>
      </c>
      <c r="H3051" s="10">
        <v>84150</v>
      </c>
      <c r="I3051" s="10">
        <v>84150</v>
      </c>
      <c r="J3051" s="3" t="s">
        <v>37</v>
      </c>
      <c r="K3051" s="3" t="s">
        <v>16</v>
      </c>
      <c r="L3051" s="3"/>
    </row>
    <row r="3052" spans="1:12" ht="114.95" customHeight="1">
      <c r="A3052" s="32">
        <v>3014</v>
      </c>
      <c r="B3052" s="2">
        <v>43962.650694444441</v>
      </c>
      <c r="C3052" s="3" t="s">
        <v>2703</v>
      </c>
      <c r="D3052" s="3" t="s">
        <v>326</v>
      </c>
      <c r="E3052" s="3" t="s">
        <v>2650</v>
      </c>
      <c r="F3052" s="2">
        <f t="shared" si="127"/>
        <v>43976.650694444441</v>
      </c>
      <c r="G3052" s="2">
        <v>44013</v>
      </c>
      <c r="H3052" s="10">
        <v>100000</v>
      </c>
      <c r="I3052" s="10">
        <v>100000</v>
      </c>
      <c r="J3052" s="3" t="s">
        <v>19</v>
      </c>
      <c r="K3052" s="3" t="s">
        <v>16</v>
      </c>
      <c r="L3052" s="3"/>
    </row>
    <row r="3053" spans="1:12" ht="114.95" customHeight="1">
      <c r="A3053" s="32">
        <v>3024</v>
      </c>
      <c r="B3053" s="2">
        <v>43962.65902777778</v>
      </c>
      <c r="C3053" s="3" t="s">
        <v>2703</v>
      </c>
      <c r="D3053" s="3" t="s">
        <v>2718</v>
      </c>
      <c r="E3053" s="3" t="s">
        <v>2719</v>
      </c>
      <c r="F3053" s="2">
        <f t="shared" si="127"/>
        <v>43976.65902777778</v>
      </c>
      <c r="G3053" s="2">
        <v>43977</v>
      </c>
      <c r="H3053" s="10">
        <v>48000</v>
      </c>
      <c r="I3053" s="10">
        <v>48000</v>
      </c>
      <c r="J3053" s="3" t="s">
        <v>37</v>
      </c>
      <c r="K3053" s="3" t="s">
        <v>16</v>
      </c>
      <c r="L3053" s="3"/>
    </row>
    <row r="3054" spans="1:12" ht="114.95" customHeight="1">
      <c r="A3054" s="32">
        <v>2993</v>
      </c>
      <c r="B3054" s="2">
        <v>43962.666666666664</v>
      </c>
      <c r="C3054" s="3" t="s">
        <v>2703</v>
      </c>
      <c r="D3054" s="3" t="s">
        <v>2159</v>
      </c>
      <c r="E3054" s="3" t="s">
        <v>2877</v>
      </c>
      <c r="F3054" s="2">
        <f t="shared" si="127"/>
        <v>43976.666666666664</v>
      </c>
      <c r="G3054" s="2">
        <v>43977</v>
      </c>
      <c r="H3054" s="10">
        <v>49700</v>
      </c>
      <c r="I3054" s="10">
        <v>49700</v>
      </c>
      <c r="J3054" s="3" t="s">
        <v>37</v>
      </c>
      <c r="K3054" s="3" t="s">
        <v>16</v>
      </c>
      <c r="L3054" s="3"/>
    </row>
    <row r="3055" spans="1:12" ht="114.95" customHeight="1">
      <c r="A3055" s="32">
        <v>3011</v>
      </c>
      <c r="B3055" s="2">
        <v>43963.663888888892</v>
      </c>
      <c r="C3055" s="3" t="s">
        <v>2703</v>
      </c>
      <c r="D3055" s="3" t="s">
        <v>2998</v>
      </c>
      <c r="E3055" s="3" t="s">
        <v>2830</v>
      </c>
      <c r="F3055" s="2">
        <f t="shared" si="127"/>
        <v>43977.663888888892</v>
      </c>
      <c r="G3055" s="2">
        <v>44013</v>
      </c>
      <c r="H3055" s="10">
        <v>93000</v>
      </c>
      <c r="I3055" s="10">
        <v>93000</v>
      </c>
      <c r="J3055" s="3" t="s">
        <v>19</v>
      </c>
      <c r="K3055" s="3" t="s">
        <v>16</v>
      </c>
      <c r="L3055" s="3"/>
    </row>
    <row r="3056" spans="1:12" ht="114.95" customHeight="1">
      <c r="A3056" s="32">
        <v>3017</v>
      </c>
      <c r="B3056" s="2">
        <v>43963.673611111109</v>
      </c>
      <c r="C3056" s="3" t="s">
        <v>2703</v>
      </c>
      <c r="D3056" s="3" t="s">
        <v>182</v>
      </c>
      <c r="E3056" s="3" t="s">
        <v>757</v>
      </c>
      <c r="F3056" s="2">
        <f t="shared" si="127"/>
        <v>43977.673611111109</v>
      </c>
      <c r="G3056" s="2">
        <v>44013</v>
      </c>
      <c r="H3056" s="10">
        <v>350000</v>
      </c>
      <c r="I3056" s="10">
        <v>5000000</v>
      </c>
      <c r="J3056" s="3" t="s">
        <v>19</v>
      </c>
      <c r="K3056" s="3" t="s">
        <v>16</v>
      </c>
      <c r="L3056" s="3"/>
    </row>
    <row r="3057" spans="1:12" ht="114.95" customHeight="1">
      <c r="A3057" s="32">
        <v>3051</v>
      </c>
      <c r="B3057" s="2">
        <v>43963.692361111112</v>
      </c>
      <c r="C3057" s="3" t="s">
        <v>2703</v>
      </c>
      <c r="D3057" s="3" t="s">
        <v>2402</v>
      </c>
      <c r="E3057" s="3" t="s">
        <v>2396</v>
      </c>
      <c r="F3057" s="2">
        <f t="shared" si="127"/>
        <v>43977.692361111112</v>
      </c>
      <c r="G3057" s="2">
        <v>44013</v>
      </c>
      <c r="H3057" s="10">
        <v>79699</v>
      </c>
      <c r="I3057" s="10">
        <v>79699</v>
      </c>
      <c r="J3057" s="3" t="s">
        <v>19</v>
      </c>
      <c r="K3057" s="3" t="s">
        <v>16</v>
      </c>
      <c r="L3057" s="3"/>
    </row>
    <row r="3058" spans="1:12" ht="114.95" customHeight="1">
      <c r="A3058" s="32">
        <v>3027</v>
      </c>
      <c r="B3058" s="2">
        <v>43963.697916666664</v>
      </c>
      <c r="C3058" s="3" t="s">
        <v>2703</v>
      </c>
      <c r="D3058" s="3" t="s">
        <v>2999</v>
      </c>
      <c r="E3058" s="3" t="s">
        <v>2864</v>
      </c>
      <c r="F3058" s="2">
        <f t="shared" si="127"/>
        <v>43977.697916666664</v>
      </c>
      <c r="G3058" s="2">
        <v>44013</v>
      </c>
      <c r="H3058" s="10">
        <v>1233000</v>
      </c>
      <c r="I3058" s="10">
        <v>1233000</v>
      </c>
      <c r="J3058" s="3" t="s">
        <v>19</v>
      </c>
      <c r="K3058" s="3" t="s">
        <v>16</v>
      </c>
      <c r="L3058" s="3"/>
    </row>
    <row r="3059" spans="1:12" ht="114.95" customHeight="1">
      <c r="A3059" s="32">
        <v>2980</v>
      </c>
      <c r="B3059" s="2">
        <v>43964.51666666667</v>
      </c>
      <c r="C3059" s="3" t="s">
        <v>2703</v>
      </c>
      <c r="D3059" s="3" t="s">
        <v>62</v>
      </c>
      <c r="E3059" s="3" t="s">
        <v>78</v>
      </c>
      <c r="F3059" s="2">
        <f t="shared" si="127"/>
        <v>43978.51666666667</v>
      </c>
      <c r="G3059" s="2">
        <v>44013</v>
      </c>
      <c r="H3059" s="10">
        <v>2317614</v>
      </c>
      <c r="I3059" s="10">
        <v>2317614</v>
      </c>
      <c r="J3059" s="3" t="s">
        <v>19</v>
      </c>
      <c r="K3059" s="3" t="s">
        <v>16</v>
      </c>
      <c r="L3059" s="3"/>
    </row>
    <row r="3060" spans="1:12" ht="114.95" customHeight="1">
      <c r="A3060" s="32">
        <v>3009</v>
      </c>
      <c r="B3060" s="2">
        <v>43966.38958333333</v>
      </c>
      <c r="C3060" s="3" t="s">
        <v>2703</v>
      </c>
      <c r="D3060" s="3" t="s">
        <v>2871</v>
      </c>
      <c r="E3060" s="3" t="s">
        <v>2872</v>
      </c>
      <c r="F3060" s="2">
        <f t="shared" si="127"/>
        <v>43980.38958333333</v>
      </c>
      <c r="G3060" s="2">
        <v>44013</v>
      </c>
      <c r="H3060" s="10">
        <v>50000</v>
      </c>
      <c r="I3060" s="10">
        <v>50000</v>
      </c>
      <c r="J3060" s="3" t="s">
        <v>19</v>
      </c>
      <c r="K3060" s="3" t="s">
        <v>16</v>
      </c>
      <c r="L3060" s="3"/>
    </row>
    <row r="3061" spans="1:12" ht="114.95" customHeight="1">
      <c r="A3061" s="32">
        <v>3045</v>
      </c>
      <c r="B3061" s="2">
        <v>43966.396527777775</v>
      </c>
      <c r="C3061" s="3" t="s">
        <v>2703</v>
      </c>
      <c r="D3061" s="3" t="s">
        <v>134</v>
      </c>
      <c r="E3061" s="3" t="s">
        <v>2783</v>
      </c>
      <c r="F3061" s="2">
        <f t="shared" si="127"/>
        <v>43980.396527777775</v>
      </c>
      <c r="G3061" s="2">
        <v>44025</v>
      </c>
      <c r="H3061" s="10">
        <v>40000</v>
      </c>
      <c r="I3061" s="10">
        <v>40000</v>
      </c>
      <c r="J3061" s="3" t="s">
        <v>19</v>
      </c>
      <c r="K3061" s="3" t="s">
        <v>16</v>
      </c>
      <c r="L3061" s="3"/>
    </row>
    <row r="3062" spans="1:12" ht="114.95" customHeight="1">
      <c r="A3062" s="32">
        <v>2996</v>
      </c>
      <c r="B3062" s="2">
        <v>43966.400000000001</v>
      </c>
      <c r="C3062" s="3" t="s">
        <v>2703</v>
      </c>
      <c r="D3062" s="3" t="s">
        <v>355</v>
      </c>
      <c r="E3062" s="3" t="s">
        <v>2784</v>
      </c>
      <c r="F3062" s="2">
        <f t="shared" si="127"/>
        <v>43980.4</v>
      </c>
      <c r="G3062" s="2">
        <v>44013</v>
      </c>
      <c r="H3062" s="10">
        <v>40000</v>
      </c>
      <c r="I3062" s="10">
        <v>40000</v>
      </c>
      <c r="J3062" s="3" t="s">
        <v>19</v>
      </c>
      <c r="K3062" s="3" t="s">
        <v>16</v>
      </c>
      <c r="L3062" s="3"/>
    </row>
    <row r="3063" spans="1:12" ht="114.95" customHeight="1">
      <c r="A3063" s="32">
        <v>2988</v>
      </c>
      <c r="B3063" s="2">
        <v>43966.40347222222</v>
      </c>
      <c r="C3063" s="3" t="s">
        <v>2703</v>
      </c>
      <c r="D3063" s="3" t="s">
        <v>2138</v>
      </c>
      <c r="E3063" s="3" t="s">
        <v>2732</v>
      </c>
      <c r="F3063" s="2">
        <f t="shared" si="127"/>
        <v>43980.40347222222</v>
      </c>
      <c r="G3063" s="2">
        <v>44013</v>
      </c>
      <c r="H3063" s="10">
        <v>100000</v>
      </c>
      <c r="I3063" s="10">
        <v>100000</v>
      </c>
      <c r="J3063" s="3" t="s">
        <v>19</v>
      </c>
      <c r="K3063" s="3" t="s">
        <v>16</v>
      </c>
      <c r="L3063" s="3"/>
    </row>
    <row r="3064" spans="1:12" ht="114.95" customHeight="1">
      <c r="A3064" s="32">
        <v>2994</v>
      </c>
      <c r="B3064" s="2">
        <v>43966.407638888886</v>
      </c>
      <c r="C3064" s="3" t="s">
        <v>2703</v>
      </c>
      <c r="D3064" s="3" t="s">
        <v>340</v>
      </c>
      <c r="E3064" s="3" t="s">
        <v>120</v>
      </c>
      <c r="F3064" s="2">
        <f t="shared" si="127"/>
        <v>43980.407638888886</v>
      </c>
      <c r="G3064" s="2">
        <v>44013</v>
      </c>
      <c r="H3064" s="10">
        <v>30000</v>
      </c>
      <c r="I3064" s="10">
        <v>30000</v>
      </c>
      <c r="J3064" s="3" t="s">
        <v>19</v>
      </c>
      <c r="K3064" s="3" t="s">
        <v>16</v>
      </c>
      <c r="L3064" s="3"/>
    </row>
    <row r="3065" spans="1:12" ht="114.95" customHeight="1">
      <c r="A3065" s="32">
        <v>3036</v>
      </c>
      <c r="B3065" s="2">
        <v>43966.417361111111</v>
      </c>
      <c r="C3065" s="3" t="s">
        <v>2703</v>
      </c>
      <c r="D3065" s="3" t="s">
        <v>2227</v>
      </c>
      <c r="E3065" s="3" t="s">
        <v>120</v>
      </c>
      <c r="F3065" s="2">
        <f t="shared" si="127"/>
        <v>43980.417361111111</v>
      </c>
      <c r="G3065" s="2">
        <v>44013</v>
      </c>
      <c r="H3065" s="10">
        <v>310000</v>
      </c>
      <c r="I3065" s="10">
        <v>310000</v>
      </c>
      <c r="J3065" s="3" t="s">
        <v>19</v>
      </c>
      <c r="K3065" s="3" t="s">
        <v>16</v>
      </c>
      <c r="L3065" s="3"/>
    </row>
    <row r="3066" spans="1:12" ht="114.95" customHeight="1">
      <c r="A3066" s="32">
        <v>2991</v>
      </c>
      <c r="B3066" s="2">
        <v>43966.423611111109</v>
      </c>
      <c r="C3066" s="3" t="s">
        <v>2703</v>
      </c>
      <c r="D3066" s="3" t="s">
        <v>2172</v>
      </c>
      <c r="E3066" s="3" t="s">
        <v>2797</v>
      </c>
      <c r="F3066" s="2">
        <f t="shared" si="127"/>
        <v>43980.423611111109</v>
      </c>
      <c r="G3066" s="2">
        <v>44013</v>
      </c>
      <c r="H3066" s="10">
        <v>40000</v>
      </c>
      <c r="I3066" s="10">
        <v>40000</v>
      </c>
      <c r="J3066" s="3" t="s">
        <v>19</v>
      </c>
      <c r="K3066" s="3" t="s">
        <v>16</v>
      </c>
      <c r="L3066" s="3"/>
    </row>
    <row r="3067" spans="1:12" ht="114.95" customHeight="1">
      <c r="A3067" s="32">
        <v>3037</v>
      </c>
      <c r="B3067" s="2">
        <v>43968.345833333333</v>
      </c>
      <c r="C3067" s="3" t="s">
        <v>2703</v>
      </c>
      <c r="D3067" s="3" t="s">
        <v>2227</v>
      </c>
      <c r="E3067" s="3" t="s">
        <v>120</v>
      </c>
      <c r="F3067" s="2">
        <f t="shared" si="127"/>
        <v>43982.345833333333</v>
      </c>
      <c r="G3067" s="2">
        <v>44013</v>
      </c>
      <c r="H3067" s="10">
        <v>620000</v>
      </c>
      <c r="I3067" s="10">
        <v>620000</v>
      </c>
      <c r="J3067" s="3" t="s">
        <v>15</v>
      </c>
      <c r="K3067" s="3" t="s">
        <v>16</v>
      </c>
      <c r="L3067" s="3"/>
    </row>
    <row r="3068" spans="1:12" ht="114.95" customHeight="1">
      <c r="A3068" s="32">
        <v>3123</v>
      </c>
      <c r="B3068" s="28">
        <v>43968.345833333333</v>
      </c>
      <c r="C3068" s="3" t="s">
        <v>2703</v>
      </c>
      <c r="D3068" s="3" t="s">
        <v>2227</v>
      </c>
      <c r="E3068" s="3" t="s">
        <v>226</v>
      </c>
      <c r="F3068" s="28">
        <v>43979</v>
      </c>
      <c r="G3068" s="28">
        <v>44013</v>
      </c>
      <c r="H3068" s="7">
        <v>620000</v>
      </c>
      <c r="I3068" s="7">
        <v>620000</v>
      </c>
      <c r="J3068" s="3" t="s">
        <v>15</v>
      </c>
      <c r="K3068" s="29" t="s">
        <v>16</v>
      </c>
      <c r="L3068" s="3"/>
    </row>
    <row r="3069" spans="1:12" ht="114.95" customHeight="1">
      <c r="A3069" s="32">
        <v>3008</v>
      </c>
      <c r="B3069" s="2">
        <v>43968.356944444444</v>
      </c>
      <c r="C3069" s="3" t="s">
        <v>2703</v>
      </c>
      <c r="D3069" s="3" t="s">
        <v>3000</v>
      </c>
      <c r="E3069" s="3" t="s">
        <v>2757</v>
      </c>
      <c r="F3069" s="2">
        <f t="shared" ref="F3069:F3095" si="128">SUM(B3069+14)</f>
        <v>43982.356944444444</v>
      </c>
      <c r="G3069" s="2">
        <v>44013</v>
      </c>
      <c r="H3069" s="10">
        <v>54000</v>
      </c>
      <c r="I3069" s="10">
        <v>54000</v>
      </c>
      <c r="J3069" s="3" t="s">
        <v>19</v>
      </c>
      <c r="K3069" s="3" t="s">
        <v>16</v>
      </c>
      <c r="L3069" s="3"/>
    </row>
    <row r="3070" spans="1:12" ht="114.95" customHeight="1">
      <c r="A3070" s="32">
        <v>3012</v>
      </c>
      <c r="B3070" s="2">
        <v>43968.361805555556</v>
      </c>
      <c r="C3070" s="3" t="s">
        <v>2703</v>
      </c>
      <c r="D3070" s="3" t="s">
        <v>2671</v>
      </c>
      <c r="E3070" s="3" t="s">
        <v>1091</v>
      </c>
      <c r="F3070" s="2">
        <f t="shared" si="128"/>
        <v>43982.361805555556</v>
      </c>
      <c r="G3070" s="2">
        <v>44013</v>
      </c>
      <c r="H3070" s="10">
        <v>1836229</v>
      </c>
      <c r="I3070" s="10">
        <v>1836229</v>
      </c>
      <c r="J3070" s="3" t="s">
        <v>19</v>
      </c>
      <c r="K3070" s="3" t="s">
        <v>16</v>
      </c>
      <c r="L3070" s="3"/>
    </row>
    <row r="3071" spans="1:12" ht="114.95" customHeight="1">
      <c r="A3071" s="32">
        <v>2987</v>
      </c>
      <c r="B3071" s="2">
        <v>43968.366666666669</v>
      </c>
      <c r="C3071" s="3" t="s">
        <v>2703</v>
      </c>
      <c r="D3071" s="3" t="s">
        <v>2804</v>
      </c>
      <c r="E3071" s="3" t="s">
        <v>2805</v>
      </c>
      <c r="F3071" s="2">
        <f t="shared" si="128"/>
        <v>43982.366666666669</v>
      </c>
      <c r="G3071" s="2">
        <v>44013</v>
      </c>
      <c r="H3071" s="10">
        <v>532332</v>
      </c>
      <c r="I3071" s="10">
        <v>532332</v>
      </c>
      <c r="J3071" s="3" t="s">
        <v>19</v>
      </c>
      <c r="K3071" s="3" t="s">
        <v>16</v>
      </c>
      <c r="L3071" s="3"/>
    </row>
    <row r="3072" spans="1:12" ht="114.95" customHeight="1">
      <c r="A3072" s="32">
        <v>3000</v>
      </c>
      <c r="B3072" s="2">
        <v>43968.371527777781</v>
      </c>
      <c r="C3072" s="3" t="s">
        <v>2703</v>
      </c>
      <c r="D3072" s="3" t="s">
        <v>2798</v>
      </c>
      <c r="E3072" s="3" t="s">
        <v>1691</v>
      </c>
      <c r="F3072" s="2">
        <f t="shared" si="128"/>
        <v>43982.371527777781</v>
      </c>
      <c r="G3072" s="2">
        <v>44013</v>
      </c>
      <c r="H3072" s="10">
        <v>100000</v>
      </c>
      <c r="I3072" s="10">
        <v>100000</v>
      </c>
      <c r="J3072" s="3" t="s">
        <v>19</v>
      </c>
      <c r="K3072" s="3" t="s">
        <v>16</v>
      </c>
      <c r="L3072" s="3"/>
    </row>
    <row r="3073" spans="1:12" ht="114.95" customHeight="1">
      <c r="A3073" s="32">
        <v>3053</v>
      </c>
      <c r="B3073" s="2">
        <v>43968.375</v>
      </c>
      <c r="C3073" s="3" t="s">
        <v>2703</v>
      </c>
      <c r="D3073" s="3" t="s">
        <v>1367</v>
      </c>
      <c r="E3073" s="3" t="s">
        <v>344</v>
      </c>
      <c r="F3073" s="2">
        <f t="shared" si="128"/>
        <v>43982.375</v>
      </c>
      <c r="G3073" s="2">
        <v>44013</v>
      </c>
      <c r="H3073" s="10">
        <v>25000</v>
      </c>
      <c r="I3073" s="10">
        <v>100000</v>
      </c>
      <c r="J3073" s="3" t="s">
        <v>19</v>
      </c>
      <c r="K3073" s="3" t="s">
        <v>16</v>
      </c>
      <c r="L3073" s="3"/>
    </row>
    <row r="3074" spans="1:12" ht="114.95" customHeight="1">
      <c r="A3074" s="32">
        <v>2977</v>
      </c>
      <c r="B3074" s="2">
        <v>43968.386111111111</v>
      </c>
      <c r="C3074" s="3" t="s">
        <v>2703</v>
      </c>
      <c r="D3074" s="3" t="s">
        <v>2766</v>
      </c>
      <c r="E3074" s="3" t="s">
        <v>2767</v>
      </c>
      <c r="F3074" s="2">
        <f t="shared" si="128"/>
        <v>43982.386111111111</v>
      </c>
      <c r="G3074" s="2">
        <v>44013</v>
      </c>
      <c r="H3074" s="10">
        <v>369000</v>
      </c>
      <c r="I3074" s="10">
        <v>369000</v>
      </c>
      <c r="J3074" s="3" t="s">
        <v>19</v>
      </c>
      <c r="K3074" s="3" t="s">
        <v>16</v>
      </c>
      <c r="L3074" s="3"/>
    </row>
    <row r="3075" spans="1:12" ht="114.95" customHeight="1">
      <c r="A3075" s="32">
        <v>3054</v>
      </c>
      <c r="B3075" s="2">
        <v>43968.39166666667</v>
      </c>
      <c r="C3075" s="3" t="s">
        <v>2703</v>
      </c>
      <c r="D3075" s="3" t="s">
        <v>2768</v>
      </c>
      <c r="E3075" s="3" t="s">
        <v>2769</v>
      </c>
      <c r="F3075" s="2">
        <f t="shared" si="128"/>
        <v>43982.39166666667</v>
      </c>
      <c r="G3075" s="2">
        <v>44104</v>
      </c>
      <c r="H3075" s="10">
        <v>52790</v>
      </c>
      <c r="I3075" s="10">
        <v>52790</v>
      </c>
      <c r="J3075" s="3" t="s">
        <v>19</v>
      </c>
      <c r="K3075" s="3" t="s">
        <v>16</v>
      </c>
      <c r="L3075" s="3"/>
    </row>
    <row r="3076" spans="1:12" ht="114.95" customHeight="1">
      <c r="A3076" s="32">
        <v>3022</v>
      </c>
      <c r="B3076" s="2">
        <v>43968.395138888889</v>
      </c>
      <c r="C3076" s="3" t="s">
        <v>2703</v>
      </c>
      <c r="D3076" s="3" t="s">
        <v>2772</v>
      </c>
      <c r="E3076" s="3" t="s">
        <v>2890</v>
      </c>
      <c r="F3076" s="2">
        <f t="shared" si="128"/>
        <v>43982.395138888889</v>
      </c>
      <c r="G3076" s="2">
        <v>44192</v>
      </c>
      <c r="H3076" s="10">
        <v>58390</v>
      </c>
      <c r="I3076" s="10">
        <v>58390</v>
      </c>
      <c r="J3076" s="3" t="s">
        <v>19</v>
      </c>
      <c r="K3076" s="3" t="s">
        <v>16</v>
      </c>
      <c r="L3076" s="3"/>
    </row>
    <row r="3077" spans="1:12" ht="114.95" customHeight="1">
      <c r="A3077" s="32">
        <v>2985</v>
      </c>
      <c r="B3077" s="2">
        <v>43968.401388888888</v>
      </c>
      <c r="C3077" s="3" t="s">
        <v>2703</v>
      </c>
      <c r="D3077" s="3" t="s">
        <v>3001</v>
      </c>
      <c r="E3077" s="3" t="s">
        <v>3002</v>
      </c>
      <c r="F3077" s="2">
        <f t="shared" si="128"/>
        <v>43982.401388888888</v>
      </c>
      <c r="G3077" s="2">
        <v>44073</v>
      </c>
      <c r="H3077" s="10">
        <v>26500</v>
      </c>
      <c r="I3077" s="10">
        <v>26500</v>
      </c>
      <c r="J3077" s="3" t="s">
        <v>19</v>
      </c>
      <c r="K3077" s="3" t="s">
        <v>16</v>
      </c>
      <c r="L3077" s="3"/>
    </row>
    <row r="3078" spans="1:12" ht="114.95" customHeight="1">
      <c r="A3078" s="32">
        <v>3164</v>
      </c>
      <c r="B3078" s="2">
        <v>43968.401388888888</v>
      </c>
      <c r="C3078" s="3" t="s">
        <v>2703</v>
      </c>
      <c r="D3078" s="3" t="s">
        <v>3001</v>
      </c>
      <c r="E3078" s="4" t="s">
        <v>3002</v>
      </c>
      <c r="F3078" s="2">
        <f t="shared" si="128"/>
        <v>43982.401388888888</v>
      </c>
      <c r="G3078" s="5">
        <v>44073</v>
      </c>
      <c r="H3078" s="6">
        <v>26500</v>
      </c>
      <c r="I3078" s="7">
        <v>26500</v>
      </c>
      <c r="J3078" s="4" t="s">
        <v>19</v>
      </c>
      <c r="K3078" s="8" t="s">
        <v>16</v>
      </c>
      <c r="L3078" s="3"/>
    </row>
    <row r="3079" spans="1:12" ht="114.95" customHeight="1">
      <c r="A3079" s="32">
        <v>2986</v>
      </c>
      <c r="B3079" s="2">
        <v>43968.406944444447</v>
      </c>
      <c r="C3079" s="3" t="s">
        <v>2703</v>
      </c>
      <c r="D3079" s="3" t="s">
        <v>3003</v>
      </c>
      <c r="E3079" s="3" t="s">
        <v>2889</v>
      </c>
      <c r="F3079" s="2">
        <f t="shared" si="128"/>
        <v>43982.406944444447</v>
      </c>
      <c r="G3079" s="2">
        <v>44013</v>
      </c>
      <c r="H3079" s="10">
        <v>95500</v>
      </c>
      <c r="I3079" s="10">
        <v>95500</v>
      </c>
      <c r="J3079" s="3" t="s">
        <v>37</v>
      </c>
      <c r="K3079" s="3" t="s">
        <v>16</v>
      </c>
      <c r="L3079" s="3"/>
    </row>
    <row r="3080" spans="1:12" ht="114.95" customHeight="1">
      <c r="A3080" s="32">
        <v>3030</v>
      </c>
      <c r="B3080" s="2">
        <v>43968.419444444444</v>
      </c>
      <c r="C3080" s="3" t="s">
        <v>2703</v>
      </c>
      <c r="D3080" s="3" t="s">
        <v>3004</v>
      </c>
      <c r="E3080" s="3" t="s">
        <v>2912</v>
      </c>
      <c r="F3080" s="2">
        <f t="shared" si="128"/>
        <v>43982.419444444444</v>
      </c>
      <c r="G3080" s="2">
        <v>44013</v>
      </c>
      <c r="H3080" s="10">
        <v>61344</v>
      </c>
      <c r="I3080" s="10">
        <v>61344</v>
      </c>
      <c r="J3080" s="3" t="s">
        <v>19</v>
      </c>
      <c r="K3080" s="3" t="s">
        <v>16</v>
      </c>
      <c r="L3080" s="3"/>
    </row>
    <row r="3081" spans="1:12" ht="114.95" customHeight="1">
      <c r="A3081" s="32">
        <v>2989</v>
      </c>
      <c r="B3081" s="2">
        <v>43969.35833333333</v>
      </c>
      <c r="C3081" s="3" t="s">
        <v>2703</v>
      </c>
      <c r="D3081" s="3" t="s">
        <v>87</v>
      </c>
      <c r="E3081" s="3" t="s">
        <v>2932</v>
      </c>
      <c r="F3081" s="2">
        <f t="shared" si="128"/>
        <v>43983.35833333333</v>
      </c>
      <c r="G3081" s="2">
        <v>44013</v>
      </c>
      <c r="H3081" s="10">
        <v>60000</v>
      </c>
      <c r="I3081" s="10">
        <v>60000</v>
      </c>
      <c r="J3081" s="3" t="s">
        <v>19</v>
      </c>
      <c r="K3081" s="3" t="s">
        <v>16</v>
      </c>
      <c r="L3081" s="3"/>
    </row>
    <row r="3082" spans="1:12" ht="114.95" customHeight="1">
      <c r="A3082" s="32">
        <v>2992</v>
      </c>
      <c r="B3082" s="2">
        <v>43972.371527777781</v>
      </c>
      <c r="C3082" s="3" t="s">
        <v>2703</v>
      </c>
      <c r="D3082" s="3" t="s">
        <v>43</v>
      </c>
      <c r="E3082" s="3" t="s">
        <v>3005</v>
      </c>
      <c r="F3082" s="2">
        <f t="shared" si="128"/>
        <v>43986.371527777781</v>
      </c>
      <c r="G3082" s="2">
        <v>44013</v>
      </c>
      <c r="H3082" s="10">
        <v>462753</v>
      </c>
      <c r="I3082" s="10">
        <v>462753</v>
      </c>
      <c r="J3082" s="3" t="s">
        <v>37</v>
      </c>
      <c r="K3082" s="3" t="s">
        <v>16</v>
      </c>
      <c r="L3082" s="3"/>
    </row>
    <row r="3083" spans="1:12" ht="114.95" customHeight="1">
      <c r="A3083" s="32">
        <v>3025</v>
      </c>
      <c r="B3083" s="2">
        <v>43972.382638888892</v>
      </c>
      <c r="C3083" s="3" t="s">
        <v>2703</v>
      </c>
      <c r="D3083" s="3" t="s">
        <v>35</v>
      </c>
      <c r="E3083" s="3" t="s">
        <v>136</v>
      </c>
      <c r="F3083" s="2">
        <f t="shared" si="128"/>
        <v>43986.382638888892</v>
      </c>
      <c r="G3083" s="2">
        <v>44013</v>
      </c>
      <c r="H3083" s="10">
        <v>1512823</v>
      </c>
      <c r="I3083" s="10">
        <v>1512823</v>
      </c>
      <c r="J3083" s="3" t="s">
        <v>37</v>
      </c>
      <c r="K3083" s="3" t="s">
        <v>16</v>
      </c>
      <c r="L3083" s="3"/>
    </row>
    <row r="3084" spans="1:12" ht="114.95" customHeight="1">
      <c r="A3084" s="32">
        <v>3050</v>
      </c>
      <c r="B3084" s="2">
        <v>43972.384027777778</v>
      </c>
      <c r="C3084" s="3" t="s">
        <v>2703</v>
      </c>
      <c r="D3084" s="3" t="s">
        <v>55</v>
      </c>
      <c r="E3084" s="3" t="s">
        <v>56</v>
      </c>
      <c r="F3084" s="2">
        <f t="shared" si="128"/>
        <v>43986.384027777778</v>
      </c>
      <c r="G3084" s="2">
        <v>44013</v>
      </c>
      <c r="H3084" s="10">
        <v>178978</v>
      </c>
      <c r="I3084" s="10">
        <v>178978</v>
      </c>
      <c r="J3084" s="3" t="s">
        <v>37</v>
      </c>
      <c r="K3084" s="3" t="s">
        <v>16</v>
      </c>
      <c r="L3084" s="3"/>
    </row>
    <row r="3085" spans="1:12" ht="114.95" customHeight="1">
      <c r="A3085" s="32">
        <v>3042</v>
      </c>
      <c r="B3085" s="2">
        <v>43972.392361111109</v>
      </c>
      <c r="C3085" s="3" t="s">
        <v>2703</v>
      </c>
      <c r="D3085" s="3" t="s">
        <v>3006</v>
      </c>
      <c r="E3085" s="3" t="s">
        <v>2791</v>
      </c>
      <c r="F3085" s="2">
        <f t="shared" si="128"/>
        <v>43986.392361111109</v>
      </c>
      <c r="G3085" s="2">
        <v>44013</v>
      </c>
      <c r="H3085" s="10">
        <v>27909</v>
      </c>
      <c r="I3085" s="10">
        <v>27909</v>
      </c>
      <c r="J3085" s="3" t="s">
        <v>37</v>
      </c>
      <c r="K3085" s="3" t="s">
        <v>16</v>
      </c>
      <c r="L3085" s="3"/>
    </row>
    <row r="3086" spans="1:12" ht="114.95" customHeight="1">
      <c r="A3086" s="32">
        <v>3026</v>
      </c>
      <c r="B3086" s="2">
        <v>43972.615972222222</v>
      </c>
      <c r="C3086" s="3" t="s">
        <v>2703</v>
      </c>
      <c r="D3086" s="3" t="s">
        <v>2845</v>
      </c>
      <c r="E3086" s="3" t="s">
        <v>3007</v>
      </c>
      <c r="F3086" s="2">
        <f t="shared" si="128"/>
        <v>43986.615972222222</v>
      </c>
      <c r="G3086" s="2">
        <v>44003</v>
      </c>
      <c r="H3086" s="10">
        <v>20000</v>
      </c>
      <c r="I3086" s="10">
        <v>25000</v>
      </c>
      <c r="J3086" s="3" t="s">
        <v>19</v>
      </c>
      <c r="K3086" s="3" t="s">
        <v>16</v>
      </c>
      <c r="L3086" s="3"/>
    </row>
    <row r="3087" spans="1:12" ht="114.95" customHeight="1">
      <c r="A3087" s="32">
        <v>3039</v>
      </c>
      <c r="B3087" s="2">
        <v>43973.363888888889</v>
      </c>
      <c r="C3087" s="3" t="s">
        <v>2703</v>
      </c>
      <c r="D3087" s="3" t="s">
        <v>2831</v>
      </c>
      <c r="E3087" s="3" t="s">
        <v>2916</v>
      </c>
      <c r="F3087" s="2">
        <f t="shared" si="128"/>
        <v>43987.363888888889</v>
      </c>
      <c r="G3087" s="2">
        <v>43972</v>
      </c>
      <c r="H3087" s="10">
        <v>57000</v>
      </c>
      <c r="I3087" s="10">
        <v>57000</v>
      </c>
      <c r="J3087" s="3" t="s">
        <v>61</v>
      </c>
      <c r="K3087" s="3" t="s">
        <v>16</v>
      </c>
      <c r="L3087" s="3"/>
    </row>
    <row r="3088" spans="1:12" ht="114.95" customHeight="1">
      <c r="A3088" s="32">
        <v>2983</v>
      </c>
      <c r="B3088" s="2">
        <v>43973.379166666666</v>
      </c>
      <c r="C3088" s="3" t="s">
        <v>2703</v>
      </c>
      <c r="D3088" s="3" t="s">
        <v>229</v>
      </c>
      <c r="E3088" s="3" t="s">
        <v>3008</v>
      </c>
      <c r="F3088" s="2">
        <f t="shared" si="128"/>
        <v>43987.379166666666</v>
      </c>
      <c r="G3088" s="2">
        <v>43972</v>
      </c>
      <c r="H3088" s="10">
        <v>160750</v>
      </c>
      <c r="I3088" s="10">
        <v>160750</v>
      </c>
      <c r="J3088" s="3" t="s">
        <v>61</v>
      </c>
      <c r="K3088" s="3" t="s">
        <v>16</v>
      </c>
      <c r="L3088" s="3"/>
    </row>
    <row r="3089" spans="1:12" ht="114.95" customHeight="1">
      <c r="A3089" s="32">
        <v>2984</v>
      </c>
      <c r="B3089" s="2">
        <v>43973.384027777778</v>
      </c>
      <c r="C3089" s="3" t="s">
        <v>2703</v>
      </c>
      <c r="D3089" s="3" t="s">
        <v>229</v>
      </c>
      <c r="E3089" s="3" t="s">
        <v>292</v>
      </c>
      <c r="F3089" s="2">
        <f t="shared" si="128"/>
        <v>43987.384027777778</v>
      </c>
      <c r="G3089" s="2">
        <v>43972</v>
      </c>
      <c r="H3089" s="10">
        <v>150835</v>
      </c>
      <c r="I3089" s="10">
        <v>150835</v>
      </c>
      <c r="J3089" s="3" t="s">
        <v>61</v>
      </c>
      <c r="K3089" s="3" t="s">
        <v>16</v>
      </c>
      <c r="L3089" s="3"/>
    </row>
    <row r="3090" spans="1:12" ht="114.95" customHeight="1">
      <c r="A3090" s="32">
        <v>3056</v>
      </c>
      <c r="B3090" s="2">
        <v>43978.515277777777</v>
      </c>
      <c r="C3090" s="3" t="s">
        <v>2703</v>
      </c>
      <c r="D3090" s="3" t="s">
        <v>3009</v>
      </c>
      <c r="E3090" s="3" t="s">
        <v>3007</v>
      </c>
      <c r="F3090" s="2">
        <f t="shared" si="128"/>
        <v>43992.515277777777</v>
      </c>
      <c r="G3090" s="2">
        <v>44003</v>
      </c>
      <c r="H3090" s="10">
        <v>70000</v>
      </c>
      <c r="I3090" s="10">
        <v>70000</v>
      </c>
      <c r="J3090" s="3" t="s">
        <v>19</v>
      </c>
      <c r="K3090" s="3" t="s">
        <v>16</v>
      </c>
      <c r="L3090" s="13"/>
    </row>
    <row r="3091" spans="1:12" ht="114.95" customHeight="1">
      <c r="A3091" s="32">
        <v>3057</v>
      </c>
      <c r="B3091" s="2">
        <v>43980.401388888888</v>
      </c>
      <c r="C3091" s="3" t="s">
        <v>2703</v>
      </c>
      <c r="D3091" s="3" t="s">
        <v>2971</v>
      </c>
      <c r="E3091" s="3" t="s">
        <v>292</v>
      </c>
      <c r="F3091" s="2">
        <f t="shared" si="128"/>
        <v>43994.401388888888</v>
      </c>
      <c r="G3091" s="2">
        <v>43980</v>
      </c>
      <c r="H3091" s="10">
        <v>128500</v>
      </c>
      <c r="I3091" s="10">
        <v>128500</v>
      </c>
      <c r="J3091" s="3" t="s">
        <v>61</v>
      </c>
      <c r="K3091" s="3" t="s">
        <v>16</v>
      </c>
      <c r="L3091" s="31"/>
    </row>
    <row r="3092" spans="1:12" ht="114.95" customHeight="1">
      <c r="A3092" s="32">
        <v>3058</v>
      </c>
      <c r="B3092" s="2">
        <v>43980.519444444442</v>
      </c>
      <c r="C3092" s="3" t="s">
        <v>2703</v>
      </c>
      <c r="D3092" s="3" t="s">
        <v>1046</v>
      </c>
      <c r="E3092" s="3" t="s">
        <v>264</v>
      </c>
      <c r="F3092" s="2">
        <f t="shared" si="128"/>
        <v>43994.519444444442</v>
      </c>
      <c r="G3092" s="2">
        <v>44013</v>
      </c>
      <c r="H3092" s="10">
        <v>58240</v>
      </c>
      <c r="I3092" s="10">
        <v>58240</v>
      </c>
      <c r="J3092" s="3" t="s">
        <v>19</v>
      </c>
      <c r="K3092" s="3" t="s">
        <v>16</v>
      </c>
      <c r="L3092" s="3"/>
    </row>
    <row r="3093" spans="1:12" ht="114.95" customHeight="1">
      <c r="A3093" s="32">
        <v>3059</v>
      </c>
      <c r="B3093" s="2">
        <v>43980.775694444441</v>
      </c>
      <c r="C3093" s="3" t="s">
        <v>2703</v>
      </c>
      <c r="D3093" s="3" t="s">
        <v>2972</v>
      </c>
      <c r="E3093" s="3" t="s">
        <v>3010</v>
      </c>
      <c r="F3093" s="2">
        <f t="shared" si="128"/>
        <v>43994.775694444441</v>
      </c>
      <c r="G3093" s="2">
        <v>43994</v>
      </c>
      <c r="H3093" s="10">
        <v>79500</v>
      </c>
      <c r="I3093" s="10">
        <v>79500</v>
      </c>
      <c r="J3093" s="3" t="s">
        <v>37</v>
      </c>
      <c r="K3093" s="3" t="s">
        <v>16</v>
      </c>
      <c r="L3093" s="3"/>
    </row>
    <row r="3094" spans="1:12" ht="114.95" customHeight="1">
      <c r="A3094" s="32">
        <v>3060</v>
      </c>
      <c r="B3094" s="2">
        <v>43984.37777777778</v>
      </c>
      <c r="C3094" s="3" t="s">
        <v>2703</v>
      </c>
      <c r="D3094" s="3" t="s">
        <v>3011</v>
      </c>
      <c r="E3094" s="3" t="s">
        <v>3012</v>
      </c>
      <c r="F3094" s="2">
        <f t="shared" si="128"/>
        <v>43998.37777777778</v>
      </c>
      <c r="G3094" s="2">
        <v>43983</v>
      </c>
      <c r="H3094" s="10">
        <v>59000</v>
      </c>
      <c r="I3094" s="10">
        <v>59000</v>
      </c>
      <c r="J3094" s="3" t="s">
        <v>61</v>
      </c>
      <c r="K3094" s="3" t="s">
        <v>16</v>
      </c>
      <c r="L3094" s="3"/>
    </row>
    <row r="3095" spans="1:12" ht="114.95" customHeight="1">
      <c r="A3095" s="32">
        <v>3061</v>
      </c>
      <c r="B3095" s="2">
        <v>43992.587500000001</v>
      </c>
      <c r="C3095" s="3" t="s">
        <v>2703</v>
      </c>
      <c r="D3095" s="3" t="s">
        <v>3013</v>
      </c>
      <c r="E3095" s="3" t="s">
        <v>460</v>
      </c>
      <c r="F3095" s="2">
        <f t="shared" si="128"/>
        <v>44006.587500000001</v>
      </c>
      <c r="G3095" s="2">
        <v>44013</v>
      </c>
      <c r="H3095" s="10">
        <v>171000</v>
      </c>
      <c r="I3095" s="10">
        <v>171000</v>
      </c>
      <c r="J3095" s="3" t="s">
        <v>15</v>
      </c>
      <c r="K3095" s="3" t="s">
        <v>16</v>
      </c>
      <c r="L3095" s="3"/>
    </row>
    <row r="3096" spans="1:12" ht="114.95" customHeight="1">
      <c r="A3096" s="32">
        <v>3124</v>
      </c>
      <c r="B3096" s="28">
        <v>43992.587500000001</v>
      </c>
      <c r="C3096" s="3" t="s">
        <v>2703</v>
      </c>
      <c r="D3096" s="3" t="s">
        <v>3013</v>
      </c>
      <c r="E3096" s="3" t="s">
        <v>2879</v>
      </c>
      <c r="F3096" s="28">
        <v>44002</v>
      </c>
      <c r="G3096" s="28">
        <v>44013</v>
      </c>
      <c r="H3096" s="7">
        <v>171000</v>
      </c>
      <c r="I3096" s="7">
        <v>171000</v>
      </c>
      <c r="J3096" s="3" t="s">
        <v>15</v>
      </c>
      <c r="K3096" s="29" t="s">
        <v>16</v>
      </c>
      <c r="L3096" s="3"/>
    </row>
    <row r="3097" spans="1:12" ht="114.95" customHeight="1">
      <c r="A3097" s="32">
        <v>3062</v>
      </c>
      <c r="B3097" s="2">
        <v>43992.677777777775</v>
      </c>
      <c r="C3097" s="3" t="s">
        <v>2703</v>
      </c>
      <c r="D3097" s="3" t="s">
        <v>2223</v>
      </c>
      <c r="E3097" s="3" t="s">
        <v>3014</v>
      </c>
      <c r="F3097" s="2">
        <f t="shared" ref="F3097:F3103" si="129">SUM(B3097+14)</f>
        <v>44006.677777777775</v>
      </c>
      <c r="G3097" s="2">
        <v>44006</v>
      </c>
      <c r="H3097" s="10">
        <v>28405</v>
      </c>
      <c r="I3097" s="10">
        <v>28405</v>
      </c>
      <c r="J3097" s="3" t="s">
        <v>73</v>
      </c>
      <c r="K3097" s="3" t="s">
        <v>16</v>
      </c>
      <c r="L3097" s="3"/>
    </row>
    <row r="3098" spans="1:12" ht="114.95" customHeight="1">
      <c r="A3098" s="32">
        <v>3063</v>
      </c>
      <c r="B3098" s="2">
        <v>43992.681944444441</v>
      </c>
      <c r="C3098" s="3" t="s">
        <v>2703</v>
      </c>
      <c r="D3098" s="3" t="s">
        <v>2223</v>
      </c>
      <c r="E3098" s="3" t="s">
        <v>3014</v>
      </c>
      <c r="F3098" s="2">
        <f t="shared" si="129"/>
        <v>44006.681944444441</v>
      </c>
      <c r="G3098" s="2">
        <v>44006</v>
      </c>
      <c r="H3098" s="10">
        <v>82445</v>
      </c>
      <c r="I3098" s="10">
        <v>82445</v>
      </c>
      <c r="J3098" s="3" t="s">
        <v>73</v>
      </c>
      <c r="K3098" s="3" t="s">
        <v>16</v>
      </c>
      <c r="L3098" s="3"/>
    </row>
    <row r="3099" spans="1:12" ht="114.95" customHeight="1">
      <c r="A3099" s="32">
        <v>3064</v>
      </c>
      <c r="B3099" s="2">
        <v>43992.683333333334</v>
      </c>
      <c r="C3099" s="3" t="s">
        <v>2703</v>
      </c>
      <c r="D3099" s="3" t="s">
        <v>3015</v>
      </c>
      <c r="E3099" s="3" t="s">
        <v>3016</v>
      </c>
      <c r="F3099" s="2">
        <f t="shared" si="129"/>
        <v>44006.683333333334</v>
      </c>
      <c r="G3099" s="2">
        <v>44006</v>
      </c>
      <c r="H3099" s="10">
        <v>27000</v>
      </c>
      <c r="I3099" s="10">
        <v>27000</v>
      </c>
      <c r="J3099" s="3" t="s">
        <v>73</v>
      </c>
      <c r="K3099" s="3" t="s">
        <v>16</v>
      </c>
      <c r="L3099" s="3"/>
    </row>
    <row r="3100" spans="1:12" ht="114.95" customHeight="1">
      <c r="A3100" s="32">
        <v>3065</v>
      </c>
      <c r="B3100" s="2">
        <v>43992.719444444447</v>
      </c>
      <c r="C3100" s="3" t="s">
        <v>2703</v>
      </c>
      <c r="D3100" s="3" t="s">
        <v>2928</v>
      </c>
      <c r="E3100" s="3" t="s">
        <v>2929</v>
      </c>
      <c r="F3100" s="2">
        <f t="shared" si="129"/>
        <v>44006.719444444447</v>
      </c>
      <c r="G3100" s="2">
        <v>44006</v>
      </c>
      <c r="H3100" s="10">
        <v>64600</v>
      </c>
      <c r="I3100" s="10">
        <v>64600</v>
      </c>
      <c r="J3100" s="3" t="s">
        <v>15</v>
      </c>
      <c r="K3100" s="3" t="s">
        <v>16</v>
      </c>
      <c r="L3100" s="3"/>
    </row>
    <row r="3101" spans="1:12" ht="114.95" customHeight="1">
      <c r="A3101" s="32">
        <v>3066</v>
      </c>
      <c r="B3101" s="2">
        <v>43994.400694444441</v>
      </c>
      <c r="C3101" s="3" t="s">
        <v>2703</v>
      </c>
      <c r="D3101" s="3" t="s">
        <v>3017</v>
      </c>
      <c r="E3101" s="3" t="s">
        <v>3018</v>
      </c>
      <c r="F3101" s="2">
        <f t="shared" si="129"/>
        <v>44008.400694444441</v>
      </c>
      <c r="G3101" s="2">
        <v>43993</v>
      </c>
      <c r="H3101" s="10">
        <v>91357</v>
      </c>
      <c r="I3101" s="10">
        <v>91357</v>
      </c>
      <c r="J3101" s="3" t="s">
        <v>61</v>
      </c>
      <c r="K3101" s="3" t="s">
        <v>16</v>
      </c>
      <c r="L3101" s="3"/>
    </row>
    <row r="3102" spans="1:12" ht="114.95" customHeight="1">
      <c r="A3102" s="32">
        <v>3067</v>
      </c>
      <c r="B3102" s="2">
        <v>43994.418055555558</v>
      </c>
      <c r="C3102" s="3" t="s">
        <v>2703</v>
      </c>
      <c r="D3102" s="3" t="s">
        <v>3019</v>
      </c>
      <c r="E3102" s="3" t="s">
        <v>2719</v>
      </c>
      <c r="F3102" s="2">
        <f t="shared" si="129"/>
        <v>44008.418055555558</v>
      </c>
      <c r="G3102" s="2">
        <v>44008</v>
      </c>
      <c r="H3102" s="10">
        <v>30000</v>
      </c>
      <c r="I3102" s="10">
        <v>30000</v>
      </c>
      <c r="J3102" s="3" t="s">
        <v>37</v>
      </c>
      <c r="K3102" s="3" t="s">
        <v>16</v>
      </c>
      <c r="L3102" s="3"/>
    </row>
    <row r="3103" spans="1:12" ht="114.95" customHeight="1">
      <c r="A3103" s="32">
        <v>3068</v>
      </c>
      <c r="B3103" s="2">
        <v>43994.519444444442</v>
      </c>
      <c r="C3103" s="3" t="s">
        <v>2703</v>
      </c>
      <c r="D3103" s="3" t="s">
        <v>2959</v>
      </c>
      <c r="E3103" s="3" t="s">
        <v>3020</v>
      </c>
      <c r="F3103" s="2">
        <f t="shared" si="129"/>
        <v>44008.519444444442</v>
      </c>
      <c r="G3103" s="2">
        <v>44008</v>
      </c>
      <c r="H3103" s="10">
        <v>500000</v>
      </c>
      <c r="I3103" s="10">
        <v>500000</v>
      </c>
      <c r="J3103" s="3" t="s">
        <v>15</v>
      </c>
      <c r="K3103" s="3" t="s">
        <v>16</v>
      </c>
      <c r="L3103" s="3"/>
    </row>
    <row r="3104" spans="1:12" ht="114.95" customHeight="1">
      <c r="A3104" s="32">
        <v>3125</v>
      </c>
      <c r="B3104" s="28">
        <v>43994.519444444442</v>
      </c>
      <c r="C3104" s="3" t="s">
        <v>2703</v>
      </c>
      <c r="D3104" s="3" t="s">
        <v>2959</v>
      </c>
      <c r="E3104" s="3" t="s">
        <v>3020</v>
      </c>
      <c r="F3104" s="28">
        <v>44004</v>
      </c>
      <c r="G3104" s="28">
        <v>44008</v>
      </c>
      <c r="H3104" s="7">
        <v>500000</v>
      </c>
      <c r="I3104" s="7">
        <v>500000</v>
      </c>
      <c r="J3104" s="3" t="s">
        <v>15</v>
      </c>
      <c r="K3104" s="29" t="s">
        <v>16</v>
      </c>
      <c r="L3104" s="3"/>
    </row>
    <row r="3105" spans="1:12" ht="114.95" customHeight="1">
      <c r="A3105" s="32">
        <v>3069</v>
      </c>
      <c r="B3105" s="2">
        <v>43994.524305555555</v>
      </c>
      <c r="C3105" s="3" t="s">
        <v>2703</v>
      </c>
      <c r="D3105" s="3" t="s">
        <v>2961</v>
      </c>
      <c r="E3105" s="3" t="s">
        <v>3020</v>
      </c>
      <c r="F3105" s="2">
        <f>SUM(B3105+14)</f>
        <v>44008.524305555555</v>
      </c>
      <c r="G3105" s="2">
        <v>44008</v>
      </c>
      <c r="H3105" s="10">
        <v>500000</v>
      </c>
      <c r="I3105" s="10">
        <v>500000</v>
      </c>
      <c r="J3105" s="3" t="s">
        <v>15</v>
      </c>
      <c r="K3105" s="3" t="s">
        <v>16</v>
      </c>
      <c r="L3105" s="3"/>
    </row>
    <row r="3106" spans="1:12" ht="114.95" customHeight="1">
      <c r="A3106" s="32">
        <v>3126</v>
      </c>
      <c r="B3106" s="28">
        <v>43994.524305555555</v>
      </c>
      <c r="C3106" s="3" t="s">
        <v>2703</v>
      </c>
      <c r="D3106" s="3" t="s">
        <v>2961</v>
      </c>
      <c r="E3106" s="3" t="s">
        <v>3020</v>
      </c>
      <c r="F3106" s="28">
        <v>44004</v>
      </c>
      <c r="G3106" s="28">
        <v>44008</v>
      </c>
      <c r="H3106" s="7">
        <v>500000</v>
      </c>
      <c r="I3106" s="7">
        <v>500000</v>
      </c>
      <c r="J3106" s="3" t="s">
        <v>15</v>
      </c>
      <c r="K3106" s="29" t="s">
        <v>16</v>
      </c>
      <c r="L3106" s="3"/>
    </row>
    <row r="3107" spans="1:12" ht="114.95" customHeight="1">
      <c r="A3107" s="32">
        <v>3070</v>
      </c>
      <c r="B3107" s="2">
        <v>43994.537499999999</v>
      </c>
      <c r="C3107" s="3" t="s">
        <v>2703</v>
      </c>
      <c r="D3107" s="3" t="s">
        <v>3021</v>
      </c>
      <c r="E3107" s="3" t="s">
        <v>285</v>
      </c>
      <c r="F3107" s="2">
        <f>SUM(B3107+14)</f>
        <v>44008.537499999999</v>
      </c>
      <c r="G3107" s="2">
        <v>43924</v>
      </c>
      <c r="H3107" s="10">
        <v>25400</v>
      </c>
      <c r="I3107" s="10">
        <v>25400</v>
      </c>
      <c r="J3107" s="3" t="s">
        <v>51</v>
      </c>
      <c r="K3107" s="3" t="s">
        <v>16</v>
      </c>
      <c r="L3107" s="3"/>
    </row>
    <row r="3108" spans="1:12" ht="114.95" customHeight="1">
      <c r="A3108" s="32">
        <v>3071</v>
      </c>
      <c r="B3108" s="2">
        <v>43998.659722222219</v>
      </c>
      <c r="C3108" s="3" t="s">
        <v>2703</v>
      </c>
      <c r="D3108" s="3" t="s">
        <v>2831</v>
      </c>
      <c r="E3108" s="3" t="s">
        <v>2832</v>
      </c>
      <c r="F3108" s="2">
        <f>SUM(B3108+14)</f>
        <v>44012.659722222219</v>
      </c>
      <c r="G3108" s="2">
        <v>44013</v>
      </c>
      <c r="H3108" s="10">
        <v>60972</v>
      </c>
      <c r="I3108" s="10">
        <v>60972</v>
      </c>
      <c r="J3108" s="3" t="s">
        <v>19</v>
      </c>
      <c r="K3108" s="3" t="s">
        <v>16</v>
      </c>
      <c r="L3108" s="31"/>
    </row>
    <row r="3109" spans="1:12" ht="114.95" customHeight="1">
      <c r="A3109" s="32">
        <v>3072</v>
      </c>
      <c r="B3109" s="2">
        <v>43999.683333333334</v>
      </c>
      <c r="C3109" s="3" t="s">
        <v>2703</v>
      </c>
      <c r="D3109" s="3" t="s">
        <v>2957</v>
      </c>
      <c r="E3109" s="3" t="s">
        <v>2800</v>
      </c>
      <c r="F3109" s="2">
        <f>SUM(B3109+14)</f>
        <v>44013.683333333334</v>
      </c>
      <c r="G3109" s="2">
        <v>44013</v>
      </c>
      <c r="H3109" s="10">
        <v>75000</v>
      </c>
      <c r="I3109" s="10">
        <v>75000</v>
      </c>
      <c r="J3109" s="3" t="s">
        <v>15</v>
      </c>
      <c r="K3109" s="3" t="s">
        <v>16</v>
      </c>
      <c r="L3109" s="3"/>
    </row>
    <row r="3110" spans="1:12" ht="114.95" customHeight="1">
      <c r="A3110" s="32">
        <v>3127</v>
      </c>
      <c r="B3110" s="28">
        <v>43999.683333333334</v>
      </c>
      <c r="C3110" s="3" t="s">
        <v>2703</v>
      </c>
      <c r="D3110" s="3" t="s">
        <v>2957</v>
      </c>
      <c r="E3110" s="3" t="s">
        <v>2800</v>
      </c>
      <c r="F3110" s="28">
        <v>44009</v>
      </c>
      <c r="G3110" s="28">
        <v>44013</v>
      </c>
      <c r="H3110" s="7">
        <v>75000</v>
      </c>
      <c r="I3110" s="7">
        <v>75000</v>
      </c>
      <c r="J3110" s="3" t="s">
        <v>15</v>
      </c>
      <c r="K3110" s="29" t="s">
        <v>16</v>
      </c>
      <c r="L3110" s="3"/>
    </row>
    <row r="3111" spans="1:12" ht="114.95" customHeight="1">
      <c r="A3111" s="32">
        <v>3073</v>
      </c>
      <c r="B3111" s="2">
        <v>44000.57916666667</v>
      </c>
      <c r="C3111" s="3" t="s">
        <v>2703</v>
      </c>
      <c r="D3111" s="3" t="s">
        <v>1791</v>
      </c>
      <c r="E3111" s="3" t="s">
        <v>3022</v>
      </c>
      <c r="F3111" s="2">
        <f>SUM(B3111+14)</f>
        <v>44014.57916666667</v>
      </c>
      <c r="G3111" s="2">
        <v>44014</v>
      </c>
      <c r="H3111" s="10">
        <v>288000</v>
      </c>
      <c r="I3111" s="10">
        <v>288000</v>
      </c>
      <c r="J3111" s="3" t="s">
        <v>64</v>
      </c>
      <c r="K3111" s="3" t="s">
        <v>16</v>
      </c>
      <c r="L3111" s="3"/>
    </row>
    <row r="3112" spans="1:12" ht="114.95" customHeight="1">
      <c r="A3112" s="32">
        <v>3074</v>
      </c>
      <c r="B3112" s="2">
        <v>44000.734027777777</v>
      </c>
      <c r="C3112" s="3" t="s">
        <v>2703</v>
      </c>
      <c r="D3112" s="3" t="s">
        <v>3023</v>
      </c>
      <c r="E3112" s="3" t="s">
        <v>3024</v>
      </c>
      <c r="F3112" s="2">
        <f>SUM(B3112+14)</f>
        <v>44014.734027777777</v>
      </c>
      <c r="G3112" s="2">
        <v>44014</v>
      </c>
      <c r="H3112" s="10">
        <v>70000</v>
      </c>
      <c r="I3112" s="10">
        <v>70000</v>
      </c>
      <c r="J3112" s="3" t="s">
        <v>15</v>
      </c>
      <c r="K3112" s="3" t="s">
        <v>16</v>
      </c>
      <c r="L3112" s="3"/>
    </row>
    <row r="3113" spans="1:12" ht="114.95" customHeight="1">
      <c r="A3113" s="32">
        <v>3128</v>
      </c>
      <c r="B3113" s="28">
        <v>44000.734027777777</v>
      </c>
      <c r="C3113" s="3" t="s">
        <v>2703</v>
      </c>
      <c r="D3113" s="3" t="s">
        <v>3023</v>
      </c>
      <c r="E3113" s="3" t="s">
        <v>3024</v>
      </c>
      <c r="F3113" s="28">
        <v>44010</v>
      </c>
      <c r="G3113" s="28">
        <v>44014</v>
      </c>
      <c r="H3113" s="7">
        <v>70000</v>
      </c>
      <c r="I3113" s="7">
        <v>70000</v>
      </c>
      <c r="J3113" s="3" t="s">
        <v>15</v>
      </c>
      <c r="K3113" s="29" t="s">
        <v>16</v>
      </c>
      <c r="L3113" s="3"/>
    </row>
    <row r="3114" spans="1:12" ht="114.95" customHeight="1">
      <c r="A3114" s="32">
        <v>3075</v>
      </c>
      <c r="B3114" s="2">
        <v>44006.65625</v>
      </c>
      <c r="C3114" s="3" t="s">
        <v>2703</v>
      </c>
      <c r="D3114" s="3" t="s">
        <v>3011</v>
      </c>
      <c r="E3114" s="3" t="s">
        <v>3025</v>
      </c>
      <c r="F3114" s="2">
        <f>SUM(B3114+14)</f>
        <v>44020.65625</v>
      </c>
      <c r="G3114" s="2">
        <v>44006</v>
      </c>
      <c r="H3114" s="10">
        <v>239000</v>
      </c>
      <c r="I3114" s="10">
        <v>239000</v>
      </c>
      <c r="J3114" s="3" t="s">
        <v>61</v>
      </c>
      <c r="K3114" s="3" t="s">
        <v>16</v>
      </c>
      <c r="L3114" s="3"/>
    </row>
    <row r="3115" spans="1:12" ht="114.95" customHeight="1">
      <c r="A3115" s="32">
        <v>3076</v>
      </c>
      <c r="B3115" s="2">
        <v>44008.646527777775</v>
      </c>
      <c r="C3115" s="3" t="s">
        <v>2703</v>
      </c>
      <c r="D3115" s="3" t="s">
        <v>3026</v>
      </c>
      <c r="E3115" s="3" t="s">
        <v>3027</v>
      </c>
      <c r="F3115" s="2">
        <f>SUM(B3115+14)</f>
        <v>44022.646527777775</v>
      </c>
      <c r="G3115" s="2">
        <v>44025</v>
      </c>
      <c r="H3115" s="10">
        <v>29700</v>
      </c>
      <c r="I3115" s="10">
        <v>29700</v>
      </c>
      <c r="J3115" s="3" t="s">
        <v>37</v>
      </c>
      <c r="K3115" s="3" t="s">
        <v>16</v>
      </c>
      <c r="L3115" s="3"/>
    </row>
    <row r="3116" spans="1:12" ht="114.95" customHeight="1">
      <c r="A3116" s="32">
        <v>3157</v>
      </c>
      <c r="B3116" s="2">
        <v>44008.646527777775</v>
      </c>
      <c r="C3116" s="3" t="s">
        <v>2703</v>
      </c>
      <c r="D3116" s="3" t="s">
        <v>3026</v>
      </c>
      <c r="E3116" s="4" t="s">
        <v>3027</v>
      </c>
      <c r="F3116" s="2">
        <f>SUM(B3116+14)</f>
        <v>44022.646527777775</v>
      </c>
      <c r="G3116" s="5">
        <v>44025</v>
      </c>
      <c r="H3116" s="6">
        <v>29700</v>
      </c>
      <c r="I3116" s="7">
        <v>29700</v>
      </c>
      <c r="J3116" s="4" t="s">
        <v>37</v>
      </c>
      <c r="K3116" s="8" t="s">
        <v>16</v>
      </c>
      <c r="L3116" s="3"/>
    </row>
    <row r="3117" spans="1:12" ht="114.95" customHeight="1">
      <c r="A3117" s="32">
        <v>3077</v>
      </c>
      <c r="B3117" s="2">
        <v>44012.888194444444</v>
      </c>
      <c r="C3117" s="3" t="s">
        <v>2703</v>
      </c>
      <c r="D3117" s="3" t="s">
        <v>3028</v>
      </c>
      <c r="E3117" s="3" t="s">
        <v>3029</v>
      </c>
      <c r="F3117" s="2">
        <v>44024</v>
      </c>
      <c r="G3117" s="2">
        <v>44012</v>
      </c>
      <c r="H3117" s="10">
        <v>43750</v>
      </c>
      <c r="I3117" s="10">
        <v>43750</v>
      </c>
      <c r="J3117" s="3" t="s">
        <v>61</v>
      </c>
      <c r="K3117" s="3" t="s">
        <v>16</v>
      </c>
      <c r="L3117" s="3"/>
    </row>
    <row r="3118" spans="1:12" ht="114.95" customHeight="1">
      <c r="A3118" s="32">
        <v>3078</v>
      </c>
      <c r="B3118" s="2">
        <v>44013.698611111111</v>
      </c>
      <c r="C3118" s="3" t="s">
        <v>2703</v>
      </c>
      <c r="D3118" s="3" t="s">
        <v>2971</v>
      </c>
      <c r="E3118" s="3" t="s">
        <v>3030</v>
      </c>
      <c r="F3118" s="2">
        <v>44024</v>
      </c>
      <c r="G3118" s="2">
        <v>44013</v>
      </c>
      <c r="H3118" s="10">
        <v>54280</v>
      </c>
      <c r="I3118" s="10">
        <v>54280</v>
      </c>
      <c r="J3118" s="3" t="s">
        <v>61</v>
      </c>
      <c r="K3118" s="3" t="s">
        <v>16</v>
      </c>
      <c r="L3118" s="3"/>
    </row>
    <row r="3119" spans="1:12" ht="114.95" customHeight="1">
      <c r="A3119" s="32">
        <v>3079</v>
      </c>
      <c r="B3119" s="2">
        <v>44013.706250000003</v>
      </c>
      <c r="C3119" s="3" t="s">
        <v>2703</v>
      </c>
      <c r="D3119" s="3" t="s">
        <v>944</v>
      </c>
      <c r="E3119" s="3" t="s">
        <v>2981</v>
      </c>
      <c r="F3119" s="2">
        <v>44024</v>
      </c>
      <c r="G3119" s="2">
        <v>44012</v>
      </c>
      <c r="H3119" s="10">
        <v>67450</v>
      </c>
      <c r="I3119" s="10">
        <v>67450</v>
      </c>
      <c r="J3119" s="3" t="s">
        <v>61</v>
      </c>
      <c r="K3119" s="3" t="s">
        <v>16</v>
      </c>
      <c r="L3119" s="3"/>
    </row>
    <row r="3120" spans="1:12" ht="114.95" customHeight="1">
      <c r="A3120" s="32">
        <v>3316</v>
      </c>
      <c r="B3120" s="2">
        <v>44013.706250000003</v>
      </c>
      <c r="C3120" s="3" t="s">
        <v>2703</v>
      </c>
      <c r="D3120" s="3" t="s">
        <v>944</v>
      </c>
      <c r="E3120" s="4" t="s">
        <v>2981</v>
      </c>
      <c r="F3120" s="2">
        <v>44028</v>
      </c>
      <c r="G3120" s="5">
        <v>44012</v>
      </c>
      <c r="H3120" s="6">
        <v>67450</v>
      </c>
      <c r="I3120" s="7">
        <v>67450</v>
      </c>
      <c r="J3120" s="4" t="s">
        <v>61</v>
      </c>
      <c r="K3120" s="8" t="s">
        <v>16</v>
      </c>
      <c r="L3120" s="3"/>
    </row>
    <row r="3121" spans="1:12" ht="114.95" customHeight="1">
      <c r="A3121" s="32">
        <v>3080</v>
      </c>
      <c r="B3121" s="2">
        <v>44013.711805555555</v>
      </c>
      <c r="C3121" s="3" t="s">
        <v>2703</v>
      </c>
      <c r="D3121" s="3" t="s">
        <v>2971</v>
      </c>
      <c r="E3121" s="3" t="s">
        <v>3031</v>
      </c>
      <c r="F3121" s="2">
        <f>SUM(B3121+14)</f>
        <v>44027.711805555555</v>
      </c>
      <c r="G3121" s="2">
        <v>44013</v>
      </c>
      <c r="H3121" s="10">
        <v>247898</v>
      </c>
      <c r="I3121" s="10">
        <v>247898</v>
      </c>
      <c r="J3121" s="3" t="s">
        <v>61</v>
      </c>
      <c r="K3121" s="3" t="s">
        <v>16</v>
      </c>
      <c r="L3121" s="3"/>
    </row>
    <row r="3122" spans="1:12" ht="114.95" customHeight="1">
      <c r="A3122" s="32">
        <v>3081</v>
      </c>
      <c r="B3122" s="2">
        <v>44019.434027777781</v>
      </c>
      <c r="C3122" s="3" t="s">
        <v>2703</v>
      </c>
      <c r="D3122" s="3" t="s">
        <v>3032</v>
      </c>
      <c r="E3122" s="3" t="s">
        <v>289</v>
      </c>
      <c r="F3122" s="2">
        <v>44029</v>
      </c>
      <c r="G3122" s="2">
        <v>44033</v>
      </c>
      <c r="H3122" s="10">
        <v>50000</v>
      </c>
      <c r="I3122" s="10">
        <v>50000</v>
      </c>
      <c r="J3122" s="3" t="s">
        <v>37</v>
      </c>
      <c r="K3122" s="3" t="s">
        <v>16</v>
      </c>
      <c r="L3122" s="3"/>
    </row>
    <row r="3123" spans="1:12" ht="114.95" customHeight="1">
      <c r="A3123" s="32">
        <v>3082</v>
      </c>
      <c r="B3123" s="2">
        <v>44020.602777777778</v>
      </c>
      <c r="C3123" s="3" t="s">
        <v>2703</v>
      </c>
      <c r="D3123" s="3" t="s">
        <v>1221</v>
      </c>
      <c r="E3123" s="3" t="s">
        <v>3033</v>
      </c>
      <c r="F3123" s="2">
        <f>SUM(B3123+14)</f>
        <v>44034.602777777778</v>
      </c>
      <c r="G3123" s="2">
        <v>44034</v>
      </c>
      <c r="H3123" s="10">
        <v>110000</v>
      </c>
      <c r="I3123" s="10">
        <v>110000</v>
      </c>
      <c r="J3123" s="3" t="s">
        <v>15</v>
      </c>
      <c r="K3123" s="3" t="s">
        <v>16</v>
      </c>
      <c r="L3123" s="3"/>
    </row>
    <row r="3124" spans="1:12" ht="114.95" customHeight="1">
      <c r="A3124" s="32">
        <v>3083</v>
      </c>
      <c r="B3124" s="2">
        <v>44020.796527777777</v>
      </c>
      <c r="C3124" s="3" t="s">
        <v>2703</v>
      </c>
      <c r="D3124" s="3" t="s">
        <v>2926</v>
      </c>
      <c r="E3124" s="3" t="s">
        <v>1082</v>
      </c>
      <c r="F3124" s="2">
        <v>44030</v>
      </c>
      <c r="G3124" s="2">
        <v>44019</v>
      </c>
      <c r="H3124" s="10">
        <v>108022</v>
      </c>
      <c r="I3124" s="10">
        <v>108022</v>
      </c>
      <c r="J3124" s="3" t="s">
        <v>61</v>
      </c>
      <c r="K3124" s="3" t="s">
        <v>16</v>
      </c>
      <c r="L3124" s="3"/>
    </row>
    <row r="3125" spans="1:12" ht="114.95" customHeight="1">
      <c r="A3125" s="32">
        <v>3084</v>
      </c>
      <c r="B3125" s="2">
        <v>44023.430555555555</v>
      </c>
      <c r="C3125" s="3" t="s">
        <v>2703</v>
      </c>
      <c r="D3125" s="3" t="s">
        <v>3034</v>
      </c>
      <c r="E3125" s="3" t="s">
        <v>3035</v>
      </c>
      <c r="F3125" s="2">
        <f>SUM(B3125+14)</f>
        <v>44037.430555555555</v>
      </c>
      <c r="G3125" s="2">
        <v>44022</v>
      </c>
      <c r="H3125" s="10">
        <v>57000</v>
      </c>
      <c r="I3125" s="10">
        <v>57000</v>
      </c>
      <c r="J3125" s="3" t="s">
        <v>61</v>
      </c>
      <c r="K3125" s="3" t="s">
        <v>16</v>
      </c>
      <c r="L3125" s="3"/>
    </row>
    <row r="3126" spans="1:12" ht="114.95" customHeight="1">
      <c r="A3126" s="32">
        <v>3085</v>
      </c>
      <c r="B3126" s="2">
        <v>44025.57916666667</v>
      </c>
      <c r="C3126" s="3" t="s">
        <v>2703</v>
      </c>
      <c r="D3126" s="3" t="s">
        <v>209</v>
      </c>
      <c r="E3126" s="3" t="s">
        <v>180</v>
      </c>
      <c r="F3126" s="2">
        <v>44035</v>
      </c>
      <c r="G3126" s="2">
        <v>44044</v>
      </c>
      <c r="H3126" s="10">
        <v>3761742</v>
      </c>
      <c r="I3126" s="10">
        <v>3761742</v>
      </c>
      <c r="J3126" s="3" t="s">
        <v>216</v>
      </c>
      <c r="K3126" s="3" t="s">
        <v>16</v>
      </c>
      <c r="L3126" s="3"/>
    </row>
    <row r="3127" spans="1:12" ht="114.95" customHeight="1">
      <c r="A3127" s="32">
        <v>3087</v>
      </c>
      <c r="B3127" s="2">
        <v>44025.781944444447</v>
      </c>
      <c r="C3127" s="3" t="s">
        <v>2703</v>
      </c>
      <c r="D3127" s="3" t="s">
        <v>2723</v>
      </c>
      <c r="E3127" s="3" t="s">
        <v>3036</v>
      </c>
      <c r="F3127" s="2">
        <f>SUM(B3127+14)</f>
        <v>44039.781944444447</v>
      </c>
      <c r="G3127" s="2">
        <v>44044</v>
      </c>
      <c r="H3127" s="10">
        <v>148000</v>
      </c>
      <c r="I3127" s="10">
        <v>148000</v>
      </c>
      <c r="J3127" s="3" t="s">
        <v>19</v>
      </c>
      <c r="K3127" s="3" t="s">
        <v>16</v>
      </c>
      <c r="L3127" s="3"/>
    </row>
    <row r="3128" spans="1:12" ht="114.95" customHeight="1">
      <c r="A3128" s="32">
        <v>3088</v>
      </c>
      <c r="B3128" s="2">
        <v>44028.765277777777</v>
      </c>
      <c r="C3128" s="3" t="s">
        <v>2703</v>
      </c>
      <c r="D3128" s="3" t="s">
        <v>600</v>
      </c>
      <c r="E3128" s="3" t="s">
        <v>2740</v>
      </c>
      <c r="F3128" s="2">
        <v>44038</v>
      </c>
      <c r="G3128" s="2">
        <v>44042</v>
      </c>
      <c r="H3128" s="10">
        <v>30120</v>
      </c>
      <c r="I3128" s="10">
        <v>30120</v>
      </c>
      <c r="J3128" s="3" t="s">
        <v>37</v>
      </c>
      <c r="K3128" s="3" t="s">
        <v>16</v>
      </c>
      <c r="L3128" s="3"/>
    </row>
    <row r="3129" spans="1:12" ht="114.95" customHeight="1">
      <c r="A3129" s="32">
        <v>3089</v>
      </c>
      <c r="B3129" s="2">
        <v>44028.768750000003</v>
      </c>
      <c r="C3129" s="3" t="s">
        <v>2703</v>
      </c>
      <c r="D3129" s="3" t="s">
        <v>2053</v>
      </c>
      <c r="E3129" s="3" t="s">
        <v>2740</v>
      </c>
      <c r="F3129" s="2">
        <v>44038</v>
      </c>
      <c r="G3129" s="2">
        <v>44042</v>
      </c>
      <c r="H3129" s="10">
        <v>2000000</v>
      </c>
      <c r="I3129" s="10">
        <v>2000000</v>
      </c>
      <c r="J3129" s="3" t="s">
        <v>37</v>
      </c>
      <c r="K3129" s="3" t="s">
        <v>16</v>
      </c>
      <c r="L3129" s="3"/>
    </row>
    <row r="3130" spans="1:12" ht="114.95" customHeight="1">
      <c r="A3130" s="32">
        <v>3090</v>
      </c>
      <c r="B3130" s="2">
        <v>44028.771527777775</v>
      </c>
      <c r="C3130" s="3" t="s">
        <v>2703</v>
      </c>
      <c r="D3130" s="3" t="s">
        <v>2165</v>
      </c>
      <c r="E3130" s="3" t="s">
        <v>2740</v>
      </c>
      <c r="F3130" s="2">
        <v>44038</v>
      </c>
      <c r="G3130" s="2">
        <v>44042</v>
      </c>
      <c r="H3130" s="10">
        <v>42300</v>
      </c>
      <c r="I3130" s="10">
        <v>42300</v>
      </c>
      <c r="J3130" s="3" t="s">
        <v>37</v>
      </c>
      <c r="K3130" s="3" t="s">
        <v>16</v>
      </c>
      <c r="L3130" s="3"/>
    </row>
    <row r="3131" spans="1:12" ht="114.95" customHeight="1">
      <c r="A3131" s="32">
        <v>3091</v>
      </c>
      <c r="B3131" s="2">
        <v>44028.775694444441</v>
      </c>
      <c r="C3131" s="3" t="s">
        <v>2703</v>
      </c>
      <c r="D3131" s="3" t="s">
        <v>3037</v>
      </c>
      <c r="E3131" s="3" t="s">
        <v>3038</v>
      </c>
      <c r="F3131" s="2">
        <v>44038</v>
      </c>
      <c r="G3131" s="2">
        <v>44042</v>
      </c>
      <c r="H3131" s="10">
        <v>27612</v>
      </c>
      <c r="I3131" s="10">
        <v>27612</v>
      </c>
      <c r="J3131" s="3" t="s">
        <v>37</v>
      </c>
      <c r="K3131" s="3" t="s">
        <v>16</v>
      </c>
      <c r="L3131" s="3"/>
    </row>
    <row r="3132" spans="1:12" ht="114.95" customHeight="1">
      <c r="A3132" s="32">
        <v>3092</v>
      </c>
      <c r="B3132" s="2">
        <v>44028.779166666667</v>
      </c>
      <c r="C3132" s="3" t="s">
        <v>2703</v>
      </c>
      <c r="D3132" s="3" t="s">
        <v>3039</v>
      </c>
      <c r="E3132" s="3" t="s">
        <v>2740</v>
      </c>
      <c r="F3132" s="2">
        <v>44038</v>
      </c>
      <c r="G3132" s="2">
        <v>44042</v>
      </c>
      <c r="H3132" s="10">
        <v>52950</v>
      </c>
      <c r="I3132" s="10">
        <v>52950</v>
      </c>
      <c r="J3132" s="3" t="s">
        <v>37</v>
      </c>
      <c r="K3132" s="3" t="s">
        <v>16</v>
      </c>
      <c r="L3132" s="3"/>
    </row>
    <row r="3133" spans="1:12" ht="114.95" customHeight="1">
      <c r="A3133" s="32">
        <v>3093</v>
      </c>
      <c r="B3133" s="2">
        <v>44029.688194444447</v>
      </c>
      <c r="C3133" s="3" t="s">
        <v>2703</v>
      </c>
      <c r="D3133" s="3" t="s">
        <v>471</v>
      </c>
      <c r="E3133" s="3" t="s">
        <v>3040</v>
      </c>
      <c r="F3133" s="2">
        <f t="shared" ref="F3133:F3144" si="130">SUM(B3133+14)</f>
        <v>44043.688194444447</v>
      </c>
      <c r="G3133" s="2">
        <v>44029</v>
      </c>
      <c r="H3133" s="10">
        <v>32016</v>
      </c>
      <c r="I3133" s="10">
        <v>32016</v>
      </c>
      <c r="J3133" s="3" t="s">
        <v>61</v>
      </c>
      <c r="K3133" s="3" t="s">
        <v>16</v>
      </c>
      <c r="L3133" s="3"/>
    </row>
    <row r="3134" spans="1:12" ht="114.95" customHeight="1">
      <c r="A3134" s="32">
        <v>3094</v>
      </c>
      <c r="B3134" s="2">
        <v>44032.492361111108</v>
      </c>
      <c r="C3134" s="3" t="s">
        <v>2703</v>
      </c>
      <c r="D3134" s="3" t="s">
        <v>1791</v>
      </c>
      <c r="E3134" s="3" t="s">
        <v>2832</v>
      </c>
      <c r="F3134" s="2">
        <f t="shared" si="130"/>
        <v>44046.492361111108</v>
      </c>
      <c r="G3134" s="2">
        <v>44046</v>
      </c>
      <c r="H3134" s="10">
        <v>365000</v>
      </c>
      <c r="I3134" s="10">
        <v>365000</v>
      </c>
      <c r="J3134" s="3" t="s">
        <v>15</v>
      </c>
      <c r="K3134" s="3" t="s">
        <v>16</v>
      </c>
      <c r="L3134" s="3"/>
    </row>
    <row r="3135" spans="1:12" ht="114.95" customHeight="1">
      <c r="A3135" s="32">
        <v>3095</v>
      </c>
      <c r="B3135" s="2">
        <v>44035.373611111114</v>
      </c>
      <c r="C3135" s="3" t="s">
        <v>2703</v>
      </c>
      <c r="D3135" s="3" t="s">
        <v>2968</v>
      </c>
      <c r="E3135" s="3" t="s">
        <v>2963</v>
      </c>
      <c r="F3135" s="2">
        <f t="shared" si="130"/>
        <v>44049.373611111114</v>
      </c>
      <c r="G3135" s="2">
        <v>44034</v>
      </c>
      <c r="H3135" s="10">
        <v>120000</v>
      </c>
      <c r="I3135" s="10">
        <v>120000</v>
      </c>
      <c r="J3135" s="3" t="s">
        <v>61</v>
      </c>
      <c r="K3135" s="3" t="s">
        <v>16</v>
      </c>
      <c r="L3135" s="3"/>
    </row>
    <row r="3136" spans="1:12" ht="114.95" customHeight="1">
      <c r="A3136" s="32">
        <v>3096</v>
      </c>
      <c r="B3136" s="2">
        <v>44035.504166666666</v>
      </c>
      <c r="C3136" s="3" t="s">
        <v>2703</v>
      </c>
      <c r="D3136" s="3" t="s">
        <v>139</v>
      </c>
      <c r="E3136" s="3" t="s">
        <v>2969</v>
      </c>
      <c r="F3136" s="2">
        <f t="shared" si="130"/>
        <v>44049.504166666666</v>
      </c>
      <c r="G3136" s="2">
        <v>44033</v>
      </c>
      <c r="H3136" s="10">
        <v>34200</v>
      </c>
      <c r="I3136" s="10">
        <v>34200</v>
      </c>
      <c r="J3136" s="3" t="s">
        <v>61</v>
      </c>
      <c r="K3136" s="3" t="s">
        <v>16</v>
      </c>
      <c r="L3136" s="3"/>
    </row>
    <row r="3137" spans="1:12" ht="114.95" customHeight="1">
      <c r="A3137" s="32">
        <v>3097</v>
      </c>
      <c r="B3137" s="2">
        <v>44036.378472222219</v>
      </c>
      <c r="C3137" s="3" t="s">
        <v>2703</v>
      </c>
      <c r="D3137" s="3" t="s">
        <v>3041</v>
      </c>
      <c r="E3137" s="3" t="s">
        <v>3042</v>
      </c>
      <c r="F3137" s="2">
        <f t="shared" si="130"/>
        <v>44050.378472222219</v>
      </c>
      <c r="G3137" s="2">
        <v>44050</v>
      </c>
      <c r="H3137" s="10">
        <v>50000</v>
      </c>
      <c r="I3137" s="10">
        <v>50000</v>
      </c>
      <c r="J3137" s="3" t="s">
        <v>15</v>
      </c>
      <c r="K3137" s="3" t="s">
        <v>16</v>
      </c>
      <c r="L3137" s="3"/>
    </row>
    <row r="3138" spans="1:12" ht="114.95" customHeight="1">
      <c r="A3138" s="32">
        <v>3098</v>
      </c>
      <c r="B3138" s="2">
        <v>44037.507638888892</v>
      </c>
      <c r="C3138" s="3" t="s">
        <v>2703</v>
      </c>
      <c r="D3138" s="3" t="s">
        <v>2966</v>
      </c>
      <c r="E3138" s="3" t="s">
        <v>2967</v>
      </c>
      <c r="F3138" s="2">
        <f t="shared" si="130"/>
        <v>44051.507638888892</v>
      </c>
      <c r="G3138" s="2">
        <v>44036</v>
      </c>
      <c r="H3138" s="10">
        <v>43079</v>
      </c>
      <c r="I3138" s="10">
        <v>43079</v>
      </c>
      <c r="J3138" s="3" t="s">
        <v>61</v>
      </c>
      <c r="K3138" s="3" t="s">
        <v>16</v>
      </c>
      <c r="L3138" s="3"/>
    </row>
    <row r="3139" spans="1:12" ht="114.95" customHeight="1">
      <c r="A3139" s="32">
        <v>3086</v>
      </c>
      <c r="B3139" s="2">
        <v>44043.563194444447</v>
      </c>
      <c r="C3139" s="3" t="s">
        <v>2703</v>
      </c>
      <c r="D3139" s="3" t="s">
        <v>3043</v>
      </c>
      <c r="E3139" s="3" t="s">
        <v>3042</v>
      </c>
      <c r="F3139" s="2">
        <f t="shared" si="130"/>
        <v>44057.563194444447</v>
      </c>
      <c r="G3139" s="2">
        <v>44039</v>
      </c>
      <c r="H3139" s="10">
        <v>60000</v>
      </c>
      <c r="I3139" s="10">
        <v>60000</v>
      </c>
      <c r="J3139" s="3" t="s">
        <v>15</v>
      </c>
      <c r="K3139" s="3" t="s">
        <v>16</v>
      </c>
      <c r="L3139" s="3"/>
    </row>
    <row r="3140" spans="1:12" ht="114.95" customHeight="1">
      <c r="A3140" s="32">
        <v>3099</v>
      </c>
      <c r="B3140" s="2">
        <v>44047.526388888888</v>
      </c>
      <c r="C3140" s="3" t="s">
        <v>2703</v>
      </c>
      <c r="D3140" s="3" t="s">
        <v>139</v>
      </c>
      <c r="E3140" s="3" t="s">
        <v>3044</v>
      </c>
      <c r="F3140" s="2">
        <f t="shared" si="130"/>
        <v>44061.526388888888</v>
      </c>
      <c r="G3140" s="2">
        <v>44046</v>
      </c>
      <c r="H3140" s="10">
        <v>101700</v>
      </c>
      <c r="I3140" s="10">
        <v>101700</v>
      </c>
      <c r="J3140" s="3" t="s">
        <v>61</v>
      </c>
      <c r="K3140" s="3" t="s">
        <v>16</v>
      </c>
      <c r="L3140" s="3"/>
    </row>
    <row r="3141" spans="1:12" ht="114.95" customHeight="1">
      <c r="A3141" s="32">
        <v>3100</v>
      </c>
      <c r="B3141" s="2">
        <v>44050.584027777775</v>
      </c>
      <c r="C3141" s="3" t="s">
        <v>2703</v>
      </c>
      <c r="D3141" s="3" t="s">
        <v>2828</v>
      </c>
      <c r="E3141" s="3" t="s">
        <v>2964</v>
      </c>
      <c r="F3141" s="2">
        <f t="shared" si="130"/>
        <v>44064.584027777775</v>
      </c>
      <c r="G3141" s="2">
        <v>44049</v>
      </c>
      <c r="H3141" s="10">
        <v>33220</v>
      </c>
      <c r="I3141" s="10">
        <v>33220</v>
      </c>
      <c r="J3141" s="3" t="s">
        <v>61</v>
      </c>
      <c r="K3141" s="3" t="s">
        <v>16</v>
      </c>
      <c r="L3141" s="3"/>
    </row>
    <row r="3142" spans="1:12" ht="114.95" customHeight="1">
      <c r="A3142" s="32">
        <v>3101</v>
      </c>
      <c r="B3142" s="2">
        <v>44053.394444444442</v>
      </c>
      <c r="C3142" s="3" t="s">
        <v>2703</v>
      </c>
      <c r="D3142" s="3" t="s">
        <v>544</v>
      </c>
      <c r="E3142" s="3" t="s">
        <v>3045</v>
      </c>
      <c r="F3142" s="2">
        <f t="shared" si="130"/>
        <v>44067.394444444442</v>
      </c>
      <c r="G3142" s="2">
        <v>44050</v>
      </c>
      <c r="H3142" s="10">
        <v>107439</v>
      </c>
      <c r="I3142" s="10">
        <v>107439</v>
      </c>
      <c r="J3142" s="3" t="s">
        <v>61</v>
      </c>
      <c r="K3142" s="3" t="s">
        <v>16</v>
      </c>
      <c r="L3142" s="3"/>
    </row>
    <row r="3143" spans="1:12" ht="114.95" customHeight="1">
      <c r="A3143" s="32">
        <v>3102</v>
      </c>
      <c r="B3143" s="2">
        <v>44054.56527777778</v>
      </c>
      <c r="C3143" s="3" t="s">
        <v>2703</v>
      </c>
      <c r="D3143" s="3" t="s">
        <v>3046</v>
      </c>
      <c r="E3143" s="3" t="s">
        <v>3047</v>
      </c>
      <c r="F3143" s="2">
        <f t="shared" si="130"/>
        <v>44068.56527777778</v>
      </c>
      <c r="G3143" s="2">
        <v>44053</v>
      </c>
      <c r="H3143" s="10">
        <v>56250</v>
      </c>
      <c r="I3143" s="10">
        <v>56250</v>
      </c>
      <c r="J3143" s="3" t="s">
        <v>61</v>
      </c>
      <c r="K3143" s="3" t="s">
        <v>16</v>
      </c>
      <c r="L3143" s="3"/>
    </row>
    <row r="3144" spans="1:12" ht="114.95" customHeight="1">
      <c r="A3144" s="32">
        <v>3103</v>
      </c>
      <c r="B3144" s="2">
        <v>44059.926388888889</v>
      </c>
      <c r="C3144" s="3" t="s">
        <v>2703</v>
      </c>
      <c r="D3144" s="3" t="s">
        <v>3048</v>
      </c>
      <c r="E3144" s="3" t="s">
        <v>3049</v>
      </c>
      <c r="F3144" s="2">
        <f t="shared" si="130"/>
        <v>44073.926388888889</v>
      </c>
      <c r="G3144" s="2">
        <v>44057</v>
      </c>
      <c r="H3144" s="10">
        <v>53521.05</v>
      </c>
      <c r="I3144" s="10">
        <v>53521.05</v>
      </c>
      <c r="J3144" s="3" t="s">
        <v>61</v>
      </c>
      <c r="K3144" s="3" t="s">
        <v>16</v>
      </c>
      <c r="L3144" s="3"/>
    </row>
    <row r="3145" spans="1:12" ht="114.95" customHeight="1">
      <c r="A3145" s="32">
        <v>3104</v>
      </c>
      <c r="B3145" s="2">
        <v>44067.532638888886</v>
      </c>
      <c r="C3145" s="3" t="s">
        <v>2703</v>
      </c>
      <c r="D3145" s="3" t="s">
        <v>3050</v>
      </c>
      <c r="E3145" s="3" t="s">
        <v>3051</v>
      </c>
      <c r="F3145" s="2">
        <v>44077</v>
      </c>
      <c r="G3145" s="2">
        <v>44082</v>
      </c>
      <c r="H3145" s="10">
        <v>80000</v>
      </c>
      <c r="I3145" s="10">
        <v>80000</v>
      </c>
      <c r="J3145" s="3" t="s">
        <v>73</v>
      </c>
      <c r="K3145" s="3" t="s">
        <v>16</v>
      </c>
      <c r="L3145" s="3"/>
    </row>
    <row r="3146" spans="1:12" ht="114.95" customHeight="1">
      <c r="A3146" s="32">
        <v>3105</v>
      </c>
      <c r="B3146" s="2">
        <v>44070.501388888886</v>
      </c>
      <c r="C3146" s="3" t="s">
        <v>2703</v>
      </c>
      <c r="D3146" s="3" t="s">
        <v>67</v>
      </c>
      <c r="E3146" s="3" t="s">
        <v>3052</v>
      </c>
      <c r="F3146" s="2">
        <v>44080</v>
      </c>
      <c r="G3146" s="2">
        <v>44069</v>
      </c>
      <c r="H3146" s="10">
        <v>48000</v>
      </c>
      <c r="I3146" s="10">
        <v>48000</v>
      </c>
      <c r="J3146" s="3" t="s">
        <v>61</v>
      </c>
      <c r="K3146" s="3" t="s">
        <v>16</v>
      </c>
      <c r="L3146" s="3"/>
    </row>
    <row r="3147" spans="1:12" ht="114.95" customHeight="1">
      <c r="A3147" s="32">
        <v>3106</v>
      </c>
      <c r="B3147" s="2">
        <v>44070.521527777775</v>
      </c>
      <c r="C3147" s="3" t="s">
        <v>2703</v>
      </c>
      <c r="D3147" s="3" t="s">
        <v>3053</v>
      </c>
      <c r="E3147" s="3" t="s">
        <v>2919</v>
      </c>
      <c r="F3147" s="2">
        <v>44080</v>
      </c>
      <c r="G3147" s="2">
        <v>44069</v>
      </c>
      <c r="H3147" s="10">
        <v>32000</v>
      </c>
      <c r="I3147" s="10">
        <v>32000</v>
      </c>
      <c r="J3147" s="3" t="s">
        <v>61</v>
      </c>
      <c r="K3147" s="3" t="s">
        <v>16</v>
      </c>
      <c r="L3147" s="3"/>
    </row>
    <row r="3148" spans="1:12" ht="114.95" customHeight="1">
      <c r="A3148" s="32">
        <v>3107</v>
      </c>
      <c r="B3148" s="2">
        <v>44074.650694444441</v>
      </c>
      <c r="C3148" s="3" t="s">
        <v>2703</v>
      </c>
      <c r="D3148" s="3" t="s">
        <v>3054</v>
      </c>
      <c r="E3148" s="3" t="s">
        <v>3055</v>
      </c>
      <c r="F3148" s="2">
        <v>44085</v>
      </c>
      <c r="G3148" s="2">
        <v>44071</v>
      </c>
      <c r="H3148" s="10">
        <v>43123</v>
      </c>
      <c r="I3148" s="10">
        <v>43123</v>
      </c>
      <c r="J3148" s="3" t="s">
        <v>61</v>
      </c>
      <c r="K3148" s="3" t="s">
        <v>16</v>
      </c>
      <c r="L3148" s="3"/>
    </row>
    <row r="3149" spans="1:12" ht="114.95" customHeight="1">
      <c r="A3149" s="32">
        <v>3108</v>
      </c>
      <c r="B3149" s="21">
        <v>44076.486111111109</v>
      </c>
      <c r="C3149" s="13" t="s">
        <v>2703</v>
      </c>
      <c r="D3149" s="13" t="s">
        <v>2928</v>
      </c>
      <c r="E3149" s="13" t="s">
        <v>2929</v>
      </c>
      <c r="F3149" s="22">
        <f t="shared" ref="F3149:F3175" si="131">SUM(B3149+14)</f>
        <v>44090.486111111109</v>
      </c>
      <c r="G3149" s="21">
        <v>44091</v>
      </c>
      <c r="H3149" s="23">
        <v>42350</v>
      </c>
      <c r="I3149" s="23">
        <v>42350</v>
      </c>
      <c r="J3149" s="13" t="s">
        <v>15</v>
      </c>
      <c r="K3149" s="24" t="s">
        <v>16</v>
      </c>
      <c r="L3149" s="3"/>
    </row>
    <row r="3150" spans="1:12" ht="114.95" customHeight="1">
      <c r="A3150" s="32">
        <v>3109</v>
      </c>
      <c r="B3150" s="21">
        <v>44077.663194444445</v>
      </c>
      <c r="C3150" s="13" t="s">
        <v>2703</v>
      </c>
      <c r="D3150" s="13" t="s">
        <v>2875</v>
      </c>
      <c r="E3150" s="13" t="s">
        <v>3056</v>
      </c>
      <c r="F3150" s="22">
        <f t="shared" si="131"/>
        <v>44091.663194444445</v>
      </c>
      <c r="G3150" s="21">
        <v>44092</v>
      </c>
      <c r="H3150" s="23">
        <v>33440</v>
      </c>
      <c r="I3150" s="23">
        <v>33440</v>
      </c>
      <c r="J3150" s="13" t="s">
        <v>37</v>
      </c>
      <c r="K3150" s="24" t="s">
        <v>16</v>
      </c>
      <c r="L3150" s="3"/>
    </row>
    <row r="3151" spans="1:12" ht="114.95" customHeight="1">
      <c r="A3151" s="32">
        <v>3110</v>
      </c>
      <c r="B3151" s="21">
        <v>44077.696527777778</v>
      </c>
      <c r="C3151" s="13" t="s">
        <v>2703</v>
      </c>
      <c r="D3151" s="13" t="s">
        <v>3057</v>
      </c>
      <c r="E3151" s="13" t="s">
        <v>3058</v>
      </c>
      <c r="F3151" s="22">
        <f t="shared" si="131"/>
        <v>44091.696527777778</v>
      </c>
      <c r="G3151" s="21">
        <v>44076</v>
      </c>
      <c r="H3151" s="23">
        <v>33000</v>
      </c>
      <c r="I3151" s="23">
        <v>33000</v>
      </c>
      <c r="J3151" s="13" t="s">
        <v>61</v>
      </c>
      <c r="K3151" s="24" t="s">
        <v>16</v>
      </c>
      <c r="L3151" s="3"/>
    </row>
    <row r="3152" spans="1:12" ht="114.95" customHeight="1">
      <c r="A3152" s="32">
        <v>3111</v>
      </c>
      <c r="B3152" s="21">
        <v>44083.686111111114</v>
      </c>
      <c r="C3152" s="13" t="s">
        <v>2703</v>
      </c>
      <c r="D3152" s="13" t="s">
        <v>3059</v>
      </c>
      <c r="E3152" s="13" t="s">
        <v>3060</v>
      </c>
      <c r="F3152" s="22">
        <f t="shared" si="131"/>
        <v>44097.686111111114</v>
      </c>
      <c r="G3152" s="21">
        <v>44082</v>
      </c>
      <c r="H3152" s="23">
        <v>50000</v>
      </c>
      <c r="I3152" s="23">
        <v>50000</v>
      </c>
      <c r="J3152" s="13" t="s">
        <v>61</v>
      </c>
      <c r="K3152" s="24" t="s">
        <v>16</v>
      </c>
      <c r="L3152" s="3"/>
    </row>
    <row r="3153" spans="1:12" ht="114.95" customHeight="1">
      <c r="A3153" s="32">
        <v>3112</v>
      </c>
      <c r="B3153" s="21">
        <v>44084.683333333334</v>
      </c>
      <c r="C3153" s="13" t="s">
        <v>2703</v>
      </c>
      <c r="D3153" s="13" t="s">
        <v>2935</v>
      </c>
      <c r="E3153" s="13" t="s">
        <v>3061</v>
      </c>
      <c r="F3153" s="22">
        <f t="shared" si="131"/>
        <v>44098.683333333334</v>
      </c>
      <c r="G3153" s="21">
        <v>44081</v>
      </c>
      <c r="H3153" s="23">
        <v>25000</v>
      </c>
      <c r="I3153" s="23">
        <v>25000</v>
      </c>
      <c r="J3153" s="13" t="s">
        <v>61</v>
      </c>
      <c r="K3153" s="24" t="s">
        <v>16</v>
      </c>
      <c r="L3153" s="3"/>
    </row>
    <row r="3154" spans="1:12" ht="114.95" customHeight="1">
      <c r="A3154" s="32">
        <v>3113</v>
      </c>
      <c r="B3154" s="21">
        <v>44085.654166666667</v>
      </c>
      <c r="C3154" s="13" t="s">
        <v>2703</v>
      </c>
      <c r="D3154" s="13" t="s">
        <v>892</v>
      </c>
      <c r="E3154" s="13" t="s">
        <v>2964</v>
      </c>
      <c r="F3154" s="22">
        <f t="shared" si="131"/>
        <v>44099.654166666667</v>
      </c>
      <c r="G3154" s="21">
        <v>44084</v>
      </c>
      <c r="H3154" s="23">
        <v>252417</v>
      </c>
      <c r="I3154" s="23">
        <v>252417</v>
      </c>
      <c r="J3154" s="13" t="s">
        <v>61</v>
      </c>
      <c r="K3154" s="24" t="s">
        <v>16</v>
      </c>
      <c r="L3154" s="3"/>
    </row>
    <row r="3155" spans="1:12" ht="114.95" customHeight="1">
      <c r="A3155" s="32">
        <v>3114</v>
      </c>
      <c r="B3155" s="21">
        <v>44085.674305555556</v>
      </c>
      <c r="C3155" s="13" t="s">
        <v>2703</v>
      </c>
      <c r="D3155" s="13" t="s">
        <v>2971</v>
      </c>
      <c r="E3155" s="13" t="s">
        <v>3062</v>
      </c>
      <c r="F3155" s="22">
        <f t="shared" si="131"/>
        <v>44099.674305555556</v>
      </c>
      <c r="G3155" s="21">
        <v>44084</v>
      </c>
      <c r="H3155" s="23">
        <v>48536</v>
      </c>
      <c r="I3155" s="23">
        <v>48536</v>
      </c>
      <c r="J3155" s="13" t="s">
        <v>61</v>
      </c>
      <c r="K3155" s="24" t="s">
        <v>16</v>
      </c>
      <c r="L3155" s="13"/>
    </row>
    <row r="3156" spans="1:12" ht="114.95" customHeight="1">
      <c r="A3156" s="32">
        <v>3115</v>
      </c>
      <c r="B3156" s="21">
        <v>44099.569444444445</v>
      </c>
      <c r="C3156" s="13" t="s">
        <v>2703</v>
      </c>
      <c r="D3156" s="13" t="s">
        <v>3063</v>
      </c>
      <c r="E3156" s="13" t="s">
        <v>3064</v>
      </c>
      <c r="F3156" s="22">
        <f t="shared" si="131"/>
        <v>44113.569444444445</v>
      </c>
      <c r="G3156" s="21">
        <v>44098</v>
      </c>
      <c r="H3156" s="23">
        <v>2340744</v>
      </c>
      <c r="I3156" s="23">
        <v>2500000</v>
      </c>
      <c r="J3156" s="13" t="s">
        <v>61</v>
      </c>
      <c r="K3156" s="24" t="s">
        <v>16</v>
      </c>
      <c r="L3156" s="3"/>
    </row>
    <row r="3157" spans="1:12" ht="114.95" customHeight="1">
      <c r="A3157" s="32">
        <v>3116</v>
      </c>
      <c r="B3157" s="21">
        <v>44104.57916666667</v>
      </c>
      <c r="C3157" s="24" t="s">
        <v>2703</v>
      </c>
      <c r="D3157" s="13" t="s">
        <v>3065</v>
      </c>
      <c r="E3157" s="13" t="s">
        <v>2912</v>
      </c>
      <c r="F3157" s="22">
        <f t="shared" si="131"/>
        <v>44118.57916666667</v>
      </c>
      <c r="G3157" s="21">
        <v>44119</v>
      </c>
      <c r="H3157" s="23">
        <v>30000</v>
      </c>
      <c r="I3157" s="23">
        <v>30000</v>
      </c>
      <c r="J3157" s="13" t="s">
        <v>15</v>
      </c>
      <c r="K3157" s="24" t="s">
        <v>16</v>
      </c>
      <c r="L3157" s="3"/>
    </row>
    <row r="3158" spans="1:12" ht="114.95" customHeight="1">
      <c r="A3158" s="32">
        <v>3129</v>
      </c>
      <c r="B3158" s="28">
        <v>44104.57916666667</v>
      </c>
      <c r="C3158" s="3" t="s">
        <v>2703</v>
      </c>
      <c r="D3158" s="3" t="s">
        <v>3065</v>
      </c>
      <c r="E3158" s="3" t="s">
        <v>2912</v>
      </c>
      <c r="F3158" s="28">
        <f t="shared" si="131"/>
        <v>44118.57916666667</v>
      </c>
      <c r="G3158" s="28">
        <v>44119</v>
      </c>
      <c r="H3158" s="7">
        <v>30000</v>
      </c>
      <c r="I3158" s="7">
        <v>30000</v>
      </c>
      <c r="J3158" s="3" t="s">
        <v>15</v>
      </c>
      <c r="K3158" s="29" t="s">
        <v>16</v>
      </c>
      <c r="L3158" s="3"/>
    </row>
    <row r="3159" spans="1:12" ht="114.95" customHeight="1">
      <c r="A3159" s="32">
        <v>3117</v>
      </c>
      <c r="B3159" s="21">
        <v>44104.60833333333</v>
      </c>
      <c r="C3159" s="24" t="s">
        <v>2703</v>
      </c>
      <c r="D3159" s="13" t="s">
        <v>3066</v>
      </c>
      <c r="E3159" s="13" t="s">
        <v>2912</v>
      </c>
      <c r="F3159" s="22">
        <f t="shared" si="131"/>
        <v>44118.60833333333</v>
      </c>
      <c r="G3159" s="21">
        <v>44119</v>
      </c>
      <c r="H3159" s="23">
        <v>34752</v>
      </c>
      <c r="I3159" s="23">
        <v>34752</v>
      </c>
      <c r="J3159" s="13" t="s">
        <v>15</v>
      </c>
      <c r="K3159" s="24" t="s">
        <v>16</v>
      </c>
      <c r="L3159" s="3"/>
    </row>
    <row r="3160" spans="1:12" ht="114.95" customHeight="1">
      <c r="A3160" s="32">
        <v>3130</v>
      </c>
      <c r="B3160" s="28">
        <v>44104.60833333333</v>
      </c>
      <c r="C3160" s="3" t="s">
        <v>2703</v>
      </c>
      <c r="D3160" s="3" t="s">
        <v>3066</v>
      </c>
      <c r="E3160" s="3" t="s">
        <v>2912</v>
      </c>
      <c r="F3160" s="28">
        <f t="shared" si="131"/>
        <v>44118.60833333333</v>
      </c>
      <c r="G3160" s="28">
        <v>44119</v>
      </c>
      <c r="H3160" s="7">
        <v>34752</v>
      </c>
      <c r="I3160" s="7">
        <v>34752</v>
      </c>
      <c r="J3160" s="3" t="s">
        <v>15</v>
      </c>
      <c r="K3160" s="29" t="s">
        <v>16</v>
      </c>
      <c r="L3160" s="3"/>
    </row>
    <row r="3161" spans="1:12" ht="114.95" customHeight="1">
      <c r="A3161" s="32">
        <v>3118</v>
      </c>
      <c r="B3161" s="21">
        <v>44104.699305555558</v>
      </c>
      <c r="C3161" s="24" t="s">
        <v>2703</v>
      </c>
      <c r="D3161" s="13" t="s">
        <v>2971</v>
      </c>
      <c r="E3161" s="13" t="s">
        <v>292</v>
      </c>
      <c r="F3161" s="22">
        <f t="shared" si="131"/>
        <v>44118.699305555558</v>
      </c>
      <c r="G3161" s="21">
        <v>44104</v>
      </c>
      <c r="H3161" s="23">
        <v>163312</v>
      </c>
      <c r="I3161" s="23">
        <v>163312</v>
      </c>
      <c r="J3161" s="13" t="s">
        <v>61</v>
      </c>
      <c r="K3161" s="24" t="s">
        <v>16</v>
      </c>
      <c r="L3161" s="3"/>
    </row>
    <row r="3162" spans="1:12" ht="114.95" customHeight="1">
      <c r="A3162" s="32">
        <v>3119</v>
      </c>
      <c r="B3162" s="21">
        <v>44113.397222222222</v>
      </c>
      <c r="C3162" s="24" t="s">
        <v>2703</v>
      </c>
      <c r="D3162" s="13" t="s">
        <v>2733</v>
      </c>
      <c r="E3162" s="13" t="s">
        <v>3067</v>
      </c>
      <c r="F3162" s="22">
        <f t="shared" si="131"/>
        <v>44127.397222222222</v>
      </c>
      <c r="G3162" s="21">
        <v>44112</v>
      </c>
      <c r="H3162" s="23">
        <v>36995</v>
      </c>
      <c r="I3162" s="23">
        <v>36995</v>
      </c>
      <c r="J3162" s="13" t="s">
        <v>61</v>
      </c>
      <c r="K3162" s="24" t="s">
        <v>16</v>
      </c>
      <c r="L3162" s="3"/>
    </row>
    <row r="3163" spans="1:12" ht="114.95" customHeight="1">
      <c r="A3163" s="32">
        <v>3120</v>
      </c>
      <c r="B3163" s="21">
        <v>44119.690972222219</v>
      </c>
      <c r="C3163" s="24" t="s">
        <v>2703</v>
      </c>
      <c r="D3163" s="13" t="s">
        <v>2975</v>
      </c>
      <c r="E3163" s="13" t="s">
        <v>3068</v>
      </c>
      <c r="F3163" s="22">
        <f t="shared" si="131"/>
        <v>44133.690972222219</v>
      </c>
      <c r="G3163" s="21">
        <v>44119</v>
      </c>
      <c r="H3163" s="23">
        <v>28645</v>
      </c>
      <c r="I3163" s="23">
        <v>28645</v>
      </c>
      <c r="J3163" s="13" t="s">
        <v>61</v>
      </c>
      <c r="K3163" s="24" t="s">
        <v>16</v>
      </c>
      <c r="L3163" s="3"/>
    </row>
    <row r="3164" spans="1:12" ht="114.95" customHeight="1">
      <c r="A3164" s="32">
        <v>3121</v>
      </c>
      <c r="B3164" s="21">
        <v>44126.693749999999</v>
      </c>
      <c r="C3164" s="24" t="s">
        <v>2703</v>
      </c>
      <c r="D3164" s="13" t="s">
        <v>3069</v>
      </c>
      <c r="E3164" s="13" t="s">
        <v>3070</v>
      </c>
      <c r="F3164" s="22">
        <f t="shared" si="131"/>
        <v>44140.693749999999</v>
      </c>
      <c r="G3164" s="21">
        <v>44140</v>
      </c>
      <c r="H3164" s="23">
        <v>100000</v>
      </c>
      <c r="I3164" s="23">
        <v>100000</v>
      </c>
      <c r="J3164" s="13" t="s">
        <v>73</v>
      </c>
      <c r="K3164" s="24" t="s">
        <v>16</v>
      </c>
      <c r="L3164" s="3"/>
    </row>
    <row r="3165" spans="1:12" ht="114.95" customHeight="1">
      <c r="A3165" s="32">
        <v>3122</v>
      </c>
      <c r="B3165" s="21">
        <v>44130.638194444444</v>
      </c>
      <c r="C3165" s="24" t="s">
        <v>2703</v>
      </c>
      <c r="D3165" s="13" t="s">
        <v>3071</v>
      </c>
      <c r="E3165" s="13" t="s">
        <v>3072</v>
      </c>
      <c r="F3165" s="22">
        <f t="shared" si="131"/>
        <v>44144.638194444444</v>
      </c>
      <c r="G3165" s="21">
        <v>44013</v>
      </c>
      <c r="H3165" s="23">
        <v>52800</v>
      </c>
      <c r="I3165" s="23">
        <v>52800</v>
      </c>
      <c r="J3165" s="13" t="s">
        <v>51</v>
      </c>
      <c r="K3165" s="24" t="s">
        <v>16</v>
      </c>
      <c r="L3165" s="3"/>
    </row>
    <row r="3166" spans="1:12" ht="114.95" customHeight="1">
      <c r="A3166" s="32">
        <v>3131</v>
      </c>
      <c r="B3166" s="28">
        <v>44134.569444444445</v>
      </c>
      <c r="C3166" s="3" t="s">
        <v>2703</v>
      </c>
      <c r="D3166" s="3" t="s">
        <v>229</v>
      </c>
      <c r="E3166" s="3" t="s">
        <v>292</v>
      </c>
      <c r="F3166" s="28">
        <f t="shared" si="131"/>
        <v>44148.569444444445</v>
      </c>
      <c r="G3166" s="28">
        <v>44133</v>
      </c>
      <c r="H3166" s="7">
        <v>398671</v>
      </c>
      <c r="I3166" s="7">
        <v>398671</v>
      </c>
      <c r="J3166" s="3" t="s">
        <v>61</v>
      </c>
      <c r="K3166" s="29" t="s">
        <v>16</v>
      </c>
      <c r="L3166" s="3"/>
    </row>
    <row r="3167" spans="1:12" ht="114.95" customHeight="1">
      <c r="A3167" s="32">
        <v>3132</v>
      </c>
      <c r="B3167" s="28">
        <v>44134.572916666664</v>
      </c>
      <c r="C3167" s="3" t="s">
        <v>2703</v>
      </c>
      <c r="D3167" s="3" t="s">
        <v>2971</v>
      </c>
      <c r="E3167" s="3" t="s">
        <v>292</v>
      </c>
      <c r="F3167" s="28">
        <f t="shared" si="131"/>
        <v>44148.572916666664</v>
      </c>
      <c r="G3167" s="28">
        <v>44133</v>
      </c>
      <c r="H3167" s="7">
        <v>356700</v>
      </c>
      <c r="I3167" s="7">
        <v>356700</v>
      </c>
      <c r="J3167" s="3" t="s">
        <v>61</v>
      </c>
      <c r="K3167" s="29" t="s">
        <v>16</v>
      </c>
      <c r="L3167" s="3"/>
    </row>
    <row r="3168" spans="1:12" ht="114.95" customHeight="1">
      <c r="A3168" s="32">
        <v>3133</v>
      </c>
      <c r="B3168" s="28">
        <v>44134.579861111109</v>
      </c>
      <c r="C3168" s="3" t="s">
        <v>2703</v>
      </c>
      <c r="D3168" s="3" t="s">
        <v>67</v>
      </c>
      <c r="E3168" s="3" t="s">
        <v>2965</v>
      </c>
      <c r="F3168" s="28">
        <f t="shared" si="131"/>
        <v>44148.579861111109</v>
      </c>
      <c r="G3168" s="28">
        <v>44133</v>
      </c>
      <c r="H3168" s="7">
        <v>48000</v>
      </c>
      <c r="I3168" s="7">
        <v>48000</v>
      </c>
      <c r="J3168" s="3" t="s">
        <v>61</v>
      </c>
      <c r="K3168" s="29" t="s">
        <v>16</v>
      </c>
      <c r="L3168" s="3"/>
    </row>
    <row r="3169" spans="1:12" ht="114.95" customHeight="1">
      <c r="A3169" s="32">
        <v>3134</v>
      </c>
      <c r="B3169" s="28">
        <v>44137.59375</v>
      </c>
      <c r="C3169" s="3" t="s">
        <v>2703</v>
      </c>
      <c r="D3169" s="3" t="s">
        <v>2935</v>
      </c>
      <c r="E3169" s="3" t="s">
        <v>3073</v>
      </c>
      <c r="F3169" s="28">
        <f t="shared" si="131"/>
        <v>44151.59375</v>
      </c>
      <c r="G3169" s="28">
        <v>44134</v>
      </c>
      <c r="H3169" s="7">
        <v>106904</v>
      </c>
      <c r="I3169" s="7">
        <v>106904</v>
      </c>
      <c r="J3169" s="3" t="s">
        <v>61</v>
      </c>
      <c r="K3169" s="29" t="s">
        <v>16</v>
      </c>
      <c r="L3169" s="3"/>
    </row>
    <row r="3170" spans="1:12" ht="114.95" customHeight="1">
      <c r="A3170" s="32">
        <v>3135</v>
      </c>
      <c r="B3170" s="28">
        <v>44140.475694444445</v>
      </c>
      <c r="C3170" s="3" t="s">
        <v>2703</v>
      </c>
      <c r="D3170" s="3" t="s">
        <v>3074</v>
      </c>
      <c r="E3170" s="3" t="s">
        <v>3075</v>
      </c>
      <c r="F3170" s="28">
        <f t="shared" si="131"/>
        <v>44154.475694444445</v>
      </c>
      <c r="G3170" s="28">
        <v>44139</v>
      </c>
      <c r="H3170" s="7">
        <v>112923</v>
      </c>
      <c r="I3170" s="7">
        <v>112923</v>
      </c>
      <c r="J3170" s="3" t="s">
        <v>61</v>
      </c>
      <c r="K3170" s="29" t="s">
        <v>16</v>
      </c>
      <c r="L3170" s="3"/>
    </row>
    <row r="3171" spans="1:12" ht="114.95" customHeight="1">
      <c r="A3171" s="32">
        <v>3136</v>
      </c>
      <c r="B3171" s="28">
        <v>44147.661111111112</v>
      </c>
      <c r="C3171" s="3" t="s">
        <v>2703</v>
      </c>
      <c r="D3171" s="3" t="s">
        <v>2763</v>
      </c>
      <c r="E3171" s="3" t="s">
        <v>3076</v>
      </c>
      <c r="F3171" s="28">
        <f t="shared" si="131"/>
        <v>44161.661111111112</v>
      </c>
      <c r="G3171" s="28">
        <v>44166</v>
      </c>
      <c r="H3171" s="7">
        <v>126480</v>
      </c>
      <c r="I3171" s="7">
        <v>126480</v>
      </c>
      <c r="J3171" s="3" t="s">
        <v>15</v>
      </c>
      <c r="K3171" s="29" t="s">
        <v>16</v>
      </c>
      <c r="L3171" s="3"/>
    </row>
    <row r="3172" spans="1:12" ht="114.95" customHeight="1">
      <c r="A3172" s="32">
        <v>3137</v>
      </c>
      <c r="B3172" s="28">
        <v>44154.702777777777</v>
      </c>
      <c r="C3172" s="3" t="s">
        <v>2703</v>
      </c>
      <c r="D3172" s="3" t="s">
        <v>1306</v>
      </c>
      <c r="E3172" s="3" t="s">
        <v>3077</v>
      </c>
      <c r="F3172" s="28">
        <f t="shared" si="131"/>
        <v>44168.702777777777</v>
      </c>
      <c r="G3172" s="28">
        <v>44169</v>
      </c>
      <c r="H3172" s="7">
        <v>44000</v>
      </c>
      <c r="I3172" s="7">
        <v>44000</v>
      </c>
      <c r="J3172" s="3" t="s">
        <v>15</v>
      </c>
      <c r="K3172" s="29" t="s">
        <v>16</v>
      </c>
      <c r="L3172" s="3"/>
    </row>
    <row r="3173" spans="1:12" ht="114.95" customHeight="1">
      <c r="A3173" s="32">
        <v>3138</v>
      </c>
      <c r="B3173" s="28">
        <v>44154.709027777775</v>
      </c>
      <c r="C3173" s="3" t="s">
        <v>2703</v>
      </c>
      <c r="D3173" s="3" t="s">
        <v>2975</v>
      </c>
      <c r="E3173" s="3" t="s">
        <v>3077</v>
      </c>
      <c r="F3173" s="28">
        <f t="shared" si="131"/>
        <v>44168.709027777775</v>
      </c>
      <c r="G3173" s="28">
        <v>44169</v>
      </c>
      <c r="H3173" s="7">
        <v>25000</v>
      </c>
      <c r="I3173" s="7">
        <v>25000</v>
      </c>
      <c r="J3173" s="3" t="s">
        <v>15</v>
      </c>
      <c r="K3173" s="29" t="s">
        <v>16</v>
      </c>
      <c r="L3173" s="3"/>
    </row>
    <row r="3174" spans="1:12" ht="114.95" customHeight="1">
      <c r="A3174" s="32">
        <v>3139</v>
      </c>
      <c r="B3174" s="28">
        <v>44155.588888888888</v>
      </c>
      <c r="C3174" s="3" t="s">
        <v>2703</v>
      </c>
      <c r="D3174" s="3" t="s">
        <v>3078</v>
      </c>
      <c r="E3174" s="3" t="s">
        <v>2925</v>
      </c>
      <c r="F3174" s="28">
        <f t="shared" si="131"/>
        <v>44169.588888888888</v>
      </c>
      <c r="G3174" s="28">
        <v>44172</v>
      </c>
      <c r="H3174" s="7">
        <v>649834</v>
      </c>
      <c r="I3174" s="7">
        <v>649834</v>
      </c>
      <c r="J3174" s="3" t="s">
        <v>37</v>
      </c>
      <c r="K3174" s="29" t="s">
        <v>16</v>
      </c>
      <c r="L3174" s="3"/>
    </row>
    <row r="3175" spans="1:12" ht="114.95" customHeight="1">
      <c r="A3175" s="32">
        <v>3140</v>
      </c>
      <c r="B3175" s="28">
        <v>44157.526388888888</v>
      </c>
      <c r="C3175" s="3" t="s">
        <v>2703</v>
      </c>
      <c r="D3175" s="3" t="s">
        <v>3079</v>
      </c>
      <c r="E3175" s="3" t="s">
        <v>3080</v>
      </c>
      <c r="F3175" s="28">
        <f t="shared" si="131"/>
        <v>44171.526388888888</v>
      </c>
      <c r="G3175" s="28">
        <v>44172</v>
      </c>
      <c r="H3175" s="7">
        <v>60825</v>
      </c>
      <c r="I3175" s="7">
        <v>60825</v>
      </c>
      <c r="J3175" s="3" t="s">
        <v>15</v>
      </c>
      <c r="K3175" s="29" t="s">
        <v>16</v>
      </c>
      <c r="L3175" s="3"/>
    </row>
    <row r="3176" spans="1:12" ht="114.95" customHeight="1">
      <c r="A3176" s="32">
        <v>3141</v>
      </c>
      <c r="B3176" s="21">
        <v>44167.300694444442</v>
      </c>
      <c r="C3176" s="13" t="s">
        <v>2703</v>
      </c>
      <c r="D3176" s="13" t="s">
        <v>666</v>
      </c>
      <c r="E3176" s="13" t="s">
        <v>306</v>
      </c>
      <c r="F3176" s="22">
        <f t="shared" ref="F3176:F3183" si="132">SUM(B3176 + 14)</f>
        <v>44181.300694444442</v>
      </c>
      <c r="G3176" s="21">
        <v>44197</v>
      </c>
      <c r="H3176" s="23">
        <v>125000</v>
      </c>
      <c r="I3176" s="23">
        <v>125000</v>
      </c>
      <c r="J3176" s="13" t="s">
        <v>19</v>
      </c>
      <c r="K3176" s="24" t="s">
        <v>16</v>
      </c>
      <c r="L3176" s="3"/>
    </row>
    <row r="3177" spans="1:12" ht="114.95" customHeight="1">
      <c r="A3177" s="32">
        <v>3142</v>
      </c>
      <c r="B3177" s="21">
        <v>44173.635416666664</v>
      </c>
      <c r="C3177" s="13" t="s">
        <v>2703</v>
      </c>
      <c r="D3177" s="13" t="s">
        <v>2706</v>
      </c>
      <c r="E3177" s="13" t="s">
        <v>2711</v>
      </c>
      <c r="F3177" s="22">
        <f t="shared" si="132"/>
        <v>44187.635416666664</v>
      </c>
      <c r="G3177" s="21">
        <v>44197</v>
      </c>
      <c r="H3177" s="23">
        <v>90000</v>
      </c>
      <c r="I3177" s="23">
        <v>90000</v>
      </c>
      <c r="J3177" s="13" t="s">
        <v>37</v>
      </c>
      <c r="K3177" s="24" t="s">
        <v>16</v>
      </c>
      <c r="L3177" s="3"/>
    </row>
    <row r="3178" spans="1:12" ht="114.95" customHeight="1">
      <c r="A3178" s="32">
        <v>3143</v>
      </c>
      <c r="B3178" s="21">
        <v>44182.65625</v>
      </c>
      <c r="C3178" s="13" t="s">
        <v>2703</v>
      </c>
      <c r="D3178" s="13" t="s">
        <v>3079</v>
      </c>
      <c r="E3178" s="13" t="s">
        <v>3080</v>
      </c>
      <c r="F3178" s="22">
        <f t="shared" si="132"/>
        <v>44196.65625</v>
      </c>
      <c r="G3178" s="21">
        <v>44200</v>
      </c>
      <c r="H3178" s="23">
        <v>282355</v>
      </c>
      <c r="I3178" s="23">
        <v>282355</v>
      </c>
      <c r="J3178" s="13" t="s">
        <v>15</v>
      </c>
      <c r="K3178" s="24" t="s">
        <v>16</v>
      </c>
      <c r="L3178" s="3"/>
    </row>
    <row r="3179" spans="1:12" ht="114.95" customHeight="1">
      <c r="A3179" s="32">
        <v>3144</v>
      </c>
      <c r="B3179" s="21">
        <v>44182.667361111111</v>
      </c>
      <c r="C3179" s="13" t="s">
        <v>2703</v>
      </c>
      <c r="D3179" s="13" t="s">
        <v>3059</v>
      </c>
      <c r="E3179" s="13" t="s">
        <v>3080</v>
      </c>
      <c r="F3179" s="22">
        <f t="shared" si="132"/>
        <v>44196.667361111111</v>
      </c>
      <c r="G3179" s="21">
        <v>44200</v>
      </c>
      <c r="H3179" s="23">
        <v>297791</v>
      </c>
      <c r="I3179" s="23">
        <v>297791</v>
      </c>
      <c r="J3179" s="13" t="s">
        <v>15</v>
      </c>
      <c r="K3179" s="24" t="s">
        <v>16</v>
      </c>
      <c r="L3179" s="3"/>
    </row>
    <row r="3180" spans="1:12" ht="114.95" customHeight="1">
      <c r="A3180" s="32">
        <v>3145</v>
      </c>
      <c r="B3180" s="21">
        <v>44182.683333333334</v>
      </c>
      <c r="C3180" s="13" t="s">
        <v>2703</v>
      </c>
      <c r="D3180" s="13" t="s">
        <v>2975</v>
      </c>
      <c r="E3180" s="13" t="s">
        <v>3081</v>
      </c>
      <c r="F3180" s="22">
        <f t="shared" si="132"/>
        <v>44196.683333333334</v>
      </c>
      <c r="G3180" s="21">
        <v>44200</v>
      </c>
      <c r="H3180" s="23">
        <v>38137</v>
      </c>
      <c r="I3180" s="23">
        <v>38137</v>
      </c>
      <c r="J3180" s="13" t="s">
        <v>15</v>
      </c>
      <c r="K3180" s="24" t="s">
        <v>16</v>
      </c>
      <c r="L3180" s="3"/>
    </row>
    <row r="3181" spans="1:12" ht="114.95" customHeight="1">
      <c r="A3181" s="32">
        <v>3146</v>
      </c>
      <c r="B3181" s="21">
        <v>44182.709722222222</v>
      </c>
      <c r="C3181" s="13" t="s">
        <v>2703</v>
      </c>
      <c r="D3181" s="13" t="s">
        <v>259</v>
      </c>
      <c r="E3181" s="13" t="s">
        <v>3082</v>
      </c>
      <c r="F3181" s="22">
        <f t="shared" si="132"/>
        <v>44196.709722222222</v>
      </c>
      <c r="G3181" s="21">
        <v>44211</v>
      </c>
      <c r="H3181" s="23">
        <v>1470000</v>
      </c>
      <c r="I3181" s="23">
        <v>1470000</v>
      </c>
      <c r="J3181" s="13" t="s">
        <v>15</v>
      </c>
      <c r="K3181" s="24" t="s">
        <v>16</v>
      </c>
      <c r="L3181" s="3"/>
    </row>
    <row r="3182" spans="1:12" ht="114.95" customHeight="1">
      <c r="A3182" s="32">
        <v>3147</v>
      </c>
      <c r="B3182" s="21">
        <v>44182.777083333334</v>
      </c>
      <c r="C3182" s="13" t="s">
        <v>2703</v>
      </c>
      <c r="D3182" s="13" t="s">
        <v>3083</v>
      </c>
      <c r="E3182" s="13" t="s">
        <v>3082</v>
      </c>
      <c r="F3182" s="22">
        <f t="shared" si="132"/>
        <v>44196.777083333334</v>
      </c>
      <c r="G3182" s="21">
        <v>44218</v>
      </c>
      <c r="H3182" s="23">
        <v>966000</v>
      </c>
      <c r="I3182" s="23">
        <v>966000</v>
      </c>
      <c r="J3182" s="13" t="s">
        <v>15</v>
      </c>
      <c r="K3182" s="24" t="s">
        <v>16</v>
      </c>
      <c r="L3182" s="3"/>
    </row>
    <row r="3183" spans="1:12" ht="114.95" customHeight="1">
      <c r="A3183" s="32">
        <v>3148</v>
      </c>
      <c r="B3183" s="21">
        <v>44182.784722222219</v>
      </c>
      <c r="C3183" s="13" t="s">
        <v>2703</v>
      </c>
      <c r="D3183" s="13" t="s">
        <v>259</v>
      </c>
      <c r="E3183" s="13" t="s">
        <v>3084</v>
      </c>
      <c r="F3183" s="22">
        <f t="shared" si="132"/>
        <v>44196.784722222219</v>
      </c>
      <c r="G3183" s="21">
        <v>44200</v>
      </c>
      <c r="H3183" s="23">
        <v>509990</v>
      </c>
      <c r="I3183" s="23">
        <v>509990</v>
      </c>
      <c r="J3183" s="13" t="s">
        <v>15</v>
      </c>
      <c r="K3183" s="24" t="s">
        <v>16</v>
      </c>
      <c r="L3183" s="3"/>
    </row>
    <row r="3184" spans="1:12" ht="114.95" customHeight="1">
      <c r="A3184" s="32">
        <v>3151</v>
      </c>
      <c r="B3184" s="12">
        <v>44210.588194444441</v>
      </c>
      <c r="C3184" s="13" t="s">
        <v>2703</v>
      </c>
      <c r="D3184" s="13" t="s">
        <v>3085</v>
      </c>
      <c r="E3184" s="13" t="s">
        <v>3086</v>
      </c>
      <c r="F3184" s="30">
        <f>SUM(B3184 +14)</f>
        <v>44224.588194444441</v>
      </c>
      <c r="G3184" s="12">
        <v>44208</v>
      </c>
      <c r="H3184" s="14">
        <v>188965</v>
      </c>
      <c r="I3184" s="14">
        <v>188965</v>
      </c>
      <c r="J3184" s="13" t="s">
        <v>61</v>
      </c>
      <c r="K3184" s="13" t="s">
        <v>16</v>
      </c>
      <c r="L3184" s="3"/>
    </row>
    <row r="3185" spans="1:12" ht="114.95" customHeight="1">
      <c r="A3185" s="32">
        <v>3152</v>
      </c>
      <c r="B3185" s="12">
        <v>44211.57916666667</v>
      </c>
      <c r="C3185" s="13" t="s">
        <v>2703</v>
      </c>
      <c r="D3185" s="13" t="s">
        <v>892</v>
      </c>
      <c r="E3185" s="13" t="s">
        <v>2964</v>
      </c>
      <c r="F3185" s="30">
        <f>SUM(B3185 +14)</f>
        <v>44225.57916666667</v>
      </c>
      <c r="G3185" s="12">
        <v>44210</v>
      </c>
      <c r="H3185" s="14">
        <v>170000</v>
      </c>
      <c r="I3185" s="14">
        <v>170000</v>
      </c>
      <c r="J3185" s="13" t="s">
        <v>61</v>
      </c>
      <c r="K3185" s="13" t="s">
        <v>16</v>
      </c>
      <c r="L3185" s="3"/>
    </row>
    <row r="3186" spans="1:12" ht="114.95" customHeight="1">
      <c r="A3186" s="32">
        <v>3153</v>
      </c>
      <c r="B3186" s="12">
        <v>44215.634027777778</v>
      </c>
      <c r="C3186" s="13" t="s">
        <v>2703</v>
      </c>
      <c r="D3186" s="13" t="s">
        <v>3087</v>
      </c>
      <c r="E3186" s="13" t="s">
        <v>2965</v>
      </c>
      <c r="F3186" s="30">
        <f>SUM(B3186 +14)</f>
        <v>44229.634027777778</v>
      </c>
      <c r="G3186" s="12">
        <v>44211</v>
      </c>
      <c r="H3186" s="14">
        <v>48000</v>
      </c>
      <c r="I3186" s="14">
        <v>48000</v>
      </c>
      <c r="J3186" s="13" t="s">
        <v>61</v>
      </c>
      <c r="K3186" s="13" t="s">
        <v>16</v>
      </c>
      <c r="L3186" s="3"/>
    </row>
    <row r="3187" spans="1:12" ht="114.95" customHeight="1">
      <c r="A3187" s="32">
        <v>3228</v>
      </c>
      <c r="B3187" s="2">
        <v>44215.634027777778</v>
      </c>
      <c r="C3187" s="3" t="s">
        <v>2703</v>
      </c>
      <c r="D3187" s="3" t="s">
        <v>67</v>
      </c>
      <c r="E3187" s="4" t="s">
        <v>2965</v>
      </c>
      <c r="F3187" s="2">
        <f>SUM(B3187 + 14)</f>
        <v>44229.634027777778</v>
      </c>
      <c r="G3187" s="5">
        <v>44211</v>
      </c>
      <c r="H3187" s="6">
        <v>48000</v>
      </c>
      <c r="I3187" s="7">
        <v>48000</v>
      </c>
      <c r="J3187" s="4" t="s">
        <v>61</v>
      </c>
      <c r="K3187" s="8" t="s">
        <v>16</v>
      </c>
      <c r="L3187" s="3"/>
    </row>
    <row r="3188" spans="1:12" ht="114.95" customHeight="1">
      <c r="A3188" s="32">
        <v>3154</v>
      </c>
      <c r="B3188" s="12">
        <v>44224.565972222219</v>
      </c>
      <c r="C3188" s="13" t="s">
        <v>2703</v>
      </c>
      <c r="D3188" s="13" t="s">
        <v>2953</v>
      </c>
      <c r="E3188" s="13" t="s">
        <v>2837</v>
      </c>
      <c r="F3188" s="30">
        <f>SUM(B3188 +14)</f>
        <v>44238.565972222219</v>
      </c>
      <c r="G3188" s="12">
        <v>44252</v>
      </c>
      <c r="H3188" s="14">
        <v>25000</v>
      </c>
      <c r="I3188" s="14">
        <v>50000</v>
      </c>
      <c r="J3188" s="13" t="s">
        <v>19</v>
      </c>
      <c r="K3188" s="13" t="s">
        <v>16</v>
      </c>
      <c r="L3188" s="3"/>
    </row>
    <row r="3189" spans="1:12" ht="114.95" customHeight="1">
      <c r="A3189" s="32">
        <v>3155</v>
      </c>
      <c r="B3189" s="12">
        <v>44225.517361111109</v>
      </c>
      <c r="C3189" s="13" t="s">
        <v>2703</v>
      </c>
      <c r="D3189" s="13" t="s">
        <v>229</v>
      </c>
      <c r="E3189" s="13" t="s">
        <v>292</v>
      </c>
      <c r="F3189" s="30">
        <f>SUM(B3189 +14)</f>
        <v>44239.517361111109</v>
      </c>
      <c r="G3189" s="12">
        <v>44239</v>
      </c>
      <c r="H3189" s="14">
        <v>2000000</v>
      </c>
      <c r="I3189" s="14">
        <v>2000000</v>
      </c>
      <c r="J3189" s="13" t="s">
        <v>64</v>
      </c>
      <c r="K3189" s="13" t="s">
        <v>16</v>
      </c>
      <c r="L3189" s="3"/>
    </row>
    <row r="3190" spans="1:12" ht="114.95" customHeight="1">
      <c r="A3190" s="32">
        <v>3156</v>
      </c>
      <c r="B3190" s="12">
        <v>44225.522222222222</v>
      </c>
      <c r="C3190" s="13" t="s">
        <v>2703</v>
      </c>
      <c r="D3190" s="13" t="s">
        <v>2971</v>
      </c>
      <c r="E3190" s="13" t="s">
        <v>3031</v>
      </c>
      <c r="F3190" s="30">
        <f>SUM(B3190 +14)</f>
        <v>44239.522222222222</v>
      </c>
      <c r="G3190" s="12">
        <v>44239</v>
      </c>
      <c r="H3190" s="14">
        <v>247898</v>
      </c>
      <c r="I3190" s="14">
        <v>247898</v>
      </c>
      <c r="J3190" s="13" t="s">
        <v>37</v>
      </c>
      <c r="K3190" s="13" t="s">
        <v>16</v>
      </c>
      <c r="L3190" s="3"/>
    </row>
    <row r="3191" spans="1:12" ht="114.95" customHeight="1">
      <c r="A3191" s="32">
        <v>3158</v>
      </c>
      <c r="B3191" s="2">
        <v>44229.627083333333</v>
      </c>
      <c r="C3191" s="3" t="s">
        <v>2703</v>
      </c>
      <c r="D3191" s="3" t="s">
        <v>3088</v>
      </c>
      <c r="E3191" s="4" t="s">
        <v>3089</v>
      </c>
      <c r="F3191" s="2">
        <f t="shared" ref="F3191:F3215" si="133">SUM(B3191+14)</f>
        <v>44243.627083333333</v>
      </c>
      <c r="G3191" s="5">
        <v>44221</v>
      </c>
      <c r="H3191" s="6">
        <v>30000</v>
      </c>
      <c r="I3191" s="7">
        <v>30000</v>
      </c>
      <c r="J3191" s="4" t="s">
        <v>37</v>
      </c>
      <c r="K3191" s="8" t="s">
        <v>16</v>
      </c>
      <c r="L3191" s="3"/>
    </row>
    <row r="3192" spans="1:12" ht="114.95" customHeight="1">
      <c r="A3192" s="32">
        <v>3159</v>
      </c>
      <c r="B3192" s="2">
        <v>44229.647222222222</v>
      </c>
      <c r="C3192" s="3" t="s">
        <v>2703</v>
      </c>
      <c r="D3192" s="3" t="s">
        <v>2999</v>
      </c>
      <c r="E3192" s="4" t="s">
        <v>3090</v>
      </c>
      <c r="F3192" s="2">
        <f t="shared" si="133"/>
        <v>44243.647222222222</v>
      </c>
      <c r="G3192" s="5">
        <v>43777</v>
      </c>
      <c r="H3192" s="6">
        <v>25900</v>
      </c>
      <c r="I3192" s="7">
        <v>25900</v>
      </c>
      <c r="J3192" s="4" t="s">
        <v>51</v>
      </c>
      <c r="K3192" s="8" t="s">
        <v>16</v>
      </c>
      <c r="L3192" s="3"/>
    </row>
    <row r="3193" spans="1:12" ht="114.95" customHeight="1">
      <c r="A3193" s="32">
        <v>3160</v>
      </c>
      <c r="B3193" s="2">
        <v>44230.729861111111</v>
      </c>
      <c r="C3193" s="3" t="s">
        <v>2703</v>
      </c>
      <c r="D3193" s="3" t="s">
        <v>2441</v>
      </c>
      <c r="E3193" s="4" t="s">
        <v>3091</v>
      </c>
      <c r="F3193" s="2">
        <f t="shared" si="133"/>
        <v>44244.729861111111</v>
      </c>
      <c r="G3193" s="5">
        <v>44243</v>
      </c>
      <c r="H3193" s="6">
        <v>115620</v>
      </c>
      <c r="I3193" s="7">
        <v>462480</v>
      </c>
      <c r="J3193" s="4" t="s">
        <v>61</v>
      </c>
      <c r="K3193" s="8" t="s">
        <v>16</v>
      </c>
      <c r="L3193" s="3"/>
    </row>
    <row r="3194" spans="1:12" ht="114.95" customHeight="1">
      <c r="A3194" s="32">
        <v>3161</v>
      </c>
      <c r="B3194" s="2">
        <v>44230.750694444447</v>
      </c>
      <c r="C3194" s="3" t="s">
        <v>2703</v>
      </c>
      <c r="D3194" s="3" t="s">
        <v>3092</v>
      </c>
      <c r="E3194" s="4" t="s">
        <v>3093</v>
      </c>
      <c r="F3194" s="2">
        <f t="shared" si="133"/>
        <v>44244.750694444447</v>
      </c>
      <c r="G3194" s="5">
        <v>44235</v>
      </c>
      <c r="H3194" s="6">
        <v>50000</v>
      </c>
      <c r="I3194" s="7">
        <v>280000</v>
      </c>
      <c r="J3194" s="4" t="s">
        <v>61</v>
      </c>
      <c r="K3194" s="8" t="s">
        <v>16</v>
      </c>
      <c r="L3194" s="3"/>
    </row>
    <row r="3195" spans="1:12" ht="114.95" customHeight="1">
      <c r="A3195" s="32">
        <v>3165</v>
      </c>
      <c r="B3195" s="2">
        <v>44230.750694444447</v>
      </c>
      <c r="C3195" s="3" t="s">
        <v>2703</v>
      </c>
      <c r="D3195" s="3" t="s">
        <v>3092</v>
      </c>
      <c r="E3195" s="4" t="s">
        <v>3094</v>
      </c>
      <c r="F3195" s="2">
        <f t="shared" si="133"/>
        <v>44244.750694444447</v>
      </c>
      <c r="G3195" s="5">
        <v>44235</v>
      </c>
      <c r="H3195" s="6">
        <v>50000</v>
      </c>
      <c r="I3195" s="7">
        <v>280000</v>
      </c>
      <c r="J3195" s="4" t="s">
        <v>61</v>
      </c>
      <c r="K3195" s="8" t="s">
        <v>16</v>
      </c>
      <c r="L3195" s="3"/>
    </row>
    <row r="3196" spans="1:12" ht="114.95" customHeight="1">
      <c r="A3196" s="32">
        <v>3162</v>
      </c>
      <c r="B3196" s="2">
        <v>44236.661111111112</v>
      </c>
      <c r="C3196" s="3" t="s">
        <v>2703</v>
      </c>
      <c r="D3196" s="3" t="s">
        <v>2763</v>
      </c>
      <c r="E3196" s="4" t="s">
        <v>3077</v>
      </c>
      <c r="F3196" s="2">
        <f t="shared" si="133"/>
        <v>44250.661111111112</v>
      </c>
      <c r="G3196" s="5">
        <v>44235</v>
      </c>
      <c r="H3196" s="6">
        <v>64514</v>
      </c>
      <c r="I3196" s="7">
        <v>64514</v>
      </c>
      <c r="J3196" s="4" t="s">
        <v>61</v>
      </c>
      <c r="K3196" s="8" t="s">
        <v>16</v>
      </c>
      <c r="L3196" s="3"/>
    </row>
    <row r="3197" spans="1:12" ht="114.95" customHeight="1">
      <c r="A3197" s="32">
        <v>3166</v>
      </c>
      <c r="B3197" s="2">
        <v>44237.636111111111</v>
      </c>
      <c r="C3197" s="3" t="s">
        <v>2703</v>
      </c>
      <c r="D3197" s="3" t="s">
        <v>3095</v>
      </c>
      <c r="E3197" s="4" t="s">
        <v>2832</v>
      </c>
      <c r="F3197" s="2">
        <f t="shared" si="133"/>
        <v>44251.636111111111</v>
      </c>
      <c r="G3197" s="5">
        <v>44256</v>
      </c>
      <c r="H3197" s="6">
        <v>585150</v>
      </c>
      <c r="I3197" s="7">
        <v>585150</v>
      </c>
      <c r="J3197" s="4" t="s">
        <v>15</v>
      </c>
      <c r="K3197" s="8" t="s">
        <v>16</v>
      </c>
      <c r="L3197" s="3"/>
    </row>
    <row r="3198" spans="1:12" ht="114.95" customHeight="1">
      <c r="A3198" s="32">
        <v>3163</v>
      </c>
      <c r="B3198" s="2">
        <v>44246.397916666669</v>
      </c>
      <c r="C3198" s="3" t="s">
        <v>2703</v>
      </c>
      <c r="D3198" s="3" t="s">
        <v>2871</v>
      </c>
      <c r="E3198" s="4" t="s">
        <v>3096</v>
      </c>
      <c r="F3198" s="2">
        <f t="shared" si="133"/>
        <v>44260.397916666669</v>
      </c>
      <c r="G3198" s="5">
        <v>44260</v>
      </c>
      <c r="H3198" s="6">
        <v>30000</v>
      </c>
      <c r="I3198" s="7">
        <v>30000</v>
      </c>
      <c r="J3198" s="4" t="s">
        <v>153</v>
      </c>
      <c r="K3198" s="8" t="s">
        <v>16</v>
      </c>
      <c r="L3198" s="3"/>
    </row>
    <row r="3199" spans="1:12" ht="114.95" customHeight="1">
      <c r="A3199" s="32">
        <v>3167</v>
      </c>
      <c r="B3199" s="2">
        <v>44263.501388888886</v>
      </c>
      <c r="C3199" s="3" t="s">
        <v>2703</v>
      </c>
      <c r="D3199" s="3" t="s">
        <v>67</v>
      </c>
      <c r="E3199" s="4" t="s">
        <v>2965</v>
      </c>
      <c r="F3199" s="2">
        <f t="shared" si="133"/>
        <v>44277.501388888886</v>
      </c>
      <c r="G3199" s="5">
        <v>44277</v>
      </c>
      <c r="H3199" s="6">
        <v>264000</v>
      </c>
      <c r="I3199" s="7">
        <v>264000</v>
      </c>
      <c r="J3199" s="4" t="s">
        <v>37</v>
      </c>
      <c r="K3199" s="8" t="s">
        <v>16</v>
      </c>
      <c r="L3199" s="3"/>
    </row>
    <row r="3200" spans="1:12" ht="114.95" customHeight="1">
      <c r="A3200" s="32">
        <v>3168</v>
      </c>
      <c r="B3200" s="2">
        <v>44272.762499999997</v>
      </c>
      <c r="C3200" s="3" t="s">
        <v>2703</v>
      </c>
      <c r="D3200" s="3" t="s">
        <v>3097</v>
      </c>
      <c r="E3200" s="4" t="s">
        <v>3098</v>
      </c>
      <c r="F3200" s="2">
        <f t="shared" si="133"/>
        <v>44286.762499999997</v>
      </c>
      <c r="G3200" s="5">
        <v>44286</v>
      </c>
      <c r="H3200" s="6">
        <v>61414</v>
      </c>
      <c r="I3200" s="7">
        <v>61414</v>
      </c>
      <c r="J3200" s="4" t="s">
        <v>15</v>
      </c>
      <c r="K3200" s="8" t="s">
        <v>16</v>
      </c>
      <c r="L3200" s="3"/>
    </row>
    <row r="3201" spans="1:12" ht="114.95" customHeight="1">
      <c r="A3201" s="32">
        <v>3169</v>
      </c>
      <c r="B3201" s="2">
        <v>44273.925000000003</v>
      </c>
      <c r="C3201" s="3" t="s">
        <v>2703</v>
      </c>
      <c r="D3201" s="3" t="s">
        <v>2189</v>
      </c>
      <c r="E3201" s="4" t="s">
        <v>3099</v>
      </c>
      <c r="F3201" s="2">
        <f t="shared" si="133"/>
        <v>44287.925000000003</v>
      </c>
      <c r="G3201" s="5">
        <v>44287</v>
      </c>
      <c r="H3201" s="6">
        <v>66700</v>
      </c>
      <c r="I3201" s="7">
        <v>66700</v>
      </c>
      <c r="J3201" s="4" t="s">
        <v>37</v>
      </c>
      <c r="K3201" s="8" t="s">
        <v>16</v>
      </c>
      <c r="L3201" s="3"/>
    </row>
    <row r="3202" spans="1:12" ht="114.95" customHeight="1">
      <c r="A3202" s="32">
        <v>3170</v>
      </c>
      <c r="B3202" s="2">
        <v>44279.543749999997</v>
      </c>
      <c r="C3202" s="3" t="s">
        <v>2703</v>
      </c>
      <c r="D3202" s="3" t="s">
        <v>151</v>
      </c>
      <c r="E3202" s="4" t="s">
        <v>2956</v>
      </c>
      <c r="F3202" s="2">
        <f t="shared" si="133"/>
        <v>44293.543749999997</v>
      </c>
      <c r="G3202" s="5">
        <v>44317</v>
      </c>
      <c r="H3202" s="6">
        <v>139500</v>
      </c>
      <c r="I3202" s="7">
        <v>139500</v>
      </c>
      <c r="J3202" s="4" t="s">
        <v>37</v>
      </c>
      <c r="K3202" s="8" t="s">
        <v>16</v>
      </c>
      <c r="L3202" s="3"/>
    </row>
    <row r="3203" spans="1:12" ht="114.95" customHeight="1">
      <c r="A3203" s="32">
        <v>3171</v>
      </c>
      <c r="B3203" s="2">
        <v>44279.686111111114</v>
      </c>
      <c r="C3203" s="3" t="s">
        <v>2703</v>
      </c>
      <c r="D3203" s="3" t="s">
        <v>2763</v>
      </c>
      <c r="E3203" s="4" t="s">
        <v>3077</v>
      </c>
      <c r="F3203" s="2">
        <f t="shared" si="133"/>
        <v>44293.686111111114</v>
      </c>
      <c r="G3203" s="5">
        <v>44293</v>
      </c>
      <c r="H3203" s="6">
        <v>65000</v>
      </c>
      <c r="I3203" s="7">
        <v>65000</v>
      </c>
      <c r="J3203" s="4" t="s">
        <v>15</v>
      </c>
      <c r="K3203" s="8" t="s">
        <v>16</v>
      </c>
      <c r="L3203" s="3"/>
    </row>
    <row r="3204" spans="1:12" ht="114.95" customHeight="1">
      <c r="A3204" s="32">
        <v>3172</v>
      </c>
      <c r="B3204" s="2">
        <v>44280.59097222222</v>
      </c>
      <c r="C3204" s="3" t="s">
        <v>2703</v>
      </c>
      <c r="D3204" s="3" t="s">
        <v>2954</v>
      </c>
      <c r="E3204" s="4" t="s">
        <v>2955</v>
      </c>
      <c r="F3204" s="2">
        <f t="shared" si="133"/>
        <v>44294.59097222222</v>
      </c>
      <c r="G3204" s="5">
        <v>44378</v>
      </c>
      <c r="H3204" s="6">
        <v>423473</v>
      </c>
      <c r="I3204" s="7">
        <v>423473</v>
      </c>
      <c r="J3204" s="4" t="s">
        <v>216</v>
      </c>
      <c r="K3204" s="8" t="s">
        <v>16</v>
      </c>
      <c r="L3204" s="3"/>
    </row>
    <row r="3205" spans="1:12" ht="114.95" customHeight="1">
      <c r="A3205" s="32">
        <v>3173</v>
      </c>
      <c r="B3205" s="2">
        <v>44281.692361111112</v>
      </c>
      <c r="C3205" s="3" t="s">
        <v>2703</v>
      </c>
      <c r="D3205" s="3" t="s">
        <v>84</v>
      </c>
      <c r="E3205" s="4" t="s">
        <v>3100</v>
      </c>
      <c r="F3205" s="2">
        <f t="shared" si="133"/>
        <v>44295.692361111112</v>
      </c>
      <c r="G3205" s="5">
        <v>44378</v>
      </c>
      <c r="H3205" s="6">
        <v>232152</v>
      </c>
      <c r="I3205" s="7">
        <v>232152</v>
      </c>
      <c r="J3205" s="4" t="s">
        <v>216</v>
      </c>
      <c r="K3205" s="8" t="s">
        <v>16</v>
      </c>
      <c r="L3205" s="3"/>
    </row>
    <row r="3206" spans="1:12" ht="114.95" customHeight="1">
      <c r="A3206" s="32">
        <v>3174</v>
      </c>
      <c r="B3206" s="2">
        <v>44281.695138888892</v>
      </c>
      <c r="C3206" s="3" t="s">
        <v>2703</v>
      </c>
      <c r="D3206" s="3" t="s">
        <v>84</v>
      </c>
      <c r="E3206" s="4" t="s">
        <v>3101</v>
      </c>
      <c r="F3206" s="2">
        <f t="shared" si="133"/>
        <v>44295.695138888892</v>
      </c>
      <c r="G3206" s="5">
        <v>44378</v>
      </c>
      <c r="H3206" s="6">
        <v>190859</v>
      </c>
      <c r="I3206" s="7">
        <v>190859</v>
      </c>
      <c r="J3206" s="4" t="s">
        <v>216</v>
      </c>
      <c r="K3206" s="8" t="s">
        <v>16</v>
      </c>
      <c r="L3206" s="3"/>
    </row>
    <row r="3207" spans="1:12" ht="114.95" customHeight="1">
      <c r="A3207" s="32">
        <v>3175</v>
      </c>
      <c r="B3207" s="2">
        <v>44285.787499999999</v>
      </c>
      <c r="C3207" s="3" t="s">
        <v>2703</v>
      </c>
      <c r="D3207" s="3" t="s">
        <v>3102</v>
      </c>
      <c r="E3207" s="4" t="s">
        <v>3103</v>
      </c>
      <c r="F3207" s="2">
        <f t="shared" si="133"/>
        <v>44299.787499999999</v>
      </c>
      <c r="G3207" s="5">
        <v>44301</v>
      </c>
      <c r="H3207" s="6">
        <v>110000</v>
      </c>
      <c r="I3207" s="7">
        <v>110000</v>
      </c>
      <c r="J3207" s="4" t="s">
        <v>15</v>
      </c>
      <c r="K3207" s="8" t="s">
        <v>16</v>
      </c>
      <c r="L3207" s="3"/>
    </row>
    <row r="3208" spans="1:12" ht="114.95" customHeight="1">
      <c r="A3208" s="32">
        <v>3176</v>
      </c>
      <c r="B3208" s="2">
        <v>44291.597916666666</v>
      </c>
      <c r="C3208" s="3" t="s">
        <v>2703</v>
      </c>
      <c r="D3208" s="3" t="s">
        <v>62</v>
      </c>
      <c r="E3208" s="4" t="s">
        <v>78</v>
      </c>
      <c r="F3208" s="2">
        <f t="shared" si="133"/>
        <v>44305.597916666666</v>
      </c>
      <c r="G3208" s="5">
        <v>44378</v>
      </c>
      <c r="H3208" s="6">
        <v>2510219</v>
      </c>
      <c r="I3208" s="7">
        <v>2510219</v>
      </c>
      <c r="J3208" s="4" t="s">
        <v>19</v>
      </c>
      <c r="K3208" s="8" t="s">
        <v>16</v>
      </c>
      <c r="L3208" s="3"/>
    </row>
    <row r="3209" spans="1:12" ht="114.95" customHeight="1">
      <c r="A3209" s="32">
        <v>3177</v>
      </c>
      <c r="B3209" s="2">
        <v>44295.680555555555</v>
      </c>
      <c r="C3209" s="3" t="s">
        <v>2703</v>
      </c>
      <c r="D3209" s="3" t="s">
        <v>2842</v>
      </c>
      <c r="E3209" s="4" t="s">
        <v>306</v>
      </c>
      <c r="F3209" s="2">
        <f t="shared" si="133"/>
        <v>44309.680555555555</v>
      </c>
      <c r="G3209" s="5">
        <v>44378</v>
      </c>
      <c r="H3209" s="6">
        <v>50000</v>
      </c>
      <c r="I3209" s="7">
        <v>50000</v>
      </c>
      <c r="J3209" s="4" t="s">
        <v>37</v>
      </c>
      <c r="K3209" s="8" t="s">
        <v>16</v>
      </c>
      <c r="L3209" s="3"/>
    </row>
    <row r="3210" spans="1:12" ht="114.95" customHeight="1">
      <c r="A3210" s="32">
        <v>3178</v>
      </c>
      <c r="B3210" s="2">
        <v>44295.6875</v>
      </c>
      <c r="C3210" s="3" t="s">
        <v>2703</v>
      </c>
      <c r="D3210" s="3" t="s">
        <v>3104</v>
      </c>
      <c r="E3210" s="4" t="s">
        <v>2791</v>
      </c>
      <c r="F3210" s="2">
        <f t="shared" si="133"/>
        <v>44309.6875</v>
      </c>
      <c r="G3210" s="5">
        <v>44378</v>
      </c>
      <c r="H3210" s="6">
        <v>27881</v>
      </c>
      <c r="I3210" s="7">
        <v>27881</v>
      </c>
      <c r="J3210" s="4" t="s">
        <v>37</v>
      </c>
      <c r="K3210" s="8" t="s">
        <v>16</v>
      </c>
      <c r="L3210" s="3"/>
    </row>
    <row r="3211" spans="1:12" ht="114.95" customHeight="1">
      <c r="A3211" s="32">
        <v>3179</v>
      </c>
      <c r="B3211" s="2">
        <v>44298.59097222222</v>
      </c>
      <c r="C3211" s="3" t="s">
        <v>2703</v>
      </c>
      <c r="D3211" s="3" t="s">
        <v>43</v>
      </c>
      <c r="E3211" s="4" t="s">
        <v>3005</v>
      </c>
      <c r="F3211" s="2">
        <f t="shared" si="133"/>
        <v>44312.59097222222</v>
      </c>
      <c r="G3211" s="5">
        <v>44378</v>
      </c>
      <c r="H3211" s="6">
        <v>503624</v>
      </c>
      <c r="I3211" s="7">
        <v>503624</v>
      </c>
      <c r="J3211" s="4" t="s">
        <v>37</v>
      </c>
      <c r="K3211" s="8" t="s">
        <v>16</v>
      </c>
      <c r="L3211" s="3"/>
    </row>
    <row r="3212" spans="1:12" ht="114.95" customHeight="1">
      <c r="A3212" s="32">
        <v>3180</v>
      </c>
      <c r="B3212" s="2">
        <v>44298.592361111114</v>
      </c>
      <c r="C3212" s="3" t="s">
        <v>2703</v>
      </c>
      <c r="D3212" s="3" t="s">
        <v>35</v>
      </c>
      <c r="E3212" s="4" t="s">
        <v>2789</v>
      </c>
      <c r="F3212" s="2">
        <f t="shared" si="133"/>
        <v>44312.592361111114</v>
      </c>
      <c r="G3212" s="5">
        <v>44378</v>
      </c>
      <c r="H3212" s="6">
        <v>1636436</v>
      </c>
      <c r="I3212" s="7">
        <v>1636436</v>
      </c>
      <c r="J3212" s="4" t="s">
        <v>37</v>
      </c>
      <c r="K3212" s="8" t="s">
        <v>16</v>
      </c>
      <c r="L3212" s="3"/>
    </row>
    <row r="3213" spans="1:12" ht="114.95" customHeight="1">
      <c r="A3213" s="32">
        <v>3181</v>
      </c>
      <c r="B3213" s="2">
        <v>44298.59375</v>
      </c>
      <c r="C3213" s="3" t="s">
        <v>2703</v>
      </c>
      <c r="D3213" s="3" t="s">
        <v>55</v>
      </c>
      <c r="E3213" s="4" t="s">
        <v>56</v>
      </c>
      <c r="F3213" s="2">
        <f t="shared" si="133"/>
        <v>44312.59375</v>
      </c>
      <c r="G3213" s="5">
        <v>44378</v>
      </c>
      <c r="H3213" s="6">
        <v>196734</v>
      </c>
      <c r="I3213" s="7">
        <v>196734</v>
      </c>
      <c r="J3213" s="4" t="s">
        <v>37</v>
      </c>
      <c r="K3213" s="8" t="s">
        <v>16</v>
      </c>
      <c r="L3213" s="3"/>
    </row>
    <row r="3214" spans="1:12" ht="114.95" customHeight="1">
      <c r="A3214" s="32">
        <v>3182</v>
      </c>
      <c r="B3214" s="2">
        <v>44298.6</v>
      </c>
      <c r="C3214" s="3" t="s">
        <v>2703</v>
      </c>
      <c r="D3214" s="3" t="s">
        <v>349</v>
      </c>
      <c r="E3214" s="4" t="s">
        <v>306</v>
      </c>
      <c r="F3214" s="2">
        <f t="shared" si="133"/>
        <v>44312.6</v>
      </c>
      <c r="G3214" s="5">
        <v>44378</v>
      </c>
      <c r="H3214" s="6">
        <v>180000</v>
      </c>
      <c r="I3214" s="7">
        <v>180000</v>
      </c>
      <c r="J3214" s="4" t="s">
        <v>19</v>
      </c>
      <c r="K3214" s="8" t="s">
        <v>16</v>
      </c>
      <c r="L3214" s="3"/>
    </row>
    <row r="3215" spans="1:12" ht="114.95" customHeight="1">
      <c r="A3215" s="32">
        <v>3183</v>
      </c>
      <c r="B3215" s="2">
        <v>44298.60833333333</v>
      </c>
      <c r="C3215" s="3" t="s">
        <v>2703</v>
      </c>
      <c r="D3215" s="3" t="s">
        <v>3105</v>
      </c>
      <c r="E3215" s="4" t="s">
        <v>3106</v>
      </c>
      <c r="F3215" s="2">
        <f t="shared" si="133"/>
        <v>44312.60833333333</v>
      </c>
      <c r="G3215" s="5">
        <v>44313</v>
      </c>
      <c r="H3215" s="6">
        <v>1008398</v>
      </c>
      <c r="I3215" s="7">
        <v>1008398</v>
      </c>
      <c r="J3215" s="4" t="s">
        <v>64</v>
      </c>
      <c r="K3215" s="8" t="s">
        <v>16</v>
      </c>
      <c r="L3215" s="3"/>
    </row>
    <row r="3216" spans="1:12" ht="114.95" customHeight="1">
      <c r="A3216" s="32">
        <v>3286</v>
      </c>
      <c r="B3216" s="2">
        <v>44298.60833333333</v>
      </c>
      <c r="C3216" s="3" t="s">
        <v>2703</v>
      </c>
      <c r="D3216" s="3" t="s">
        <v>3105</v>
      </c>
      <c r="E3216" s="4" t="s">
        <v>3106</v>
      </c>
      <c r="F3216" s="2">
        <f>SUM(B3216 + 14)</f>
        <v>44312.60833333333</v>
      </c>
      <c r="G3216" s="5">
        <v>44409</v>
      </c>
      <c r="H3216" s="6">
        <v>250000</v>
      </c>
      <c r="I3216" s="7">
        <v>250000</v>
      </c>
      <c r="J3216" s="4" t="s">
        <v>64</v>
      </c>
      <c r="K3216" s="8" t="s">
        <v>16</v>
      </c>
      <c r="L3216" s="3"/>
    </row>
    <row r="3217" spans="1:12" ht="114.95" customHeight="1">
      <c r="A3217" s="32">
        <v>3184</v>
      </c>
      <c r="B3217" s="2">
        <v>44299.448611111111</v>
      </c>
      <c r="C3217" s="3" t="s">
        <v>2703</v>
      </c>
      <c r="D3217" s="3" t="s">
        <v>3107</v>
      </c>
      <c r="E3217" s="4" t="s">
        <v>2853</v>
      </c>
      <c r="F3217" s="2">
        <f t="shared" ref="F3217:F3260" si="134">SUM(B3217+14)</f>
        <v>44313.448611111111</v>
      </c>
      <c r="G3217" s="5">
        <v>44314</v>
      </c>
      <c r="H3217" s="6">
        <v>90000</v>
      </c>
      <c r="I3217" s="7">
        <v>90000</v>
      </c>
      <c r="J3217" s="4" t="s">
        <v>15</v>
      </c>
      <c r="K3217" s="8" t="s">
        <v>16</v>
      </c>
      <c r="L3217" s="3"/>
    </row>
    <row r="3218" spans="1:12" ht="114.95" customHeight="1">
      <c r="A3218" s="32">
        <v>3185</v>
      </c>
      <c r="B3218" s="2">
        <v>44301.426388888889</v>
      </c>
      <c r="C3218" s="3" t="s">
        <v>2703</v>
      </c>
      <c r="D3218" s="3" t="s">
        <v>3108</v>
      </c>
      <c r="E3218" s="4" t="s">
        <v>2853</v>
      </c>
      <c r="F3218" s="2">
        <f t="shared" si="134"/>
        <v>44315.426388888889</v>
      </c>
      <c r="G3218" s="5">
        <v>44316</v>
      </c>
      <c r="H3218" s="6">
        <v>50000</v>
      </c>
      <c r="I3218" s="7">
        <v>50000</v>
      </c>
      <c r="J3218" s="4" t="s">
        <v>15</v>
      </c>
      <c r="K3218" s="8" t="s">
        <v>16</v>
      </c>
      <c r="L3218" s="3"/>
    </row>
    <row r="3219" spans="1:12" ht="114.95" customHeight="1">
      <c r="A3219" s="32">
        <v>3186</v>
      </c>
      <c r="B3219" s="2">
        <v>44301.436805555553</v>
      </c>
      <c r="C3219" s="3" t="s">
        <v>2703</v>
      </c>
      <c r="D3219" s="3" t="s">
        <v>3109</v>
      </c>
      <c r="E3219" s="4" t="s">
        <v>2853</v>
      </c>
      <c r="F3219" s="2">
        <f t="shared" si="134"/>
        <v>44315.436805555553</v>
      </c>
      <c r="G3219" s="5">
        <v>44316</v>
      </c>
      <c r="H3219" s="6">
        <v>45000</v>
      </c>
      <c r="I3219" s="7">
        <v>45000</v>
      </c>
      <c r="J3219" s="4" t="s">
        <v>15</v>
      </c>
      <c r="K3219" s="8" t="s">
        <v>16</v>
      </c>
      <c r="L3219" s="3"/>
    </row>
    <row r="3220" spans="1:12" ht="114.95" customHeight="1">
      <c r="A3220" s="32">
        <v>3187</v>
      </c>
      <c r="B3220" s="2">
        <v>44301.447222222225</v>
      </c>
      <c r="C3220" s="3" t="s">
        <v>2703</v>
      </c>
      <c r="D3220" s="3" t="s">
        <v>3110</v>
      </c>
      <c r="E3220" s="4" t="s">
        <v>2853</v>
      </c>
      <c r="F3220" s="2">
        <f t="shared" si="134"/>
        <v>44315.447222222225</v>
      </c>
      <c r="G3220" s="5">
        <v>44316</v>
      </c>
      <c r="H3220" s="6">
        <v>62500</v>
      </c>
      <c r="I3220" s="7">
        <v>62500</v>
      </c>
      <c r="J3220" s="4" t="s">
        <v>15</v>
      </c>
      <c r="K3220" s="8" t="s">
        <v>16</v>
      </c>
      <c r="L3220" s="3"/>
    </row>
    <row r="3221" spans="1:12" ht="114.95" customHeight="1">
      <c r="A3221" s="32">
        <v>3188</v>
      </c>
      <c r="B3221" s="2">
        <v>44301.455555555556</v>
      </c>
      <c r="C3221" s="3" t="s">
        <v>2703</v>
      </c>
      <c r="D3221" s="3" t="s">
        <v>3111</v>
      </c>
      <c r="E3221" s="4" t="s">
        <v>2853</v>
      </c>
      <c r="F3221" s="2">
        <f t="shared" si="134"/>
        <v>44315.455555555556</v>
      </c>
      <c r="G3221" s="5">
        <v>44316</v>
      </c>
      <c r="H3221" s="6">
        <v>41667</v>
      </c>
      <c r="I3221" s="7">
        <v>41667</v>
      </c>
      <c r="J3221" s="4" t="s">
        <v>15</v>
      </c>
      <c r="K3221" s="8" t="s">
        <v>16</v>
      </c>
      <c r="L3221" s="3"/>
    </row>
    <row r="3222" spans="1:12" ht="114.95" customHeight="1">
      <c r="A3222" s="32">
        <v>3189</v>
      </c>
      <c r="B3222" s="2">
        <v>44301.463194444441</v>
      </c>
      <c r="C3222" s="3" t="s">
        <v>2703</v>
      </c>
      <c r="D3222" s="3" t="s">
        <v>3112</v>
      </c>
      <c r="E3222" s="4" t="s">
        <v>2853</v>
      </c>
      <c r="F3222" s="2">
        <f t="shared" si="134"/>
        <v>44315.463194444441</v>
      </c>
      <c r="G3222" s="5">
        <v>44316</v>
      </c>
      <c r="H3222" s="6">
        <v>65000</v>
      </c>
      <c r="I3222" s="7">
        <v>65000</v>
      </c>
      <c r="J3222" s="4" t="s">
        <v>15</v>
      </c>
      <c r="K3222" s="8" t="s">
        <v>16</v>
      </c>
      <c r="L3222" s="3"/>
    </row>
    <row r="3223" spans="1:12" ht="114.95" customHeight="1">
      <c r="A3223" s="32">
        <v>3190</v>
      </c>
      <c r="B3223" s="2">
        <v>44301.47152777778</v>
      </c>
      <c r="C3223" s="3" t="s">
        <v>2703</v>
      </c>
      <c r="D3223" s="3" t="s">
        <v>3113</v>
      </c>
      <c r="E3223" s="4" t="s">
        <v>2853</v>
      </c>
      <c r="F3223" s="2">
        <f t="shared" si="134"/>
        <v>44315.47152777778</v>
      </c>
      <c r="G3223" s="5">
        <v>44316</v>
      </c>
      <c r="H3223" s="6">
        <v>80000</v>
      </c>
      <c r="I3223" s="7">
        <v>80000</v>
      </c>
      <c r="J3223" s="4" t="s">
        <v>15</v>
      </c>
      <c r="K3223" s="8" t="s">
        <v>16</v>
      </c>
      <c r="L3223" s="3"/>
    </row>
    <row r="3224" spans="1:12" ht="114.95" customHeight="1">
      <c r="A3224" s="32">
        <v>3191</v>
      </c>
      <c r="B3224" s="2">
        <v>44301.479166666664</v>
      </c>
      <c r="C3224" s="3" t="s">
        <v>2703</v>
      </c>
      <c r="D3224" s="3" t="s">
        <v>3066</v>
      </c>
      <c r="E3224" s="4" t="s">
        <v>2853</v>
      </c>
      <c r="F3224" s="2">
        <f t="shared" si="134"/>
        <v>44315.479166666664</v>
      </c>
      <c r="G3224" s="5">
        <v>44316</v>
      </c>
      <c r="H3224" s="6">
        <v>34600</v>
      </c>
      <c r="I3224" s="7">
        <v>34600</v>
      </c>
      <c r="J3224" s="4" t="s">
        <v>15</v>
      </c>
      <c r="K3224" s="8" t="s">
        <v>16</v>
      </c>
      <c r="L3224" s="3"/>
    </row>
    <row r="3225" spans="1:12" ht="114.95" customHeight="1">
      <c r="A3225" s="32">
        <v>3192</v>
      </c>
      <c r="B3225" s="2">
        <v>44301.490972222222</v>
      </c>
      <c r="C3225" s="3" t="s">
        <v>2703</v>
      </c>
      <c r="D3225" s="3" t="s">
        <v>3114</v>
      </c>
      <c r="E3225" s="4" t="s">
        <v>2853</v>
      </c>
      <c r="F3225" s="2">
        <f t="shared" si="134"/>
        <v>44315.490972222222</v>
      </c>
      <c r="G3225" s="5">
        <v>44316</v>
      </c>
      <c r="H3225" s="6">
        <v>27344</v>
      </c>
      <c r="I3225" s="7">
        <v>27344</v>
      </c>
      <c r="J3225" s="4" t="s">
        <v>15</v>
      </c>
      <c r="K3225" s="8" t="s">
        <v>16</v>
      </c>
      <c r="L3225" s="3"/>
    </row>
    <row r="3226" spans="1:12" ht="114.95" customHeight="1">
      <c r="A3226" s="32">
        <v>3193</v>
      </c>
      <c r="B3226" s="2">
        <v>44301.497916666667</v>
      </c>
      <c r="C3226" s="3" t="s">
        <v>2703</v>
      </c>
      <c r="D3226" s="3" t="s">
        <v>3115</v>
      </c>
      <c r="E3226" s="4" t="s">
        <v>2853</v>
      </c>
      <c r="F3226" s="2">
        <f t="shared" si="134"/>
        <v>44315.497916666667</v>
      </c>
      <c r="G3226" s="5">
        <v>44316</v>
      </c>
      <c r="H3226" s="6">
        <v>42000</v>
      </c>
      <c r="I3226" s="7">
        <v>42000</v>
      </c>
      <c r="J3226" s="4" t="s">
        <v>15</v>
      </c>
      <c r="K3226" s="8" t="s">
        <v>16</v>
      </c>
      <c r="L3226" s="3"/>
    </row>
    <row r="3227" spans="1:12" ht="114.95" customHeight="1">
      <c r="A3227" s="32">
        <v>3194</v>
      </c>
      <c r="B3227" s="2">
        <v>44301.507638888892</v>
      </c>
      <c r="C3227" s="3" t="s">
        <v>2703</v>
      </c>
      <c r="D3227" s="3" t="s">
        <v>2337</v>
      </c>
      <c r="E3227" s="4" t="s">
        <v>2853</v>
      </c>
      <c r="F3227" s="2">
        <f t="shared" si="134"/>
        <v>44315.507638888892</v>
      </c>
      <c r="G3227" s="5">
        <v>44316</v>
      </c>
      <c r="H3227" s="6">
        <v>90000</v>
      </c>
      <c r="I3227" s="7">
        <v>90000</v>
      </c>
      <c r="J3227" s="4" t="s">
        <v>15</v>
      </c>
      <c r="K3227" s="8" t="s">
        <v>16</v>
      </c>
      <c r="L3227" s="3"/>
    </row>
    <row r="3228" spans="1:12" ht="114.95" customHeight="1">
      <c r="A3228" s="32">
        <v>3195</v>
      </c>
      <c r="B3228" s="2">
        <v>44301.51458333333</v>
      </c>
      <c r="C3228" s="3" t="s">
        <v>2703</v>
      </c>
      <c r="D3228" s="3" t="s">
        <v>3116</v>
      </c>
      <c r="E3228" s="4" t="s">
        <v>2853</v>
      </c>
      <c r="F3228" s="2">
        <f t="shared" si="134"/>
        <v>44315.51458333333</v>
      </c>
      <c r="G3228" s="5">
        <v>44316</v>
      </c>
      <c r="H3228" s="6">
        <v>40000</v>
      </c>
      <c r="I3228" s="7">
        <v>40000</v>
      </c>
      <c r="J3228" s="4" t="s">
        <v>15</v>
      </c>
      <c r="K3228" s="8" t="s">
        <v>16</v>
      </c>
      <c r="L3228" s="3"/>
    </row>
    <row r="3229" spans="1:12" ht="114.95" customHeight="1">
      <c r="A3229" s="32">
        <v>3196</v>
      </c>
      <c r="B3229" s="2">
        <v>44301.613888888889</v>
      </c>
      <c r="C3229" s="3" t="s">
        <v>2703</v>
      </c>
      <c r="D3229" s="3" t="s">
        <v>3117</v>
      </c>
      <c r="E3229" s="4" t="s">
        <v>3118</v>
      </c>
      <c r="F3229" s="2">
        <f t="shared" si="134"/>
        <v>44315.613888888889</v>
      </c>
      <c r="G3229" s="5">
        <v>44316</v>
      </c>
      <c r="H3229" s="6">
        <v>69000</v>
      </c>
      <c r="I3229" s="7">
        <v>69000</v>
      </c>
      <c r="J3229" s="4" t="s">
        <v>15</v>
      </c>
      <c r="K3229" s="8" t="s">
        <v>16</v>
      </c>
      <c r="L3229" s="3"/>
    </row>
    <row r="3230" spans="1:12" ht="114.95" customHeight="1">
      <c r="A3230" s="32">
        <v>3197</v>
      </c>
      <c r="B3230" s="2">
        <v>44305.597916666666</v>
      </c>
      <c r="C3230" s="3" t="s">
        <v>2703</v>
      </c>
      <c r="D3230" s="3" t="s">
        <v>1287</v>
      </c>
      <c r="E3230" s="4" t="s">
        <v>2977</v>
      </c>
      <c r="F3230" s="2">
        <f t="shared" si="134"/>
        <v>44319.597916666666</v>
      </c>
      <c r="G3230" s="5">
        <v>44378</v>
      </c>
      <c r="H3230" s="6">
        <v>56700</v>
      </c>
      <c r="I3230" s="7">
        <v>56700</v>
      </c>
      <c r="J3230" s="4" t="s">
        <v>19</v>
      </c>
      <c r="K3230" s="8" t="s">
        <v>16</v>
      </c>
      <c r="L3230" s="3"/>
    </row>
    <row r="3231" spans="1:12" ht="114.95" customHeight="1">
      <c r="A3231" s="32">
        <v>3198</v>
      </c>
      <c r="B3231" s="2">
        <v>44305.606249999997</v>
      </c>
      <c r="C3231" s="3" t="s">
        <v>2703</v>
      </c>
      <c r="D3231" s="3" t="s">
        <v>3048</v>
      </c>
      <c r="E3231" s="4" t="s">
        <v>3119</v>
      </c>
      <c r="F3231" s="2">
        <f t="shared" si="134"/>
        <v>44319.606249999997</v>
      </c>
      <c r="G3231" s="5">
        <v>44319</v>
      </c>
      <c r="H3231" s="6">
        <v>53000</v>
      </c>
      <c r="I3231" s="7">
        <v>53000</v>
      </c>
      <c r="J3231" s="4" t="s">
        <v>37</v>
      </c>
      <c r="K3231" s="8" t="s">
        <v>16</v>
      </c>
      <c r="L3231" s="3"/>
    </row>
    <row r="3232" spans="1:12" ht="114.95" customHeight="1">
      <c r="A3232" s="32">
        <v>3199</v>
      </c>
      <c r="B3232" s="2">
        <v>44305.619444444441</v>
      </c>
      <c r="C3232" s="3" t="s">
        <v>2703</v>
      </c>
      <c r="D3232" s="3" t="s">
        <v>814</v>
      </c>
      <c r="E3232" s="4" t="s">
        <v>2753</v>
      </c>
      <c r="F3232" s="2">
        <f t="shared" si="134"/>
        <v>44319.619444444441</v>
      </c>
      <c r="G3232" s="5">
        <v>44319</v>
      </c>
      <c r="H3232" s="6">
        <v>158500</v>
      </c>
      <c r="I3232" s="7">
        <v>158500</v>
      </c>
      <c r="J3232" s="4" t="s">
        <v>37</v>
      </c>
      <c r="K3232" s="8" t="s">
        <v>16</v>
      </c>
      <c r="L3232" s="3"/>
    </row>
    <row r="3233" spans="1:12" ht="114.95" customHeight="1">
      <c r="A3233" s="32">
        <v>3200</v>
      </c>
      <c r="B3233" s="2">
        <v>44307.67291666667</v>
      </c>
      <c r="C3233" s="3" t="s">
        <v>2703</v>
      </c>
      <c r="D3233" s="3" t="s">
        <v>3120</v>
      </c>
      <c r="E3233" s="4" t="s">
        <v>2853</v>
      </c>
      <c r="F3233" s="2">
        <f t="shared" si="134"/>
        <v>44321.67291666667</v>
      </c>
      <c r="G3233" s="5">
        <v>44321</v>
      </c>
      <c r="H3233" s="6">
        <v>6000</v>
      </c>
      <c r="I3233" s="7">
        <v>6000</v>
      </c>
      <c r="J3233" s="4" t="s">
        <v>3121</v>
      </c>
      <c r="K3233" s="8" t="s">
        <v>15</v>
      </c>
      <c r="L3233" s="3" t="s">
        <v>3122</v>
      </c>
    </row>
    <row r="3234" spans="1:12" ht="114.95" customHeight="1">
      <c r="A3234" s="32">
        <v>3201</v>
      </c>
      <c r="B3234" s="2">
        <v>44307.679166666669</v>
      </c>
      <c r="C3234" s="3" t="s">
        <v>2703</v>
      </c>
      <c r="D3234" s="3" t="s">
        <v>3023</v>
      </c>
      <c r="E3234" s="4" t="s">
        <v>3024</v>
      </c>
      <c r="F3234" s="2">
        <f t="shared" si="134"/>
        <v>44321.679166666669</v>
      </c>
      <c r="G3234" s="5">
        <v>44378</v>
      </c>
      <c r="H3234" s="6">
        <v>50000</v>
      </c>
      <c r="I3234" s="7">
        <v>50000</v>
      </c>
      <c r="J3234" s="4" t="s">
        <v>19</v>
      </c>
      <c r="K3234" s="8" t="s">
        <v>16</v>
      </c>
      <c r="L3234" s="3"/>
    </row>
    <row r="3235" spans="1:12" ht="114.95" customHeight="1">
      <c r="A3235" s="32">
        <v>3202</v>
      </c>
      <c r="B3235" s="2">
        <v>44307.695138888892</v>
      </c>
      <c r="C3235" s="3" t="s">
        <v>2703</v>
      </c>
      <c r="D3235" s="3" t="s">
        <v>1373</v>
      </c>
      <c r="E3235" s="4" t="s">
        <v>1030</v>
      </c>
      <c r="F3235" s="2">
        <f t="shared" si="134"/>
        <v>44321.695138888892</v>
      </c>
      <c r="G3235" s="5">
        <v>44378</v>
      </c>
      <c r="H3235" s="6">
        <v>190000</v>
      </c>
      <c r="I3235" s="7">
        <v>190000</v>
      </c>
      <c r="J3235" s="4" t="s">
        <v>19</v>
      </c>
      <c r="K3235" s="8" t="s">
        <v>16</v>
      </c>
      <c r="L3235" s="3"/>
    </row>
    <row r="3236" spans="1:12" ht="114.95" customHeight="1">
      <c r="A3236" s="32">
        <v>3203</v>
      </c>
      <c r="B3236" s="2">
        <v>44307.7</v>
      </c>
      <c r="C3236" s="3" t="s">
        <v>2703</v>
      </c>
      <c r="D3236" s="3" t="s">
        <v>630</v>
      </c>
      <c r="E3236" s="4" t="s">
        <v>631</v>
      </c>
      <c r="F3236" s="2">
        <f t="shared" si="134"/>
        <v>44321.7</v>
      </c>
      <c r="G3236" s="5">
        <v>44378</v>
      </c>
      <c r="H3236" s="6">
        <v>137068</v>
      </c>
      <c r="I3236" s="7">
        <v>137068</v>
      </c>
      <c r="J3236" s="4" t="s">
        <v>19</v>
      </c>
      <c r="K3236" s="8" t="s">
        <v>16</v>
      </c>
      <c r="L3236" s="3"/>
    </row>
    <row r="3237" spans="1:12" ht="114.95" customHeight="1">
      <c r="A3237" s="32">
        <v>3204</v>
      </c>
      <c r="B3237" s="2">
        <v>44307.706944444442</v>
      </c>
      <c r="C3237" s="3" t="s">
        <v>2703</v>
      </c>
      <c r="D3237" s="3" t="s">
        <v>2798</v>
      </c>
      <c r="E3237" s="4" t="s">
        <v>1691</v>
      </c>
      <c r="F3237" s="2">
        <f t="shared" si="134"/>
        <v>44321.706944444442</v>
      </c>
      <c r="G3237" s="5">
        <v>44378</v>
      </c>
      <c r="H3237" s="6">
        <v>114000</v>
      </c>
      <c r="I3237" s="7">
        <v>114000</v>
      </c>
      <c r="J3237" s="4" t="s">
        <v>19</v>
      </c>
      <c r="K3237" s="8" t="s">
        <v>16</v>
      </c>
      <c r="L3237" s="3"/>
    </row>
    <row r="3238" spans="1:12" ht="114.95" customHeight="1">
      <c r="A3238" s="32">
        <v>3205</v>
      </c>
      <c r="B3238" s="2">
        <v>44307.710416666669</v>
      </c>
      <c r="C3238" s="3" t="s">
        <v>2703</v>
      </c>
      <c r="D3238" s="3" t="s">
        <v>1367</v>
      </c>
      <c r="E3238" s="4" t="s">
        <v>1993</v>
      </c>
      <c r="F3238" s="2">
        <f t="shared" si="134"/>
        <v>44321.710416666669</v>
      </c>
      <c r="G3238" s="5">
        <v>44378</v>
      </c>
      <c r="H3238" s="6">
        <v>50000</v>
      </c>
      <c r="I3238" s="7">
        <v>50000</v>
      </c>
      <c r="J3238" s="4" t="s">
        <v>19</v>
      </c>
      <c r="K3238" s="8" t="s">
        <v>16</v>
      </c>
      <c r="L3238" s="3"/>
    </row>
    <row r="3239" spans="1:12" ht="114.95" customHeight="1">
      <c r="A3239" s="32">
        <v>3206</v>
      </c>
      <c r="B3239" s="2">
        <v>44308.587500000001</v>
      </c>
      <c r="C3239" s="3" t="s">
        <v>2703</v>
      </c>
      <c r="D3239" s="3" t="s">
        <v>1132</v>
      </c>
      <c r="E3239" s="4" t="s">
        <v>2391</v>
      </c>
      <c r="F3239" s="2">
        <f t="shared" si="134"/>
        <v>44322.587500000001</v>
      </c>
      <c r="G3239" s="5">
        <v>44378</v>
      </c>
      <c r="H3239" s="6">
        <v>7709030</v>
      </c>
      <c r="I3239" s="7">
        <v>7709030</v>
      </c>
      <c r="J3239" s="4" t="s">
        <v>19</v>
      </c>
      <c r="K3239" s="8" t="s">
        <v>16</v>
      </c>
      <c r="L3239" s="3"/>
    </row>
    <row r="3240" spans="1:12" ht="114.95" customHeight="1">
      <c r="A3240" s="32">
        <v>3207</v>
      </c>
      <c r="B3240" s="2">
        <v>44308.590277777781</v>
      </c>
      <c r="C3240" s="3" t="s">
        <v>2703</v>
      </c>
      <c r="D3240" s="3" t="s">
        <v>1132</v>
      </c>
      <c r="E3240" s="4" t="s">
        <v>2987</v>
      </c>
      <c r="F3240" s="2">
        <f t="shared" si="134"/>
        <v>44322.590277777781</v>
      </c>
      <c r="G3240" s="5">
        <v>44378</v>
      </c>
      <c r="H3240" s="6">
        <v>95000</v>
      </c>
      <c r="I3240" s="7">
        <v>95000</v>
      </c>
      <c r="J3240" s="4" t="s">
        <v>19</v>
      </c>
      <c r="K3240" s="8" t="s">
        <v>16</v>
      </c>
      <c r="L3240" s="3"/>
    </row>
    <row r="3241" spans="1:12" ht="114.95" customHeight="1">
      <c r="A3241" s="32">
        <v>3208</v>
      </c>
      <c r="B3241" s="2">
        <v>44308.599305555559</v>
      </c>
      <c r="C3241" s="3" t="s">
        <v>2703</v>
      </c>
      <c r="D3241" s="3" t="s">
        <v>2792</v>
      </c>
      <c r="E3241" s="4" t="s">
        <v>2793</v>
      </c>
      <c r="F3241" s="2">
        <f t="shared" si="134"/>
        <v>44322.599305555559</v>
      </c>
      <c r="G3241" s="5">
        <v>44378</v>
      </c>
      <c r="H3241" s="6">
        <v>65946</v>
      </c>
      <c r="I3241" s="7">
        <v>65946</v>
      </c>
      <c r="J3241" s="4" t="s">
        <v>19</v>
      </c>
      <c r="K3241" s="8" t="s">
        <v>16</v>
      </c>
      <c r="L3241" s="3"/>
    </row>
    <row r="3242" spans="1:12" ht="114.95" customHeight="1">
      <c r="A3242" s="32">
        <v>3209</v>
      </c>
      <c r="B3242" s="2">
        <v>44308.604166666664</v>
      </c>
      <c r="C3242" s="3" t="s">
        <v>2703</v>
      </c>
      <c r="D3242" s="3" t="s">
        <v>521</v>
      </c>
      <c r="E3242" s="4" t="s">
        <v>126</v>
      </c>
      <c r="F3242" s="2">
        <f t="shared" si="134"/>
        <v>44322.604166666664</v>
      </c>
      <c r="G3242" s="5">
        <v>44378</v>
      </c>
      <c r="H3242" s="6">
        <v>419524</v>
      </c>
      <c r="I3242" s="7">
        <v>419524</v>
      </c>
      <c r="J3242" s="4" t="s">
        <v>19</v>
      </c>
      <c r="K3242" s="8" t="s">
        <v>16</v>
      </c>
      <c r="L3242" s="3"/>
    </row>
    <row r="3243" spans="1:12" ht="114.95" customHeight="1">
      <c r="A3243" s="32">
        <v>3210</v>
      </c>
      <c r="B3243" s="2">
        <v>44308.612500000003</v>
      </c>
      <c r="C3243" s="3" t="s">
        <v>2703</v>
      </c>
      <c r="D3243" s="3" t="s">
        <v>129</v>
      </c>
      <c r="E3243" s="4" t="s">
        <v>2986</v>
      </c>
      <c r="F3243" s="2">
        <f t="shared" si="134"/>
        <v>44322.612500000003</v>
      </c>
      <c r="G3243" s="5">
        <v>44378</v>
      </c>
      <c r="H3243" s="6">
        <v>447000</v>
      </c>
      <c r="I3243" s="7">
        <v>447000</v>
      </c>
      <c r="J3243" s="4" t="s">
        <v>19</v>
      </c>
      <c r="K3243" s="8" t="s">
        <v>16</v>
      </c>
      <c r="L3243" s="3"/>
    </row>
    <row r="3244" spans="1:12" ht="114.95" customHeight="1">
      <c r="A3244" s="32">
        <v>3211</v>
      </c>
      <c r="B3244" s="2">
        <v>44308.617361111108</v>
      </c>
      <c r="C3244" s="3" t="s">
        <v>2703</v>
      </c>
      <c r="D3244" s="3" t="s">
        <v>2904</v>
      </c>
      <c r="E3244" s="4" t="s">
        <v>2905</v>
      </c>
      <c r="F3244" s="2">
        <f t="shared" si="134"/>
        <v>44322.617361111108</v>
      </c>
      <c r="G3244" s="5">
        <v>44378</v>
      </c>
      <c r="H3244" s="6">
        <v>26500</v>
      </c>
      <c r="I3244" s="7">
        <v>26500</v>
      </c>
      <c r="J3244" s="4" t="s">
        <v>19</v>
      </c>
      <c r="K3244" s="8" t="s">
        <v>16</v>
      </c>
      <c r="L3244" s="3"/>
    </row>
    <row r="3245" spans="1:12" ht="114.95" customHeight="1">
      <c r="A3245" s="32">
        <v>3212</v>
      </c>
      <c r="B3245" s="2">
        <v>44308.693055555559</v>
      </c>
      <c r="C3245" s="3" t="s">
        <v>2703</v>
      </c>
      <c r="D3245" s="3" t="s">
        <v>1756</v>
      </c>
      <c r="E3245" s="4" t="s">
        <v>2740</v>
      </c>
      <c r="F3245" s="2">
        <f t="shared" si="134"/>
        <v>44322.693055555559</v>
      </c>
      <c r="G3245" s="5">
        <v>44378</v>
      </c>
      <c r="H3245" s="6">
        <v>30000</v>
      </c>
      <c r="I3245" s="7">
        <v>30000</v>
      </c>
      <c r="J3245" s="4" t="s">
        <v>37</v>
      </c>
      <c r="K3245" s="8" t="s">
        <v>16</v>
      </c>
      <c r="L3245" s="3"/>
    </row>
    <row r="3246" spans="1:12" ht="114.95" customHeight="1">
      <c r="A3246" s="32">
        <v>3213</v>
      </c>
      <c r="B3246" s="2">
        <v>44308.700694444444</v>
      </c>
      <c r="C3246" s="3" t="s">
        <v>2703</v>
      </c>
      <c r="D3246" s="3" t="s">
        <v>2022</v>
      </c>
      <c r="E3246" s="4" t="s">
        <v>2740</v>
      </c>
      <c r="F3246" s="2">
        <f t="shared" si="134"/>
        <v>44322.700694444444</v>
      </c>
      <c r="G3246" s="5">
        <v>44378</v>
      </c>
      <c r="H3246" s="6">
        <v>70000</v>
      </c>
      <c r="I3246" s="7">
        <v>70000</v>
      </c>
      <c r="J3246" s="4" t="s">
        <v>37</v>
      </c>
      <c r="K3246" s="8" t="s">
        <v>16</v>
      </c>
      <c r="L3246" s="3"/>
    </row>
    <row r="3247" spans="1:12" ht="114.95" customHeight="1">
      <c r="A3247" s="32">
        <v>3214</v>
      </c>
      <c r="B3247" s="2">
        <v>44308.723611111112</v>
      </c>
      <c r="C3247" s="3" t="s">
        <v>2703</v>
      </c>
      <c r="D3247" s="3" t="s">
        <v>2862</v>
      </c>
      <c r="E3247" s="4" t="s">
        <v>3123</v>
      </c>
      <c r="F3247" s="2">
        <f t="shared" si="134"/>
        <v>44322.723611111112</v>
      </c>
      <c r="G3247" s="5">
        <v>44378</v>
      </c>
      <c r="H3247" s="6">
        <v>30000</v>
      </c>
      <c r="I3247" s="7">
        <v>30000</v>
      </c>
      <c r="J3247" s="4" t="s">
        <v>37</v>
      </c>
      <c r="K3247" s="8" t="s">
        <v>16</v>
      </c>
      <c r="L3247" s="3"/>
    </row>
    <row r="3248" spans="1:12" ht="114.95" customHeight="1">
      <c r="A3248" s="32">
        <v>3215</v>
      </c>
      <c r="B3248" s="2">
        <v>44308.729861111111</v>
      </c>
      <c r="C3248" s="3" t="s">
        <v>2703</v>
      </c>
      <c r="D3248" s="3" t="s">
        <v>3124</v>
      </c>
      <c r="E3248" s="4" t="s">
        <v>3125</v>
      </c>
      <c r="F3248" s="2">
        <f t="shared" si="134"/>
        <v>44322.729861111111</v>
      </c>
      <c r="G3248" s="5">
        <v>44378</v>
      </c>
      <c r="H3248" s="6">
        <v>29200</v>
      </c>
      <c r="I3248" s="7">
        <v>29200</v>
      </c>
      <c r="J3248" s="4" t="s">
        <v>37</v>
      </c>
      <c r="K3248" s="8" t="s">
        <v>16</v>
      </c>
      <c r="L3248" s="3"/>
    </row>
    <row r="3249" spans="1:12" ht="114.95" customHeight="1">
      <c r="A3249" s="32">
        <v>3216</v>
      </c>
      <c r="B3249" s="2">
        <v>44309.402777777781</v>
      </c>
      <c r="C3249" s="3" t="s">
        <v>2703</v>
      </c>
      <c r="D3249" s="3" t="s">
        <v>2285</v>
      </c>
      <c r="E3249" s="4" t="s">
        <v>2740</v>
      </c>
      <c r="F3249" s="2">
        <f t="shared" si="134"/>
        <v>44323.402777777781</v>
      </c>
      <c r="G3249" s="5">
        <v>44378</v>
      </c>
      <c r="H3249" s="6">
        <v>33204</v>
      </c>
      <c r="I3249" s="7">
        <v>33204</v>
      </c>
      <c r="J3249" s="4" t="s">
        <v>37</v>
      </c>
      <c r="K3249" s="8" t="s">
        <v>16</v>
      </c>
      <c r="L3249" s="3"/>
    </row>
    <row r="3250" spans="1:12" ht="114.95" customHeight="1">
      <c r="A3250" s="32">
        <v>3217</v>
      </c>
      <c r="B3250" s="2">
        <v>44309.40902777778</v>
      </c>
      <c r="C3250" s="3" t="s">
        <v>2703</v>
      </c>
      <c r="D3250" s="3" t="s">
        <v>3126</v>
      </c>
      <c r="E3250" s="4" t="s">
        <v>3127</v>
      </c>
      <c r="F3250" s="2">
        <f t="shared" si="134"/>
        <v>44323.40902777778</v>
      </c>
      <c r="G3250" s="5">
        <v>44378</v>
      </c>
      <c r="H3250" s="6">
        <v>26000</v>
      </c>
      <c r="I3250" s="7">
        <v>26000</v>
      </c>
      <c r="J3250" s="4" t="s">
        <v>37</v>
      </c>
      <c r="K3250" s="8" t="s">
        <v>16</v>
      </c>
      <c r="L3250" s="3"/>
    </row>
    <row r="3251" spans="1:12" ht="114.95" customHeight="1">
      <c r="A3251" s="32">
        <v>3218</v>
      </c>
      <c r="B3251" s="2">
        <v>44309.419444444444</v>
      </c>
      <c r="C3251" s="3" t="s">
        <v>2703</v>
      </c>
      <c r="D3251" s="3" t="s">
        <v>366</v>
      </c>
      <c r="E3251" s="4" t="s">
        <v>2747</v>
      </c>
      <c r="F3251" s="2">
        <f t="shared" si="134"/>
        <v>44323.419444444444</v>
      </c>
      <c r="G3251" s="5">
        <v>44520</v>
      </c>
      <c r="H3251" s="6">
        <v>54470</v>
      </c>
      <c r="I3251" s="7">
        <v>54470</v>
      </c>
      <c r="J3251" s="4" t="s">
        <v>19</v>
      </c>
      <c r="K3251" s="8" t="s">
        <v>16</v>
      </c>
      <c r="L3251" s="3"/>
    </row>
    <row r="3252" spans="1:12" ht="114.95" customHeight="1">
      <c r="A3252" s="32">
        <v>3219</v>
      </c>
      <c r="B3252" s="2">
        <v>44309.436805555553</v>
      </c>
      <c r="C3252" s="3" t="s">
        <v>2703</v>
      </c>
      <c r="D3252" s="3" t="s">
        <v>2165</v>
      </c>
      <c r="E3252" s="4" t="s">
        <v>2740</v>
      </c>
      <c r="F3252" s="2">
        <f t="shared" si="134"/>
        <v>44323.436805555553</v>
      </c>
      <c r="G3252" s="5">
        <v>44378</v>
      </c>
      <c r="H3252" s="6">
        <v>49000</v>
      </c>
      <c r="I3252" s="7">
        <v>49000</v>
      </c>
      <c r="J3252" s="4" t="s">
        <v>37</v>
      </c>
      <c r="K3252" s="8" t="s">
        <v>16</v>
      </c>
      <c r="L3252" s="3"/>
    </row>
    <row r="3253" spans="1:12" ht="114.95" customHeight="1">
      <c r="A3253" s="32">
        <v>3220</v>
      </c>
      <c r="B3253" s="2">
        <v>44309.439583333333</v>
      </c>
      <c r="C3253" s="3" t="s">
        <v>2703</v>
      </c>
      <c r="D3253" s="3" t="s">
        <v>3037</v>
      </c>
      <c r="E3253" s="4" t="s">
        <v>3038</v>
      </c>
      <c r="F3253" s="2">
        <f t="shared" si="134"/>
        <v>44323.439583333333</v>
      </c>
      <c r="G3253" s="5">
        <v>44378</v>
      </c>
      <c r="H3253" s="6">
        <v>30000</v>
      </c>
      <c r="I3253" s="7">
        <v>30000</v>
      </c>
      <c r="J3253" s="4" t="s">
        <v>37</v>
      </c>
      <c r="K3253" s="8" t="s">
        <v>16</v>
      </c>
      <c r="L3253" s="3"/>
    </row>
    <row r="3254" spans="1:12" ht="114.95" customHeight="1">
      <c r="A3254" s="32">
        <v>3221</v>
      </c>
      <c r="B3254" s="2">
        <v>44309.457638888889</v>
      </c>
      <c r="C3254" s="3" t="s">
        <v>2703</v>
      </c>
      <c r="D3254" s="3" t="s">
        <v>1721</v>
      </c>
      <c r="E3254" s="4" t="s">
        <v>2748</v>
      </c>
      <c r="F3254" s="2">
        <f t="shared" si="134"/>
        <v>44323.457638888889</v>
      </c>
      <c r="G3254" s="5">
        <v>44470</v>
      </c>
      <c r="H3254" s="6">
        <v>46000</v>
      </c>
      <c r="I3254" s="7">
        <v>46000</v>
      </c>
      <c r="J3254" s="4" t="s">
        <v>37</v>
      </c>
      <c r="K3254" s="8" t="s">
        <v>16</v>
      </c>
      <c r="L3254" s="3"/>
    </row>
    <row r="3255" spans="1:12" ht="114.95" customHeight="1">
      <c r="A3255" s="32">
        <v>3222</v>
      </c>
      <c r="B3255" s="2">
        <v>44309.461805555555</v>
      </c>
      <c r="C3255" s="3" t="s">
        <v>2703</v>
      </c>
      <c r="D3255" s="3" t="s">
        <v>2743</v>
      </c>
      <c r="E3255" s="4" t="s">
        <v>2740</v>
      </c>
      <c r="F3255" s="2">
        <f t="shared" si="134"/>
        <v>44323.461805555555</v>
      </c>
      <c r="G3255" s="5">
        <v>44378</v>
      </c>
      <c r="H3255" s="6">
        <v>36000</v>
      </c>
      <c r="I3255" s="7">
        <v>36000</v>
      </c>
      <c r="J3255" s="4" t="s">
        <v>37</v>
      </c>
      <c r="K3255" s="8" t="s">
        <v>16</v>
      </c>
      <c r="L3255" s="3"/>
    </row>
    <row r="3256" spans="1:12" ht="114.95" customHeight="1">
      <c r="A3256" s="32">
        <v>3223</v>
      </c>
      <c r="B3256" s="2">
        <v>44309.46597222222</v>
      </c>
      <c r="C3256" s="3" t="s">
        <v>2703</v>
      </c>
      <c r="D3256" s="3" t="s">
        <v>2865</v>
      </c>
      <c r="E3256" s="4" t="s">
        <v>2866</v>
      </c>
      <c r="F3256" s="2">
        <f t="shared" si="134"/>
        <v>44323.46597222222</v>
      </c>
      <c r="G3256" s="5">
        <v>44375</v>
      </c>
      <c r="H3256" s="6">
        <v>50000</v>
      </c>
      <c r="I3256" s="7">
        <v>50000</v>
      </c>
      <c r="J3256" s="4" t="s">
        <v>37</v>
      </c>
      <c r="K3256" s="8" t="s">
        <v>16</v>
      </c>
      <c r="L3256" s="3"/>
    </row>
    <row r="3257" spans="1:12" ht="114.95" customHeight="1">
      <c r="A3257" s="32">
        <v>3224</v>
      </c>
      <c r="B3257" s="2">
        <v>44309.472222222219</v>
      </c>
      <c r="C3257" s="3" t="s">
        <v>2703</v>
      </c>
      <c r="D3257" s="3" t="s">
        <v>3039</v>
      </c>
      <c r="E3257" s="4" t="s">
        <v>2740</v>
      </c>
      <c r="F3257" s="2">
        <f t="shared" si="134"/>
        <v>44323.472222222219</v>
      </c>
      <c r="G3257" s="5">
        <v>44378</v>
      </c>
      <c r="H3257" s="6">
        <v>66835</v>
      </c>
      <c r="I3257" s="7">
        <v>66835</v>
      </c>
      <c r="J3257" s="4" t="s">
        <v>37</v>
      </c>
      <c r="K3257" s="8" t="s">
        <v>16</v>
      </c>
      <c r="L3257" s="3"/>
    </row>
    <row r="3258" spans="1:12" ht="114.95" customHeight="1">
      <c r="A3258" s="32">
        <v>3225</v>
      </c>
      <c r="B3258" s="2">
        <v>44309.490277777775</v>
      </c>
      <c r="C3258" s="3" t="s">
        <v>2703</v>
      </c>
      <c r="D3258" s="3" t="s">
        <v>2820</v>
      </c>
      <c r="E3258" s="4" t="s">
        <v>2708</v>
      </c>
      <c r="F3258" s="2">
        <f t="shared" si="134"/>
        <v>44323.490277777775</v>
      </c>
      <c r="G3258" s="5">
        <v>44323</v>
      </c>
      <c r="H3258" s="6">
        <v>118308</v>
      </c>
      <c r="I3258" s="7">
        <v>118308</v>
      </c>
      <c r="J3258" s="4" t="s">
        <v>19</v>
      </c>
      <c r="K3258" s="8" t="s">
        <v>16</v>
      </c>
      <c r="L3258" s="3"/>
    </row>
    <row r="3259" spans="1:12" ht="114.95" customHeight="1">
      <c r="A3259" s="32">
        <v>3226</v>
      </c>
      <c r="B3259" s="2">
        <v>44312.752083333333</v>
      </c>
      <c r="C3259" s="3" t="s">
        <v>2703</v>
      </c>
      <c r="D3259" s="3" t="s">
        <v>3128</v>
      </c>
      <c r="E3259" s="4" t="s">
        <v>3129</v>
      </c>
      <c r="F3259" s="2">
        <f t="shared" si="134"/>
        <v>44326.752083333333</v>
      </c>
      <c r="G3259" s="5">
        <v>44326</v>
      </c>
      <c r="H3259" s="6">
        <v>175000</v>
      </c>
      <c r="I3259" s="7">
        <v>175000</v>
      </c>
      <c r="J3259" s="4" t="s">
        <v>15</v>
      </c>
      <c r="K3259" s="8" t="s">
        <v>16</v>
      </c>
      <c r="L3259" s="3"/>
    </row>
    <row r="3260" spans="1:12" ht="114.95" customHeight="1">
      <c r="A3260" s="32">
        <v>3227</v>
      </c>
      <c r="B3260" s="2">
        <v>44312.761805555558</v>
      </c>
      <c r="C3260" s="3" t="s">
        <v>2703</v>
      </c>
      <c r="D3260" s="3" t="s">
        <v>1906</v>
      </c>
      <c r="E3260" s="4" t="s">
        <v>3129</v>
      </c>
      <c r="F3260" s="2">
        <f t="shared" si="134"/>
        <v>44326.761805555558</v>
      </c>
      <c r="G3260" s="5">
        <v>44326</v>
      </c>
      <c r="H3260" s="6">
        <v>95000</v>
      </c>
      <c r="I3260" s="7">
        <v>95000</v>
      </c>
      <c r="J3260" s="4" t="s">
        <v>15</v>
      </c>
      <c r="K3260" s="8" t="s">
        <v>16</v>
      </c>
      <c r="L3260" s="3"/>
    </row>
    <row r="3261" spans="1:12" ht="114.95" customHeight="1">
      <c r="A3261" s="32">
        <v>3229</v>
      </c>
      <c r="B3261" s="2">
        <v>44313.63958333333</v>
      </c>
      <c r="C3261" s="3" t="s">
        <v>2703</v>
      </c>
      <c r="D3261" s="3" t="s">
        <v>2838</v>
      </c>
      <c r="E3261" s="4" t="s">
        <v>3090</v>
      </c>
      <c r="F3261" s="2">
        <f t="shared" ref="F3261:F3299" si="135">SUM(B3261 + 14)</f>
        <v>44327.63958333333</v>
      </c>
      <c r="G3261" s="5">
        <v>44378</v>
      </c>
      <c r="H3261" s="6">
        <v>140000</v>
      </c>
      <c r="I3261" s="7">
        <v>140000</v>
      </c>
      <c r="J3261" s="4" t="s">
        <v>19</v>
      </c>
      <c r="K3261" s="8" t="s">
        <v>16</v>
      </c>
      <c r="L3261" s="3"/>
    </row>
    <row r="3262" spans="1:12" ht="114.95" customHeight="1">
      <c r="A3262" s="32">
        <v>3230</v>
      </c>
      <c r="B3262" s="2">
        <v>44313.652777777781</v>
      </c>
      <c r="C3262" s="3" t="s">
        <v>2703</v>
      </c>
      <c r="D3262" s="3" t="s">
        <v>2998</v>
      </c>
      <c r="E3262" s="4" t="s">
        <v>2830</v>
      </c>
      <c r="F3262" s="2">
        <f t="shared" si="135"/>
        <v>44327.652777777781</v>
      </c>
      <c r="G3262" s="5">
        <v>44378</v>
      </c>
      <c r="H3262" s="6">
        <v>120000</v>
      </c>
      <c r="I3262" s="7">
        <v>120000</v>
      </c>
      <c r="J3262" s="4" t="s">
        <v>19</v>
      </c>
      <c r="K3262" s="8" t="s">
        <v>16</v>
      </c>
      <c r="L3262" s="3"/>
    </row>
    <row r="3263" spans="1:12" ht="114.95" customHeight="1">
      <c r="A3263" s="32">
        <v>3231</v>
      </c>
      <c r="B3263" s="2">
        <v>44313.65902777778</v>
      </c>
      <c r="C3263" s="3" t="s">
        <v>2703</v>
      </c>
      <c r="D3263" s="3" t="s">
        <v>182</v>
      </c>
      <c r="E3263" s="4" t="s">
        <v>757</v>
      </c>
      <c r="F3263" s="2">
        <f t="shared" si="135"/>
        <v>44327.65902777778</v>
      </c>
      <c r="G3263" s="5">
        <v>44378</v>
      </c>
      <c r="H3263" s="6">
        <v>350000</v>
      </c>
      <c r="I3263" s="7">
        <v>5000000</v>
      </c>
      <c r="J3263" s="4" t="s">
        <v>19</v>
      </c>
      <c r="K3263" s="8" t="s">
        <v>16</v>
      </c>
      <c r="L3263" s="3"/>
    </row>
    <row r="3264" spans="1:12" ht="114.95" customHeight="1">
      <c r="A3264" s="32">
        <v>3232</v>
      </c>
      <c r="B3264" s="2">
        <v>44313.662499999999</v>
      </c>
      <c r="C3264" s="3" t="s">
        <v>2703</v>
      </c>
      <c r="D3264" s="3" t="s">
        <v>2402</v>
      </c>
      <c r="E3264" s="4" t="s">
        <v>2396</v>
      </c>
      <c r="F3264" s="2">
        <f t="shared" si="135"/>
        <v>44327.662499999999</v>
      </c>
      <c r="G3264" s="5">
        <v>44378</v>
      </c>
      <c r="H3264" s="6">
        <v>145000</v>
      </c>
      <c r="I3264" s="7">
        <v>145000</v>
      </c>
      <c r="J3264" s="4" t="s">
        <v>19</v>
      </c>
      <c r="K3264" s="8" t="s">
        <v>16</v>
      </c>
      <c r="L3264" s="3"/>
    </row>
    <row r="3265" spans="1:12" ht="114.95" customHeight="1">
      <c r="A3265" s="32">
        <v>3233</v>
      </c>
      <c r="B3265" s="2">
        <v>44313.668749999997</v>
      </c>
      <c r="C3265" s="3" t="s">
        <v>2703</v>
      </c>
      <c r="D3265" s="3" t="s">
        <v>2999</v>
      </c>
      <c r="E3265" s="4" t="s">
        <v>2864</v>
      </c>
      <c r="F3265" s="2">
        <f t="shared" si="135"/>
        <v>44327.668749999997</v>
      </c>
      <c r="G3265" s="5">
        <v>44378</v>
      </c>
      <c r="H3265" s="6">
        <v>1800000</v>
      </c>
      <c r="I3265" s="7">
        <v>1800000</v>
      </c>
      <c r="J3265" s="4" t="s">
        <v>19</v>
      </c>
      <c r="K3265" s="8" t="s">
        <v>16</v>
      </c>
      <c r="L3265" s="3"/>
    </row>
    <row r="3266" spans="1:12" ht="114.95" customHeight="1">
      <c r="A3266" s="32">
        <v>3234</v>
      </c>
      <c r="B3266" s="2">
        <v>44313.67291666667</v>
      </c>
      <c r="C3266" s="3" t="s">
        <v>2703</v>
      </c>
      <c r="D3266" s="3" t="s">
        <v>279</v>
      </c>
      <c r="E3266" s="4" t="s">
        <v>46</v>
      </c>
      <c r="F3266" s="2">
        <f t="shared" si="135"/>
        <v>44327.67291666667</v>
      </c>
      <c r="G3266" s="5">
        <v>44378</v>
      </c>
      <c r="H3266" s="6">
        <v>150000</v>
      </c>
      <c r="I3266" s="7">
        <v>150000</v>
      </c>
      <c r="J3266" s="4" t="s">
        <v>19</v>
      </c>
      <c r="K3266" s="8" t="s">
        <v>16</v>
      </c>
      <c r="L3266" s="3"/>
    </row>
    <row r="3267" spans="1:12" ht="114.95" customHeight="1">
      <c r="A3267" s="32">
        <v>3235</v>
      </c>
      <c r="B3267" s="2">
        <v>44313.677777777775</v>
      </c>
      <c r="C3267" s="3" t="s">
        <v>2703</v>
      </c>
      <c r="D3267" s="3" t="s">
        <v>2804</v>
      </c>
      <c r="E3267" s="4" t="s">
        <v>2805</v>
      </c>
      <c r="F3267" s="2">
        <f t="shared" si="135"/>
        <v>44327.677777777775</v>
      </c>
      <c r="G3267" s="5">
        <v>44378</v>
      </c>
      <c r="H3267" s="6">
        <v>541266</v>
      </c>
      <c r="I3267" s="7">
        <v>541266</v>
      </c>
      <c r="J3267" s="4" t="s">
        <v>19</v>
      </c>
      <c r="K3267" s="8" t="s">
        <v>16</v>
      </c>
      <c r="L3267" s="3"/>
    </row>
    <row r="3268" spans="1:12" ht="114.95" customHeight="1">
      <c r="A3268" s="32">
        <v>3236</v>
      </c>
      <c r="B3268" s="2">
        <v>44313.684027777781</v>
      </c>
      <c r="C3268" s="3" t="s">
        <v>2703</v>
      </c>
      <c r="D3268" s="3" t="s">
        <v>2671</v>
      </c>
      <c r="E3268" s="4" t="s">
        <v>3130</v>
      </c>
      <c r="F3268" s="2">
        <f t="shared" si="135"/>
        <v>44327.684027777781</v>
      </c>
      <c r="G3268" s="5">
        <v>44378</v>
      </c>
      <c r="H3268" s="6">
        <v>2106723</v>
      </c>
      <c r="I3268" s="7">
        <v>2106723</v>
      </c>
      <c r="J3268" s="4" t="s">
        <v>19</v>
      </c>
      <c r="K3268" s="8" t="s">
        <v>16</v>
      </c>
      <c r="L3268" s="3"/>
    </row>
    <row r="3269" spans="1:12" ht="114.95" customHeight="1">
      <c r="A3269" s="32">
        <v>3237</v>
      </c>
      <c r="B3269" s="2">
        <v>44314.339583333334</v>
      </c>
      <c r="C3269" s="3" t="s">
        <v>2703</v>
      </c>
      <c r="D3269" s="3" t="s">
        <v>2760</v>
      </c>
      <c r="E3269" s="4" t="s">
        <v>2880</v>
      </c>
      <c r="F3269" s="2">
        <f t="shared" si="135"/>
        <v>44328.339583333334</v>
      </c>
      <c r="G3269" s="5">
        <v>44378</v>
      </c>
      <c r="H3269" s="6">
        <v>60000</v>
      </c>
      <c r="I3269" s="7">
        <v>120000</v>
      </c>
      <c r="J3269" s="4" t="s">
        <v>19</v>
      </c>
      <c r="K3269" s="8" t="s">
        <v>16</v>
      </c>
      <c r="L3269" s="3"/>
    </row>
    <row r="3270" spans="1:12" ht="114.95" customHeight="1">
      <c r="A3270" s="32">
        <v>3238</v>
      </c>
      <c r="B3270" s="2">
        <v>44314.345138888886</v>
      </c>
      <c r="C3270" s="3" t="s">
        <v>2703</v>
      </c>
      <c r="D3270" s="3" t="s">
        <v>2983</v>
      </c>
      <c r="E3270" s="4" t="s">
        <v>2984</v>
      </c>
      <c r="F3270" s="2">
        <f t="shared" si="135"/>
        <v>44328.345138888886</v>
      </c>
      <c r="G3270" s="5">
        <v>44378</v>
      </c>
      <c r="H3270" s="6">
        <v>21000</v>
      </c>
      <c r="I3270" s="7">
        <v>25000</v>
      </c>
      <c r="J3270" s="4" t="s">
        <v>19</v>
      </c>
      <c r="K3270" s="8" t="s">
        <v>16</v>
      </c>
      <c r="L3270" s="3"/>
    </row>
    <row r="3271" spans="1:12" ht="114.95" customHeight="1">
      <c r="A3271" s="32">
        <v>3239</v>
      </c>
      <c r="B3271" s="2">
        <v>44314.351388888892</v>
      </c>
      <c r="C3271" s="3" t="s">
        <v>2703</v>
      </c>
      <c r="D3271" s="3" t="s">
        <v>2706</v>
      </c>
      <c r="E3271" s="4" t="s">
        <v>289</v>
      </c>
      <c r="F3271" s="2">
        <f t="shared" si="135"/>
        <v>44328.351388888892</v>
      </c>
      <c r="G3271" s="5">
        <v>44378</v>
      </c>
      <c r="H3271" s="6">
        <v>362000</v>
      </c>
      <c r="I3271" s="7">
        <v>362000</v>
      </c>
      <c r="J3271" s="4" t="s">
        <v>19</v>
      </c>
      <c r="K3271" s="8" t="s">
        <v>16</v>
      </c>
      <c r="L3271" s="3"/>
    </row>
    <row r="3272" spans="1:12" ht="114.95" customHeight="1">
      <c r="A3272" s="32">
        <v>3240</v>
      </c>
      <c r="B3272" s="2">
        <v>44314.37222222222</v>
      </c>
      <c r="C3272" s="3" t="s">
        <v>2703</v>
      </c>
      <c r="D3272" s="3" t="s">
        <v>2304</v>
      </c>
      <c r="E3272" s="4" t="s">
        <v>2997</v>
      </c>
      <c r="F3272" s="2">
        <f t="shared" si="135"/>
        <v>44328.37222222222</v>
      </c>
      <c r="G3272" s="5">
        <v>44328</v>
      </c>
      <c r="H3272" s="6">
        <v>90000</v>
      </c>
      <c r="I3272" s="7">
        <v>90000</v>
      </c>
      <c r="J3272" s="4" t="s">
        <v>37</v>
      </c>
      <c r="K3272" s="8" t="s">
        <v>16</v>
      </c>
      <c r="L3272" s="3"/>
    </row>
    <row r="3273" spans="1:12" ht="114.95" customHeight="1">
      <c r="A3273" s="32">
        <v>3241</v>
      </c>
      <c r="B3273" s="2">
        <v>44314.385416666664</v>
      </c>
      <c r="C3273" s="3" t="s">
        <v>2703</v>
      </c>
      <c r="D3273" s="3" t="s">
        <v>3131</v>
      </c>
      <c r="E3273" s="4" t="s">
        <v>2853</v>
      </c>
      <c r="F3273" s="2">
        <f t="shared" si="135"/>
        <v>44328.385416666664</v>
      </c>
      <c r="G3273" s="5">
        <v>44328</v>
      </c>
      <c r="H3273" s="6">
        <v>65000</v>
      </c>
      <c r="I3273" s="7">
        <v>65000</v>
      </c>
      <c r="J3273" s="4" t="s">
        <v>15</v>
      </c>
      <c r="K3273" s="8" t="s">
        <v>16</v>
      </c>
      <c r="L3273" s="3"/>
    </row>
    <row r="3274" spans="1:12" ht="114.95" customHeight="1">
      <c r="A3274" s="32">
        <v>3242</v>
      </c>
      <c r="B3274" s="2">
        <v>44314.509027777778</v>
      </c>
      <c r="C3274" s="3" t="s">
        <v>2703</v>
      </c>
      <c r="D3274" s="3" t="s">
        <v>55</v>
      </c>
      <c r="E3274" s="4" t="s">
        <v>2790</v>
      </c>
      <c r="F3274" s="2">
        <f t="shared" si="135"/>
        <v>44328.509027777778</v>
      </c>
      <c r="G3274" s="5">
        <v>44301</v>
      </c>
      <c r="H3274" s="6">
        <v>480510</v>
      </c>
      <c r="I3274" s="7">
        <v>480510</v>
      </c>
      <c r="J3274" s="4" t="s">
        <v>37</v>
      </c>
      <c r="K3274" s="8" t="s">
        <v>16</v>
      </c>
      <c r="L3274" s="3"/>
    </row>
    <row r="3275" spans="1:12" ht="114.95" customHeight="1">
      <c r="A3275" s="32">
        <v>3243</v>
      </c>
      <c r="B3275" s="2">
        <v>44316.691666666666</v>
      </c>
      <c r="C3275" s="3" t="s">
        <v>2703</v>
      </c>
      <c r="D3275" s="3" t="s">
        <v>3000</v>
      </c>
      <c r="E3275" s="4" t="s">
        <v>2757</v>
      </c>
      <c r="F3275" s="2">
        <f t="shared" si="135"/>
        <v>44330.691666666666</v>
      </c>
      <c r="G3275" s="5">
        <v>44378</v>
      </c>
      <c r="H3275" s="6">
        <v>60000</v>
      </c>
      <c r="I3275" s="7">
        <v>60000</v>
      </c>
      <c r="J3275" s="4" t="s">
        <v>19</v>
      </c>
      <c r="K3275" s="8" t="s">
        <v>16</v>
      </c>
      <c r="L3275" s="3"/>
    </row>
    <row r="3276" spans="1:12" ht="114.95" customHeight="1">
      <c r="A3276" s="32">
        <v>3244</v>
      </c>
      <c r="B3276" s="2">
        <v>44316.702777777777</v>
      </c>
      <c r="C3276" s="3" t="s">
        <v>2703</v>
      </c>
      <c r="D3276" s="3" t="s">
        <v>2871</v>
      </c>
      <c r="E3276" s="4" t="s">
        <v>2872</v>
      </c>
      <c r="F3276" s="2">
        <f t="shared" si="135"/>
        <v>44330.702777777777</v>
      </c>
      <c r="G3276" s="5">
        <v>44378</v>
      </c>
      <c r="H3276" s="6">
        <v>57204</v>
      </c>
      <c r="I3276" s="7">
        <v>57204</v>
      </c>
      <c r="J3276" s="4" t="s">
        <v>19</v>
      </c>
      <c r="K3276" s="8" t="s">
        <v>16</v>
      </c>
      <c r="L3276" s="3"/>
    </row>
    <row r="3277" spans="1:12" ht="114.95" customHeight="1">
      <c r="A3277" s="32">
        <v>3245</v>
      </c>
      <c r="B3277" s="2">
        <v>44316.715277777781</v>
      </c>
      <c r="C3277" s="3" t="s">
        <v>2703</v>
      </c>
      <c r="D3277" s="3" t="s">
        <v>259</v>
      </c>
      <c r="E3277" s="4" t="s">
        <v>3132</v>
      </c>
      <c r="F3277" s="2">
        <f t="shared" si="135"/>
        <v>44330.715277777781</v>
      </c>
      <c r="G3277" s="5">
        <v>44307</v>
      </c>
      <c r="H3277" s="6">
        <v>31422</v>
      </c>
      <c r="I3277" s="7">
        <v>31422</v>
      </c>
      <c r="J3277" s="4" t="s">
        <v>51</v>
      </c>
      <c r="K3277" s="8" t="s">
        <v>16</v>
      </c>
      <c r="L3277" s="3"/>
    </row>
    <row r="3278" spans="1:12" ht="114.95" customHeight="1">
      <c r="A3278" s="32">
        <v>3246</v>
      </c>
      <c r="B3278" s="2">
        <v>44319.749305555553</v>
      </c>
      <c r="C3278" s="3" t="s">
        <v>2703</v>
      </c>
      <c r="D3278" s="3" t="s">
        <v>3133</v>
      </c>
      <c r="E3278" s="4" t="s">
        <v>3134</v>
      </c>
      <c r="F3278" s="2">
        <f t="shared" si="135"/>
        <v>44333.749305555553</v>
      </c>
      <c r="G3278" s="5">
        <v>44333</v>
      </c>
      <c r="H3278" s="6">
        <v>43000</v>
      </c>
      <c r="I3278" s="7">
        <v>43000</v>
      </c>
      <c r="J3278" s="4" t="s">
        <v>37</v>
      </c>
      <c r="K3278" s="8" t="s">
        <v>16</v>
      </c>
      <c r="L3278" s="3"/>
    </row>
    <row r="3279" spans="1:12" ht="114.95" customHeight="1">
      <c r="A3279" s="32">
        <v>3247</v>
      </c>
      <c r="B3279" s="2">
        <v>44320.701388888891</v>
      </c>
      <c r="C3279" s="3" t="s">
        <v>2703</v>
      </c>
      <c r="D3279" s="3" t="s">
        <v>3135</v>
      </c>
      <c r="E3279" s="4" t="s">
        <v>3136</v>
      </c>
      <c r="F3279" s="2">
        <f t="shared" si="135"/>
        <v>44334.701388888891</v>
      </c>
      <c r="G3279" s="5">
        <v>44334</v>
      </c>
      <c r="H3279" s="6">
        <v>520000</v>
      </c>
      <c r="I3279" s="7">
        <v>520000</v>
      </c>
      <c r="J3279" s="4" t="s">
        <v>37</v>
      </c>
      <c r="K3279" s="8" t="s">
        <v>16</v>
      </c>
      <c r="L3279" s="3"/>
    </row>
    <row r="3280" spans="1:12" ht="114.95" customHeight="1">
      <c r="A3280" s="32">
        <v>3248</v>
      </c>
      <c r="B3280" s="2">
        <v>44321.688888888886</v>
      </c>
      <c r="C3280" s="3" t="s">
        <v>2703</v>
      </c>
      <c r="D3280" s="3" t="s">
        <v>2818</v>
      </c>
      <c r="E3280" s="4" t="s">
        <v>3137</v>
      </c>
      <c r="F3280" s="2">
        <f t="shared" si="135"/>
        <v>44335.688888888886</v>
      </c>
      <c r="G3280" s="5">
        <v>44378</v>
      </c>
      <c r="H3280" s="6">
        <v>39000</v>
      </c>
      <c r="I3280" s="7">
        <v>39000</v>
      </c>
      <c r="J3280" s="4" t="s">
        <v>37</v>
      </c>
      <c r="K3280" s="8" t="s">
        <v>16</v>
      </c>
      <c r="L3280" s="3"/>
    </row>
    <row r="3281" spans="1:12" ht="114.95" customHeight="1">
      <c r="A3281" s="32">
        <v>3249</v>
      </c>
      <c r="B3281" s="2">
        <v>44321.692361111112</v>
      </c>
      <c r="C3281" s="3" t="s">
        <v>2703</v>
      </c>
      <c r="D3281" s="3" t="s">
        <v>961</v>
      </c>
      <c r="E3281" s="4" t="s">
        <v>3138</v>
      </c>
      <c r="F3281" s="2">
        <f t="shared" si="135"/>
        <v>44335.692361111112</v>
      </c>
      <c r="G3281" s="5">
        <v>44378</v>
      </c>
      <c r="H3281" s="6">
        <v>375000</v>
      </c>
      <c r="I3281" s="7">
        <v>375000</v>
      </c>
      <c r="J3281" s="4" t="s">
        <v>37</v>
      </c>
      <c r="K3281" s="8" t="s">
        <v>16</v>
      </c>
      <c r="L3281" s="3"/>
    </row>
    <row r="3282" spans="1:12" ht="114.95" customHeight="1">
      <c r="A3282" s="32">
        <v>3250</v>
      </c>
      <c r="B3282" s="2">
        <v>44321.697222222225</v>
      </c>
      <c r="C3282" s="3" t="s">
        <v>2703</v>
      </c>
      <c r="D3282" s="3" t="s">
        <v>2741</v>
      </c>
      <c r="E3282" s="4" t="s">
        <v>2740</v>
      </c>
      <c r="F3282" s="2">
        <f t="shared" si="135"/>
        <v>44335.697222222225</v>
      </c>
      <c r="G3282" s="5">
        <v>44378</v>
      </c>
      <c r="H3282" s="6">
        <v>94000</v>
      </c>
      <c r="I3282" s="7">
        <v>94000</v>
      </c>
      <c r="J3282" s="4" t="s">
        <v>37</v>
      </c>
      <c r="K3282" s="8" t="s">
        <v>16</v>
      </c>
      <c r="L3282" s="3"/>
    </row>
    <row r="3283" spans="1:12" ht="114.95" customHeight="1">
      <c r="A3283" s="32">
        <v>3251</v>
      </c>
      <c r="B3283" s="2">
        <v>44321.703472222223</v>
      </c>
      <c r="C3283" s="3" t="s">
        <v>2703</v>
      </c>
      <c r="D3283" s="3" t="s">
        <v>229</v>
      </c>
      <c r="E3283" s="4" t="s">
        <v>3139</v>
      </c>
      <c r="F3283" s="2">
        <f t="shared" si="135"/>
        <v>44335.703472222223</v>
      </c>
      <c r="G3283" s="5">
        <v>44335</v>
      </c>
      <c r="H3283" s="6">
        <v>61000</v>
      </c>
      <c r="I3283" s="7">
        <v>61000</v>
      </c>
      <c r="J3283" s="4" t="s">
        <v>64</v>
      </c>
      <c r="K3283" s="8" t="s">
        <v>16</v>
      </c>
      <c r="L3283" s="3"/>
    </row>
    <row r="3284" spans="1:12" ht="114.95" customHeight="1">
      <c r="A3284" s="32">
        <v>3252</v>
      </c>
      <c r="B3284" s="2">
        <v>44322.577777777777</v>
      </c>
      <c r="C3284" s="3" t="s">
        <v>2703</v>
      </c>
      <c r="D3284" s="3" t="s">
        <v>2763</v>
      </c>
      <c r="E3284" s="4" t="s">
        <v>1616</v>
      </c>
      <c r="F3284" s="2">
        <f t="shared" si="135"/>
        <v>44336.577777777777</v>
      </c>
      <c r="G3284" s="5">
        <v>44378</v>
      </c>
      <c r="H3284" s="6">
        <v>300328</v>
      </c>
      <c r="I3284" s="7">
        <v>300328</v>
      </c>
      <c r="J3284" s="4" t="s">
        <v>19</v>
      </c>
      <c r="K3284" s="8" t="s">
        <v>16</v>
      </c>
      <c r="L3284" s="3"/>
    </row>
    <row r="3285" spans="1:12" ht="114.95" customHeight="1">
      <c r="A3285" s="32">
        <v>3253</v>
      </c>
      <c r="B3285" s="2">
        <v>44322.688888888886</v>
      </c>
      <c r="C3285" s="3" t="s">
        <v>2703</v>
      </c>
      <c r="D3285" s="3" t="s">
        <v>137</v>
      </c>
      <c r="E3285" s="4" t="s">
        <v>2982</v>
      </c>
      <c r="F3285" s="2">
        <f t="shared" si="135"/>
        <v>44336.688888888886</v>
      </c>
      <c r="G3285" s="5">
        <v>44378</v>
      </c>
      <c r="H3285" s="6">
        <v>79500</v>
      </c>
      <c r="I3285" s="7">
        <v>79500</v>
      </c>
      <c r="J3285" s="4" t="s">
        <v>37</v>
      </c>
      <c r="K3285" s="8" t="s">
        <v>16</v>
      </c>
      <c r="L3285" s="3"/>
    </row>
    <row r="3286" spans="1:12" ht="114.95" customHeight="1">
      <c r="A3286" s="32">
        <v>3254</v>
      </c>
      <c r="B3286" s="2">
        <v>44322.927083333336</v>
      </c>
      <c r="C3286" s="3" t="s">
        <v>2703</v>
      </c>
      <c r="D3286" s="3" t="s">
        <v>134</v>
      </c>
      <c r="E3286" s="4" t="s">
        <v>2783</v>
      </c>
      <c r="F3286" s="2">
        <f t="shared" si="135"/>
        <v>44336.927083333336</v>
      </c>
      <c r="G3286" s="5">
        <v>44390</v>
      </c>
      <c r="H3286" s="6">
        <v>40000</v>
      </c>
      <c r="I3286" s="7">
        <v>40000</v>
      </c>
      <c r="J3286" s="4" t="s">
        <v>19</v>
      </c>
      <c r="K3286" s="8" t="s">
        <v>16</v>
      </c>
      <c r="L3286" s="3"/>
    </row>
    <row r="3287" spans="1:12" ht="114.95" customHeight="1">
      <c r="A3287" s="32">
        <v>3255</v>
      </c>
      <c r="B3287" s="2">
        <v>44322.93472222222</v>
      </c>
      <c r="C3287" s="3" t="s">
        <v>2703</v>
      </c>
      <c r="D3287" s="3" t="s">
        <v>355</v>
      </c>
      <c r="E3287" s="4" t="s">
        <v>2784</v>
      </c>
      <c r="F3287" s="2">
        <f t="shared" si="135"/>
        <v>44336.93472222222</v>
      </c>
      <c r="G3287" s="5">
        <v>44378</v>
      </c>
      <c r="H3287" s="6">
        <v>40000</v>
      </c>
      <c r="I3287" s="7">
        <v>40000</v>
      </c>
      <c r="J3287" s="4" t="s">
        <v>19</v>
      </c>
      <c r="K3287" s="8" t="s">
        <v>16</v>
      </c>
      <c r="L3287" s="3"/>
    </row>
    <row r="3288" spans="1:12" ht="114.95" customHeight="1">
      <c r="A3288" s="32">
        <v>3257</v>
      </c>
      <c r="B3288" s="2">
        <v>44322.955555555556</v>
      </c>
      <c r="C3288" s="3" t="s">
        <v>2703</v>
      </c>
      <c r="D3288" s="3" t="s">
        <v>340</v>
      </c>
      <c r="E3288" s="4" t="s">
        <v>3140</v>
      </c>
      <c r="F3288" s="2">
        <f t="shared" si="135"/>
        <v>44336.955555555556</v>
      </c>
      <c r="G3288" s="5">
        <v>44378</v>
      </c>
      <c r="H3288" s="6">
        <v>30000</v>
      </c>
      <c r="I3288" s="7">
        <v>30000</v>
      </c>
      <c r="J3288" s="4" t="s">
        <v>19</v>
      </c>
      <c r="K3288" s="8" t="s">
        <v>16</v>
      </c>
      <c r="L3288" s="3"/>
    </row>
    <row r="3289" spans="1:12" ht="114.95" customHeight="1">
      <c r="A3289" s="32">
        <v>3258</v>
      </c>
      <c r="B3289" s="2">
        <v>44322.959027777775</v>
      </c>
      <c r="C3289" s="3" t="s">
        <v>2703</v>
      </c>
      <c r="D3289" s="3" t="s">
        <v>2227</v>
      </c>
      <c r="E3289" s="4" t="s">
        <v>3141</v>
      </c>
      <c r="F3289" s="2">
        <f t="shared" si="135"/>
        <v>44336.959027777775</v>
      </c>
      <c r="G3289" s="5">
        <v>44378</v>
      </c>
      <c r="H3289" s="6">
        <v>930000</v>
      </c>
      <c r="I3289" s="7">
        <v>930000</v>
      </c>
      <c r="J3289" s="4" t="s">
        <v>19</v>
      </c>
      <c r="K3289" s="8" t="s">
        <v>16</v>
      </c>
      <c r="L3289" s="3"/>
    </row>
    <row r="3290" spans="1:12" ht="114.95" customHeight="1">
      <c r="A3290" s="32">
        <v>3259</v>
      </c>
      <c r="B3290" s="2">
        <v>44322.96875</v>
      </c>
      <c r="C3290" s="3" t="s">
        <v>2703</v>
      </c>
      <c r="D3290" s="3" t="s">
        <v>2172</v>
      </c>
      <c r="E3290" s="4" t="s">
        <v>2797</v>
      </c>
      <c r="F3290" s="2">
        <f t="shared" si="135"/>
        <v>44336.96875</v>
      </c>
      <c r="G3290" s="5">
        <v>44378</v>
      </c>
      <c r="H3290" s="6">
        <v>45000</v>
      </c>
      <c r="I3290" s="7">
        <v>45000</v>
      </c>
      <c r="J3290" s="4" t="s">
        <v>19</v>
      </c>
      <c r="K3290" s="8" t="s">
        <v>16</v>
      </c>
      <c r="L3290" s="3"/>
    </row>
    <row r="3291" spans="1:12" ht="114.95" customHeight="1">
      <c r="A3291" s="32">
        <v>3256</v>
      </c>
      <c r="B3291" s="2">
        <v>44323.411111111112</v>
      </c>
      <c r="C3291" s="3" t="s">
        <v>2703</v>
      </c>
      <c r="D3291" s="3" t="s">
        <v>2138</v>
      </c>
      <c r="E3291" s="4" t="s">
        <v>2732</v>
      </c>
      <c r="F3291" s="2">
        <f t="shared" si="135"/>
        <v>44337.411111111112</v>
      </c>
      <c r="G3291" s="5">
        <v>44378</v>
      </c>
      <c r="H3291" s="6">
        <v>100000</v>
      </c>
      <c r="I3291" s="7">
        <v>100000</v>
      </c>
      <c r="J3291" s="4" t="s">
        <v>19</v>
      </c>
      <c r="K3291" s="8" t="s">
        <v>16</v>
      </c>
      <c r="L3291" s="3"/>
    </row>
    <row r="3292" spans="1:12" ht="114.95" customHeight="1">
      <c r="A3292" s="32">
        <v>3260</v>
      </c>
      <c r="B3292" s="2">
        <v>44326.597222222219</v>
      </c>
      <c r="C3292" s="3" t="s">
        <v>2703</v>
      </c>
      <c r="D3292" s="3" t="s">
        <v>3142</v>
      </c>
      <c r="E3292" s="4" t="s">
        <v>757</v>
      </c>
      <c r="F3292" s="2">
        <f t="shared" si="135"/>
        <v>44340.597222222219</v>
      </c>
      <c r="G3292" s="5">
        <v>44340</v>
      </c>
      <c r="H3292" s="6">
        <v>300000</v>
      </c>
      <c r="I3292" s="7">
        <v>300000</v>
      </c>
      <c r="J3292" s="4" t="s">
        <v>15</v>
      </c>
      <c r="K3292" s="8" t="s">
        <v>16</v>
      </c>
      <c r="L3292" s="3"/>
    </row>
    <row r="3293" spans="1:12" ht="114.95" customHeight="1">
      <c r="A3293" s="32">
        <v>3261</v>
      </c>
      <c r="B3293" s="2">
        <v>44326.611111111109</v>
      </c>
      <c r="C3293" s="3" t="s">
        <v>2703</v>
      </c>
      <c r="D3293" s="3" t="s">
        <v>259</v>
      </c>
      <c r="E3293" s="4" t="s">
        <v>3084</v>
      </c>
      <c r="F3293" s="2">
        <f t="shared" si="135"/>
        <v>44340.611111111109</v>
      </c>
      <c r="G3293" s="5">
        <v>44378</v>
      </c>
      <c r="H3293" s="6">
        <v>529608</v>
      </c>
      <c r="I3293" s="7">
        <v>529608</v>
      </c>
      <c r="J3293" s="4" t="s">
        <v>19</v>
      </c>
      <c r="K3293" s="8" t="s">
        <v>16</v>
      </c>
      <c r="L3293" s="3"/>
    </row>
    <row r="3294" spans="1:12" ht="114.95" customHeight="1">
      <c r="A3294" s="32">
        <v>3262</v>
      </c>
      <c r="B3294" s="2">
        <v>44329.57708333333</v>
      </c>
      <c r="C3294" s="3" t="s">
        <v>2703</v>
      </c>
      <c r="D3294" s="3" t="s">
        <v>87</v>
      </c>
      <c r="E3294" s="4" t="s">
        <v>2932</v>
      </c>
      <c r="F3294" s="2">
        <f t="shared" si="135"/>
        <v>44343.57708333333</v>
      </c>
      <c r="G3294" s="5">
        <v>44378</v>
      </c>
      <c r="H3294" s="6">
        <v>60000</v>
      </c>
      <c r="I3294" s="7">
        <v>60000</v>
      </c>
      <c r="J3294" s="4" t="s">
        <v>19</v>
      </c>
      <c r="K3294" s="8" t="s">
        <v>16</v>
      </c>
      <c r="L3294" s="3"/>
    </row>
    <row r="3295" spans="1:12" ht="114.95" customHeight="1">
      <c r="A3295" s="32">
        <v>3263</v>
      </c>
      <c r="B3295" s="2">
        <v>44329.584027777775</v>
      </c>
      <c r="C3295" s="3" t="s">
        <v>2703</v>
      </c>
      <c r="D3295" s="3" t="s">
        <v>944</v>
      </c>
      <c r="E3295" s="4" t="s">
        <v>3143</v>
      </c>
      <c r="F3295" s="2">
        <f t="shared" si="135"/>
        <v>44343.584027777775</v>
      </c>
      <c r="G3295" s="5">
        <v>44378</v>
      </c>
      <c r="H3295" s="6">
        <v>108250</v>
      </c>
      <c r="I3295" s="7">
        <v>108250</v>
      </c>
      <c r="J3295" s="4" t="s">
        <v>37</v>
      </c>
      <c r="K3295" s="8" t="s">
        <v>16</v>
      </c>
      <c r="L3295" s="3"/>
    </row>
    <row r="3296" spans="1:12" ht="114.95" customHeight="1">
      <c r="A3296" s="32">
        <v>3265</v>
      </c>
      <c r="B3296" s="2">
        <v>44329.620138888888</v>
      </c>
      <c r="C3296" s="3" t="s">
        <v>2703</v>
      </c>
      <c r="D3296" s="3" t="s">
        <v>229</v>
      </c>
      <c r="E3296" s="4" t="s">
        <v>3139</v>
      </c>
      <c r="F3296" s="2">
        <f t="shared" si="135"/>
        <v>44343.620138888888</v>
      </c>
      <c r="G3296" s="5">
        <v>44343</v>
      </c>
      <c r="H3296" s="6">
        <v>216000</v>
      </c>
      <c r="I3296" s="7">
        <v>216000</v>
      </c>
      <c r="J3296" s="4" t="s">
        <v>64</v>
      </c>
      <c r="K3296" s="8" t="s">
        <v>16</v>
      </c>
      <c r="L3296" s="3"/>
    </row>
    <row r="3297" spans="1:12" ht="114.95" customHeight="1">
      <c r="A3297" s="32">
        <v>3266</v>
      </c>
      <c r="B3297" s="2">
        <v>44329.637499999997</v>
      </c>
      <c r="C3297" s="3" t="s">
        <v>2703</v>
      </c>
      <c r="D3297" s="3" t="s">
        <v>84</v>
      </c>
      <c r="E3297" s="4" t="s">
        <v>3144</v>
      </c>
      <c r="F3297" s="2">
        <f t="shared" si="135"/>
        <v>44343.637499999997</v>
      </c>
      <c r="G3297" s="5">
        <v>44378</v>
      </c>
      <c r="H3297" s="6">
        <v>475000</v>
      </c>
      <c r="I3297" s="7">
        <v>475000</v>
      </c>
      <c r="J3297" s="4" t="s">
        <v>19</v>
      </c>
      <c r="K3297" s="8" t="s">
        <v>16</v>
      </c>
      <c r="L3297" s="3"/>
    </row>
    <row r="3298" spans="1:12" ht="114.95" customHeight="1">
      <c r="A3298" s="32">
        <v>3264</v>
      </c>
      <c r="B3298" s="2">
        <v>44329.757638888892</v>
      </c>
      <c r="C3298" s="3" t="s">
        <v>2703</v>
      </c>
      <c r="D3298" s="3" t="s">
        <v>1791</v>
      </c>
      <c r="E3298" s="4" t="s">
        <v>3022</v>
      </c>
      <c r="F3298" s="2">
        <f t="shared" si="135"/>
        <v>44343.757638888892</v>
      </c>
      <c r="G3298" s="5">
        <v>44343</v>
      </c>
      <c r="H3298" s="6">
        <v>144000</v>
      </c>
      <c r="I3298" s="7">
        <v>144000</v>
      </c>
      <c r="J3298" s="4" t="s">
        <v>64</v>
      </c>
      <c r="K3298" s="8" t="s">
        <v>16</v>
      </c>
      <c r="L3298" s="3"/>
    </row>
    <row r="3299" spans="1:12" ht="114.95" customHeight="1">
      <c r="A3299" s="32">
        <v>3267</v>
      </c>
      <c r="B3299" s="2">
        <v>44329.986111111109</v>
      </c>
      <c r="C3299" s="3" t="s">
        <v>2703</v>
      </c>
      <c r="D3299" s="3" t="s">
        <v>2766</v>
      </c>
      <c r="E3299" s="4" t="s">
        <v>2767</v>
      </c>
      <c r="F3299" s="2">
        <f t="shared" si="135"/>
        <v>44343.986111111109</v>
      </c>
      <c r="G3299" s="5">
        <v>44500</v>
      </c>
      <c r="H3299" s="6">
        <v>369000</v>
      </c>
      <c r="I3299" s="7">
        <v>369000</v>
      </c>
      <c r="J3299" s="4" t="s">
        <v>19</v>
      </c>
      <c r="K3299" s="8" t="s">
        <v>16</v>
      </c>
      <c r="L3299" s="3"/>
    </row>
    <row r="3300" spans="1:12" ht="114.95" customHeight="1">
      <c r="A3300" s="32">
        <v>3317</v>
      </c>
      <c r="B3300" s="2">
        <v>44329.986111111109</v>
      </c>
      <c r="C3300" s="3" t="s">
        <v>2703</v>
      </c>
      <c r="D3300" s="3" t="s">
        <v>2766</v>
      </c>
      <c r="E3300" s="4" t="s">
        <v>2767</v>
      </c>
      <c r="F3300" s="2">
        <v>44344</v>
      </c>
      <c r="G3300" s="5">
        <v>44500</v>
      </c>
      <c r="H3300" s="6">
        <v>369000</v>
      </c>
      <c r="I3300" s="7">
        <v>369000</v>
      </c>
      <c r="J3300" s="4" t="s">
        <v>19</v>
      </c>
      <c r="K3300" s="8" t="s">
        <v>16</v>
      </c>
      <c r="L3300" s="3"/>
    </row>
    <row r="3301" spans="1:12" ht="114.95" customHeight="1">
      <c r="A3301" s="32">
        <v>3268</v>
      </c>
      <c r="B3301" s="2">
        <v>44329.988194444442</v>
      </c>
      <c r="C3301" s="3" t="s">
        <v>2703</v>
      </c>
      <c r="D3301" s="3" t="s">
        <v>2768</v>
      </c>
      <c r="E3301" s="4" t="s">
        <v>2769</v>
      </c>
      <c r="F3301" s="2">
        <f t="shared" ref="F3301:F3330" si="136">SUM(B3301 + 14)</f>
        <v>44343.988194444442</v>
      </c>
      <c r="G3301" s="5">
        <v>44469</v>
      </c>
      <c r="H3301" s="6">
        <v>65000</v>
      </c>
      <c r="I3301" s="7">
        <v>65000</v>
      </c>
      <c r="J3301" s="4" t="s">
        <v>19</v>
      </c>
      <c r="K3301" s="8" t="s">
        <v>16</v>
      </c>
      <c r="L3301" s="3"/>
    </row>
    <row r="3302" spans="1:12" ht="114.95" customHeight="1">
      <c r="A3302" s="32">
        <v>3269</v>
      </c>
      <c r="B3302" s="2">
        <v>44329.990277777775</v>
      </c>
      <c r="C3302" s="3" t="s">
        <v>2703</v>
      </c>
      <c r="D3302" s="3" t="s">
        <v>2772</v>
      </c>
      <c r="E3302" s="4" t="s">
        <v>2890</v>
      </c>
      <c r="F3302" s="2">
        <f t="shared" si="136"/>
        <v>44343.990277777775</v>
      </c>
      <c r="G3302" s="5">
        <v>44557</v>
      </c>
      <c r="H3302" s="6">
        <v>58390</v>
      </c>
      <c r="I3302" s="7">
        <v>58390</v>
      </c>
      <c r="J3302" s="4" t="s">
        <v>19</v>
      </c>
      <c r="K3302" s="8" t="s">
        <v>16</v>
      </c>
      <c r="L3302" s="3"/>
    </row>
    <row r="3303" spans="1:12" ht="114.95" customHeight="1">
      <c r="A3303" s="32">
        <v>3270</v>
      </c>
      <c r="B3303" s="2">
        <v>44329.993055555555</v>
      </c>
      <c r="C3303" s="3" t="s">
        <v>2703</v>
      </c>
      <c r="D3303" s="3" t="s">
        <v>3001</v>
      </c>
      <c r="E3303" s="4" t="s">
        <v>3002</v>
      </c>
      <c r="F3303" s="2">
        <f t="shared" si="136"/>
        <v>44343.993055555555</v>
      </c>
      <c r="G3303" s="5">
        <v>44484</v>
      </c>
      <c r="H3303" s="6">
        <v>26500</v>
      </c>
      <c r="I3303" s="7">
        <v>26500</v>
      </c>
      <c r="J3303" s="4" t="s">
        <v>19</v>
      </c>
      <c r="K3303" s="8" t="s">
        <v>16</v>
      </c>
      <c r="L3303" s="3"/>
    </row>
    <row r="3304" spans="1:12" ht="114.95" customHeight="1">
      <c r="A3304" s="32">
        <v>3271</v>
      </c>
      <c r="B3304" s="2">
        <v>44329.994444444441</v>
      </c>
      <c r="C3304" s="3" t="s">
        <v>2703</v>
      </c>
      <c r="D3304" s="3" t="s">
        <v>3003</v>
      </c>
      <c r="E3304" s="4" t="s">
        <v>2889</v>
      </c>
      <c r="F3304" s="2">
        <f t="shared" si="136"/>
        <v>44343.994444444441</v>
      </c>
      <c r="G3304" s="5">
        <v>44378</v>
      </c>
      <c r="H3304" s="6">
        <v>95500</v>
      </c>
      <c r="I3304" s="7">
        <v>95500</v>
      </c>
      <c r="J3304" s="4" t="s">
        <v>37</v>
      </c>
      <c r="K3304" s="8" t="s">
        <v>16</v>
      </c>
      <c r="L3304" s="3"/>
    </row>
    <row r="3305" spans="1:12" ht="114.95" customHeight="1">
      <c r="A3305" s="32">
        <v>3272</v>
      </c>
      <c r="B3305" s="2">
        <v>44330.750694444447</v>
      </c>
      <c r="C3305" s="3" t="s">
        <v>2703</v>
      </c>
      <c r="D3305" s="3" t="s">
        <v>229</v>
      </c>
      <c r="E3305" s="4" t="s">
        <v>575</v>
      </c>
      <c r="F3305" s="2">
        <f t="shared" si="136"/>
        <v>44344.750694444447</v>
      </c>
      <c r="G3305" s="5">
        <v>44344</v>
      </c>
      <c r="H3305" s="6">
        <v>318000</v>
      </c>
      <c r="I3305" s="7">
        <v>318000</v>
      </c>
      <c r="J3305" s="4" t="s">
        <v>64</v>
      </c>
      <c r="K3305" s="8" t="s">
        <v>16</v>
      </c>
      <c r="L3305" s="3"/>
    </row>
    <row r="3306" spans="1:12" ht="114.95" customHeight="1">
      <c r="A3306" s="32">
        <v>3273</v>
      </c>
      <c r="B3306" s="2">
        <v>44330.759722222225</v>
      </c>
      <c r="C3306" s="3" t="s">
        <v>2703</v>
      </c>
      <c r="D3306" s="3" t="s">
        <v>154</v>
      </c>
      <c r="E3306" s="4" t="s">
        <v>3145</v>
      </c>
      <c r="F3306" s="2">
        <f t="shared" si="136"/>
        <v>44344.759722222225</v>
      </c>
      <c r="G3306" s="5">
        <v>44344</v>
      </c>
      <c r="H3306" s="6">
        <v>338728</v>
      </c>
      <c r="I3306" s="7">
        <v>338728</v>
      </c>
      <c r="J3306" s="4" t="s">
        <v>64</v>
      </c>
      <c r="K3306" s="8" t="s">
        <v>16</v>
      </c>
      <c r="L3306" s="3"/>
    </row>
    <row r="3307" spans="1:12" ht="114.95" customHeight="1">
      <c r="A3307" s="32">
        <v>3277</v>
      </c>
      <c r="B3307" s="2">
        <v>44333.910416666666</v>
      </c>
      <c r="C3307" s="3" t="s">
        <v>2703</v>
      </c>
      <c r="D3307" s="3" t="s">
        <v>2723</v>
      </c>
      <c r="E3307" s="4" t="s">
        <v>3036</v>
      </c>
      <c r="F3307" s="2">
        <f t="shared" si="136"/>
        <v>44347.910416666666</v>
      </c>
      <c r="G3307" s="5">
        <v>44409</v>
      </c>
      <c r="H3307" s="6">
        <v>213670</v>
      </c>
      <c r="I3307" s="7">
        <v>213670</v>
      </c>
      <c r="J3307" s="4" t="s">
        <v>19</v>
      </c>
      <c r="K3307" s="8" t="s">
        <v>16</v>
      </c>
      <c r="L3307" s="3"/>
    </row>
    <row r="3308" spans="1:12" ht="114.95" customHeight="1">
      <c r="A3308" s="32">
        <v>3278</v>
      </c>
      <c r="B3308" s="2">
        <v>44334.408333333333</v>
      </c>
      <c r="C3308" s="3" t="s">
        <v>2703</v>
      </c>
      <c r="D3308" s="3" t="s">
        <v>229</v>
      </c>
      <c r="E3308" s="4" t="s">
        <v>292</v>
      </c>
      <c r="F3308" s="2">
        <f t="shared" si="136"/>
        <v>44348.408333333333</v>
      </c>
      <c r="G3308" s="5">
        <v>44348</v>
      </c>
      <c r="H3308" s="6">
        <v>2400000</v>
      </c>
      <c r="I3308" s="7">
        <v>2400000</v>
      </c>
      <c r="J3308" s="4" t="s">
        <v>64</v>
      </c>
      <c r="K3308" s="8" t="s">
        <v>16</v>
      </c>
      <c r="L3308" s="3"/>
    </row>
    <row r="3309" spans="1:12" ht="114.95" customHeight="1">
      <c r="A3309" s="32">
        <v>3275</v>
      </c>
      <c r="B3309" s="2">
        <v>44334.43472222222</v>
      </c>
      <c r="C3309" s="3" t="s">
        <v>2703</v>
      </c>
      <c r="D3309" s="3" t="s">
        <v>2763</v>
      </c>
      <c r="E3309" s="4" t="s">
        <v>3146</v>
      </c>
      <c r="F3309" s="2">
        <f t="shared" si="136"/>
        <v>44348.43472222222</v>
      </c>
      <c r="G3309" s="5">
        <v>44348</v>
      </c>
      <c r="H3309" s="6">
        <v>100000</v>
      </c>
      <c r="I3309" s="7">
        <v>206000</v>
      </c>
      <c r="J3309" s="4" t="s">
        <v>15</v>
      </c>
      <c r="K3309" s="8" t="s">
        <v>16</v>
      </c>
      <c r="L3309" s="3"/>
    </row>
    <row r="3310" spans="1:12" ht="114.95" customHeight="1">
      <c r="A3310" s="32">
        <v>3276</v>
      </c>
      <c r="B3310" s="2">
        <v>44334.436111111114</v>
      </c>
      <c r="C3310" s="3" t="s">
        <v>2703</v>
      </c>
      <c r="D3310" s="3" t="s">
        <v>2975</v>
      </c>
      <c r="E3310" s="4" t="s">
        <v>3146</v>
      </c>
      <c r="F3310" s="2">
        <f t="shared" si="136"/>
        <v>44348.436111111114</v>
      </c>
      <c r="G3310" s="5">
        <v>44348</v>
      </c>
      <c r="H3310" s="6">
        <v>100000</v>
      </c>
      <c r="I3310" s="7">
        <v>283000</v>
      </c>
      <c r="J3310" s="4" t="s">
        <v>15</v>
      </c>
      <c r="K3310" s="8" t="s">
        <v>16</v>
      </c>
      <c r="L3310" s="3"/>
    </row>
    <row r="3311" spans="1:12" ht="114.95" customHeight="1">
      <c r="A3311" s="32">
        <v>3274</v>
      </c>
      <c r="B3311" s="2">
        <v>44334.4375</v>
      </c>
      <c r="C3311" s="3" t="s">
        <v>2703</v>
      </c>
      <c r="D3311" s="3" t="s">
        <v>544</v>
      </c>
      <c r="E3311" s="4" t="s">
        <v>3147</v>
      </c>
      <c r="F3311" s="2">
        <f t="shared" si="136"/>
        <v>44348.4375</v>
      </c>
      <c r="G3311" s="5">
        <v>44348</v>
      </c>
      <c r="H3311" s="6">
        <v>50000</v>
      </c>
      <c r="I3311" s="7">
        <v>162000</v>
      </c>
      <c r="J3311" s="4" t="s">
        <v>15</v>
      </c>
      <c r="K3311" s="8" t="s">
        <v>16</v>
      </c>
      <c r="L3311" s="3"/>
    </row>
    <row r="3312" spans="1:12" ht="114.95" customHeight="1">
      <c r="A3312" s="32">
        <v>3279</v>
      </c>
      <c r="B3312" s="2">
        <v>44334.688194444447</v>
      </c>
      <c r="C3312" s="3" t="s">
        <v>2703</v>
      </c>
      <c r="D3312" s="3" t="s">
        <v>3013</v>
      </c>
      <c r="E3312" s="4" t="s">
        <v>2879</v>
      </c>
      <c r="F3312" s="2">
        <f t="shared" si="136"/>
        <v>44348.688194444447</v>
      </c>
      <c r="G3312" s="5">
        <v>44378</v>
      </c>
      <c r="H3312" s="6">
        <v>171000</v>
      </c>
      <c r="I3312" s="7">
        <v>171000</v>
      </c>
      <c r="J3312" s="4" t="s">
        <v>19</v>
      </c>
      <c r="K3312" s="8" t="s">
        <v>16</v>
      </c>
      <c r="L3312" s="3"/>
    </row>
    <row r="3313" spans="1:12" ht="114.95" customHeight="1">
      <c r="A3313" s="32">
        <v>3280</v>
      </c>
      <c r="B3313" s="2">
        <v>44339.491666666669</v>
      </c>
      <c r="C3313" s="3" t="s">
        <v>2703</v>
      </c>
      <c r="D3313" s="3" t="s">
        <v>2923</v>
      </c>
      <c r="E3313" s="4" t="s">
        <v>2924</v>
      </c>
      <c r="F3313" s="2">
        <f t="shared" si="136"/>
        <v>44353.491666666669</v>
      </c>
      <c r="G3313" s="5">
        <v>44378</v>
      </c>
      <c r="H3313" s="6">
        <v>75600</v>
      </c>
      <c r="I3313" s="7">
        <v>75600</v>
      </c>
      <c r="J3313" s="4" t="s">
        <v>19</v>
      </c>
      <c r="K3313" s="8" t="s">
        <v>15</v>
      </c>
      <c r="L3313" s="3" t="s">
        <v>3148</v>
      </c>
    </row>
    <row r="3314" spans="1:12" ht="114.95" customHeight="1">
      <c r="A3314" s="32">
        <v>3281</v>
      </c>
      <c r="B3314" s="2">
        <v>44339.497916666667</v>
      </c>
      <c r="C3314" s="3" t="s">
        <v>2703</v>
      </c>
      <c r="D3314" s="3" t="s">
        <v>589</v>
      </c>
      <c r="E3314" s="4" t="s">
        <v>2898</v>
      </c>
      <c r="F3314" s="2">
        <f t="shared" si="136"/>
        <v>44353.497916666667</v>
      </c>
      <c r="G3314" s="5">
        <v>44378</v>
      </c>
      <c r="H3314" s="6">
        <v>60000</v>
      </c>
      <c r="I3314" s="7">
        <v>60000</v>
      </c>
      <c r="J3314" s="4" t="s">
        <v>19</v>
      </c>
      <c r="K3314" s="8" t="s">
        <v>15</v>
      </c>
      <c r="L3314" s="3" t="s">
        <v>3149</v>
      </c>
    </row>
    <row r="3315" spans="1:12" ht="114.95" customHeight="1">
      <c r="A3315" s="32">
        <v>3282</v>
      </c>
      <c r="B3315" s="2">
        <v>44339.509722222225</v>
      </c>
      <c r="C3315" s="3" t="s">
        <v>2703</v>
      </c>
      <c r="D3315" s="3" t="s">
        <v>1333</v>
      </c>
      <c r="E3315" s="4" t="s">
        <v>3150</v>
      </c>
      <c r="F3315" s="2">
        <f t="shared" si="136"/>
        <v>44353.509722222225</v>
      </c>
      <c r="G3315" s="5">
        <v>44378</v>
      </c>
      <c r="H3315" s="6">
        <v>111376</v>
      </c>
      <c r="I3315" s="7">
        <v>111376</v>
      </c>
      <c r="J3315" s="4" t="s">
        <v>19</v>
      </c>
      <c r="K3315" s="8" t="s">
        <v>15</v>
      </c>
      <c r="L3315" s="3" t="s">
        <v>3151</v>
      </c>
    </row>
    <row r="3316" spans="1:12" ht="114.95" customHeight="1">
      <c r="A3316" s="32">
        <v>3283</v>
      </c>
      <c r="B3316" s="2">
        <v>44343.728472222225</v>
      </c>
      <c r="C3316" s="3" t="s">
        <v>2703</v>
      </c>
      <c r="D3316" s="3" t="s">
        <v>1539</v>
      </c>
      <c r="E3316" s="4" t="s">
        <v>3152</v>
      </c>
      <c r="F3316" s="2">
        <f t="shared" si="136"/>
        <v>44357.728472222225</v>
      </c>
      <c r="G3316" s="5">
        <v>44342</v>
      </c>
      <c r="H3316" s="6">
        <v>34574</v>
      </c>
      <c r="I3316" s="7">
        <v>34574</v>
      </c>
      <c r="J3316" s="4" t="s">
        <v>61</v>
      </c>
      <c r="K3316" s="8" t="s">
        <v>16</v>
      </c>
      <c r="L3316" s="3"/>
    </row>
    <row r="3317" spans="1:12" ht="114.95" customHeight="1">
      <c r="A3317" s="32">
        <v>3284</v>
      </c>
      <c r="B3317" s="2">
        <v>44348.697222222225</v>
      </c>
      <c r="C3317" s="3" t="s">
        <v>2703</v>
      </c>
      <c r="D3317" s="3" t="s">
        <v>3153</v>
      </c>
      <c r="E3317" s="4" t="s">
        <v>2887</v>
      </c>
      <c r="F3317" s="2">
        <f t="shared" si="136"/>
        <v>44362.697222222225</v>
      </c>
      <c r="G3317" s="5">
        <v>44378</v>
      </c>
      <c r="H3317" s="6">
        <v>676000</v>
      </c>
      <c r="I3317" s="7">
        <v>676000</v>
      </c>
      <c r="J3317" s="4" t="s">
        <v>19</v>
      </c>
      <c r="K3317" s="8" t="s">
        <v>15</v>
      </c>
      <c r="L3317" s="3" t="s">
        <v>3154</v>
      </c>
    </row>
    <row r="3318" spans="1:12" ht="114.95" customHeight="1">
      <c r="A3318" s="32">
        <v>3285</v>
      </c>
      <c r="B3318" s="2">
        <v>44348.702777777777</v>
      </c>
      <c r="C3318" s="3" t="s">
        <v>2703</v>
      </c>
      <c r="D3318" s="3" t="s">
        <v>3153</v>
      </c>
      <c r="E3318" s="4" t="s">
        <v>2887</v>
      </c>
      <c r="F3318" s="2">
        <f t="shared" si="136"/>
        <v>44362.702777777777</v>
      </c>
      <c r="G3318" s="5">
        <v>44378</v>
      </c>
      <c r="H3318" s="6">
        <v>15594</v>
      </c>
      <c r="I3318" s="7">
        <v>15594</v>
      </c>
      <c r="J3318" s="4" t="s">
        <v>3155</v>
      </c>
      <c r="K3318" s="8" t="s">
        <v>15</v>
      </c>
      <c r="L3318" s="3" t="s">
        <v>3154</v>
      </c>
    </row>
    <row r="3319" spans="1:12" ht="114.95" customHeight="1">
      <c r="A3319" s="32">
        <v>3287</v>
      </c>
      <c r="B3319" s="2">
        <v>44349.826388888891</v>
      </c>
      <c r="C3319" s="3" t="s">
        <v>2703</v>
      </c>
      <c r="D3319" s="3" t="s">
        <v>2961</v>
      </c>
      <c r="E3319" s="4" t="s">
        <v>3020</v>
      </c>
      <c r="F3319" s="2">
        <f t="shared" si="136"/>
        <v>44363.826388888891</v>
      </c>
      <c r="G3319" s="5">
        <v>44378</v>
      </c>
      <c r="H3319" s="6">
        <v>50000</v>
      </c>
      <c r="I3319" s="7">
        <v>100000</v>
      </c>
      <c r="J3319" s="4" t="s">
        <v>19</v>
      </c>
      <c r="K3319" s="8" t="s">
        <v>16</v>
      </c>
      <c r="L3319" s="3"/>
    </row>
    <row r="3320" spans="1:12" ht="114.95" customHeight="1">
      <c r="A3320" s="32">
        <v>3288</v>
      </c>
      <c r="B3320" s="2">
        <v>44349.832638888889</v>
      </c>
      <c r="C3320" s="3" t="s">
        <v>2703</v>
      </c>
      <c r="D3320" s="3" t="s">
        <v>2959</v>
      </c>
      <c r="E3320" s="4" t="s">
        <v>3020</v>
      </c>
      <c r="F3320" s="2">
        <f t="shared" si="136"/>
        <v>44363.832638888889</v>
      </c>
      <c r="G3320" s="5">
        <v>44378</v>
      </c>
      <c r="H3320" s="6">
        <v>50000</v>
      </c>
      <c r="I3320" s="7">
        <v>100000</v>
      </c>
      <c r="J3320" s="4" t="s">
        <v>19</v>
      </c>
      <c r="K3320" s="8" t="s">
        <v>16</v>
      </c>
      <c r="L3320" s="3"/>
    </row>
    <row r="3321" spans="1:12" ht="114.95" customHeight="1">
      <c r="A3321" s="32">
        <v>3289</v>
      </c>
      <c r="B3321" s="2">
        <v>44349.838888888888</v>
      </c>
      <c r="C3321" s="3" t="s">
        <v>2703</v>
      </c>
      <c r="D3321" s="3" t="s">
        <v>3156</v>
      </c>
      <c r="E3321" s="4" t="s">
        <v>3152</v>
      </c>
      <c r="F3321" s="2">
        <f t="shared" si="136"/>
        <v>44363.838888888888</v>
      </c>
      <c r="G3321" s="5">
        <v>44349</v>
      </c>
      <c r="H3321" s="6">
        <v>27748</v>
      </c>
      <c r="I3321" s="7">
        <v>27748</v>
      </c>
      <c r="J3321" s="4" t="s">
        <v>61</v>
      </c>
      <c r="K3321" s="8" t="s">
        <v>16</v>
      </c>
      <c r="L3321" s="3"/>
    </row>
    <row r="3322" spans="1:12" ht="114.95" customHeight="1">
      <c r="A3322" s="32">
        <v>3290</v>
      </c>
      <c r="B3322" s="2">
        <v>44350.8</v>
      </c>
      <c r="C3322" s="3" t="s">
        <v>2703</v>
      </c>
      <c r="D3322" s="3" t="s">
        <v>2855</v>
      </c>
      <c r="E3322" s="4" t="s">
        <v>2853</v>
      </c>
      <c r="F3322" s="2">
        <f t="shared" si="136"/>
        <v>44364.800000000003</v>
      </c>
      <c r="G3322" s="5">
        <v>44364</v>
      </c>
      <c r="H3322" s="6">
        <v>38400</v>
      </c>
      <c r="I3322" s="7">
        <v>38400</v>
      </c>
      <c r="J3322" s="4" t="s">
        <v>15</v>
      </c>
      <c r="K3322" s="8" t="s">
        <v>16</v>
      </c>
      <c r="L3322" s="3"/>
    </row>
    <row r="3323" spans="1:12" ht="114.95" customHeight="1">
      <c r="A3323" s="32">
        <v>3291</v>
      </c>
      <c r="B3323" s="2">
        <v>44350.820138888892</v>
      </c>
      <c r="C3323" s="3" t="s">
        <v>2703</v>
      </c>
      <c r="D3323" s="3" t="s">
        <v>2733</v>
      </c>
      <c r="E3323" s="4" t="s">
        <v>3157</v>
      </c>
      <c r="F3323" s="2">
        <f t="shared" si="136"/>
        <v>44364.820138888892</v>
      </c>
      <c r="G3323" s="5">
        <v>44364</v>
      </c>
      <c r="H3323" s="6">
        <v>74900</v>
      </c>
      <c r="I3323" s="7">
        <v>74900</v>
      </c>
      <c r="J3323" s="4" t="s">
        <v>15</v>
      </c>
      <c r="K3323" s="8" t="s">
        <v>16</v>
      </c>
      <c r="L3323" s="3"/>
    </row>
    <row r="3324" spans="1:12" ht="114.95" customHeight="1">
      <c r="A3324" s="32">
        <v>3292</v>
      </c>
      <c r="B3324" s="2">
        <v>44350.870138888888</v>
      </c>
      <c r="C3324" s="3" t="s">
        <v>2703</v>
      </c>
      <c r="D3324" s="3" t="s">
        <v>2992</v>
      </c>
      <c r="E3324" s="4" t="s">
        <v>2964</v>
      </c>
      <c r="F3324" s="2">
        <f t="shared" si="136"/>
        <v>44364.870138888888</v>
      </c>
      <c r="G3324" s="5">
        <v>44364</v>
      </c>
      <c r="H3324" s="6">
        <v>53580</v>
      </c>
      <c r="I3324" s="7">
        <v>53580</v>
      </c>
      <c r="J3324" s="4" t="s">
        <v>15</v>
      </c>
      <c r="K3324" s="8" t="s">
        <v>16</v>
      </c>
      <c r="L3324" s="3"/>
    </row>
    <row r="3325" spans="1:12" ht="114.95" customHeight="1">
      <c r="A3325" s="32">
        <v>3293</v>
      </c>
      <c r="B3325" s="2">
        <v>44350.898611111108</v>
      </c>
      <c r="C3325" s="3" t="s">
        <v>2703</v>
      </c>
      <c r="D3325" s="3" t="s">
        <v>2763</v>
      </c>
      <c r="E3325" s="4" t="s">
        <v>3076</v>
      </c>
      <c r="F3325" s="2">
        <f t="shared" si="136"/>
        <v>44364.898611111108</v>
      </c>
      <c r="G3325" s="5">
        <v>44364</v>
      </c>
      <c r="H3325" s="6">
        <v>157500</v>
      </c>
      <c r="I3325" s="7">
        <v>157500</v>
      </c>
      <c r="J3325" s="4" t="s">
        <v>15</v>
      </c>
      <c r="K3325" s="8" t="s">
        <v>16</v>
      </c>
      <c r="L3325" s="3"/>
    </row>
    <row r="3326" spans="1:12" ht="114.95" customHeight="1">
      <c r="A3326" s="32">
        <v>3294</v>
      </c>
      <c r="B3326" s="2">
        <v>44351.671527777777</v>
      </c>
      <c r="C3326" s="3" t="s">
        <v>2703</v>
      </c>
      <c r="D3326" s="3" t="s">
        <v>1370</v>
      </c>
      <c r="E3326" s="4" t="s">
        <v>2720</v>
      </c>
      <c r="F3326" s="2">
        <f t="shared" si="136"/>
        <v>44365.671527777777</v>
      </c>
      <c r="G3326" s="5">
        <v>44378</v>
      </c>
      <c r="H3326" s="6">
        <v>192000</v>
      </c>
      <c r="I3326" s="7">
        <v>192000</v>
      </c>
      <c r="J3326" s="4" t="s">
        <v>19</v>
      </c>
      <c r="K3326" s="8" t="s">
        <v>16</v>
      </c>
      <c r="L3326" s="3"/>
    </row>
    <row r="3327" spans="1:12" ht="114.95" customHeight="1">
      <c r="A3327" s="32">
        <v>3295</v>
      </c>
      <c r="B3327" s="2">
        <v>44354.411805555559</v>
      </c>
      <c r="C3327" s="3" t="s">
        <v>2703</v>
      </c>
      <c r="D3327" s="3" t="s">
        <v>3158</v>
      </c>
      <c r="E3327" s="4" t="s">
        <v>1210</v>
      </c>
      <c r="F3327" s="2">
        <f t="shared" si="136"/>
        <v>44368.411805555559</v>
      </c>
      <c r="G3327" s="5">
        <v>44368</v>
      </c>
      <c r="H3327" s="6">
        <v>43247</v>
      </c>
      <c r="I3327" s="7">
        <v>43247</v>
      </c>
      <c r="J3327" s="4" t="s">
        <v>15</v>
      </c>
      <c r="K3327" s="8" t="s">
        <v>16</v>
      </c>
      <c r="L3327" s="3"/>
    </row>
    <row r="3328" spans="1:12" ht="114.95" customHeight="1">
      <c r="A3328" s="32">
        <v>3296</v>
      </c>
      <c r="B3328" s="2">
        <v>44354.554166666669</v>
      </c>
      <c r="C3328" s="3" t="s">
        <v>2703</v>
      </c>
      <c r="D3328" s="3" t="s">
        <v>3159</v>
      </c>
      <c r="E3328" s="4" t="s">
        <v>1210</v>
      </c>
      <c r="F3328" s="2">
        <f t="shared" si="136"/>
        <v>44368.554166666669</v>
      </c>
      <c r="G3328" s="5">
        <v>44368</v>
      </c>
      <c r="H3328" s="6">
        <v>29104</v>
      </c>
      <c r="I3328" s="7">
        <v>29104</v>
      </c>
      <c r="J3328" s="4" t="s">
        <v>15</v>
      </c>
      <c r="K3328" s="8" t="s">
        <v>16</v>
      </c>
      <c r="L3328" s="3"/>
    </row>
    <row r="3329" spans="1:12" ht="114.95" customHeight="1">
      <c r="A3329" s="32">
        <v>3297</v>
      </c>
      <c r="B3329" s="2">
        <v>44362.681250000001</v>
      </c>
      <c r="C3329" s="3" t="s">
        <v>2703</v>
      </c>
      <c r="D3329" s="3" t="s">
        <v>2671</v>
      </c>
      <c r="E3329" s="4" t="s">
        <v>3160</v>
      </c>
      <c r="F3329" s="2">
        <f t="shared" si="136"/>
        <v>44376.681250000001</v>
      </c>
      <c r="G3329" s="5">
        <v>44378</v>
      </c>
      <c r="H3329" s="6">
        <v>708840</v>
      </c>
      <c r="I3329" s="7">
        <v>708840</v>
      </c>
      <c r="J3329" s="4" t="s">
        <v>15</v>
      </c>
      <c r="K3329" s="8" t="s">
        <v>16</v>
      </c>
      <c r="L3329" s="3"/>
    </row>
    <row r="3330" spans="1:12" ht="114.95" customHeight="1">
      <c r="A3330" s="32">
        <v>3298</v>
      </c>
      <c r="B3330" s="2">
        <v>44362.692361111112</v>
      </c>
      <c r="C3330" s="3" t="s">
        <v>2703</v>
      </c>
      <c r="D3330" s="3" t="s">
        <v>3161</v>
      </c>
      <c r="E3330" s="4" t="s">
        <v>3162</v>
      </c>
      <c r="F3330" s="2">
        <f t="shared" si="136"/>
        <v>44376.692361111112</v>
      </c>
      <c r="G3330" s="5">
        <v>44376</v>
      </c>
      <c r="H3330" s="6">
        <v>147412</v>
      </c>
      <c r="I3330" s="7">
        <v>147412</v>
      </c>
      <c r="J3330" s="4" t="s">
        <v>15</v>
      </c>
      <c r="K3330" s="8" t="s">
        <v>16</v>
      </c>
      <c r="L3330" s="3"/>
    </row>
    <row r="3331" spans="1:12" ht="114.95" customHeight="1">
      <c r="A3331" s="32">
        <v>3318</v>
      </c>
      <c r="B3331" s="2">
        <v>44362.692361111112</v>
      </c>
      <c r="C3331" s="3" t="s">
        <v>2703</v>
      </c>
      <c r="D3331" s="3" t="s">
        <v>3161</v>
      </c>
      <c r="E3331" s="4" t="s">
        <v>3162</v>
      </c>
      <c r="F3331" s="2">
        <f>SUM(B3331+14)</f>
        <v>44376.692361111112</v>
      </c>
      <c r="G3331" s="5">
        <v>44376</v>
      </c>
      <c r="H3331" s="6">
        <v>25000</v>
      </c>
      <c r="I3331" s="7">
        <v>25000</v>
      </c>
      <c r="J3331" s="4" t="s">
        <v>15</v>
      </c>
      <c r="K3331" s="8" t="s">
        <v>16</v>
      </c>
      <c r="L3331" s="3"/>
    </row>
    <row r="3332" spans="1:12" ht="114.95" customHeight="1">
      <c r="A3332" s="32">
        <v>3299</v>
      </c>
      <c r="B3332" s="2">
        <v>44363.68472222222</v>
      </c>
      <c r="C3332" s="3" t="s">
        <v>2703</v>
      </c>
      <c r="D3332" s="3" t="s">
        <v>3163</v>
      </c>
      <c r="E3332" s="4" t="s">
        <v>255</v>
      </c>
      <c r="F3332" s="2">
        <f t="shared" ref="F3332:F3347" si="137">SUM(B3332 + 14)</f>
        <v>44377.68472222222</v>
      </c>
      <c r="G3332" s="5">
        <v>44378</v>
      </c>
      <c r="H3332" s="6">
        <v>979783</v>
      </c>
      <c r="I3332" s="7">
        <v>979783</v>
      </c>
      <c r="J3332" s="4" t="s">
        <v>19</v>
      </c>
      <c r="K3332" s="8" t="s">
        <v>16</v>
      </c>
      <c r="L3332" s="3"/>
    </row>
    <row r="3333" spans="1:12" ht="114.95" customHeight="1">
      <c r="A3333" s="32">
        <v>3300</v>
      </c>
      <c r="B3333" s="2">
        <v>44364.607638888891</v>
      </c>
      <c r="C3333" s="3" t="s">
        <v>2703</v>
      </c>
      <c r="D3333" s="3" t="s">
        <v>1874</v>
      </c>
      <c r="E3333" s="4" t="s">
        <v>3164</v>
      </c>
      <c r="F3333" s="2">
        <f t="shared" si="137"/>
        <v>44378.607638888891</v>
      </c>
      <c r="G3333" s="5">
        <v>44378</v>
      </c>
      <c r="H3333" s="6">
        <v>38000</v>
      </c>
      <c r="I3333" s="7">
        <v>38000</v>
      </c>
      <c r="J3333" s="4" t="s">
        <v>15</v>
      </c>
      <c r="K3333" s="8" t="s">
        <v>16</v>
      </c>
      <c r="L3333" s="3"/>
    </row>
    <row r="3334" spans="1:12" ht="114.95" customHeight="1">
      <c r="A3334" s="32">
        <v>3301</v>
      </c>
      <c r="B3334" s="2">
        <v>44364.635416666664</v>
      </c>
      <c r="C3334" s="3" t="s">
        <v>2703</v>
      </c>
      <c r="D3334" s="3" t="s">
        <v>3165</v>
      </c>
      <c r="E3334" s="4" t="s">
        <v>3164</v>
      </c>
      <c r="F3334" s="2">
        <f t="shared" si="137"/>
        <v>44378.635416666664</v>
      </c>
      <c r="G3334" s="5">
        <v>44378</v>
      </c>
      <c r="H3334" s="6">
        <v>29000</v>
      </c>
      <c r="I3334" s="7">
        <v>29000</v>
      </c>
      <c r="J3334" s="4" t="s">
        <v>15</v>
      </c>
      <c r="K3334" s="8" t="s">
        <v>16</v>
      </c>
      <c r="L3334" s="3"/>
    </row>
    <row r="3335" spans="1:12" ht="114.95" customHeight="1">
      <c r="A3335" s="32">
        <v>3302</v>
      </c>
      <c r="B3335" s="2">
        <v>44364.646527777775</v>
      </c>
      <c r="C3335" s="3" t="s">
        <v>2703</v>
      </c>
      <c r="D3335" s="3" t="s">
        <v>1539</v>
      </c>
      <c r="E3335" s="4" t="s">
        <v>3164</v>
      </c>
      <c r="F3335" s="2">
        <f t="shared" si="137"/>
        <v>44378.646527777775</v>
      </c>
      <c r="G3335" s="5">
        <v>44378</v>
      </c>
      <c r="H3335" s="6">
        <v>32000</v>
      </c>
      <c r="I3335" s="7">
        <v>32000</v>
      </c>
      <c r="J3335" s="4" t="s">
        <v>15</v>
      </c>
      <c r="K3335" s="8" t="s">
        <v>16</v>
      </c>
      <c r="L3335" s="3"/>
    </row>
    <row r="3336" spans="1:12" ht="114.95" customHeight="1">
      <c r="A3336" s="32">
        <v>3303</v>
      </c>
      <c r="B3336" s="2">
        <v>44364.655555555553</v>
      </c>
      <c r="C3336" s="3" t="s">
        <v>2703</v>
      </c>
      <c r="D3336" s="3" t="s">
        <v>3032</v>
      </c>
      <c r="E3336" s="4" t="s">
        <v>3166</v>
      </c>
      <c r="F3336" s="2">
        <f t="shared" si="137"/>
        <v>44378.655555555553</v>
      </c>
      <c r="G3336" s="5">
        <v>44383</v>
      </c>
      <c r="H3336" s="6">
        <v>150000</v>
      </c>
      <c r="I3336" s="7">
        <v>150000</v>
      </c>
      <c r="J3336" s="4" t="s">
        <v>15</v>
      </c>
      <c r="K3336" s="8" t="s">
        <v>16</v>
      </c>
      <c r="L3336" s="3"/>
    </row>
    <row r="3337" spans="1:12" ht="114.95" customHeight="1">
      <c r="A3337" s="32">
        <v>3304</v>
      </c>
      <c r="B3337" s="2">
        <v>44364.668055555558</v>
      </c>
      <c r="C3337" s="3" t="s">
        <v>2703</v>
      </c>
      <c r="D3337" s="3" t="s">
        <v>326</v>
      </c>
      <c r="E3337" s="4" t="s">
        <v>2650</v>
      </c>
      <c r="F3337" s="2">
        <f t="shared" si="137"/>
        <v>44378.668055555558</v>
      </c>
      <c r="G3337" s="5">
        <v>44403</v>
      </c>
      <c r="H3337" s="6">
        <v>120000</v>
      </c>
      <c r="I3337" s="7">
        <v>120000</v>
      </c>
      <c r="J3337" s="4" t="s">
        <v>15</v>
      </c>
      <c r="K3337" s="8" t="s">
        <v>16</v>
      </c>
      <c r="L3337" s="3"/>
    </row>
    <row r="3338" spans="1:12" ht="114.95" customHeight="1">
      <c r="A3338" s="32">
        <v>3305</v>
      </c>
      <c r="B3338" s="2">
        <v>44364.810416666667</v>
      </c>
      <c r="C3338" s="3" t="s">
        <v>2703</v>
      </c>
      <c r="D3338" s="3" t="s">
        <v>903</v>
      </c>
      <c r="E3338" s="4" t="s">
        <v>2759</v>
      </c>
      <c r="F3338" s="2">
        <f t="shared" si="137"/>
        <v>44378.810416666667</v>
      </c>
      <c r="G3338" s="5">
        <v>44378</v>
      </c>
      <c r="H3338" s="6">
        <v>104000</v>
      </c>
      <c r="I3338" s="7">
        <v>104000</v>
      </c>
      <c r="J3338" s="4" t="s">
        <v>15</v>
      </c>
      <c r="K3338" s="8" t="s">
        <v>16</v>
      </c>
      <c r="L3338" s="3"/>
    </row>
    <row r="3339" spans="1:12" ht="114.95" customHeight="1">
      <c r="A3339" s="32">
        <v>3306</v>
      </c>
      <c r="B3339" s="2">
        <v>44367.417361111111</v>
      </c>
      <c r="C3339" s="3" t="s">
        <v>2703</v>
      </c>
      <c r="D3339" s="3" t="s">
        <v>3167</v>
      </c>
      <c r="E3339" s="4" t="s">
        <v>3168</v>
      </c>
      <c r="F3339" s="2">
        <f t="shared" si="137"/>
        <v>44381.417361111111</v>
      </c>
      <c r="G3339" s="5">
        <v>44379</v>
      </c>
      <c r="H3339" s="6">
        <v>1272300</v>
      </c>
      <c r="I3339" s="7">
        <v>1272300</v>
      </c>
      <c r="J3339" s="4" t="s">
        <v>15</v>
      </c>
      <c r="K3339" s="8" t="s">
        <v>16</v>
      </c>
      <c r="L3339" s="3"/>
    </row>
    <row r="3340" spans="1:12" ht="114.95" customHeight="1">
      <c r="A3340" s="32">
        <v>3307</v>
      </c>
      <c r="B3340" s="2">
        <v>44369.752083333333</v>
      </c>
      <c r="C3340" s="3" t="s">
        <v>2703</v>
      </c>
      <c r="D3340" s="3" t="s">
        <v>1266</v>
      </c>
      <c r="E3340" s="4" t="s">
        <v>3169</v>
      </c>
      <c r="F3340" s="2">
        <f t="shared" si="137"/>
        <v>44383.752083333333</v>
      </c>
      <c r="G3340" s="5">
        <v>44384</v>
      </c>
      <c r="H3340" s="6">
        <v>945000</v>
      </c>
      <c r="I3340" s="7">
        <v>945000</v>
      </c>
      <c r="J3340" s="4" t="s">
        <v>15</v>
      </c>
      <c r="K3340" s="8" t="s">
        <v>16</v>
      </c>
      <c r="L3340" s="3"/>
    </row>
    <row r="3341" spans="1:12" ht="114.95" customHeight="1">
      <c r="A3341" s="32">
        <v>3308</v>
      </c>
      <c r="B3341" s="2">
        <v>44369.759722222225</v>
      </c>
      <c r="C3341" s="3" t="s">
        <v>2703</v>
      </c>
      <c r="D3341" s="3" t="s">
        <v>1221</v>
      </c>
      <c r="E3341" s="4" t="s">
        <v>3170</v>
      </c>
      <c r="F3341" s="2">
        <f t="shared" si="137"/>
        <v>44383.759722222225</v>
      </c>
      <c r="G3341" s="5">
        <v>44384</v>
      </c>
      <c r="H3341" s="6">
        <v>166180</v>
      </c>
      <c r="I3341" s="7">
        <v>166180</v>
      </c>
      <c r="J3341" s="4" t="s">
        <v>15</v>
      </c>
      <c r="K3341" s="8" t="s">
        <v>16</v>
      </c>
      <c r="L3341" s="3"/>
    </row>
    <row r="3342" spans="1:12" ht="114.95" customHeight="1">
      <c r="A3342" s="32">
        <v>3309</v>
      </c>
      <c r="B3342" s="2">
        <v>44369.76458333333</v>
      </c>
      <c r="C3342" s="3" t="s">
        <v>2703</v>
      </c>
      <c r="D3342" s="3" t="s">
        <v>3092</v>
      </c>
      <c r="E3342" s="4" t="s">
        <v>3171</v>
      </c>
      <c r="F3342" s="2">
        <f t="shared" si="137"/>
        <v>44383.76458333333</v>
      </c>
      <c r="G3342" s="5">
        <v>44384</v>
      </c>
      <c r="H3342" s="6">
        <v>2160000</v>
      </c>
      <c r="I3342" s="7">
        <v>2160000</v>
      </c>
      <c r="J3342" s="4" t="s">
        <v>15</v>
      </c>
      <c r="K3342" s="8" t="s">
        <v>16</v>
      </c>
      <c r="L3342" s="3"/>
    </row>
    <row r="3343" spans="1:12" ht="114.95" customHeight="1">
      <c r="A3343" s="32">
        <v>3310</v>
      </c>
      <c r="B3343" s="2">
        <v>44371.574999999997</v>
      </c>
      <c r="C3343" s="3" t="s">
        <v>2703</v>
      </c>
      <c r="D3343" s="3" t="s">
        <v>3074</v>
      </c>
      <c r="E3343" s="4" t="s">
        <v>3172</v>
      </c>
      <c r="F3343" s="2">
        <f t="shared" si="137"/>
        <v>44385.574999999997</v>
      </c>
      <c r="G3343" s="5">
        <v>44386</v>
      </c>
      <c r="H3343" s="6">
        <v>226203</v>
      </c>
      <c r="I3343" s="7">
        <v>226203</v>
      </c>
      <c r="J3343" s="4" t="s">
        <v>15</v>
      </c>
      <c r="K3343" s="8" t="s">
        <v>16</v>
      </c>
      <c r="L3343" s="3"/>
    </row>
    <row r="3344" spans="1:12" ht="114.95" customHeight="1">
      <c r="A3344" s="32">
        <v>3311</v>
      </c>
      <c r="B3344" s="2">
        <v>44371.668055555558</v>
      </c>
      <c r="C3344" s="3" t="s">
        <v>2703</v>
      </c>
      <c r="D3344" s="3" t="s">
        <v>3083</v>
      </c>
      <c r="E3344" s="4" t="s">
        <v>3173</v>
      </c>
      <c r="F3344" s="2">
        <f t="shared" si="137"/>
        <v>44385.668055555558</v>
      </c>
      <c r="G3344" s="5">
        <v>44386</v>
      </c>
      <c r="H3344" s="6">
        <v>234000</v>
      </c>
      <c r="I3344" s="7">
        <v>234000</v>
      </c>
      <c r="J3344" s="4" t="s">
        <v>15</v>
      </c>
      <c r="K3344" s="8" t="s">
        <v>16</v>
      </c>
      <c r="L3344" s="3"/>
    </row>
    <row r="3345" spans="1:12" ht="114.95" customHeight="1">
      <c r="A3345" s="32">
        <v>3312</v>
      </c>
      <c r="B3345" s="2">
        <v>44375.655555555553</v>
      </c>
      <c r="C3345" s="3" t="s">
        <v>2703</v>
      </c>
      <c r="D3345" s="3" t="s">
        <v>2957</v>
      </c>
      <c r="E3345" s="4" t="s">
        <v>3174</v>
      </c>
      <c r="F3345" s="2">
        <f t="shared" si="137"/>
        <v>44389.655555555553</v>
      </c>
      <c r="G3345" s="5">
        <v>44260</v>
      </c>
      <c r="H3345" s="6">
        <v>29425</v>
      </c>
      <c r="I3345" s="7">
        <v>29425</v>
      </c>
      <c r="J3345" s="4" t="s">
        <v>51</v>
      </c>
      <c r="K3345" s="8" t="s">
        <v>16</v>
      </c>
      <c r="L3345" s="3"/>
    </row>
    <row r="3346" spans="1:12" ht="114.95" customHeight="1">
      <c r="A3346" s="32">
        <v>3313</v>
      </c>
      <c r="B3346" s="2">
        <v>44375.667361111111</v>
      </c>
      <c r="C3346" s="3" t="s">
        <v>2703</v>
      </c>
      <c r="D3346" s="3" t="s">
        <v>2477</v>
      </c>
      <c r="E3346" s="4" t="s">
        <v>2919</v>
      </c>
      <c r="F3346" s="2">
        <f t="shared" si="137"/>
        <v>44389.667361111111</v>
      </c>
      <c r="G3346" s="5">
        <v>44372</v>
      </c>
      <c r="H3346" s="6">
        <v>37872</v>
      </c>
      <c r="I3346" s="7">
        <v>37872</v>
      </c>
      <c r="J3346" s="4" t="s">
        <v>61</v>
      </c>
      <c r="K3346" s="8" t="s">
        <v>16</v>
      </c>
      <c r="L3346" s="3"/>
    </row>
    <row r="3347" spans="1:12" ht="114.95" customHeight="1">
      <c r="A3347" s="32">
        <v>3314</v>
      </c>
      <c r="B3347" s="2">
        <v>44375.701388888891</v>
      </c>
      <c r="C3347" s="3" t="s">
        <v>2703</v>
      </c>
      <c r="D3347" s="3" t="s">
        <v>1316</v>
      </c>
      <c r="E3347" s="4" t="s">
        <v>3175</v>
      </c>
      <c r="F3347" s="2">
        <f t="shared" si="137"/>
        <v>44389.701388888891</v>
      </c>
      <c r="G3347" s="5">
        <v>44409</v>
      </c>
      <c r="H3347" s="6">
        <v>119784</v>
      </c>
      <c r="I3347" s="7">
        <v>119784</v>
      </c>
      <c r="J3347" s="4" t="s">
        <v>64</v>
      </c>
      <c r="K3347" s="8" t="s">
        <v>16</v>
      </c>
      <c r="L3347" s="3"/>
    </row>
    <row r="3348" spans="1:12" ht="114.95" customHeight="1">
      <c r="A3348" s="32">
        <v>3319</v>
      </c>
      <c r="B3348" s="2">
        <v>44375.706250000003</v>
      </c>
      <c r="C3348" s="3" t="s">
        <v>2703</v>
      </c>
      <c r="D3348" s="3" t="s">
        <v>3176</v>
      </c>
      <c r="E3348" s="4" t="s">
        <v>3175</v>
      </c>
      <c r="F3348" s="2">
        <f>SUM(B3348+14)</f>
        <v>44389.706250000003</v>
      </c>
      <c r="G3348" s="5">
        <v>44409</v>
      </c>
      <c r="H3348" s="6">
        <v>25000</v>
      </c>
      <c r="I3348" s="7">
        <v>25000</v>
      </c>
      <c r="J3348" s="4" t="s">
        <v>64</v>
      </c>
      <c r="K3348" s="8" t="s">
        <v>16</v>
      </c>
      <c r="L3348" s="3"/>
    </row>
    <row r="3349" spans="1:12" ht="114.95" customHeight="1">
      <c r="A3349" s="32">
        <v>3315</v>
      </c>
      <c r="B3349" s="2">
        <v>44375.76458333333</v>
      </c>
      <c r="C3349" s="3" t="s">
        <v>2703</v>
      </c>
      <c r="D3349" s="3" t="s">
        <v>3177</v>
      </c>
      <c r="E3349" s="4" t="s">
        <v>3086</v>
      </c>
      <c r="F3349" s="2">
        <f>SUM(B3349 + 14)</f>
        <v>44389.76458333333</v>
      </c>
      <c r="G3349" s="5">
        <v>44390</v>
      </c>
      <c r="H3349" s="6">
        <v>39950</v>
      </c>
      <c r="I3349" s="7">
        <v>39950</v>
      </c>
      <c r="J3349" s="4" t="s">
        <v>15</v>
      </c>
      <c r="K3349" s="8" t="s">
        <v>16</v>
      </c>
      <c r="L3349" s="3"/>
    </row>
    <row r="3350" spans="1:12" ht="114.95" customHeight="1">
      <c r="A3350" s="32">
        <v>3320</v>
      </c>
      <c r="B3350" s="2">
        <v>44376.595833333333</v>
      </c>
      <c r="C3350" s="3" t="s">
        <v>2703</v>
      </c>
      <c r="D3350" s="3" t="s">
        <v>2865</v>
      </c>
      <c r="E3350" s="4" t="s">
        <v>2866</v>
      </c>
      <c r="F3350" s="2">
        <f t="shared" ref="F3350:F3394" si="138">SUM(B3350+14)</f>
        <v>44390.595833333333</v>
      </c>
      <c r="G3350" s="5">
        <v>44375</v>
      </c>
      <c r="H3350" s="6">
        <v>126226</v>
      </c>
      <c r="I3350" s="7">
        <v>126226</v>
      </c>
      <c r="J3350" s="4" t="s">
        <v>19</v>
      </c>
      <c r="K3350" s="8" t="s">
        <v>16</v>
      </c>
      <c r="L3350" s="3"/>
    </row>
    <row r="3351" spans="1:12" ht="114.95" customHeight="1">
      <c r="A3351" s="32">
        <v>3321</v>
      </c>
      <c r="B3351" s="2">
        <v>44377.703472222223</v>
      </c>
      <c r="C3351" s="3" t="s">
        <v>2703</v>
      </c>
      <c r="D3351" s="3" t="s">
        <v>357</v>
      </c>
      <c r="E3351" s="4" t="s">
        <v>226</v>
      </c>
      <c r="F3351" s="2">
        <f t="shared" si="138"/>
        <v>44391.703472222223</v>
      </c>
      <c r="G3351" s="5">
        <v>44392</v>
      </c>
      <c r="H3351" s="6">
        <v>50000</v>
      </c>
      <c r="I3351" s="7">
        <v>50000</v>
      </c>
      <c r="J3351" s="4" t="s">
        <v>15</v>
      </c>
      <c r="K3351" s="8" t="s">
        <v>16</v>
      </c>
      <c r="L3351" s="3"/>
    </row>
    <row r="3352" spans="1:12" ht="114.95" customHeight="1">
      <c r="A3352" s="32">
        <v>3322</v>
      </c>
      <c r="B3352" s="2">
        <v>44378.429166666669</v>
      </c>
      <c r="C3352" s="3" t="s">
        <v>2703</v>
      </c>
      <c r="D3352" s="3" t="s">
        <v>3178</v>
      </c>
      <c r="E3352" s="4" t="s">
        <v>3086</v>
      </c>
      <c r="F3352" s="2">
        <f t="shared" si="138"/>
        <v>44392.429166666669</v>
      </c>
      <c r="G3352" s="5">
        <v>44393</v>
      </c>
      <c r="H3352" s="6">
        <v>47190</v>
      </c>
      <c r="I3352" s="7">
        <v>47190</v>
      </c>
      <c r="J3352" s="4" t="s">
        <v>15</v>
      </c>
      <c r="K3352" s="8" t="s">
        <v>16</v>
      </c>
      <c r="L3352" s="3"/>
    </row>
    <row r="3353" spans="1:12" ht="114.95" customHeight="1">
      <c r="A3353" s="32">
        <v>3323</v>
      </c>
      <c r="B3353" s="2">
        <v>44378.690972222219</v>
      </c>
      <c r="C3353" s="3" t="s">
        <v>2703</v>
      </c>
      <c r="D3353" s="3" t="s">
        <v>3088</v>
      </c>
      <c r="E3353" s="4" t="s">
        <v>3179</v>
      </c>
      <c r="F3353" s="2">
        <f t="shared" si="138"/>
        <v>44392.690972222219</v>
      </c>
      <c r="G3353" s="5">
        <v>44393</v>
      </c>
      <c r="H3353" s="6">
        <v>55000</v>
      </c>
      <c r="I3353" s="7">
        <v>55000</v>
      </c>
      <c r="J3353" s="4" t="s">
        <v>15</v>
      </c>
      <c r="K3353" s="8" t="s">
        <v>16</v>
      </c>
      <c r="L3353" s="3"/>
    </row>
    <row r="3354" spans="1:12" ht="114.95" customHeight="1">
      <c r="A3354" s="32">
        <v>3324</v>
      </c>
      <c r="B3354" s="2">
        <v>44379.48541666667</v>
      </c>
      <c r="C3354" s="3" t="s">
        <v>2703</v>
      </c>
      <c r="D3354" s="3" t="s">
        <v>209</v>
      </c>
      <c r="E3354" s="4" t="s">
        <v>635</v>
      </c>
      <c r="F3354" s="2">
        <f t="shared" si="138"/>
        <v>44393.48541666667</v>
      </c>
      <c r="G3354" s="5">
        <v>44409</v>
      </c>
      <c r="H3354" s="6">
        <v>9095450</v>
      </c>
      <c r="I3354" s="7">
        <v>9095450</v>
      </c>
      <c r="J3354" s="4" t="s">
        <v>19</v>
      </c>
      <c r="K3354" s="8" t="s">
        <v>16</v>
      </c>
      <c r="L3354" s="3"/>
    </row>
    <row r="3355" spans="1:12" ht="114.95" customHeight="1">
      <c r="A3355" s="32">
        <v>3325</v>
      </c>
      <c r="B3355" s="2">
        <v>44379.625</v>
      </c>
      <c r="C3355" s="3" t="s">
        <v>2703</v>
      </c>
      <c r="D3355" s="3" t="s">
        <v>3180</v>
      </c>
      <c r="E3355" s="4" t="s">
        <v>3181</v>
      </c>
      <c r="F3355" s="2">
        <f t="shared" si="138"/>
        <v>44393.625</v>
      </c>
      <c r="G3355" s="5">
        <v>44396</v>
      </c>
      <c r="H3355" s="6">
        <v>496420</v>
      </c>
      <c r="I3355" s="7">
        <v>496420</v>
      </c>
      <c r="J3355" s="4" t="s">
        <v>15</v>
      </c>
      <c r="K3355" s="8" t="s">
        <v>16</v>
      </c>
      <c r="L3355" s="3"/>
    </row>
    <row r="3356" spans="1:12" ht="114.95" customHeight="1">
      <c r="A3356" s="32">
        <v>3326</v>
      </c>
      <c r="B3356" s="2">
        <v>44384.429166666669</v>
      </c>
      <c r="C3356" s="3" t="s">
        <v>2703</v>
      </c>
      <c r="D3356" s="3" t="s">
        <v>2875</v>
      </c>
      <c r="E3356" s="4" t="s">
        <v>3056</v>
      </c>
      <c r="F3356" s="2">
        <f t="shared" si="138"/>
        <v>44398.429166666669</v>
      </c>
      <c r="G3356" s="5">
        <v>44398</v>
      </c>
      <c r="H3356" s="6">
        <v>64460</v>
      </c>
      <c r="I3356" s="7">
        <v>64460</v>
      </c>
      <c r="J3356" s="4" t="s">
        <v>37</v>
      </c>
      <c r="K3356" s="8" t="s">
        <v>16</v>
      </c>
      <c r="L3356" s="3"/>
    </row>
    <row r="3357" spans="1:12" ht="114.95" customHeight="1">
      <c r="A3357" s="32">
        <v>3327</v>
      </c>
      <c r="B3357" s="2">
        <v>44389.602083333331</v>
      </c>
      <c r="C3357" s="3" t="s">
        <v>2703</v>
      </c>
      <c r="D3357" s="3" t="s">
        <v>3182</v>
      </c>
      <c r="E3357" s="4" t="s">
        <v>3183</v>
      </c>
      <c r="F3357" s="2">
        <f t="shared" si="138"/>
        <v>44403.602083333331</v>
      </c>
      <c r="G3357" s="5">
        <v>44403</v>
      </c>
      <c r="H3357" s="6">
        <v>66150</v>
      </c>
      <c r="I3357" s="7">
        <v>66150</v>
      </c>
      <c r="J3357" s="4" t="s">
        <v>15</v>
      </c>
      <c r="K3357" s="8" t="s">
        <v>16</v>
      </c>
      <c r="L3357" s="3"/>
    </row>
    <row r="3358" spans="1:12" ht="114.95" customHeight="1">
      <c r="A3358" s="32">
        <v>3328</v>
      </c>
      <c r="B3358" s="2">
        <v>44391.552083333336</v>
      </c>
      <c r="C3358" s="3" t="s">
        <v>2703</v>
      </c>
      <c r="D3358" s="3" t="s">
        <v>229</v>
      </c>
      <c r="E3358" s="4" t="s">
        <v>3184</v>
      </c>
      <c r="F3358" s="2">
        <f t="shared" si="138"/>
        <v>44405.552083333336</v>
      </c>
      <c r="G3358" s="5">
        <v>44405</v>
      </c>
      <c r="H3358" s="6">
        <v>135750</v>
      </c>
      <c r="I3358" s="7">
        <v>135750</v>
      </c>
      <c r="J3358" s="4" t="s">
        <v>64</v>
      </c>
      <c r="K3358" s="8" t="s">
        <v>16</v>
      </c>
      <c r="L3358" s="3"/>
    </row>
    <row r="3359" spans="1:12" ht="114.95" customHeight="1">
      <c r="A3359" s="32">
        <v>3329</v>
      </c>
      <c r="B3359" s="2">
        <v>44393.42291666667</v>
      </c>
      <c r="C3359" s="3" t="s">
        <v>2703</v>
      </c>
      <c r="D3359" s="3" t="s">
        <v>209</v>
      </c>
      <c r="E3359" s="4" t="s">
        <v>3162</v>
      </c>
      <c r="F3359" s="2">
        <f t="shared" si="138"/>
        <v>44407.42291666667</v>
      </c>
      <c r="G3359" s="5">
        <v>44407</v>
      </c>
      <c r="H3359" s="6">
        <v>104013</v>
      </c>
      <c r="I3359" s="7">
        <v>104013</v>
      </c>
      <c r="J3359" s="4" t="s">
        <v>15</v>
      </c>
      <c r="K3359" s="8" t="s">
        <v>16</v>
      </c>
      <c r="L3359" s="3"/>
    </row>
    <row r="3360" spans="1:12" ht="114.95" customHeight="1">
      <c r="A3360" s="32">
        <v>3330</v>
      </c>
      <c r="B3360" s="2">
        <v>44397.637499999997</v>
      </c>
      <c r="C3360" s="3" t="s">
        <v>2703</v>
      </c>
      <c r="D3360" s="3" t="s">
        <v>3185</v>
      </c>
      <c r="E3360" s="4" t="s">
        <v>3186</v>
      </c>
      <c r="F3360" s="2">
        <f t="shared" si="138"/>
        <v>44411.637499999997</v>
      </c>
      <c r="G3360" s="5">
        <v>44411</v>
      </c>
      <c r="H3360" s="6">
        <v>341852</v>
      </c>
      <c r="I3360" s="7">
        <v>341852</v>
      </c>
      <c r="J3360" s="4" t="s">
        <v>15</v>
      </c>
      <c r="K3360" s="8" t="s">
        <v>16</v>
      </c>
      <c r="L3360" s="3"/>
    </row>
    <row r="3361" spans="1:12" ht="114.95" customHeight="1">
      <c r="A3361" s="32">
        <v>3331</v>
      </c>
      <c r="B3361" s="2">
        <v>44398.469444444447</v>
      </c>
      <c r="C3361" s="3" t="s">
        <v>2703</v>
      </c>
      <c r="D3361" s="3" t="s">
        <v>544</v>
      </c>
      <c r="E3361" s="4" t="s">
        <v>1850</v>
      </c>
      <c r="F3361" s="2">
        <f t="shared" si="138"/>
        <v>44412.469444444447</v>
      </c>
      <c r="G3361" s="5">
        <v>44412</v>
      </c>
      <c r="H3361" s="6">
        <v>68014</v>
      </c>
      <c r="I3361" s="7">
        <v>68014</v>
      </c>
      <c r="J3361" s="4" t="s">
        <v>64</v>
      </c>
      <c r="K3361" s="8" t="s">
        <v>16</v>
      </c>
      <c r="L3361" s="3"/>
    </row>
    <row r="3362" spans="1:12" ht="114.95" customHeight="1">
      <c r="A3362" s="32">
        <v>3332</v>
      </c>
      <c r="B3362" s="2">
        <v>44399.598611111112</v>
      </c>
      <c r="C3362" s="3" t="s">
        <v>2703</v>
      </c>
      <c r="D3362" s="3" t="s">
        <v>544</v>
      </c>
      <c r="E3362" s="4" t="s">
        <v>1850</v>
      </c>
      <c r="F3362" s="2">
        <f t="shared" si="138"/>
        <v>44413.598611111112</v>
      </c>
      <c r="G3362" s="5">
        <v>44413</v>
      </c>
      <c r="H3362" s="6">
        <v>123600</v>
      </c>
      <c r="I3362" s="7">
        <v>123600</v>
      </c>
      <c r="J3362" s="4" t="s">
        <v>64</v>
      </c>
      <c r="K3362" s="8" t="s">
        <v>16</v>
      </c>
      <c r="L3362" s="3"/>
    </row>
    <row r="3363" spans="1:12" ht="114.95" customHeight="1">
      <c r="A3363" s="32">
        <v>3333</v>
      </c>
      <c r="B3363" s="2">
        <v>44406.597916666666</v>
      </c>
      <c r="C3363" s="3" t="s">
        <v>2703</v>
      </c>
      <c r="D3363" s="3" t="s">
        <v>339</v>
      </c>
      <c r="E3363" s="4" t="s">
        <v>226</v>
      </c>
      <c r="F3363" s="2">
        <f t="shared" si="138"/>
        <v>44420.597916666666</v>
      </c>
      <c r="G3363" s="5">
        <v>44420</v>
      </c>
      <c r="H3363" s="6">
        <v>50000</v>
      </c>
      <c r="I3363" s="7">
        <v>50000</v>
      </c>
      <c r="J3363" s="4" t="s">
        <v>15</v>
      </c>
      <c r="K3363" s="8" t="s">
        <v>16</v>
      </c>
      <c r="L3363" s="3"/>
    </row>
    <row r="3364" spans="1:12" ht="114.95" customHeight="1">
      <c r="A3364" s="32">
        <v>3334</v>
      </c>
      <c r="B3364" s="2">
        <v>44407.577777777777</v>
      </c>
      <c r="C3364" s="3" t="s">
        <v>2703</v>
      </c>
      <c r="D3364" s="3" t="s">
        <v>229</v>
      </c>
      <c r="E3364" s="4" t="s">
        <v>2895</v>
      </c>
      <c r="F3364" s="2">
        <f t="shared" si="138"/>
        <v>44421.577777777777</v>
      </c>
      <c r="G3364" s="5">
        <v>44421</v>
      </c>
      <c r="H3364" s="6">
        <v>46407</v>
      </c>
      <c r="I3364" s="7">
        <v>46407</v>
      </c>
      <c r="J3364" s="4" t="s">
        <v>64</v>
      </c>
      <c r="K3364" s="8" t="s">
        <v>16</v>
      </c>
      <c r="L3364" s="3"/>
    </row>
    <row r="3365" spans="1:12" ht="114.95" customHeight="1">
      <c r="A3365" s="32">
        <v>3335</v>
      </c>
      <c r="B3365" s="2">
        <v>44410.49722222222</v>
      </c>
      <c r="C3365" s="3" t="s">
        <v>2703</v>
      </c>
      <c r="D3365" s="3" t="s">
        <v>3013</v>
      </c>
      <c r="E3365" s="4" t="s">
        <v>2879</v>
      </c>
      <c r="F3365" s="2">
        <f t="shared" si="138"/>
        <v>44424.49722222222</v>
      </c>
      <c r="G3365" s="5">
        <v>44424</v>
      </c>
      <c r="H3365" s="6">
        <v>199500</v>
      </c>
      <c r="I3365" s="7">
        <v>199500</v>
      </c>
      <c r="J3365" s="4" t="s">
        <v>15</v>
      </c>
      <c r="K3365" s="8" t="s">
        <v>16</v>
      </c>
      <c r="L3365" s="3"/>
    </row>
    <row r="3366" spans="1:12" ht="114.95" customHeight="1">
      <c r="A3366" s="32">
        <v>3336</v>
      </c>
      <c r="B3366" s="2">
        <v>44414.455555555556</v>
      </c>
      <c r="C3366" s="3" t="s">
        <v>2703</v>
      </c>
      <c r="D3366" s="3" t="s">
        <v>302</v>
      </c>
      <c r="E3366" s="4" t="s">
        <v>3187</v>
      </c>
      <c r="F3366" s="2">
        <f t="shared" si="138"/>
        <v>44428.455555555556</v>
      </c>
      <c r="G3366" s="5">
        <v>44425</v>
      </c>
      <c r="H3366" s="6">
        <v>1440000</v>
      </c>
      <c r="I3366" s="7">
        <v>1440000</v>
      </c>
      <c r="J3366" s="4" t="s">
        <v>15</v>
      </c>
      <c r="K3366" s="8" t="s">
        <v>16</v>
      </c>
      <c r="L3366" s="3"/>
    </row>
    <row r="3367" spans="1:12" ht="114.95" customHeight="1">
      <c r="A3367" s="32">
        <v>3337</v>
      </c>
      <c r="B3367" s="2">
        <v>44418.634027777778</v>
      </c>
      <c r="C3367" s="3" t="s">
        <v>2703</v>
      </c>
      <c r="D3367" s="3" t="s">
        <v>3013</v>
      </c>
      <c r="E3367" s="4" t="s">
        <v>2879</v>
      </c>
      <c r="F3367" s="2">
        <f t="shared" si="138"/>
        <v>44432.634027777778</v>
      </c>
      <c r="G3367" s="5">
        <v>44417</v>
      </c>
      <c r="H3367" s="6">
        <v>115200</v>
      </c>
      <c r="I3367" s="7">
        <v>115200</v>
      </c>
      <c r="J3367" s="4" t="s">
        <v>61</v>
      </c>
      <c r="K3367" s="8" t="s">
        <v>16</v>
      </c>
      <c r="L3367" s="3"/>
    </row>
    <row r="3368" spans="1:12" ht="114.95" customHeight="1">
      <c r="A3368" s="32">
        <v>3338</v>
      </c>
      <c r="B3368" s="2">
        <v>44418.640277777777</v>
      </c>
      <c r="C3368" s="3" t="s">
        <v>2703</v>
      </c>
      <c r="D3368" s="3" t="s">
        <v>3013</v>
      </c>
      <c r="E3368" s="4" t="s">
        <v>2879</v>
      </c>
      <c r="F3368" s="2">
        <f t="shared" si="138"/>
        <v>44432.640277777777</v>
      </c>
      <c r="G3368" s="5">
        <v>44417</v>
      </c>
      <c r="H3368" s="6">
        <v>115200</v>
      </c>
      <c r="I3368" s="7">
        <v>115200</v>
      </c>
      <c r="J3368" s="4" t="s">
        <v>61</v>
      </c>
      <c r="K3368" s="8" t="s">
        <v>16</v>
      </c>
      <c r="L3368" s="3"/>
    </row>
    <row r="3369" spans="1:12" ht="114.95" customHeight="1">
      <c r="A3369" s="32">
        <v>3339</v>
      </c>
      <c r="B3369" s="2">
        <v>44419.64166666667</v>
      </c>
      <c r="C3369" s="3" t="s">
        <v>2703</v>
      </c>
      <c r="D3369" s="3" t="s">
        <v>3063</v>
      </c>
      <c r="E3369" s="4" t="s">
        <v>3188</v>
      </c>
      <c r="F3369" s="2">
        <f t="shared" si="138"/>
        <v>44433.64166666667</v>
      </c>
      <c r="G3369" s="5">
        <v>44433</v>
      </c>
      <c r="H3369" s="6">
        <v>185000</v>
      </c>
      <c r="I3369" s="7">
        <v>185000</v>
      </c>
      <c r="J3369" s="4" t="s">
        <v>15</v>
      </c>
      <c r="K3369" s="8" t="s">
        <v>16</v>
      </c>
      <c r="L3369" s="3"/>
    </row>
    <row r="3370" spans="1:12" ht="114.95" customHeight="1">
      <c r="A3370" s="32">
        <v>3340</v>
      </c>
      <c r="B3370" s="2">
        <v>44421.423611111109</v>
      </c>
      <c r="C3370" s="3" t="s">
        <v>2703</v>
      </c>
      <c r="D3370" s="3" t="s">
        <v>1287</v>
      </c>
      <c r="E3370" s="4" t="s">
        <v>3189</v>
      </c>
      <c r="F3370" s="2">
        <f t="shared" si="138"/>
        <v>44435.423611111109</v>
      </c>
      <c r="G3370" s="5">
        <v>44378</v>
      </c>
      <c r="H3370" s="6">
        <v>193500</v>
      </c>
      <c r="I3370" s="7">
        <v>193500</v>
      </c>
      <c r="J3370" s="4" t="s">
        <v>19</v>
      </c>
      <c r="K3370" s="8" t="s">
        <v>16</v>
      </c>
      <c r="L3370" s="3"/>
    </row>
    <row r="3371" spans="1:12" ht="114.95" customHeight="1">
      <c r="A3371" s="32">
        <v>3341</v>
      </c>
      <c r="B3371" s="2">
        <v>44425.669444444444</v>
      </c>
      <c r="C3371" s="3" t="s">
        <v>2703</v>
      </c>
      <c r="D3371" s="3" t="s">
        <v>3185</v>
      </c>
      <c r="E3371" s="4" t="s">
        <v>3190</v>
      </c>
      <c r="F3371" s="2">
        <f t="shared" si="138"/>
        <v>44439.669444444444</v>
      </c>
      <c r="G3371" s="5">
        <v>44424</v>
      </c>
      <c r="H3371" s="6">
        <v>115740</v>
      </c>
      <c r="I3371" s="7">
        <v>115740</v>
      </c>
      <c r="J3371" s="4" t="s">
        <v>61</v>
      </c>
      <c r="K3371" s="8" t="s">
        <v>16</v>
      </c>
      <c r="L3371" s="3"/>
    </row>
    <row r="3372" spans="1:12" ht="114.95" customHeight="1">
      <c r="A3372" s="32">
        <v>3342</v>
      </c>
      <c r="B3372" s="2">
        <v>44427.670138888891</v>
      </c>
      <c r="C3372" s="3" t="s">
        <v>2703</v>
      </c>
      <c r="D3372" s="3" t="s">
        <v>3191</v>
      </c>
      <c r="E3372" s="4" t="s">
        <v>3183</v>
      </c>
      <c r="F3372" s="2">
        <f t="shared" si="138"/>
        <v>44441.670138888891</v>
      </c>
      <c r="G3372" s="5">
        <v>44441</v>
      </c>
      <c r="H3372" s="6">
        <v>150000</v>
      </c>
      <c r="I3372" s="7">
        <v>150000</v>
      </c>
      <c r="J3372" s="4" t="s">
        <v>15</v>
      </c>
      <c r="K3372" s="8" t="s">
        <v>16</v>
      </c>
      <c r="L3372" s="3"/>
    </row>
    <row r="3373" spans="1:12" ht="114.95" customHeight="1">
      <c r="A3373" s="32">
        <v>3343</v>
      </c>
      <c r="B3373" s="2">
        <v>44428.538194444445</v>
      </c>
      <c r="C3373" s="3" t="s">
        <v>2703</v>
      </c>
      <c r="D3373" s="3" t="s">
        <v>3192</v>
      </c>
      <c r="E3373" s="4" t="s">
        <v>3193</v>
      </c>
      <c r="F3373" s="2">
        <f t="shared" si="138"/>
        <v>44442.538194444445</v>
      </c>
      <c r="G3373" s="5">
        <v>44489</v>
      </c>
      <c r="H3373" s="6">
        <v>38321</v>
      </c>
      <c r="I3373" s="7">
        <v>38321</v>
      </c>
      <c r="J3373" s="4" t="s">
        <v>37</v>
      </c>
      <c r="K3373" s="8" t="s">
        <v>16</v>
      </c>
      <c r="L3373" s="3"/>
    </row>
    <row r="3374" spans="1:12" ht="114.95" customHeight="1">
      <c r="A3374" s="32">
        <v>3344</v>
      </c>
      <c r="B3374" s="2">
        <v>44446.647916666669</v>
      </c>
      <c r="C3374" s="3" t="s">
        <v>2703</v>
      </c>
      <c r="D3374" s="3" t="s">
        <v>154</v>
      </c>
      <c r="E3374" s="4" t="s">
        <v>3194</v>
      </c>
      <c r="F3374" s="2">
        <f t="shared" si="138"/>
        <v>44460.647916666669</v>
      </c>
      <c r="G3374" s="5">
        <v>44460</v>
      </c>
      <c r="H3374" s="6">
        <v>83940</v>
      </c>
      <c r="I3374" s="7">
        <v>83940</v>
      </c>
      <c r="J3374" s="4" t="s">
        <v>64</v>
      </c>
      <c r="K3374" s="8" t="s">
        <v>16</v>
      </c>
      <c r="L3374" s="3"/>
    </row>
    <row r="3375" spans="1:12" ht="114.95" customHeight="1">
      <c r="A3375" s="32">
        <v>3345</v>
      </c>
      <c r="B3375" s="2">
        <v>44446.709722222222</v>
      </c>
      <c r="C3375" s="3" t="s">
        <v>2703</v>
      </c>
      <c r="D3375" s="3" t="s">
        <v>3071</v>
      </c>
      <c r="E3375" s="4" t="s">
        <v>3195</v>
      </c>
      <c r="F3375" s="2">
        <f t="shared" si="138"/>
        <v>44460.709722222222</v>
      </c>
      <c r="G3375" s="5">
        <v>44470</v>
      </c>
      <c r="H3375" s="6">
        <v>43875</v>
      </c>
      <c r="I3375" s="7">
        <v>43875</v>
      </c>
      <c r="J3375" s="4" t="s">
        <v>15</v>
      </c>
      <c r="K3375" s="8" t="s">
        <v>16</v>
      </c>
      <c r="L3375" s="3"/>
    </row>
    <row r="3376" spans="1:12" ht="114.95" customHeight="1">
      <c r="A3376" s="32">
        <v>3346</v>
      </c>
      <c r="B3376" s="2">
        <v>44446.715277777781</v>
      </c>
      <c r="C3376" s="3" t="s">
        <v>2703</v>
      </c>
      <c r="D3376" s="3" t="s">
        <v>3196</v>
      </c>
      <c r="E3376" s="4" t="s">
        <v>3195</v>
      </c>
      <c r="F3376" s="2">
        <f t="shared" si="138"/>
        <v>44460.715277777781</v>
      </c>
      <c r="G3376" s="5">
        <v>44470</v>
      </c>
      <c r="H3376" s="6">
        <v>58500</v>
      </c>
      <c r="I3376" s="7">
        <v>58500</v>
      </c>
      <c r="J3376" s="4" t="s">
        <v>15</v>
      </c>
      <c r="K3376" s="8" t="s">
        <v>16</v>
      </c>
      <c r="L3376" s="3"/>
    </row>
    <row r="3377" spans="1:12" ht="114.95" customHeight="1">
      <c r="A3377" s="32">
        <v>3347</v>
      </c>
      <c r="B3377" s="2">
        <v>44446.719444444447</v>
      </c>
      <c r="C3377" s="3" t="s">
        <v>2703</v>
      </c>
      <c r="D3377" s="3" t="s">
        <v>2971</v>
      </c>
      <c r="E3377" s="4" t="s">
        <v>3031</v>
      </c>
      <c r="F3377" s="2">
        <f t="shared" si="138"/>
        <v>44460.719444444447</v>
      </c>
      <c r="G3377" s="5">
        <v>44460</v>
      </c>
      <c r="H3377" s="6">
        <v>237383</v>
      </c>
      <c r="I3377" s="7">
        <v>237383</v>
      </c>
      <c r="J3377" s="4" t="s">
        <v>37</v>
      </c>
      <c r="K3377" s="8" t="s">
        <v>16</v>
      </c>
      <c r="L3377" s="3"/>
    </row>
    <row r="3378" spans="1:12" ht="114.95" customHeight="1">
      <c r="A3378" s="32">
        <v>3348</v>
      </c>
      <c r="B3378" s="2">
        <v>44446.722916666666</v>
      </c>
      <c r="C3378" s="3" t="s">
        <v>2703</v>
      </c>
      <c r="D3378" s="3" t="s">
        <v>154</v>
      </c>
      <c r="E3378" s="4" t="s">
        <v>3197</v>
      </c>
      <c r="F3378" s="2">
        <f t="shared" si="138"/>
        <v>44460.722916666666</v>
      </c>
      <c r="G3378" s="5">
        <v>44460</v>
      </c>
      <c r="H3378" s="6">
        <v>806797</v>
      </c>
      <c r="I3378" s="7">
        <v>806797</v>
      </c>
      <c r="J3378" s="4" t="s">
        <v>64</v>
      </c>
      <c r="K3378" s="8" t="s">
        <v>16</v>
      </c>
      <c r="L3378" s="3"/>
    </row>
    <row r="3379" spans="1:12" ht="114.95" customHeight="1">
      <c r="A3379" s="32">
        <v>3349</v>
      </c>
      <c r="B3379" s="2">
        <v>44446.724305555559</v>
      </c>
      <c r="C3379" s="3" t="s">
        <v>2703</v>
      </c>
      <c r="D3379" s="3" t="s">
        <v>3198</v>
      </c>
      <c r="E3379" s="4" t="s">
        <v>3195</v>
      </c>
      <c r="F3379" s="2">
        <f t="shared" si="138"/>
        <v>44460.724305555559</v>
      </c>
      <c r="G3379" s="5">
        <v>44470</v>
      </c>
      <c r="H3379" s="6">
        <v>39000</v>
      </c>
      <c r="I3379" s="7">
        <v>39000</v>
      </c>
      <c r="J3379" s="4" t="s">
        <v>15</v>
      </c>
      <c r="K3379" s="8" t="s">
        <v>16</v>
      </c>
      <c r="L3379" s="3"/>
    </row>
    <row r="3380" spans="1:12" ht="114.95" customHeight="1">
      <c r="A3380" s="32">
        <v>3350</v>
      </c>
      <c r="B3380" s="2">
        <v>44446.726388888892</v>
      </c>
      <c r="C3380" s="3" t="s">
        <v>2703</v>
      </c>
      <c r="D3380" s="3" t="s">
        <v>229</v>
      </c>
      <c r="E3380" s="4" t="s">
        <v>292</v>
      </c>
      <c r="F3380" s="2">
        <f t="shared" si="138"/>
        <v>44460.726388888892</v>
      </c>
      <c r="G3380" s="5">
        <v>44460</v>
      </c>
      <c r="H3380" s="6">
        <v>2000000</v>
      </c>
      <c r="I3380" s="7">
        <v>2000000</v>
      </c>
      <c r="J3380" s="4" t="s">
        <v>64</v>
      </c>
      <c r="K3380" s="8" t="s">
        <v>16</v>
      </c>
      <c r="L3380" s="3"/>
    </row>
    <row r="3381" spans="1:12" ht="114.95" customHeight="1">
      <c r="A3381" s="32">
        <v>3351</v>
      </c>
      <c r="B3381" s="2">
        <v>44446.729166666664</v>
      </c>
      <c r="C3381" s="3" t="s">
        <v>2703</v>
      </c>
      <c r="D3381" s="3" t="s">
        <v>544</v>
      </c>
      <c r="E3381" s="4" t="s">
        <v>2969</v>
      </c>
      <c r="F3381" s="2">
        <f t="shared" si="138"/>
        <v>44460.729166666664</v>
      </c>
      <c r="G3381" s="5">
        <v>44460</v>
      </c>
      <c r="H3381" s="6">
        <v>65991</v>
      </c>
      <c r="I3381" s="7">
        <v>65991</v>
      </c>
      <c r="J3381" s="4" t="s">
        <v>64</v>
      </c>
      <c r="K3381" s="8" t="s">
        <v>16</v>
      </c>
      <c r="L3381" s="3"/>
    </row>
    <row r="3382" spans="1:12" ht="114.95" customHeight="1">
      <c r="A3382" s="32">
        <v>3352</v>
      </c>
      <c r="B3382" s="2">
        <v>44446.734722222223</v>
      </c>
      <c r="C3382" s="3" t="s">
        <v>2703</v>
      </c>
      <c r="D3382" s="3" t="s">
        <v>3199</v>
      </c>
      <c r="E3382" s="4" t="s">
        <v>3200</v>
      </c>
      <c r="F3382" s="2">
        <f t="shared" si="138"/>
        <v>44460.734722222223</v>
      </c>
      <c r="G3382" s="5">
        <v>44442</v>
      </c>
      <c r="H3382" s="6">
        <v>146720</v>
      </c>
      <c r="I3382" s="7">
        <v>146720</v>
      </c>
      <c r="J3382" s="4" t="s">
        <v>61</v>
      </c>
      <c r="K3382" s="8" t="s">
        <v>16</v>
      </c>
      <c r="L3382" s="3"/>
    </row>
    <row r="3383" spans="1:12" ht="114.95" customHeight="1">
      <c r="A3383" s="32">
        <v>3353</v>
      </c>
      <c r="B3383" s="2">
        <v>44448.591666666667</v>
      </c>
      <c r="C3383" s="3" t="s">
        <v>2703</v>
      </c>
      <c r="D3383" s="3" t="s">
        <v>3201</v>
      </c>
      <c r="E3383" s="4" t="s">
        <v>3096</v>
      </c>
      <c r="F3383" s="2">
        <f t="shared" si="138"/>
        <v>44462.591666666667</v>
      </c>
      <c r="G3383" s="5">
        <v>44448</v>
      </c>
      <c r="H3383" s="6">
        <v>57148</v>
      </c>
      <c r="I3383" s="7">
        <v>57148</v>
      </c>
      <c r="J3383" s="4" t="s">
        <v>61</v>
      </c>
      <c r="K3383" s="8" t="s">
        <v>16</v>
      </c>
      <c r="L3383" s="3"/>
    </row>
    <row r="3384" spans="1:12" ht="114.95" customHeight="1">
      <c r="A3384" s="32">
        <v>3354</v>
      </c>
      <c r="B3384" s="2">
        <v>44448.710416666669</v>
      </c>
      <c r="C3384" s="3" t="s">
        <v>2703</v>
      </c>
      <c r="D3384" s="3" t="s">
        <v>229</v>
      </c>
      <c r="E3384" s="4" t="s">
        <v>3202</v>
      </c>
      <c r="F3384" s="2">
        <f t="shared" si="138"/>
        <v>44462.710416666669</v>
      </c>
      <c r="G3384" s="5">
        <v>44462</v>
      </c>
      <c r="H3384" s="6">
        <v>201152</v>
      </c>
      <c r="I3384" s="7">
        <v>201152</v>
      </c>
      <c r="J3384" s="4" t="s">
        <v>64</v>
      </c>
      <c r="K3384" s="8" t="s">
        <v>16</v>
      </c>
      <c r="L3384" s="3"/>
    </row>
    <row r="3385" spans="1:12" ht="114.95" customHeight="1">
      <c r="A3385" s="32">
        <v>3355</v>
      </c>
      <c r="B3385" s="2">
        <v>44452.481249999997</v>
      </c>
      <c r="C3385" s="3" t="s">
        <v>2703</v>
      </c>
      <c r="D3385" s="3" t="s">
        <v>3203</v>
      </c>
      <c r="E3385" s="4" t="s">
        <v>3204</v>
      </c>
      <c r="F3385" s="2">
        <f t="shared" si="138"/>
        <v>44466.481249999997</v>
      </c>
      <c r="G3385" s="5">
        <v>44466</v>
      </c>
      <c r="H3385" s="6">
        <v>53000</v>
      </c>
      <c r="I3385" s="7">
        <v>53000</v>
      </c>
      <c r="J3385" s="4" t="s">
        <v>15</v>
      </c>
      <c r="K3385" s="8" t="s">
        <v>16</v>
      </c>
      <c r="L3385" s="3"/>
    </row>
    <row r="3386" spans="1:12" ht="114.95" customHeight="1">
      <c r="A3386" s="32">
        <v>3356</v>
      </c>
      <c r="B3386" s="2">
        <v>44456.370138888888</v>
      </c>
      <c r="C3386" s="3" t="s">
        <v>2703</v>
      </c>
      <c r="D3386" s="3" t="s">
        <v>3205</v>
      </c>
      <c r="E3386" s="4" t="s">
        <v>3206</v>
      </c>
      <c r="F3386" s="2">
        <f t="shared" si="138"/>
        <v>44470.370138888888</v>
      </c>
      <c r="G3386" s="5">
        <v>44455</v>
      </c>
      <c r="H3386" s="6">
        <v>64350</v>
      </c>
      <c r="I3386" s="7">
        <v>64350</v>
      </c>
      <c r="J3386" s="4" t="s">
        <v>61</v>
      </c>
      <c r="K3386" s="8" t="s">
        <v>16</v>
      </c>
      <c r="L3386" s="3"/>
    </row>
    <row r="3387" spans="1:12" ht="114.95" customHeight="1">
      <c r="A3387" s="32">
        <v>3357</v>
      </c>
      <c r="B3387" s="2">
        <v>44456.761805555558</v>
      </c>
      <c r="C3387" s="3" t="s">
        <v>2703</v>
      </c>
      <c r="D3387" s="3" t="s">
        <v>3207</v>
      </c>
      <c r="E3387" s="4" t="s">
        <v>3208</v>
      </c>
      <c r="F3387" s="2">
        <f t="shared" si="138"/>
        <v>44470.761805555558</v>
      </c>
      <c r="G3387" s="5">
        <v>44470</v>
      </c>
      <c r="H3387" s="6">
        <v>17506</v>
      </c>
      <c r="I3387" s="7">
        <v>25000</v>
      </c>
      <c r="J3387" s="4" t="s">
        <v>15</v>
      </c>
      <c r="K3387" s="8" t="s">
        <v>16</v>
      </c>
      <c r="L3387" s="3"/>
    </row>
    <row r="3388" spans="1:12" ht="114.95" customHeight="1">
      <c r="A3388" s="32">
        <v>3358</v>
      </c>
      <c r="B3388" s="2">
        <v>44468.724305555559</v>
      </c>
      <c r="C3388" s="3" t="s">
        <v>2703</v>
      </c>
      <c r="D3388" s="3" t="s">
        <v>3209</v>
      </c>
      <c r="E3388" s="4" t="s">
        <v>2853</v>
      </c>
      <c r="F3388" s="2">
        <f t="shared" si="138"/>
        <v>44482.724305555559</v>
      </c>
      <c r="G3388" s="5">
        <v>44483</v>
      </c>
      <c r="H3388" s="6">
        <v>3450000</v>
      </c>
      <c r="I3388" s="7">
        <v>3450000</v>
      </c>
      <c r="J3388" s="4" t="s">
        <v>15</v>
      </c>
      <c r="K3388" s="8" t="s">
        <v>16</v>
      </c>
      <c r="L3388" s="3"/>
    </row>
    <row r="3389" spans="1:12" ht="114.95" customHeight="1">
      <c r="A3389" s="32">
        <v>3359</v>
      </c>
      <c r="B3389" s="2">
        <v>44469.736805555556</v>
      </c>
      <c r="C3389" s="3" t="s">
        <v>2703</v>
      </c>
      <c r="D3389" s="3" t="s">
        <v>3004</v>
      </c>
      <c r="E3389" s="4" t="s">
        <v>3210</v>
      </c>
      <c r="F3389" s="2">
        <f t="shared" si="138"/>
        <v>44483.736805555556</v>
      </c>
      <c r="G3389" s="5">
        <v>44494</v>
      </c>
      <c r="H3389" s="6">
        <v>83986</v>
      </c>
      <c r="I3389" s="7">
        <v>83986</v>
      </c>
      <c r="J3389" s="4" t="s">
        <v>15</v>
      </c>
      <c r="K3389" s="8" t="s">
        <v>16</v>
      </c>
      <c r="L3389" s="3"/>
    </row>
    <row r="3390" spans="1:12" ht="114.95" customHeight="1">
      <c r="A3390" s="32">
        <v>3360</v>
      </c>
      <c r="B3390" s="2">
        <v>44469.742361111108</v>
      </c>
      <c r="C3390" s="3" t="s">
        <v>2703</v>
      </c>
      <c r="D3390" s="3" t="s">
        <v>2947</v>
      </c>
      <c r="E3390" s="4" t="s">
        <v>3210</v>
      </c>
      <c r="F3390" s="2">
        <f t="shared" si="138"/>
        <v>44483.742361111108</v>
      </c>
      <c r="G3390" s="5">
        <v>44494</v>
      </c>
      <c r="H3390" s="6">
        <v>67000</v>
      </c>
      <c r="I3390" s="7">
        <v>67000</v>
      </c>
      <c r="J3390" s="4" t="s">
        <v>15</v>
      </c>
      <c r="K3390" s="8" t="s">
        <v>16</v>
      </c>
      <c r="L3390" s="3"/>
    </row>
    <row r="3391" spans="1:12" ht="114.95" customHeight="1">
      <c r="A3391" s="32">
        <v>3361</v>
      </c>
      <c r="B3391" s="2">
        <v>44469.745138888888</v>
      </c>
      <c r="C3391" s="3" t="s">
        <v>2703</v>
      </c>
      <c r="D3391" s="3" t="s">
        <v>3066</v>
      </c>
      <c r="E3391" s="4" t="s">
        <v>3210</v>
      </c>
      <c r="F3391" s="2">
        <f t="shared" si="138"/>
        <v>44483.745138888888</v>
      </c>
      <c r="G3391" s="5">
        <v>44494</v>
      </c>
      <c r="H3391" s="6">
        <v>33480</v>
      </c>
      <c r="I3391" s="7">
        <v>33480</v>
      </c>
      <c r="J3391" s="4" t="s">
        <v>15</v>
      </c>
      <c r="K3391" s="8" t="s">
        <v>16</v>
      </c>
      <c r="L3391" s="3"/>
    </row>
    <row r="3392" spans="1:12" ht="114.95" customHeight="1">
      <c r="A3392" s="32">
        <v>3362</v>
      </c>
      <c r="B3392" s="2">
        <v>44469.75</v>
      </c>
      <c r="C3392" s="3" t="s">
        <v>2703</v>
      </c>
      <c r="D3392" s="3" t="s">
        <v>3065</v>
      </c>
      <c r="E3392" s="4" t="s">
        <v>3210</v>
      </c>
      <c r="F3392" s="2">
        <f t="shared" si="138"/>
        <v>44483.75</v>
      </c>
      <c r="G3392" s="5">
        <v>44494</v>
      </c>
      <c r="H3392" s="6">
        <v>30000</v>
      </c>
      <c r="I3392" s="7">
        <v>30000</v>
      </c>
      <c r="J3392" s="4" t="s">
        <v>15</v>
      </c>
      <c r="K3392" s="8" t="s">
        <v>16</v>
      </c>
      <c r="L3392" s="3"/>
    </row>
    <row r="3393" spans="1:12" ht="114.95" customHeight="1">
      <c r="A3393" s="32">
        <v>3363</v>
      </c>
      <c r="B3393" s="2">
        <v>44483.668749999997</v>
      </c>
      <c r="C3393" s="3" t="s">
        <v>2703</v>
      </c>
      <c r="D3393" s="3" t="s">
        <v>3063</v>
      </c>
      <c r="E3393" s="4" t="s">
        <v>3211</v>
      </c>
      <c r="F3393" s="2">
        <f t="shared" si="138"/>
        <v>44497.668749999997</v>
      </c>
      <c r="G3393" s="5">
        <v>44433</v>
      </c>
      <c r="H3393" s="6">
        <v>89387</v>
      </c>
      <c r="I3393" s="7">
        <v>89387</v>
      </c>
      <c r="J3393" s="4" t="s">
        <v>19</v>
      </c>
      <c r="K3393" s="8" t="s">
        <v>16</v>
      </c>
      <c r="L3393" s="3"/>
    </row>
    <row r="3394" spans="1:12" ht="114.95" customHeight="1">
      <c r="A3394" s="32">
        <v>3364</v>
      </c>
      <c r="B3394" s="2">
        <v>44490.490277777775</v>
      </c>
      <c r="C3394" s="3" t="s">
        <v>2703</v>
      </c>
      <c r="D3394" s="3" t="s">
        <v>3212</v>
      </c>
      <c r="E3394" s="4" t="s">
        <v>3213</v>
      </c>
      <c r="F3394" s="2">
        <f t="shared" si="138"/>
        <v>44504.490277777775</v>
      </c>
      <c r="G3394" s="5">
        <v>44504</v>
      </c>
      <c r="H3394" s="6">
        <v>25000</v>
      </c>
      <c r="I3394" s="7">
        <v>25000</v>
      </c>
      <c r="J3394" s="4" t="s">
        <v>37</v>
      </c>
      <c r="K3394" s="8" t="s">
        <v>16</v>
      </c>
      <c r="L3394" s="3"/>
    </row>
    <row r="3395" spans="1:12" ht="114.95" customHeight="1">
      <c r="A3395" s="32">
        <v>4942</v>
      </c>
      <c r="B3395" s="2">
        <v>44532</v>
      </c>
      <c r="C3395" s="3" t="s">
        <v>2703</v>
      </c>
      <c r="D3395" s="3" t="s">
        <v>3198</v>
      </c>
      <c r="E3395" s="4" t="s">
        <v>3195</v>
      </c>
      <c r="F3395" s="2">
        <v>44546</v>
      </c>
      <c r="G3395" s="5">
        <v>44562</v>
      </c>
      <c r="H3395" s="6">
        <v>100000</v>
      </c>
      <c r="I3395" s="7">
        <v>100000</v>
      </c>
      <c r="J3395" s="4" t="s">
        <v>19</v>
      </c>
      <c r="K3395" s="8" t="s">
        <v>16</v>
      </c>
      <c r="L3395" s="3" t="s">
        <v>386</v>
      </c>
    </row>
    <row r="3396" spans="1:12" ht="114.95" customHeight="1">
      <c r="A3396" s="32">
        <v>4942</v>
      </c>
      <c r="B3396" s="2">
        <v>44532</v>
      </c>
      <c r="C3396" s="3" t="s">
        <v>2703</v>
      </c>
      <c r="D3396" s="3" t="s">
        <v>666</v>
      </c>
      <c r="E3396" s="4" t="s">
        <v>306</v>
      </c>
      <c r="F3396" s="2">
        <v>44546</v>
      </c>
      <c r="G3396" s="5">
        <v>44562</v>
      </c>
      <c r="H3396" s="6">
        <v>125000</v>
      </c>
      <c r="I3396" s="7">
        <v>125000</v>
      </c>
      <c r="J3396" s="4" t="s">
        <v>19</v>
      </c>
      <c r="K3396" s="8" t="s">
        <v>16</v>
      </c>
      <c r="L3396" s="3" t="s">
        <v>386</v>
      </c>
    </row>
    <row r="3397" spans="1:12" ht="114.95" customHeight="1">
      <c r="A3397" s="32">
        <v>4942</v>
      </c>
      <c r="B3397" s="2">
        <v>44538</v>
      </c>
      <c r="C3397" s="3" t="s">
        <v>2703</v>
      </c>
      <c r="D3397" s="3" t="s">
        <v>3196</v>
      </c>
      <c r="E3397" s="4" t="s">
        <v>3195</v>
      </c>
      <c r="F3397" s="2">
        <v>44552</v>
      </c>
      <c r="G3397" s="5">
        <v>44562</v>
      </c>
      <c r="H3397" s="6">
        <v>100000</v>
      </c>
      <c r="I3397" s="7">
        <v>100000</v>
      </c>
      <c r="J3397" s="4" t="s">
        <v>19</v>
      </c>
      <c r="K3397" s="8" t="s">
        <v>16</v>
      </c>
      <c r="L3397" s="3" t="s">
        <v>386</v>
      </c>
    </row>
    <row r="3398" spans="1:12" ht="114.95" customHeight="1">
      <c r="A3398" s="32">
        <v>4942</v>
      </c>
      <c r="B3398" s="2">
        <v>44538</v>
      </c>
      <c r="C3398" s="3" t="s">
        <v>2703</v>
      </c>
      <c r="D3398" s="3" t="s">
        <v>3214</v>
      </c>
      <c r="E3398" s="4" t="s">
        <v>3144</v>
      </c>
      <c r="F3398" s="2">
        <v>44552</v>
      </c>
      <c r="G3398" s="5">
        <v>44378</v>
      </c>
      <c r="H3398" s="6">
        <v>625000</v>
      </c>
      <c r="I3398" s="7">
        <v>625000</v>
      </c>
      <c r="J3398" s="4" t="s">
        <v>19</v>
      </c>
      <c r="K3398" s="8" t="s">
        <v>16</v>
      </c>
      <c r="L3398" s="3" t="s">
        <v>386</v>
      </c>
    </row>
    <row r="3399" spans="1:12" ht="114.95" customHeight="1">
      <c r="A3399" s="32">
        <v>4942</v>
      </c>
      <c r="B3399" s="2">
        <v>44538</v>
      </c>
      <c r="C3399" s="3" t="s">
        <v>2703</v>
      </c>
      <c r="D3399" s="3" t="s">
        <v>67</v>
      </c>
      <c r="E3399" s="4" t="s">
        <v>2965</v>
      </c>
      <c r="F3399" s="2">
        <v>44552</v>
      </c>
      <c r="G3399" s="5">
        <v>44277</v>
      </c>
      <c r="H3399" s="6">
        <v>150000</v>
      </c>
      <c r="I3399" s="7">
        <v>150000</v>
      </c>
      <c r="J3399" s="4" t="s">
        <v>19</v>
      </c>
      <c r="K3399" s="8" t="s">
        <v>16</v>
      </c>
      <c r="L3399" s="3" t="s">
        <v>386</v>
      </c>
    </row>
    <row r="3400" spans="1:12" ht="114.95" customHeight="1">
      <c r="A3400" s="32">
        <v>4942</v>
      </c>
      <c r="B3400" s="2">
        <v>44543</v>
      </c>
      <c r="C3400" s="3" t="s">
        <v>2703</v>
      </c>
      <c r="D3400" s="3" t="s">
        <v>2706</v>
      </c>
      <c r="E3400" s="4" t="s">
        <v>3215</v>
      </c>
      <c r="F3400" s="2">
        <v>44558</v>
      </c>
      <c r="G3400" s="5">
        <v>44562</v>
      </c>
      <c r="H3400" s="6">
        <v>70000</v>
      </c>
      <c r="I3400" s="7">
        <v>70000</v>
      </c>
      <c r="J3400" s="4" t="s">
        <v>37</v>
      </c>
      <c r="K3400" s="8" t="s">
        <v>16</v>
      </c>
      <c r="L3400" s="3" t="s">
        <v>386</v>
      </c>
    </row>
    <row r="3401" spans="1:12" ht="114.95" customHeight="1">
      <c r="A3401" s="32">
        <v>4942</v>
      </c>
      <c r="B3401" s="2">
        <v>44547</v>
      </c>
      <c r="C3401" s="3" t="s">
        <v>2703</v>
      </c>
      <c r="D3401" s="3" t="s">
        <v>3158</v>
      </c>
      <c r="E3401" s="4" t="s">
        <v>1210</v>
      </c>
      <c r="F3401" s="2">
        <v>44565</v>
      </c>
      <c r="G3401" s="5">
        <v>44547</v>
      </c>
      <c r="H3401" s="6">
        <v>35230</v>
      </c>
      <c r="I3401" s="7">
        <v>35230</v>
      </c>
      <c r="J3401" s="4" t="s">
        <v>61</v>
      </c>
      <c r="K3401" s="8" t="s">
        <v>16</v>
      </c>
      <c r="L3401" s="3" t="s">
        <v>386</v>
      </c>
    </row>
    <row r="3402" spans="1:12" ht="114.95" customHeight="1">
      <c r="A3402" s="32">
        <v>4942</v>
      </c>
      <c r="B3402" s="2">
        <v>44547</v>
      </c>
      <c r="C3402" s="3" t="s">
        <v>2703</v>
      </c>
      <c r="D3402" s="3" t="s">
        <v>3216</v>
      </c>
      <c r="E3402" s="4" t="s">
        <v>3166</v>
      </c>
      <c r="F3402" s="2">
        <v>44565</v>
      </c>
      <c r="G3402" s="5">
        <v>44565</v>
      </c>
      <c r="H3402" s="6">
        <v>25000</v>
      </c>
      <c r="I3402" s="7">
        <v>25000</v>
      </c>
      <c r="J3402" s="4" t="s">
        <v>15</v>
      </c>
      <c r="K3402" s="8" t="s">
        <v>16</v>
      </c>
      <c r="L3402" s="3" t="s">
        <v>386</v>
      </c>
    </row>
    <row r="3403" spans="1:12" ht="114.95" customHeight="1">
      <c r="A3403" s="32">
        <v>4942</v>
      </c>
      <c r="B3403" s="2">
        <v>44551</v>
      </c>
      <c r="C3403" s="3" t="s">
        <v>2703</v>
      </c>
      <c r="D3403" s="3" t="s">
        <v>3217</v>
      </c>
      <c r="E3403" s="4" t="s">
        <v>306</v>
      </c>
      <c r="F3403" s="2">
        <v>44549</v>
      </c>
      <c r="G3403" s="5">
        <v>44549</v>
      </c>
      <c r="H3403" s="6">
        <v>50000</v>
      </c>
      <c r="I3403" s="7">
        <v>50000</v>
      </c>
      <c r="J3403" s="4" t="s">
        <v>61</v>
      </c>
      <c r="K3403" s="8" t="s">
        <v>16</v>
      </c>
      <c r="L3403" s="3" t="s">
        <v>386</v>
      </c>
    </row>
    <row r="3404" spans="1:12" ht="114.95" customHeight="1">
      <c r="A3404" s="32">
        <v>3365</v>
      </c>
      <c r="B3404" s="12">
        <v>43889.57708333333</v>
      </c>
      <c r="C3404" s="13" t="s">
        <v>3218</v>
      </c>
      <c r="D3404" s="13" t="s">
        <v>279</v>
      </c>
      <c r="E3404" s="13" t="s">
        <v>3219</v>
      </c>
      <c r="F3404" s="12">
        <v>43903</v>
      </c>
      <c r="G3404" s="12">
        <v>43887</v>
      </c>
      <c r="H3404" s="14">
        <v>780200</v>
      </c>
      <c r="I3404" s="14">
        <v>780200</v>
      </c>
      <c r="J3404" s="13" t="s">
        <v>153</v>
      </c>
      <c r="K3404" s="13" t="s">
        <v>16</v>
      </c>
      <c r="L3404" s="3"/>
    </row>
    <row r="3405" spans="1:12" ht="114.95" customHeight="1">
      <c r="A3405" s="32">
        <v>3366</v>
      </c>
      <c r="B3405" s="12">
        <v>43889.579861111109</v>
      </c>
      <c r="C3405" s="13" t="s">
        <v>3218</v>
      </c>
      <c r="D3405" s="13" t="s">
        <v>182</v>
      </c>
      <c r="E3405" s="13" t="s">
        <v>3220</v>
      </c>
      <c r="F3405" s="12">
        <v>43903</v>
      </c>
      <c r="G3405" s="12">
        <v>43882</v>
      </c>
      <c r="H3405" s="14">
        <v>625555</v>
      </c>
      <c r="I3405" s="14">
        <v>625555</v>
      </c>
      <c r="J3405" s="13" t="s">
        <v>153</v>
      </c>
      <c r="K3405" s="13" t="s">
        <v>16</v>
      </c>
      <c r="L3405" s="3"/>
    </row>
    <row r="3406" spans="1:12" ht="114.95" customHeight="1">
      <c r="A3406" s="32">
        <v>3367</v>
      </c>
      <c r="B3406" s="12">
        <v>43889.607638888891</v>
      </c>
      <c r="C3406" s="13" t="s">
        <v>3218</v>
      </c>
      <c r="D3406" s="13" t="s">
        <v>3221</v>
      </c>
      <c r="E3406" s="13" t="s">
        <v>3222</v>
      </c>
      <c r="F3406" s="12">
        <v>43903</v>
      </c>
      <c r="G3406" s="12">
        <v>43886</v>
      </c>
      <c r="H3406" s="14">
        <v>40940</v>
      </c>
      <c r="I3406" s="14">
        <v>40940</v>
      </c>
      <c r="J3406" s="13" t="s">
        <v>153</v>
      </c>
      <c r="K3406" s="13" t="s">
        <v>16</v>
      </c>
      <c r="L3406" s="3"/>
    </row>
    <row r="3407" spans="1:12" ht="114.95" customHeight="1">
      <c r="A3407" s="32">
        <v>3368</v>
      </c>
      <c r="B3407" s="12">
        <v>43892.734027777777</v>
      </c>
      <c r="C3407" s="13" t="s">
        <v>3218</v>
      </c>
      <c r="D3407" s="13" t="s">
        <v>277</v>
      </c>
      <c r="E3407" s="13" t="s">
        <v>3223</v>
      </c>
      <c r="F3407" s="12">
        <v>43906</v>
      </c>
      <c r="G3407" s="12">
        <v>43889</v>
      </c>
      <c r="H3407" s="14">
        <v>135000</v>
      </c>
      <c r="I3407" s="14">
        <v>135000</v>
      </c>
      <c r="J3407" s="13" t="s">
        <v>153</v>
      </c>
      <c r="K3407" s="13" t="s">
        <v>16</v>
      </c>
      <c r="L3407" s="3"/>
    </row>
    <row r="3408" spans="1:12" ht="114.95" customHeight="1">
      <c r="A3408" s="32">
        <v>3369</v>
      </c>
      <c r="B3408" s="12">
        <v>43913.615972222222</v>
      </c>
      <c r="C3408" s="13" t="s">
        <v>3218</v>
      </c>
      <c r="D3408" s="13" t="s">
        <v>277</v>
      </c>
      <c r="E3408" s="13" t="s">
        <v>3224</v>
      </c>
      <c r="F3408" s="12">
        <f>SUM(B3408+14)</f>
        <v>43927.615972222222</v>
      </c>
      <c r="G3408" s="12">
        <v>43900</v>
      </c>
      <c r="H3408" s="14">
        <v>570000</v>
      </c>
      <c r="I3408" s="14">
        <v>570000</v>
      </c>
      <c r="J3408" s="13" t="s">
        <v>153</v>
      </c>
      <c r="K3408" s="13" t="s">
        <v>16</v>
      </c>
      <c r="L3408" s="3"/>
    </row>
    <row r="3409" spans="1:12" ht="114.95" customHeight="1">
      <c r="A3409" s="32">
        <v>3370</v>
      </c>
      <c r="B3409" s="2">
        <v>44281.668749999997</v>
      </c>
      <c r="C3409" s="3" t="s">
        <v>3218</v>
      </c>
      <c r="D3409" s="3" t="s">
        <v>1258</v>
      </c>
      <c r="E3409" s="4" t="s">
        <v>3225</v>
      </c>
      <c r="F3409" s="2">
        <f>SUM(B3409+14)</f>
        <v>44295.668749999997</v>
      </c>
      <c r="G3409" s="5">
        <v>44053</v>
      </c>
      <c r="H3409" s="6">
        <v>29150</v>
      </c>
      <c r="I3409" s="7">
        <v>32150</v>
      </c>
      <c r="J3409" s="4" t="s">
        <v>166</v>
      </c>
      <c r="K3409" s="8" t="s">
        <v>16</v>
      </c>
      <c r="L3409" s="3"/>
    </row>
    <row r="3410" spans="1:12" ht="114.95" customHeight="1">
      <c r="A3410" s="32">
        <v>3374</v>
      </c>
      <c r="B3410" s="2">
        <v>44330.388888888891</v>
      </c>
      <c r="C3410" s="3" t="s">
        <v>3218</v>
      </c>
      <c r="D3410" s="3" t="s">
        <v>123</v>
      </c>
      <c r="E3410" s="4" t="s">
        <v>124</v>
      </c>
      <c r="F3410" s="2">
        <f t="shared" ref="F3410:F3425" si="139">SUM(B3410 + 14)</f>
        <v>44344.388888888891</v>
      </c>
      <c r="G3410" s="5">
        <v>43709</v>
      </c>
      <c r="H3410" s="6">
        <v>567059</v>
      </c>
      <c r="I3410" s="7">
        <v>567059</v>
      </c>
      <c r="J3410" s="4" t="s">
        <v>73</v>
      </c>
      <c r="K3410" s="8" t="s">
        <v>16</v>
      </c>
      <c r="L3410" s="3" t="s">
        <v>2425</v>
      </c>
    </row>
    <row r="3411" spans="1:12" ht="114.95" customHeight="1">
      <c r="A3411" s="32">
        <v>3375</v>
      </c>
      <c r="B3411" s="2">
        <v>44330.394444444442</v>
      </c>
      <c r="C3411" s="3" t="s">
        <v>3218</v>
      </c>
      <c r="D3411" s="3" t="s">
        <v>123</v>
      </c>
      <c r="E3411" s="4" t="s">
        <v>124</v>
      </c>
      <c r="F3411" s="2">
        <f t="shared" si="139"/>
        <v>44344.394444444442</v>
      </c>
      <c r="G3411" s="5">
        <v>44075</v>
      </c>
      <c r="H3411" s="6">
        <v>567059</v>
      </c>
      <c r="I3411" s="7">
        <v>567059</v>
      </c>
      <c r="J3411" s="4" t="s">
        <v>73</v>
      </c>
      <c r="K3411" s="8" t="s">
        <v>16</v>
      </c>
      <c r="L3411" s="3"/>
    </row>
    <row r="3412" spans="1:12" ht="114.95" customHeight="1">
      <c r="A3412" s="32">
        <v>3372</v>
      </c>
      <c r="B3412" s="2">
        <v>44330.477083333331</v>
      </c>
      <c r="C3412" s="3" t="s">
        <v>3218</v>
      </c>
      <c r="D3412" s="3" t="s">
        <v>1258</v>
      </c>
      <c r="E3412" s="4" t="s">
        <v>3226</v>
      </c>
      <c r="F3412" s="2">
        <f t="shared" si="139"/>
        <v>44344.477083333331</v>
      </c>
      <c r="G3412" s="5">
        <v>43630</v>
      </c>
      <c r="H3412" s="6">
        <v>28400</v>
      </c>
      <c r="I3412" s="7">
        <v>32400</v>
      </c>
      <c r="J3412" s="4" t="s">
        <v>166</v>
      </c>
      <c r="K3412" s="8" t="s">
        <v>16</v>
      </c>
      <c r="L3412" s="3" t="s">
        <v>2425</v>
      </c>
    </row>
    <row r="3413" spans="1:12" ht="114.95" customHeight="1">
      <c r="A3413" s="32">
        <v>3371</v>
      </c>
      <c r="B3413" s="2">
        <v>44330.477777777778</v>
      </c>
      <c r="C3413" s="3" t="s">
        <v>3218</v>
      </c>
      <c r="D3413" s="3" t="s">
        <v>3227</v>
      </c>
      <c r="E3413" s="4" t="s">
        <v>3228</v>
      </c>
      <c r="F3413" s="2">
        <f t="shared" si="139"/>
        <v>44344.477777777778</v>
      </c>
      <c r="G3413" s="5">
        <v>43927</v>
      </c>
      <c r="H3413" s="6">
        <v>422396</v>
      </c>
      <c r="I3413" s="7">
        <v>422396</v>
      </c>
      <c r="J3413" s="4" t="s">
        <v>153</v>
      </c>
      <c r="K3413" s="8" t="s">
        <v>16</v>
      </c>
      <c r="L3413" s="3"/>
    </row>
    <row r="3414" spans="1:12" ht="114.95" customHeight="1">
      <c r="A3414" s="32">
        <v>3377</v>
      </c>
      <c r="B3414" s="2">
        <v>44330.492361111108</v>
      </c>
      <c r="C3414" s="3" t="s">
        <v>3218</v>
      </c>
      <c r="D3414" s="3" t="s">
        <v>339</v>
      </c>
      <c r="E3414" s="4" t="s">
        <v>120</v>
      </c>
      <c r="F3414" s="2">
        <f t="shared" si="139"/>
        <v>44344.492361111108</v>
      </c>
      <c r="G3414" s="5">
        <v>44044</v>
      </c>
      <c r="H3414" s="6">
        <v>206548</v>
      </c>
      <c r="I3414" s="7">
        <v>206548</v>
      </c>
      <c r="J3414" s="4" t="s">
        <v>15</v>
      </c>
      <c r="K3414" s="8" t="s">
        <v>16</v>
      </c>
      <c r="L3414" s="3"/>
    </row>
    <row r="3415" spans="1:12" ht="114.95" customHeight="1">
      <c r="A3415" s="32">
        <v>3379</v>
      </c>
      <c r="B3415" s="2">
        <v>44330.52847222222</v>
      </c>
      <c r="C3415" s="3" t="s">
        <v>3218</v>
      </c>
      <c r="D3415" s="3" t="s">
        <v>179</v>
      </c>
      <c r="E3415" s="4" t="s">
        <v>3229</v>
      </c>
      <c r="F3415" s="2">
        <f t="shared" si="139"/>
        <v>44344.52847222222</v>
      </c>
      <c r="G3415" s="5">
        <v>44028</v>
      </c>
      <c r="H3415" s="6">
        <v>80070</v>
      </c>
      <c r="I3415" s="7">
        <v>162603</v>
      </c>
      <c r="J3415" s="4" t="s">
        <v>19</v>
      </c>
      <c r="K3415" s="8" t="s">
        <v>16</v>
      </c>
      <c r="L3415" s="3"/>
    </row>
    <row r="3416" spans="1:12" ht="114.95" customHeight="1">
      <c r="A3416" s="32">
        <v>3380</v>
      </c>
      <c r="B3416" s="2">
        <v>44330.536111111112</v>
      </c>
      <c r="C3416" s="3" t="s">
        <v>3218</v>
      </c>
      <c r="D3416" s="3" t="s">
        <v>3230</v>
      </c>
      <c r="E3416" s="4" t="s">
        <v>3231</v>
      </c>
      <c r="F3416" s="2">
        <f t="shared" si="139"/>
        <v>44344.536111111112</v>
      </c>
      <c r="G3416" s="5">
        <v>44075</v>
      </c>
      <c r="H3416" s="6">
        <v>246753</v>
      </c>
      <c r="I3416" s="7">
        <v>246753</v>
      </c>
      <c r="J3416" s="4" t="s">
        <v>19</v>
      </c>
      <c r="K3416" s="8" t="s">
        <v>16</v>
      </c>
      <c r="L3416" s="3"/>
    </row>
    <row r="3417" spans="1:12" ht="114.95" customHeight="1">
      <c r="A3417" s="32">
        <v>3373</v>
      </c>
      <c r="B3417" s="2">
        <v>44348.658333333333</v>
      </c>
      <c r="C3417" s="3" t="s">
        <v>3218</v>
      </c>
      <c r="D3417" s="3" t="s">
        <v>666</v>
      </c>
      <c r="E3417" s="4" t="s">
        <v>3232</v>
      </c>
      <c r="F3417" s="2">
        <f t="shared" si="139"/>
        <v>44362.658333333333</v>
      </c>
      <c r="G3417" s="5">
        <v>43879</v>
      </c>
      <c r="H3417" s="6">
        <v>75000</v>
      </c>
      <c r="I3417" s="7">
        <v>75000</v>
      </c>
      <c r="J3417" s="4" t="s">
        <v>16</v>
      </c>
      <c r="K3417" s="8" t="s">
        <v>16</v>
      </c>
      <c r="L3417" s="3" t="s">
        <v>676</v>
      </c>
    </row>
    <row r="3418" spans="1:12" ht="114.95" customHeight="1">
      <c r="A3418" s="32">
        <v>3378</v>
      </c>
      <c r="B3418" s="2">
        <v>44348.660416666666</v>
      </c>
      <c r="C3418" s="3" t="s">
        <v>3218</v>
      </c>
      <c r="D3418" s="3" t="s">
        <v>134</v>
      </c>
      <c r="E3418" s="4" t="s">
        <v>120</v>
      </c>
      <c r="F3418" s="2">
        <f t="shared" si="139"/>
        <v>44362.660416666666</v>
      </c>
      <c r="G3418" s="5">
        <v>44060</v>
      </c>
      <c r="H3418" s="6">
        <v>52962</v>
      </c>
      <c r="I3418" s="7">
        <v>52962</v>
      </c>
      <c r="J3418" s="4" t="s">
        <v>15</v>
      </c>
      <c r="K3418" s="8" t="s">
        <v>16</v>
      </c>
      <c r="L3418" s="3"/>
    </row>
    <row r="3419" spans="1:12" ht="114.95" customHeight="1">
      <c r="A3419" s="32">
        <v>3383</v>
      </c>
      <c r="B3419" s="2">
        <v>44348.67083333333</v>
      </c>
      <c r="C3419" s="3" t="s">
        <v>3218</v>
      </c>
      <c r="D3419" s="3" t="s">
        <v>3233</v>
      </c>
      <c r="E3419" s="4" t="s">
        <v>3234</v>
      </c>
      <c r="F3419" s="2">
        <f t="shared" si="139"/>
        <v>44362.67083333333</v>
      </c>
      <c r="G3419" s="21">
        <v>43763</v>
      </c>
      <c r="H3419" s="23">
        <v>25000</v>
      </c>
      <c r="I3419" s="23">
        <v>25000</v>
      </c>
      <c r="J3419" s="13" t="s">
        <v>51</v>
      </c>
      <c r="K3419" s="24" t="s">
        <v>16</v>
      </c>
      <c r="L3419" s="3"/>
    </row>
    <row r="3420" spans="1:12" ht="114.95" customHeight="1">
      <c r="A3420" s="32">
        <v>3382</v>
      </c>
      <c r="B3420" s="2">
        <v>44348.678472222222</v>
      </c>
      <c r="C3420" s="3" t="s">
        <v>3218</v>
      </c>
      <c r="D3420" s="3" t="s">
        <v>543</v>
      </c>
      <c r="E3420" s="4" t="s">
        <v>3235</v>
      </c>
      <c r="F3420" s="2">
        <f t="shared" si="139"/>
        <v>44362.678472222222</v>
      </c>
      <c r="G3420" s="21">
        <v>44076</v>
      </c>
      <c r="H3420" s="23">
        <v>43194</v>
      </c>
      <c r="I3420" s="23">
        <v>43194</v>
      </c>
      <c r="J3420" s="13" t="s">
        <v>73</v>
      </c>
      <c r="K3420" s="24" t="s">
        <v>16</v>
      </c>
      <c r="L3420" s="3"/>
    </row>
    <row r="3421" spans="1:12" ht="114.95" customHeight="1">
      <c r="A3421" s="32">
        <v>3381</v>
      </c>
      <c r="B3421" s="2">
        <v>44348.682638888888</v>
      </c>
      <c r="C3421" s="3" t="s">
        <v>3218</v>
      </c>
      <c r="D3421" s="3" t="s">
        <v>3236</v>
      </c>
      <c r="E3421" s="4" t="s">
        <v>3237</v>
      </c>
      <c r="F3421" s="2">
        <f t="shared" si="139"/>
        <v>44362.682638888888</v>
      </c>
      <c r="G3421" s="21">
        <v>44048</v>
      </c>
      <c r="H3421" s="23">
        <v>40000</v>
      </c>
      <c r="I3421" s="23">
        <v>125000</v>
      </c>
      <c r="J3421" s="13" t="s">
        <v>153</v>
      </c>
      <c r="K3421" s="24" t="s">
        <v>16</v>
      </c>
      <c r="L3421" s="3"/>
    </row>
    <row r="3422" spans="1:12" ht="114.95" customHeight="1">
      <c r="A3422" s="32">
        <v>3376</v>
      </c>
      <c r="B3422" s="2">
        <v>44348.68472222222</v>
      </c>
      <c r="C3422" s="3" t="s">
        <v>3218</v>
      </c>
      <c r="D3422" s="3" t="s">
        <v>3236</v>
      </c>
      <c r="E3422" s="4" t="s">
        <v>3237</v>
      </c>
      <c r="F3422" s="2">
        <f t="shared" si="139"/>
        <v>44362.68472222222</v>
      </c>
      <c r="G3422" s="5">
        <v>43697</v>
      </c>
      <c r="H3422" s="6">
        <v>40000</v>
      </c>
      <c r="I3422" s="7">
        <v>125000</v>
      </c>
      <c r="J3422" s="4" t="s">
        <v>153</v>
      </c>
      <c r="K3422" s="8" t="s">
        <v>16</v>
      </c>
      <c r="L3422" s="3" t="s">
        <v>2425</v>
      </c>
    </row>
    <row r="3423" spans="1:12" ht="114.95" customHeight="1">
      <c r="A3423" s="32">
        <v>3384</v>
      </c>
      <c r="B3423" s="2">
        <v>44348.708333333336</v>
      </c>
      <c r="C3423" s="3" t="s">
        <v>3218</v>
      </c>
      <c r="D3423" s="3" t="s">
        <v>179</v>
      </c>
      <c r="E3423" s="4" t="s">
        <v>3229</v>
      </c>
      <c r="F3423" s="2">
        <f t="shared" si="139"/>
        <v>44362.708333333336</v>
      </c>
      <c r="G3423" s="21">
        <v>43703</v>
      </c>
      <c r="H3423" s="23">
        <v>246294</v>
      </c>
      <c r="I3423" s="23">
        <v>246294</v>
      </c>
      <c r="J3423" s="13" t="s">
        <v>15</v>
      </c>
      <c r="K3423" s="24" t="s">
        <v>16</v>
      </c>
      <c r="L3423" s="3"/>
    </row>
    <row r="3424" spans="1:12" ht="114.95" customHeight="1">
      <c r="A3424" s="32">
        <v>3385</v>
      </c>
      <c r="B3424" s="2">
        <v>44434.499305555553</v>
      </c>
      <c r="C3424" s="3" t="s">
        <v>3218</v>
      </c>
      <c r="D3424" s="3" t="s">
        <v>277</v>
      </c>
      <c r="E3424" s="4" t="s">
        <v>1070</v>
      </c>
      <c r="F3424" s="2">
        <f t="shared" si="139"/>
        <v>44448.499305555553</v>
      </c>
      <c r="G3424" s="21">
        <v>44370</v>
      </c>
      <c r="H3424" s="23">
        <v>50000</v>
      </c>
      <c r="I3424" s="23">
        <v>50000</v>
      </c>
      <c r="J3424" s="13" t="s">
        <v>15</v>
      </c>
      <c r="K3424" s="24" t="s">
        <v>16</v>
      </c>
      <c r="L3424" s="3"/>
    </row>
    <row r="3425" spans="1:12" ht="114.95" customHeight="1">
      <c r="A3425" s="32">
        <v>3386</v>
      </c>
      <c r="B3425" s="2">
        <v>44434.507638888892</v>
      </c>
      <c r="C3425" s="3" t="s">
        <v>3218</v>
      </c>
      <c r="D3425" s="3" t="s">
        <v>1248</v>
      </c>
      <c r="E3425" s="4" t="s">
        <v>1153</v>
      </c>
      <c r="F3425" s="2">
        <f t="shared" si="139"/>
        <v>44448.507638888892</v>
      </c>
      <c r="G3425" s="21">
        <v>44363</v>
      </c>
      <c r="H3425" s="23">
        <v>1700000</v>
      </c>
      <c r="I3425" s="23">
        <v>1990090</v>
      </c>
      <c r="J3425" s="13" t="s">
        <v>15</v>
      </c>
      <c r="K3425" s="24" t="s">
        <v>16</v>
      </c>
      <c r="L3425" s="3"/>
    </row>
    <row r="3426" spans="1:12" ht="114.95" customHeight="1">
      <c r="A3426" s="32">
        <v>3387</v>
      </c>
      <c r="B3426" s="2">
        <v>43230</v>
      </c>
      <c r="C3426" s="3" t="s">
        <v>3238</v>
      </c>
      <c r="D3426" s="3" t="s">
        <v>3239</v>
      </c>
      <c r="E3426" s="4" t="s">
        <v>3240</v>
      </c>
      <c r="F3426" s="2">
        <f>B3426+10</f>
        <v>43240</v>
      </c>
      <c r="G3426" s="5" t="s">
        <v>3241</v>
      </c>
      <c r="H3426" s="6">
        <v>35000</v>
      </c>
      <c r="I3426" s="7">
        <v>40000</v>
      </c>
      <c r="J3426" s="4" t="s">
        <v>15</v>
      </c>
      <c r="K3426" s="8" t="s">
        <v>16</v>
      </c>
      <c r="L3426" s="3"/>
    </row>
    <row r="3427" spans="1:12" ht="114.95" customHeight="1">
      <c r="A3427" s="32">
        <v>3388</v>
      </c>
      <c r="B3427" s="2">
        <v>43483</v>
      </c>
      <c r="C3427" s="3" t="s">
        <v>3242</v>
      </c>
      <c r="D3427" s="3" t="s">
        <v>277</v>
      </c>
      <c r="E3427" s="4" t="s">
        <v>240</v>
      </c>
      <c r="F3427" s="2">
        <f t="shared" ref="F3427:F3442" si="140">SUM(B3427+14)</f>
        <v>43497</v>
      </c>
      <c r="G3427" s="5">
        <v>43282</v>
      </c>
      <c r="H3427" s="6">
        <v>51000</v>
      </c>
      <c r="I3427" s="7">
        <v>51000</v>
      </c>
      <c r="J3427" s="4" t="s">
        <v>15</v>
      </c>
      <c r="K3427" s="8" t="s">
        <v>16</v>
      </c>
      <c r="L3427" s="3" t="s">
        <v>20</v>
      </c>
    </row>
    <row r="3428" spans="1:12" ht="114.95" customHeight="1">
      <c r="A3428" s="32">
        <v>3389</v>
      </c>
      <c r="B3428" s="2">
        <v>43774.713194444441</v>
      </c>
      <c r="C3428" s="3" t="s">
        <v>3242</v>
      </c>
      <c r="D3428" s="3" t="s">
        <v>355</v>
      </c>
      <c r="E3428" s="4" t="s">
        <v>3243</v>
      </c>
      <c r="F3428" s="2">
        <f t="shared" si="140"/>
        <v>43788.713194444441</v>
      </c>
      <c r="G3428" s="5">
        <v>43712</v>
      </c>
      <c r="H3428" s="6">
        <v>20000</v>
      </c>
      <c r="I3428" s="7">
        <v>50000</v>
      </c>
      <c r="J3428" s="4" t="s">
        <v>15</v>
      </c>
      <c r="K3428" s="8" t="s">
        <v>16</v>
      </c>
      <c r="L3428" s="3" t="s">
        <v>20</v>
      </c>
    </row>
    <row r="3429" spans="1:12" ht="114.95" customHeight="1">
      <c r="A3429" s="32">
        <v>3390</v>
      </c>
      <c r="B3429" s="2">
        <v>43979.927777777775</v>
      </c>
      <c r="C3429" s="3" t="s">
        <v>3242</v>
      </c>
      <c r="D3429" s="3" t="s">
        <v>3244</v>
      </c>
      <c r="E3429" s="3" t="s">
        <v>3245</v>
      </c>
      <c r="F3429" s="2">
        <f t="shared" si="140"/>
        <v>43993.927777777775</v>
      </c>
      <c r="G3429" s="2">
        <v>43276</v>
      </c>
      <c r="H3429" s="10">
        <v>42550</v>
      </c>
      <c r="I3429" s="10">
        <v>42550</v>
      </c>
      <c r="J3429" s="3" t="s">
        <v>51</v>
      </c>
      <c r="K3429" s="3" t="s">
        <v>16</v>
      </c>
      <c r="L3429" s="3"/>
    </row>
    <row r="3430" spans="1:12" ht="114.95" customHeight="1">
      <c r="A3430" s="32">
        <v>3391</v>
      </c>
      <c r="B3430" s="2">
        <v>44007.052777777775</v>
      </c>
      <c r="C3430" s="3" t="s">
        <v>3242</v>
      </c>
      <c r="D3430" s="3" t="s">
        <v>76</v>
      </c>
      <c r="E3430" s="3" t="s">
        <v>1309</v>
      </c>
      <c r="F3430" s="2">
        <f t="shared" si="140"/>
        <v>44021.052777777775</v>
      </c>
      <c r="G3430" s="2">
        <v>44013</v>
      </c>
      <c r="H3430" s="10">
        <v>25001</v>
      </c>
      <c r="I3430" s="10">
        <v>100000</v>
      </c>
      <c r="J3430" s="3" t="s">
        <v>15</v>
      </c>
      <c r="K3430" s="3" t="s">
        <v>16</v>
      </c>
      <c r="L3430" s="3"/>
    </row>
    <row r="3431" spans="1:12" ht="114.95" customHeight="1">
      <c r="A3431" s="32">
        <v>3392</v>
      </c>
      <c r="B3431" s="21">
        <v>44083.672222222223</v>
      </c>
      <c r="C3431" s="13" t="s">
        <v>3242</v>
      </c>
      <c r="D3431" s="13" t="s">
        <v>355</v>
      </c>
      <c r="E3431" s="13" t="s">
        <v>226</v>
      </c>
      <c r="F3431" s="22">
        <f t="shared" si="140"/>
        <v>44097.672222222223</v>
      </c>
      <c r="G3431" s="21">
        <v>44081</v>
      </c>
      <c r="H3431" s="23">
        <v>25000</v>
      </c>
      <c r="I3431" s="23">
        <v>150000</v>
      </c>
      <c r="J3431" s="13" t="s">
        <v>19</v>
      </c>
      <c r="K3431" s="24" t="s">
        <v>16</v>
      </c>
      <c r="L3431" s="3"/>
    </row>
    <row r="3432" spans="1:12" ht="114.95" customHeight="1">
      <c r="A3432" s="32">
        <v>3393</v>
      </c>
      <c r="B3432" s="28">
        <v>44137.535416666666</v>
      </c>
      <c r="C3432" s="3" t="s">
        <v>3242</v>
      </c>
      <c r="D3432" s="3" t="s">
        <v>1170</v>
      </c>
      <c r="E3432" s="3" t="s">
        <v>3246</v>
      </c>
      <c r="F3432" s="28">
        <f t="shared" si="140"/>
        <v>44151.535416666666</v>
      </c>
      <c r="G3432" s="28">
        <v>44075</v>
      </c>
      <c r="H3432" s="7">
        <v>51464</v>
      </c>
      <c r="I3432" s="7">
        <v>100000</v>
      </c>
      <c r="J3432" s="3" t="s">
        <v>19</v>
      </c>
      <c r="K3432" s="29" t="s">
        <v>16</v>
      </c>
      <c r="L3432" s="3"/>
    </row>
    <row r="3433" spans="1:12" ht="114.95" customHeight="1">
      <c r="A3433" s="32">
        <v>3394</v>
      </c>
      <c r="B3433" s="2">
        <v>44285.555555555555</v>
      </c>
      <c r="C3433" s="3" t="s">
        <v>3242</v>
      </c>
      <c r="D3433" s="3" t="s">
        <v>3247</v>
      </c>
      <c r="E3433" s="4" t="s">
        <v>3248</v>
      </c>
      <c r="F3433" s="2">
        <f t="shared" si="140"/>
        <v>44299.555555555555</v>
      </c>
      <c r="G3433" s="5">
        <v>44285</v>
      </c>
      <c r="H3433" s="6">
        <v>74000</v>
      </c>
      <c r="I3433" s="7">
        <v>110000</v>
      </c>
      <c r="J3433" s="4" t="s">
        <v>61</v>
      </c>
      <c r="K3433" s="8" t="s">
        <v>16</v>
      </c>
      <c r="L3433" s="3"/>
    </row>
    <row r="3434" spans="1:12" ht="114.95" customHeight="1">
      <c r="A3434" s="32">
        <v>3396</v>
      </c>
      <c r="B3434" s="2">
        <v>44302.418055555558</v>
      </c>
      <c r="C3434" s="3" t="s">
        <v>3242</v>
      </c>
      <c r="D3434" s="3" t="s">
        <v>3249</v>
      </c>
      <c r="E3434" s="4" t="s">
        <v>1091</v>
      </c>
      <c r="F3434" s="2">
        <f t="shared" si="140"/>
        <v>44316.418055555558</v>
      </c>
      <c r="G3434" s="5">
        <v>44305</v>
      </c>
      <c r="H3434" s="6">
        <v>25001</v>
      </c>
      <c r="I3434" s="7">
        <v>75000</v>
      </c>
      <c r="J3434" s="4" t="s">
        <v>19</v>
      </c>
      <c r="K3434" s="8" t="s">
        <v>16</v>
      </c>
      <c r="L3434" s="3"/>
    </row>
    <row r="3435" spans="1:12" ht="114.95" customHeight="1">
      <c r="A3435" s="32">
        <v>3395</v>
      </c>
      <c r="B3435" s="2">
        <v>44313.554861111108</v>
      </c>
      <c r="C3435" s="3" t="s">
        <v>3242</v>
      </c>
      <c r="D3435" s="3" t="s">
        <v>574</v>
      </c>
      <c r="E3435" s="4" t="s">
        <v>3250</v>
      </c>
      <c r="F3435" s="2">
        <f t="shared" si="140"/>
        <v>44327.554861111108</v>
      </c>
      <c r="G3435" s="5">
        <v>44298</v>
      </c>
      <c r="H3435" s="6">
        <v>27000</v>
      </c>
      <c r="I3435" s="7">
        <v>29500</v>
      </c>
      <c r="J3435" s="4" t="s">
        <v>61</v>
      </c>
      <c r="K3435" s="8" t="s">
        <v>16</v>
      </c>
      <c r="L3435" s="3"/>
    </row>
    <row r="3436" spans="1:12" ht="114.95" customHeight="1">
      <c r="A3436" s="32">
        <v>3397</v>
      </c>
      <c r="B3436" s="2">
        <v>44389.504166666666</v>
      </c>
      <c r="C3436" s="3" t="s">
        <v>3242</v>
      </c>
      <c r="D3436" s="3" t="s">
        <v>3247</v>
      </c>
      <c r="E3436" s="4" t="s">
        <v>3251</v>
      </c>
      <c r="F3436" s="2">
        <f t="shared" si="140"/>
        <v>44403.504166666666</v>
      </c>
      <c r="G3436" s="5">
        <v>44396</v>
      </c>
      <c r="H3436" s="6">
        <v>30399.75</v>
      </c>
      <c r="I3436" s="7">
        <v>100000</v>
      </c>
      <c r="J3436" s="4" t="s">
        <v>15</v>
      </c>
      <c r="K3436" s="8" t="s">
        <v>16</v>
      </c>
      <c r="L3436" s="3"/>
    </row>
    <row r="3437" spans="1:12" ht="114.95" customHeight="1">
      <c r="A3437" s="32">
        <v>3398</v>
      </c>
      <c r="B3437" s="2">
        <v>43551</v>
      </c>
      <c r="C3437" s="3" t="s">
        <v>3252</v>
      </c>
      <c r="D3437" s="3" t="s">
        <v>3253</v>
      </c>
      <c r="E3437" s="4" t="s">
        <v>24</v>
      </c>
      <c r="F3437" s="2">
        <f t="shared" si="140"/>
        <v>43565</v>
      </c>
      <c r="G3437" s="5">
        <v>42552</v>
      </c>
      <c r="H3437" s="6">
        <v>565112.86</v>
      </c>
      <c r="I3437" s="7">
        <v>565112.86</v>
      </c>
      <c r="J3437" s="4" t="s">
        <v>37</v>
      </c>
      <c r="K3437" s="8" t="s">
        <v>16</v>
      </c>
      <c r="L3437" s="2" t="s">
        <v>25</v>
      </c>
    </row>
    <row r="3438" spans="1:12" ht="114.95" customHeight="1">
      <c r="A3438" s="32">
        <v>3399</v>
      </c>
      <c r="B3438" s="2">
        <v>43551</v>
      </c>
      <c r="C3438" s="3" t="s">
        <v>3252</v>
      </c>
      <c r="D3438" s="3" t="s">
        <v>308</v>
      </c>
      <c r="E3438" s="4" t="s">
        <v>513</v>
      </c>
      <c r="F3438" s="2">
        <f t="shared" si="140"/>
        <v>43565</v>
      </c>
      <c r="G3438" s="5">
        <v>42948</v>
      </c>
      <c r="H3438" s="6">
        <v>204396.75</v>
      </c>
      <c r="I3438" s="9">
        <v>204396.75</v>
      </c>
      <c r="J3438" s="4" t="s">
        <v>19</v>
      </c>
      <c r="K3438" s="8" t="s">
        <v>16</v>
      </c>
      <c r="L3438" s="2" t="s">
        <v>25</v>
      </c>
    </row>
    <row r="3439" spans="1:12" ht="114.95" customHeight="1">
      <c r="A3439" s="32">
        <v>3400</v>
      </c>
      <c r="B3439" s="2">
        <v>43551</v>
      </c>
      <c r="C3439" s="3" t="s">
        <v>3252</v>
      </c>
      <c r="D3439" s="3" t="s">
        <v>21</v>
      </c>
      <c r="E3439" s="4" t="s">
        <v>124</v>
      </c>
      <c r="F3439" s="2">
        <f t="shared" si="140"/>
        <v>43565</v>
      </c>
      <c r="G3439" s="5">
        <v>42979</v>
      </c>
      <c r="H3439" s="6">
        <v>127310.91</v>
      </c>
      <c r="I3439" s="7">
        <v>127310.91</v>
      </c>
      <c r="J3439" s="4" t="s">
        <v>19</v>
      </c>
      <c r="K3439" s="8" t="s">
        <v>16</v>
      </c>
      <c r="L3439" s="2" t="s">
        <v>25</v>
      </c>
    </row>
    <row r="3440" spans="1:12" ht="114.95" customHeight="1">
      <c r="A3440" s="32">
        <v>3401</v>
      </c>
      <c r="B3440" s="2">
        <v>43551</v>
      </c>
      <c r="C3440" s="3" t="s">
        <v>3252</v>
      </c>
      <c r="D3440" s="3" t="s">
        <v>1170</v>
      </c>
      <c r="E3440" s="4" t="s">
        <v>93</v>
      </c>
      <c r="F3440" s="2">
        <f t="shared" si="140"/>
        <v>43565</v>
      </c>
      <c r="G3440" s="5">
        <v>42917</v>
      </c>
      <c r="H3440" s="6">
        <v>56187</v>
      </c>
      <c r="I3440" s="7">
        <v>56187</v>
      </c>
      <c r="J3440" s="4" t="s">
        <v>19</v>
      </c>
      <c r="K3440" s="8" t="s">
        <v>16</v>
      </c>
      <c r="L3440" s="2" t="s">
        <v>25</v>
      </c>
    </row>
    <row r="3441" spans="1:12" ht="114.95" customHeight="1">
      <c r="A3441" s="32">
        <v>3402</v>
      </c>
      <c r="B3441" s="2">
        <v>43551</v>
      </c>
      <c r="C3441" s="3" t="s">
        <v>3252</v>
      </c>
      <c r="D3441" s="3" t="s">
        <v>76</v>
      </c>
      <c r="E3441" s="4" t="s">
        <v>1544</v>
      </c>
      <c r="F3441" s="2">
        <f t="shared" si="140"/>
        <v>43565</v>
      </c>
      <c r="G3441" s="5">
        <v>42917</v>
      </c>
      <c r="H3441" s="6">
        <v>59979.96</v>
      </c>
      <c r="I3441" s="7">
        <v>59979.96</v>
      </c>
      <c r="J3441" s="4" t="s">
        <v>19</v>
      </c>
      <c r="K3441" s="8" t="s">
        <v>16</v>
      </c>
      <c r="L3441" s="2" t="s">
        <v>25</v>
      </c>
    </row>
    <row r="3442" spans="1:12" ht="114.95" customHeight="1">
      <c r="A3442" s="32">
        <v>3403</v>
      </c>
      <c r="B3442" s="2">
        <v>43551</v>
      </c>
      <c r="C3442" s="3" t="s">
        <v>3252</v>
      </c>
      <c r="D3442" s="3" t="s">
        <v>3254</v>
      </c>
      <c r="E3442" s="4" t="s">
        <v>289</v>
      </c>
      <c r="F3442" s="2">
        <f t="shared" si="140"/>
        <v>43565</v>
      </c>
      <c r="G3442" s="5">
        <v>42917</v>
      </c>
      <c r="H3442" s="6">
        <v>25832.25</v>
      </c>
      <c r="I3442" s="9">
        <v>25832.25</v>
      </c>
      <c r="J3442" s="4" t="s">
        <v>37</v>
      </c>
      <c r="K3442" s="8" t="s">
        <v>16</v>
      </c>
      <c r="L3442" s="2" t="s">
        <v>25</v>
      </c>
    </row>
    <row r="3443" spans="1:12" ht="114.95" customHeight="1">
      <c r="A3443" s="32">
        <v>3404</v>
      </c>
      <c r="B3443" s="2">
        <v>44433.6875</v>
      </c>
      <c r="C3443" s="3" t="s">
        <v>3252</v>
      </c>
      <c r="D3443" s="3" t="s">
        <v>84</v>
      </c>
      <c r="E3443" s="4" t="s">
        <v>3255</v>
      </c>
      <c r="F3443" s="2">
        <f>SUM(B3443 + 14)</f>
        <v>44447.6875</v>
      </c>
      <c r="G3443" s="21">
        <v>44018</v>
      </c>
      <c r="H3443" s="23">
        <v>32065</v>
      </c>
      <c r="I3443" s="23">
        <v>32065</v>
      </c>
      <c r="J3443" s="13" t="s">
        <v>61</v>
      </c>
      <c r="K3443" s="24" t="s">
        <v>16</v>
      </c>
      <c r="L3443" s="3"/>
    </row>
    <row r="3444" spans="1:12" ht="114.95" customHeight="1">
      <c r="A3444" s="32">
        <v>3405</v>
      </c>
      <c r="B3444" s="2">
        <v>44433.69027777778</v>
      </c>
      <c r="C3444" s="3" t="s">
        <v>3252</v>
      </c>
      <c r="D3444" s="3" t="s">
        <v>360</v>
      </c>
      <c r="E3444" s="4" t="s">
        <v>3256</v>
      </c>
      <c r="F3444" s="2">
        <f>SUM(B3444 + 14)</f>
        <v>44447.69027777778</v>
      </c>
      <c r="G3444" s="21">
        <v>43313</v>
      </c>
      <c r="H3444" s="23">
        <v>86316.71</v>
      </c>
      <c r="I3444" s="23">
        <v>86316.71</v>
      </c>
      <c r="J3444" s="13" t="s">
        <v>19</v>
      </c>
      <c r="K3444" s="24" t="s">
        <v>16</v>
      </c>
      <c r="L3444" s="3"/>
    </row>
    <row r="3445" spans="1:12" ht="114.95" customHeight="1">
      <c r="A3445" s="32">
        <v>3406</v>
      </c>
      <c r="B3445" s="2">
        <v>44433.731944444444</v>
      </c>
      <c r="C3445" s="3" t="s">
        <v>3252</v>
      </c>
      <c r="D3445" s="3" t="s">
        <v>76</v>
      </c>
      <c r="E3445" s="4" t="s">
        <v>3257</v>
      </c>
      <c r="F3445" s="2">
        <f>SUM(B3445 + 14)</f>
        <v>44447.731944444444</v>
      </c>
      <c r="G3445" s="21">
        <v>44013</v>
      </c>
      <c r="H3445" s="23">
        <v>81750.3</v>
      </c>
      <c r="I3445" s="23">
        <v>81750.3</v>
      </c>
      <c r="J3445" s="13" t="s">
        <v>19</v>
      </c>
      <c r="K3445" s="24" t="s">
        <v>16</v>
      </c>
      <c r="L3445" s="3"/>
    </row>
    <row r="3446" spans="1:12" ht="114.95" customHeight="1">
      <c r="A3446" s="32">
        <v>3416</v>
      </c>
      <c r="B3446" s="2">
        <v>43374</v>
      </c>
      <c r="C3446" s="3" t="s">
        <v>3258</v>
      </c>
      <c r="D3446" s="3" t="s">
        <v>123</v>
      </c>
      <c r="E3446" s="4" t="s">
        <v>124</v>
      </c>
      <c r="F3446" s="2">
        <f t="shared" ref="F3446:F3471" si="141">SUM(B3446 +14)</f>
        <v>43388</v>
      </c>
      <c r="G3446" s="5">
        <v>43374</v>
      </c>
      <c r="H3446" s="6">
        <v>500000</v>
      </c>
      <c r="I3446" s="7">
        <v>500000</v>
      </c>
      <c r="J3446" s="4" t="s">
        <v>19</v>
      </c>
      <c r="K3446" s="3" t="s">
        <v>16</v>
      </c>
      <c r="L3446" s="3" t="s">
        <v>3259</v>
      </c>
    </row>
    <row r="3447" spans="1:12" ht="114.95" customHeight="1">
      <c r="A3447" s="32">
        <v>3417</v>
      </c>
      <c r="B3447" s="2">
        <v>43374</v>
      </c>
      <c r="C3447" s="3" t="s">
        <v>3258</v>
      </c>
      <c r="D3447" s="3" t="s">
        <v>2550</v>
      </c>
      <c r="E3447" s="4" t="s">
        <v>124</v>
      </c>
      <c r="F3447" s="2">
        <f t="shared" si="141"/>
        <v>43388</v>
      </c>
      <c r="G3447" s="5">
        <v>43374</v>
      </c>
      <c r="H3447" s="6">
        <v>100000</v>
      </c>
      <c r="I3447" s="7">
        <v>100000</v>
      </c>
      <c r="J3447" s="4" t="s">
        <v>19</v>
      </c>
      <c r="K3447" s="3" t="s">
        <v>16</v>
      </c>
      <c r="L3447" s="3" t="s">
        <v>3260</v>
      </c>
    </row>
    <row r="3448" spans="1:12" ht="114.95" customHeight="1">
      <c r="A3448" s="32">
        <v>3418</v>
      </c>
      <c r="B3448" s="2">
        <v>43374</v>
      </c>
      <c r="C3448" s="3" t="s">
        <v>3258</v>
      </c>
      <c r="D3448" s="3" t="s">
        <v>608</v>
      </c>
      <c r="E3448" s="4" t="s">
        <v>3261</v>
      </c>
      <c r="F3448" s="2">
        <f t="shared" si="141"/>
        <v>43388</v>
      </c>
      <c r="G3448" s="5">
        <v>43344</v>
      </c>
      <c r="H3448" s="6">
        <v>30000</v>
      </c>
      <c r="I3448" s="7">
        <v>30000</v>
      </c>
      <c r="J3448" s="4" t="s">
        <v>19</v>
      </c>
      <c r="K3448" s="3" t="s">
        <v>16</v>
      </c>
      <c r="L3448" s="3" t="s">
        <v>3260</v>
      </c>
    </row>
    <row r="3449" spans="1:12" ht="114.95" customHeight="1">
      <c r="A3449" s="32">
        <v>3407</v>
      </c>
      <c r="B3449" s="2">
        <v>43384</v>
      </c>
      <c r="C3449" s="3" t="s">
        <v>3258</v>
      </c>
      <c r="D3449" s="3" t="s">
        <v>211</v>
      </c>
      <c r="E3449" s="4" t="s">
        <v>3262</v>
      </c>
      <c r="F3449" s="2">
        <f t="shared" si="141"/>
        <v>43398</v>
      </c>
      <c r="G3449" s="5">
        <v>43338</v>
      </c>
      <c r="H3449" s="6">
        <v>61000</v>
      </c>
      <c r="I3449" s="9">
        <v>61000</v>
      </c>
      <c r="J3449" s="4" t="s">
        <v>19</v>
      </c>
      <c r="K3449" s="3" t="s">
        <v>16</v>
      </c>
      <c r="L3449" s="3" t="s">
        <v>20</v>
      </c>
    </row>
    <row r="3450" spans="1:12" ht="114.95" customHeight="1">
      <c r="A3450" s="32">
        <v>3408</v>
      </c>
      <c r="B3450" s="2">
        <v>43384</v>
      </c>
      <c r="C3450" s="3" t="s">
        <v>3258</v>
      </c>
      <c r="D3450" s="3" t="s">
        <v>519</v>
      </c>
      <c r="E3450" s="4" t="s">
        <v>322</v>
      </c>
      <c r="F3450" s="2">
        <f t="shared" si="141"/>
        <v>43398</v>
      </c>
      <c r="G3450" s="5">
        <v>43338</v>
      </c>
      <c r="H3450" s="6">
        <v>65000</v>
      </c>
      <c r="I3450" s="7">
        <v>65000</v>
      </c>
      <c r="J3450" s="4" t="s">
        <v>19</v>
      </c>
      <c r="K3450" s="3" t="s">
        <v>16</v>
      </c>
      <c r="L3450" s="3" t="s">
        <v>20</v>
      </c>
    </row>
    <row r="3451" spans="1:12" ht="114.95" customHeight="1">
      <c r="A3451" s="32">
        <v>3409</v>
      </c>
      <c r="B3451" s="2">
        <v>43384</v>
      </c>
      <c r="C3451" s="3" t="s">
        <v>3258</v>
      </c>
      <c r="D3451" s="3" t="s">
        <v>2395</v>
      </c>
      <c r="E3451" s="4" t="s">
        <v>2396</v>
      </c>
      <c r="F3451" s="2">
        <f t="shared" si="141"/>
        <v>43398</v>
      </c>
      <c r="G3451" s="5">
        <v>43130</v>
      </c>
      <c r="H3451" s="6">
        <v>45000</v>
      </c>
      <c r="I3451" s="7">
        <v>45000</v>
      </c>
      <c r="J3451" s="4" t="s">
        <v>19</v>
      </c>
      <c r="K3451" s="3" t="s">
        <v>16</v>
      </c>
      <c r="L3451" s="3" t="s">
        <v>20</v>
      </c>
    </row>
    <row r="3452" spans="1:12" ht="114.95" customHeight="1">
      <c r="A3452" s="32">
        <v>3410</v>
      </c>
      <c r="B3452" s="2">
        <v>43384</v>
      </c>
      <c r="C3452" s="3" t="s">
        <v>3258</v>
      </c>
      <c r="D3452" s="3" t="s">
        <v>246</v>
      </c>
      <c r="E3452" s="4" t="s">
        <v>527</v>
      </c>
      <c r="F3452" s="2">
        <f t="shared" si="141"/>
        <v>43398</v>
      </c>
      <c r="G3452" s="5">
        <v>43282</v>
      </c>
      <c r="H3452" s="6">
        <v>170000</v>
      </c>
      <c r="I3452" s="7">
        <v>170000</v>
      </c>
      <c r="J3452" s="4" t="s">
        <v>19</v>
      </c>
      <c r="K3452" s="3" t="s">
        <v>16</v>
      </c>
      <c r="L3452" s="3" t="s">
        <v>20</v>
      </c>
    </row>
    <row r="3453" spans="1:12" ht="114.95" customHeight="1">
      <c r="A3453" s="32">
        <v>3411</v>
      </c>
      <c r="B3453" s="2">
        <v>43384</v>
      </c>
      <c r="C3453" s="3" t="s">
        <v>3258</v>
      </c>
      <c r="D3453" s="3" t="s">
        <v>3263</v>
      </c>
      <c r="E3453" s="11" t="s">
        <v>120</v>
      </c>
      <c r="F3453" s="2">
        <f t="shared" si="141"/>
        <v>43398</v>
      </c>
      <c r="G3453" s="5">
        <v>43344</v>
      </c>
      <c r="H3453" s="6">
        <v>55000</v>
      </c>
      <c r="I3453" s="7">
        <v>55000</v>
      </c>
      <c r="J3453" s="4" t="s">
        <v>19</v>
      </c>
      <c r="K3453" s="3" t="s">
        <v>16</v>
      </c>
      <c r="L3453" s="3" t="s">
        <v>20</v>
      </c>
    </row>
    <row r="3454" spans="1:12" ht="114.95" customHeight="1">
      <c r="A3454" s="32">
        <v>3412</v>
      </c>
      <c r="B3454" s="2">
        <v>43384</v>
      </c>
      <c r="C3454" s="3" t="s">
        <v>3258</v>
      </c>
      <c r="D3454" s="3" t="s">
        <v>538</v>
      </c>
      <c r="E3454" s="4" t="s">
        <v>158</v>
      </c>
      <c r="F3454" s="2">
        <f t="shared" si="141"/>
        <v>43398</v>
      </c>
      <c r="G3454" s="5" t="s">
        <v>3264</v>
      </c>
      <c r="H3454" s="6">
        <v>40000</v>
      </c>
      <c r="I3454" s="7">
        <v>40000</v>
      </c>
      <c r="J3454" s="4" t="s">
        <v>37</v>
      </c>
      <c r="K3454" s="3" t="s">
        <v>16</v>
      </c>
      <c r="L3454" s="3" t="s">
        <v>20</v>
      </c>
    </row>
    <row r="3455" spans="1:12" ht="114.95" customHeight="1">
      <c r="A3455" s="32">
        <v>3413</v>
      </c>
      <c r="B3455" s="2">
        <v>43384</v>
      </c>
      <c r="C3455" s="3" t="s">
        <v>3258</v>
      </c>
      <c r="D3455" s="3" t="s">
        <v>35</v>
      </c>
      <c r="E3455" s="4" t="s">
        <v>159</v>
      </c>
      <c r="F3455" s="2">
        <f t="shared" si="141"/>
        <v>43398</v>
      </c>
      <c r="G3455" s="5" t="s">
        <v>3264</v>
      </c>
      <c r="H3455" s="6">
        <v>80000</v>
      </c>
      <c r="I3455" s="7">
        <v>80000</v>
      </c>
      <c r="J3455" s="4" t="s">
        <v>37</v>
      </c>
      <c r="K3455" s="3" t="s">
        <v>16</v>
      </c>
      <c r="L3455" s="3" t="s">
        <v>20</v>
      </c>
    </row>
    <row r="3456" spans="1:12" ht="114.95" customHeight="1">
      <c r="A3456" s="32">
        <v>3414</v>
      </c>
      <c r="B3456" s="2">
        <v>43384</v>
      </c>
      <c r="C3456" s="3" t="s">
        <v>3258</v>
      </c>
      <c r="D3456" s="3" t="s">
        <v>55</v>
      </c>
      <c r="E3456" s="4" t="s">
        <v>159</v>
      </c>
      <c r="F3456" s="2">
        <f t="shared" si="141"/>
        <v>43398</v>
      </c>
      <c r="G3456" s="5">
        <v>41883</v>
      </c>
      <c r="H3456" s="6">
        <v>25000</v>
      </c>
      <c r="I3456" s="7">
        <v>25000</v>
      </c>
      <c r="J3456" s="4" t="s">
        <v>37</v>
      </c>
      <c r="K3456" s="3" t="s">
        <v>16</v>
      </c>
      <c r="L3456" s="3" t="s">
        <v>20</v>
      </c>
    </row>
    <row r="3457" spans="1:12" ht="114.95" customHeight="1">
      <c r="A3457" s="32">
        <v>3415</v>
      </c>
      <c r="B3457" s="2">
        <v>43384</v>
      </c>
      <c r="C3457" s="3" t="s">
        <v>3258</v>
      </c>
      <c r="D3457" s="3" t="s">
        <v>92</v>
      </c>
      <c r="E3457" s="4" t="s">
        <v>93</v>
      </c>
      <c r="F3457" s="2">
        <f t="shared" si="141"/>
        <v>43398</v>
      </c>
      <c r="G3457" s="5">
        <v>43333</v>
      </c>
      <c r="H3457" s="6">
        <v>370000</v>
      </c>
      <c r="I3457" s="7">
        <v>370000</v>
      </c>
      <c r="J3457" s="4" t="s">
        <v>210</v>
      </c>
      <c r="K3457" s="3" t="s">
        <v>16</v>
      </c>
      <c r="L3457" s="3" t="s">
        <v>20</v>
      </c>
    </row>
    <row r="3458" spans="1:12" ht="114.95" customHeight="1">
      <c r="A3458" s="32">
        <v>3419</v>
      </c>
      <c r="B3458" s="2">
        <v>43411</v>
      </c>
      <c r="C3458" s="3" t="s">
        <v>3258</v>
      </c>
      <c r="D3458" s="3" t="s">
        <v>3263</v>
      </c>
      <c r="E3458" s="4" t="s">
        <v>1530</v>
      </c>
      <c r="F3458" s="2">
        <f t="shared" si="141"/>
        <v>43425</v>
      </c>
      <c r="G3458" s="5">
        <v>42552</v>
      </c>
      <c r="H3458" s="6">
        <v>57000</v>
      </c>
      <c r="I3458" s="7">
        <v>57000</v>
      </c>
      <c r="J3458" s="4" t="s">
        <v>314</v>
      </c>
      <c r="K3458" s="8" t="s">
        <v>16</v>
      </c>
      <c r="L3458" s="3"/>
    </row>
    <row r="3459" spans="1:12" ht="114.95" customHeight="1">
      <c r="A3459" s="32">
        <v>3420</v>
      </c>
      <c r="B3459" s="2">
        <v>43411</v>
      </c>
      <c r="C3459" s="3" t="s">
        <v>3258</v>
      </c>
      <c r="D3459" s="3" t="s">
        <v>608</v>
      </c>
      <c r="E3459" s="4" t="s">
        <v>3265</v>
      </c>
      <c r="F3459" s="2">
        <f t="shared" si="141"/>
        <v>43425</v>
      </c>
      <c r="G3459" s="5">
        <v>42614</v>
      </c>
      <c r="H3459" s="6">
        <v>27340</v>
      </c>
      <c r="I3459" s="7">
        <v>27340</v>
      </c>
      <c r="J3459" s="4" t="s">
        <v>314</v>
      </c>
      <c r="K3459" s="8" t="s">
        <v>16</v>
      </c>
      <c r="L3459" s="3"/>
    </row>
    <row r="3460" spans="1:12" ht="114.95" customHeight="1">
      <c r="A3460" s="32">
        <v>3421</v>
      </c>
      <c r="B3460" s="2">
        <v>43411</v>
      </c>
      <c r="C3460" s="3" t="s">
        <v>3258</v>
      </c>
      <c r="D3460" s="26" t="s">
        <v>3266</v>
      </c>
      <c r="E3460" s="4" t="s">
        <v>3267</v>
      </c>
      <c r="F3460" s="2">
        <f t="shared" si="141"/>
        <v>43425</v>
      </c>
      <c r="G3460" s="5">
        <v>42608</v>
      </c>
      <c r="H3460" s="6">
        <v>26000</v>
      </c>
      <c r="I3460" s="7">
        <v>26000</v>
      </c>
      <c r="J3460" s="4" t="s">
        <v>314</v>
      </c>
      <c r="K3460" s="8" t="s">
        <v>16</v>
      </c>
      <c r="L3460" s="3"/>
    </row>
    <row r="3461" spans="1:12" ht="114.95" customHeight="1">
      <c r="A3461" s="32">
        <v>3422</v>
      </c>
      <c r="B3461" s="2">
        <v>43411</v>
      </c>
      <c r="C3461" s="3" t="s">
        <v>3258</v>
      </c>
      <c r="D3461" s="26" t="s">
        <v>3266</v>
      </c>
      <c r="E3461" s="4" t="s">
        <v>128</v>
      </c>
      <c r="F3461" s="2">
        <f t="shared" si="141"/>
        <v>43425</v>
      </c>
      <c r="G3461" s="5">
        <v>42608</v>
      </c>
      <c r="H3461" s="6">
        <v>30000</v>
      </c>
      <c r="I3461" s="7">
        <v>30000</v>
      </c>
      <c r="J3461" s="4" t="s">
        <v>314</v>
      </c>
      <c r="K3461" s="8" t="s">
        <v>16</v>
      </c>
      <c r="L3461" s="3"/>
    </row>
    <row r="3462" spans="1:12" ht="114.95" customHeight="1">
      <c r="A3462" s="32">
        <v>3423</v>
      </c>
      <c r="B3462" s="2">
        <v>43411</v>
      </c>
      <c r="C3462" s="3" t="s">
        <v>3258</v>
      </c>
      <c r="D3462" s="3" t="s">
        <v>519</v>
      </c>
      <c r="E3462" s="4" t="s">
        <v>322</v>
      </c>
      <c r="F3462" s="2">
        <f t="shared" si="141"/>
        <v>43425</v>
      </c>
      <c r="G3462" s="5">
        <v>42608</v>
      </c>
      <c r="H3462" s="6">
        <v>110624</v>
      </c>
      <c r="I3462" s="7">
        <v>110624</v>
      </c>
      <c r="J3462" s="4" t="s">
        <v>314</v>
      </c>
      <c r="K3462" s="8" t="s">
        <v>16</v>
      </c>
      <c r="L3462" s="3"/>
    </row>
    <row r="3463" spans="1:12" ht="114.95" customHeight="1">
      <c r="A3463" s="32">
        <v>3424</v>
      </c>
      <c r="B3463" s="2">
        <v>43411</v>
      </c>
      <c r="C3463" s="3" t="s">
        <v>3258</v>
      </c>
      <c r="D3463" s="3" t="s">
        <v>123</v>
      </c>
      <c r="E3463" s="4" t="s">
        <v>124</v>
      </c>
      <c r="F3463" s="2">
        <f t="shared" si="141"/>
        <v>43425</v>
      </c>
      <c r="G3463" s="5">
        <v>42644</v>
      </c>
      <c r="H3463" s="6">
        <v>450000</v>
      </c>
      <c r="I3463" s="7">
        <v>450000</v>
      </c>
      <c r="J3463" s="4" t="s">
        <v>314</v>
      </c>
      <c r="K3463" s="8" t="s">
        <v>16</v>
      </c>
      <c r="L3463" s="3"/>
    </row>
    <row r="3464" spans="1:12" ht="114.95" customHeight="1">
      <c r="A3464" s="32">
        <v>3425</v>
      </c>
      <c r="B3464" s="2">
        <v>43411</v>
      </c>
      <c r="C3464" s="3" t="s">
        <v>3258</v>
      </c>
      <c r="D3464" s="3" t="s">
        <v>2550</v>
      </c>
      <c r="E3464" s="4" t="s">
        <v>124</v>
      </c>
      <c r="F3464" s="2">
        <f t="shared" si="141"/>
        <v>43425</v>
      </c>
      <c r="G3464" s="5">
        <v>42675</v>
      </c>
      <c r="H3464" s="6">
        <v>110000</v>
      </c>
      <c r="I3464" s="7">
        <v>110000</v>
      </c>
      <c r="J3464" s="4" t="s">
        <v>314</v>
      </c>
      <c r="K3464" s="8" t="s">
        <v>16</v>
      </c>
      <c r="L3464" s="3"/>
    </row>
    <row r="3465" spans="1:12" ht="114.95" customHeight="1">
      <c r="A3465" s="32">
        <v>3426</v>
      </c>
      <c r="B3465" s="2">
        <v>43411</v>
      </c>
      <c r="C3465" s="3" t="s">
        <v>3258</v>
      </c>
      <c r="D3465" s="11" t="s">
        <v>3268</v>
      </c>
      <c r="E3465" s="4" t="s">
        <v>24</v>
      </c>
      <c r="F3465" s="2">
        <f t="shared" si="141"/>
        <v>43425</v>
      </c>
      <c r="G3465" s="5">
        <v>41883</v>
      </c>
      <c r="H3465" s="6">
        <v>253100</v>
      </c>
      <c r="I3465" s="7">
        <v>253100</v>
      </c>
      <c r="J3465" s="4" t="s">
        <v>245</v>
      </c>
      <c r="K3465" s="8" t="s">
        <v>16</v>
      </c>
      <c r="L3465" s="3"/>
    </row>
    <row r="3466" spans="1:12" ht="114.95" customHeight="1">
      <c r="A3466" s="32">
        <v>3427</v>
      </c>
      <c r="B3466" s="2">
        <v>43411</v>
      </c>
      <c r="C3466" s="3" t="s">
        <v>3258</v>
      </c>
      <c r="D3466" s="26" t="s">
        <v>3269</v>
      </c>
      <c r="E3466" s="4" t="s">
        <v>24</v>
      </c>
      <c r="F3466" s="2">
        <f t="shared" si="141"/>
        <v>43425</v>
      </c>
      <c r="G3466" s="5">
        <v>42248</v>
      </c>
      <c r="H3466" s="6">
        <v>109200</v>
      </c>
      <c r="I3466" s="7">
        <v>109200</v>
      </c>
      <c r="J3466" s="4" t="s">
        <v>245</v>
      </c>
      <c r="K3466" s="8" t="s">
        <v>16</v>
      </c>
      <c r="L3466" s="3"/>
    </row>
    <row r="3467" spans="1:12" ht="114.95" customHeight="1">
      <c r="A3467" s="32">
        <v>3428</v>
      </c>
      <c r="B3467" s="2">
        <v>43411</v>
      </c>
      <c r="C3467" s="3" t="s">
        <v>3258</v>
      </c>
      <c r="D3467" s="3" t="s">
        <v>3270</v>
      </c>
      <c r="E3467" s="4" t="s">
        <v>93</v>
      </c>
      <c r="F3467" s="2">
        <f t="shared" si="141"/>
        <v>43425</v>
      </c>
      <c r="G3467" s="5">
        <v>41880</v>
      </c>
      <c r="H3467" s="6">
        <v>32000</v>
      </c>
      <c r="I3467" s="7">
        <v>32000</v>
      </c>
      <c r="J3467" s="4" t="s">
        <v>210</v>
      </c>
      <c r="K3467" s="8" t="s">
        <v>16</v>
      </c>
      <c r="L3467" s="3"/>
    </row>
    <row r="3468" spans="1:12" ht="114.95" customHeight="1">
      <c r="A3468" s="32">
        <v>3429</v>
      </c>
      <c r="B3468" s="2">
        <v>43411</v>
      </c>
      <c r="C3468" s="3" t="s">
        <v>3258</v>
      </c>
      <c r="D3468" s="3" t="s">
        <v>92</v>
      </c>
      <c r="E3468" s="4" t="s">
        <v>93</v>
      </c>
      <c r="F3468" s="2">
        <f t="shared" si="141"/>
        <v>43425</v>
      </c>
      <c r="G3468" s="5">
        <v>42217</v>
      </c>
      <c r="H3468" s="6">
        <v>325000</v>
      </c>
      <c r="I3468" s="9">
        <v>325000</v>
      </c>
      <c r="J3468" s="4" t="s">
        <v>210</v>
      </c>
      <c r="K3468" s="8" t="s">
        <v>16</v>
      </c>
      <c r="L3468" s="3"/>
    </row>
    <row r="3469" spans="1:12" ht="114.95" customHeight="1">
      <c r="A3469" s="32">
        <v>3430</v>
      </c>
      <c r="B3469" s="2">
        <v>43411</v>
      </c>
      <c r="C3469" s="3" t="s">
        <v>3258</v>
      </c>
      <c r="D3469" s="3" t="s">
        <v>3270</v>
      </c>
      <c r="E3469" s="4" t="s">
        <v>93</v>
      </c>
      <c r="F3469" s="2">
        <f t="shared" si="141"/>
        <v>43425</v>
      </c>
      <c r="G3469" s="5">
        <v>41880</v>
      </c>
      <c r="H3469" s="6">
        <v>32000</v>
      </c>
      <c r="I3469" s="7">
        <v>32000</v>
      </c>
      <c r="J3469" s="4" t="s">
        <v>210</v>
      </c>
      <c r="K3469" s="8" t="s">
        <v>16</v>
      </c>
      <c r="L3469" s="3"/>
    </row>
    <row r="3470" spans="1:12" ht="114.95" customHeight="1">
      <c r="A3470" s="32">
        <v>3431</v>
      </c>
      <c r="B3470" s="2">
        <v>43418</v>
      </c>
      <c r="C3470" s="3" t="s">
        <v>3258</v>
      </c>
      <c r="D3470" s="3" t="s">
        <v>246</v>
      </c>
      <c r="E3470" s="4" t="s">
        <v>527</v>
      </c>
      <c r="F3470" s="2">
        <f t="shared" si="141"/>
        <v>43432</v>
      </c>
      <c r="G3470" s="5">
        <v>42854</v>
      </c>
      <c r="H3470" s="6">
        <v>154000</v>
      </c>
      <c r="I3470" s="7">
        <v>154000</v>
      </c>
      <c r="J3470" s="4" t="s">
        <v>314</v>
      </c>
      <c r="K3470" s="8" t="s">
        <v>16</v>
      </c>
      <c r="L3470" s="3"/>
    </row>
    <row r="3471" spans="1:12" ht="114.95" customHeight="1">
      <c r="A3471" s="32">
        <v>3432</v>
      </c>
      <c r="B3471" s="2">
        <v>43418</v>
      </c>
      <c r="C3471" s="3" t="s">
        <v>3258</v>
      </c>
      <c r="D3471" s="3" t="s">
        <v>2395</v>
      </c>
      <c r="E3471" s="4" t="s">
        <v>2396</v>
      </c>
      <c r="F3471" s="2">
        <f t="shared" si="141"/>
        <v>43432</v>
      </c>
      <c r="G3471" s="5">
        <v>42765</v>
      </c>
      <c r="H3471" s="6">
        <v>39500</v>
      </c>
      <c r="I3471" s="7">
        <v>39500</v>
      </c>
      <c r="J3471" s="4" t="s">
        <v>30</v>
      </c>
      <c r="K3471" s="8" t="s">
        <v>16</v>
      </c>
      <c r="L3471" s="3"/>
    </row>
    <row r="3472" spans="1:12" ht="114.95" customHeight="1">
      <c r="A3472" s="32">
        <v>3433</v>
      </c>
      <c r="B3472" s="2">
        <v>43434</v>
      </c>
      <c r="C3472" s="3" t="s">
        <v>3258</v>
      </c>
      <c r="D3472" s="3" t="s">
        <v>794</v>
      </c>
      <c r="E3472" s="4" t="s">
        <v>198</v>
      </c>
      <c r="F3472" s="2">
        <f t="shared" ref="F3472:F3489" si="142">SUM(B3472+14)</f>
        <v>43448</v>
      </c>
      <c r="G3472" s="5">
        <v>43435</v>
      </c>
      <c r="H3472" s="6">
        <v>26000</v>
      </c>
      <c r="I3472" s="7">
        <v>26000</v>
      </c>
      <c r="J3472" s="4" t="s">
        <v>19</v>
      </c>
      <c r="K3472" s="8" t="s">
        <v>16</v>
      </c>
      <c r="L3472" s="3" t="s">
        <v>146</v>
      </c>
    </row>
    <row r="3473" spans="1:12" ht="114.95" customHeight="1">
      <c r="A3473" s="32">
        <v>3434</v>
      </c>
      <c r="B3473" s="2">
        <v>43475</v>
      </c>
      <c r="C3473" s="3" t="s">
        <v>3258</v>
      </c>
      <c r="D3473" s="3" t="s">
        <v>2395</v>
      </c>
      <c r="E3473" s="4" t="s">
        <v>2396</v>
      </c>
      <c r="F3473" s="2">
        <f t="shared" si="142"/>
        <v>43489</v>
      </c>
      <c r="G3473" s="5">
        <v>43495</v>
      </c>
      <c r="H3473" s="6">
        <v>39500</v>
      </c>
      <c r="I3473" s="7">
        <v>39500</v>
      </c>
      <c r="J3473" s="4" t="s">
        <v>19</v>
      </c>
      <c r="K3473" s="8" t="s">
        <v>16</v>
      </c>
      <c r="L3473" s="3"/>
    </row>
    <row r="3474" spans="1:12" ht="114.95" customHeight="1">
      <c r="A3474" s="32">
        <v>3435</v>
      </c>
      <c r="B3474" s="2">
        <v>43515</v>
      </c>
      <c r="C3474" s="3" t="s">
        <v>3258</v>
      </c>
      <c r="D3474" s="3" t="s">
        <v>3263</v>
      </c>
      <c r="E3474" s="11" t="s">
        <v>120</v>
      </c>
      <c r="F3474" s="2">
        <f t="shared" si="142"/>
        <v>43529</v>
      </c>
      <c r="G3474" s="5">
        <v>42975</v>
      </c>
      <c r="H3474" s="6">
        <v>57000</v>
      </c>
      <c r="I3474" s="7">
        <v>57000</v>
      </c>
      <c r="J3474" s="4" t="s">
        <v>19</v>
      </c>
      <c r="K3474" s="8" t="s">
        <v>16</v>
      </c>
      <c r="L3474" s="3" t="s">
        <v>239</v>
      </c>
    </row>
    <row r="3475" spans="1:12" ht="114.95" customHeight="1">
      <c r="A3475" s="32">
        <v>3436</v>
      </c>
      <c r="B3475" s="2">
        <v>43515</v>
      </c>
      <c r="C3475" s="3" t="s">
        <v>3258</v>
      </c>
      <c r="D3475" s="3" t="s">
        <v>123</v>
      </c>
      <c r="E3475" s="4" t="s">
        <v>124</v>
      </c>
      <c r="F3475" s="2">
        <f t="shared" si="142"/>
        <v>43529</v>
      </c>
      <c r="G3475" s="5">
        <v>43009</v>
      </c>
      <c r="H3475" s="6">
        <v>450000</v>
      </c>
      <c r="I3475" s="7">
        <v>450000</v>
      </c>
      <c r="J3475" s="4" t="s">
        <v>19</v>
      </c>
      <c r="K3475" s="8" t="s">
        <v>16</v>
      </c>
      <c r="L3475" s="3" t="s">
        <v>239</v>
      </c>
    </row>
    <row r="3476" spans="1:12" ht="114.95" customHeight="1">
      <c r="A3476" s="32">
        <v>3437</v>
      </c>
      <c r="B3476" s="2">
        <v>43515</v>
      </c>
      <c r="C3476" s="3" t="s">
        <v>3258</v>
      </c>
      <c r="D3476" s="3" t="s">
        <v>3271</v>
      </c>
      <c r="E3476" s="4" t="s">
        <v>3272</v>
      </c>
      <c r="F3476" s="2">
        <f t="shared" si="142"/>
        <v>43529</v>
      </c>
      <c r="G3476" s="5">
        <v>43146</v>
      </c>
      <c r="H3476" s="6">
        <v>28569</v>
      </c>
      <c r="I3476" s="7">
        <v>28569</v>
      </c>
      <c r="J3476" s="4" t="s">
        <v>30</v>
      </c>
      <c r="K3476" s="8" t="s">
        <v>16</v>
      </c>
      <c r="L3476" s="3" t="s">
        <v>239</v>
      </c>
    </row>
    <row r="3477" spans="1:12" ht="114.95" customHeight="1">
      <c r="A3477" s="32">
        <v>3438</v>
      </c>
      <c r="B3477" s="2">
        <v>43515</v>
      </c>
      <c r="C3477" s="3" t="s">
        <v>3258</v>
      </c>
      <c r="D3477" s="3" t="s">
        <v>3273</v>
      </c>
      <c r="E3477" s="4" t="s">
        <v>3274</v>
      </c>
      <c r="F3477" s="2">
        <f t="shared" si="142"/>
        <v>43529</v>
      </c>
      <c r="G3477" s="5">
        <v>43084</v>
      </c>
      <c r="H3477" s="6">
        <v>68116</v>
      </c>
      <c r="I3477" s="7">
        <v>68116</v>
      </c>
      <c r="J3477" s="4" t="s">
        <v>30</v>
      </c>
      <c r="K3477" s="8" t="s">
        <v>16</v>
      </c>
      <c r="L3477" s="3"/>
    </row>
    <row r="3478" spans="1:12" ht="114.95" customHeight="1">
      <c r="A3478" s="32">
        <v>3439</v>
      </c>
      <c r="B3478" s="2">
        <v>43515</v>
      </c>
      <c r="C3478" s="3" t="s">
        <v>3258</v>
      </c>
      <c r="D3478" s="3" t="s">
        <v>2550</v>
      </c>
      <c r="E3478" s="4" t="s">
        <v>124</v>
      </c>
      <c r="F3478" s="2">
        <f t="shared" si="142"/>
        <v>43529</v>
      </c>
      <c r="G3478" s="5">
        <v>43009</v>
      </c>
      <c r="H3478" s="6">
        <v>100000</v>
      </c>
      <c r="I3478" s="7">
        <v>100000</v>
      </c>
      <c r="J3478" s="4" t="s">
        <v>19</v>
      </c>
      <c r="K3478" s="8" t="s">
        <v>16</v>
      </c>
      <c r="L3478" s="3" t="s">
        <v>239</v>
      </c>
    </row>
    <row r="3479" spans="1:12" ht="114.95" customHeight="1">
      <c r="A3479" s="32">
        <v>3440</v>
      </c>
      <c r="B3479" s="2">
        <v>43515</v>
      </c>
      <c r="C3479" s="3" t="s">
        <v>3258</v>
      </c>
      <c r="D3479" s="3" t="s">
        <v>608</v>
      </c>
      <c r="E3479" s="4" t="s">
        <v>3275</v>
      </c>
      <c r="F3479" s="2">
        <f t="shared" si="142"/>
        <v>43529</v>
      </c>
      <c r="G3479" s="5">
        <v>42979</v>
      </c>
      <c r="H3479" s="6">
        <v>30000</v>
      </c>
      <c r="I3479" s="7">
        <v>30000</v>
      </c>
      <c r="J3479" s="4" t="s">
        <v>19</v>
      </c>
      <c r="K3479" s="8" t="s">
        <v>16</v>
      </c>
      <c r="L3479" s="3" t="s">
        <v>239</v>
      </c>
    </row>
    <row r="3480" spans="1:12" ht="114.95" customHeight="1">
      <c r="A3480" s="32">
        <v>3441</v>
      </c>
      <c r="B3480" s="2">
        <v>43515</v>
      </c>
      <c r="C3480" s="3" t="s">
        <v>3258</v>
      </c>
      <c r="D3480" s="26" t="s">
        <v>3266</v>
      </c>
      <c r="E3480" s="4" t="s">
        <v>3276</v>
      </c>
      <c r="F3480" s="2">
        <f t="shared" si="142"/>
        <v>43529</v>
      </c>
      <c r="G3480" s="5">
        <v>42973</v>
      </c>
      <c r="H3480" s="6">
        <v>59815</v>
      </c>
      <c r="I3480" s="7">
        <v>59815</v>
      </c>
      <c r="J3480" s="4" t="s">
        <v>19</v>
      </c>
      <c r="K3480" s="8" t="s">
        <v>16</v>
      </c>
      <c r="L3480" s="3" t="s">
        <v>239</v>
      </c>
    </row>
    <row r="3481" spans="1:12" ht="114.95" customHeight="1">
      <c r="A3481" s="32">
        <v>3442</v>
      </c>
      <c r="B3481" s="2">
        <v>43515</v>
      </c>
      <c r="C3481" s="3" t="s">
        <v>3258</v>
      </c>
      <c r="D3481" s="3" t="s">
        <v>92</v>
      </c>
      <c r="E3481" s="4" t="s">
        <v>93</v>
      </c>
      <c r="F3481" s="2">
        <f t="shared" si="142"/>
        <v>43529</v>
      </c>
      <c r="G3481" s="5">
        <v>42968</v>
      </c>
      <c r="H3481" s="6">
        <v>325000</v>
      </c>
      <c r="I3481" s="7">
        <v>325000</v>
      </c>
      <c r="J3481" s="4" t="s">
        <v>210</v>
      </c>
      <c r="K3481" s="8" t="s">
        <v>16</v>
      </c>
      <c r="L3481" s="3" t="s">
        <v>239</v>
      </c>
    </row>
    <row r="3482" spans="1:12" ht="114.95" customHeight="1">
      <c r="A3482" s="32">
        <v>3443</v>
      </c>
      <c r="B3482" s="2">
        <v>43515</v>
      </c>
      <c r="C3482" s="3" t="s">
        <v>3258</v>
      </c>
      <c r="D3482" s="3" t="s">
        <v>3270</v>
      </c>
      <c r="E3482" s="4" t="s">
        <v>93</v>
      </c>
      <c r="F3482" s="2">
        <f t="shared" si="142"/>
        <v>43529</v>
      </c>
      <c r="G3482" s="5">
        <v>42927</v>
      </c>
      <c r="H3482" s="6">
        <v>25067</v>
      </c>
      <c r="I3482" s="7">
        <v>25067</v>
      </c>
      <c r="J3482" s="4" t="s">
        <v>210</v>
      </c>
      <c r="K3482" s="8" t="s">
        <v>16</v>
      </c>
      <c r="L3482" s="3" t="s">
        <v>239</v>
      </c>
    </row>
    <row r="3483" spans="1:12" ht="114.95" customHeight="1">
      <c r="A3483" s="32">
        <v>3444</v>
      </c>
      <c r="B3483" s="2">
        <v>43515</v>
      </c>
      <c r="C3483" s="3" t="s">
        <v>3258</v>
      </c>
      <c r="D3483" s="3" t="s">
        <v>310</v>
      </c>
      <c r="E3483" s="4" t="s">
        <v>3277</v>
      </c>
      <c r="F3483" s="2">
        <f t="shared" si="142"/>
        <v>43529</v>
      </c>
      <c r="G3483" s="5">
        <v>43282</v>
      </c>
      <c r="H3483" s="6">
        <v>27550</v>
      </c>
      <c r="I3483" s="7">
        <v>27550</v>
      </c>
      <c r="J3483" s="4" t="s">
        <v>153</v>
      </c>
      <c r="K3483" s="8" t="s">
        <v>16</v>
      </c>
      <c r="L3483" s="3" t="s">
        <v>239</v>
      </c>
    </row>
    <row r="3484" spans="1:12" ht="114.95" customHeight="1">
      <c r="A3484" s="32">
        <v>3445</v>
      </c>
      <c r="B3484" s="2">
        <v>43515</v>
      </c>
      <c r="C3484" s="3" t="s">
        <v>3258</v>
      </c>
      <c r="D3484" s="3" t="s">
        <v>519</v>
      </c>
      <c r="E3484" s="4" t="s">
        <v>3275</v>
      </c>
      <c r="F3484" s="2">
        <f t="shared" si="142"/>
        <v>43529</v>
      </c>
      <c r="G3484" s="5">
        <v>42973</v>
      </c>
      <c r="H3484" s="6">
        <v>30000</v>
      </c>
      <c r="I3484" s="7">
        <v>30000</v>
      </c>
      <c r="J3484" s="4" t="s">
        <v>19</v>
      </c>
      <c r="K3484" s="8" t="s">
        <v>16</v>
      </c>
      <c r="L3484" s="3" t="s">
        <v>239</v>
      </c>
    </row>
    <row r="3485" spans="1:12" ht="114.95" customHeight="1">
      <c r="A3485" s="32">
        <v>3446</v>
      </c>
      <c r="B3485" s="2">
        <v>43515</v>
      </c>
      <c r="C3485" s="3" t="s">
        <v>3258</v>
      </c>
      <c r="D3485" s="3" t="s">
        <v>2556</v>
      </c>
      <c r="E3485" s="4" t="s">
        <v>433</v>
      </c>
      <c r="F3485" s="2">
        <f t="shared" si="142"/>
        <v>43529</v>
      </c>
      <c r="G3485" s="5">
        <v>42983</v>
      </c>
      <c r="H3485" s="6">
        <v>27275</v>
      </c>
      <c r="I3485" s="7">
        <v>27275</v>
      </c>
      <c r="J3485" s="4" t="s">
        <v>30</v>
      </c>
      <c r="K3485" s="8" t="s">
        <v>16</v>
      </c>
      <c r="L3485" s="3" t="s">
        <v>239</v>
      </c>
    </row>
    <row r="3486" spans="1:12" ht="114.95" customHeight="1">
      <c r="A3486" s="32">
        <v>3447</v>
      </c>
      <c r="B3486" s="2">
        <v>43535</v>
      </c>
      <c r="C3486" s="3" t="s">
        <v>3258</v>
      </c>
      <c r="D3486" s="3" t="s">
        <v>3278</v>
      </c>
      <c r="E3486" s="4" t="s">
        <v>3279</v>
      </c>
      <c r="F3486" s="2">
        <f t="shared" si="142"/>
        <v>43549</v>
      </c>
      <c r="G3486" s="5">
        <v>43624</v>
      </c>
      <c r="H3486" s="6">
        <v>42556</v>
      </c>
      <c r="I3486" s="7">
        <v>42556</v>
      </c>
      <c r="J3486" s="4" t="s">
        <v>15</v>
      </c>
      <c r="K3486" s="8" t="s">
        <v>16</v>
      </c>
      <c r="L3486" s="3"/>
    </row>
    <row r="3487" spans="1:12" ht="114.95" customHeight="1">
      <c r="A3487" s="32">
        <v>3448</v>
      </c>
      <c r="B3487" s="2">
        <v>43682</v>
      </c>
      <c r="C3487" s="3" t="s">
        <v>3258</v>
      </c>
      <c r="D3487" s="3" t="s">
        <v>2011</v>
      </c>
      <c r="E3487" s="4" t="s">
        <v>158</v>
      </c>
      <c r="F3487" s="2">
        <f t="shared" si="142"/>
        <v>43696</v>
      </c>
      <c r="G3487" s="5">
        <v>43709</v>
      </c>
      <c r="H3487" s="6">
        <v>40000</v>
      </c>
      <c r="I3487" s="7">
        <v>40000</v>
      </c>
      <c r="J3487" s="4" t="s">
        <v>37</v>
      </c>
      <c r="K3487" s="8" t="s">
        <v>16</v>
      </c>
      <c r="L3487" s="3"/>
    </row>
    <row r="3488" spans="1:12" ht="114.95" customHeight="1">
      <c r="A3488" s="32">
        <v>3449</v>
      </c>
      <c r="B3488" s="2">
        <v>43682</v>
      </c>
      <c r="C3488" s="3" t="s">
        <v>3258</v>
      </c>
      <c r="D3488" s="3" t="s">
        <v>35</v>
      </c>
      <c r="E3488" s="4" t="s">
        <v>550</v>
      </c>
      <c r="F3488" s="2">
        <f t="shared" si="142"/>
        <v>43696</v>
      </c>
      <c r="G3488" s="5">
        <v>43709</v>
      </c>
      <c r="H3488" s="6">
        <v>80000</v>
      </c>
      <c r="I3488" s="7">
        <v>80000</v>
      </c>
      <c r="J3488" s="4" t="s">
        <v>37</v>
      </c>
      <c r="K3488" s="8" t="s">
        <v>16</v>
      </c>
      <c r="L3488" s="3"/>
    </row>
    <row r="3489" spans="1:12" ht="114.95" customHeight="1">
      <c r="A3489" s="32">
        <v>3450</v>
      </c>
      <c r="B3489" s="2">
        <v>43682</v>
      </c>
      <c r="C3489" s="3" t="s">
        <v>3258</v>
      </c>
      <c r="D3489" s="3" t="s">
        <v>55</v>
      </c>
      <c r="E3489" s="4" t="s">
        <v>56</v>
      </c>
      <c r="F3489" s="2">
        <f t="shared" si="142"/>
        <v>43696</v>
      </c>
      <c r="G3489" s="5">
        <v>43709</v>
      </c>
      <c r="H3489" s="6">
        <v>25000</v>
      </c>
      <c r="I3489" s="7">
        <v>25000</v>
      </c>
      <c r="J3489" s="4" t="s">
        <v>37</v>
      </c>
      <c r="K3489" s="8" t="s">
        <v>16</v>
      </c>
      <c r="L3489" s="3"/>
    </row>
    <row r="3490" spans="1:12" ht="114.95" customHeight="1">
      <c r="A3490" s="32">
        <v>3451</v>
      </c>
      <c r="B3490" s="2">
        <v>43712.611111111109</v>
      </c>
      <c r="C3490" s="3" t="s">
        <v>3258</v>
      </c>
      <c r="D3490" s="3" t="s">
        <v>1231</v>
      </c>
      <c r="E3490" s="4" t="s">
        <v>635</v>
      </c>
      <c r="F3490" s="2">
        <v>43726</v>
      </c>
      <c r="G3490" s="5">
        <v>43707</v>
      </c>
      <c r="H3490" s="6">
        <v>280000</v>
      </c>
      <c r="I3490" s="7">
        <v>840000</v>
      </c>
      <c r="J3490" s="4" t="s">
        <v>216</v>
      </c>
      <c r="K3490" s="8" t="s">
        <v>16</v>
      </c>
      <c r="L3490" s="3" t="s">
        <v>146</v>
      </c>
    </row>
    <row r="3491" spans="1:12" ht="114.95" customHeight="1">
      <c r="A3491" s="32">
        <v>3452</v>
      </c>
      <c r="B3491" s="2">
        <v>43712.613194444442</v>
      </c>
      <c r="C3491" s="3" t="s">
        <v>3258</v>
      </c>
      <c r="D3491" s="3" t="s">
        <v>3280</v>
      </c>
      <c r="E3491" s="4" t="s">
        <v>3281</v>
      </c>
      <c r="F3491" s="2">
        <v>43726</v>
      </c>
      <c r="G3491" s="5">
        <v>43707</v>
      </c>
      <c r="H3491" s="6">
        <v>50000</v>
      </c>
      <c r="I3491" s="7">
        <v>150000</v>
      </c>
      <c r="J3491" s="4" t="s">
        <v>216</v>
      </c>
      <c r="K3491" s="8" t="s">
        <v>16</v>
      </c>
      <c r="L3491" s="3" t="s">
        <v>146</v>
      </c>
    </row>
    <row r="3492" spans="1:12" ht="114.95" customHeight="1">
      <c r="A3492" s="32">
        <v>3453</v>
      </c>
      <c r="B3492" s="2">
        <v>43768.492361111108</v>
      </c>
      <c r="C3492" s="3" t="s">
        <v>3258</v>
      </c>
      <c r="D3492" s="3" t="s">
        <v>3282</v>
      </c>
      <c r="E3492" s="4" t="s">
        <v>3283</v>
      </c>
      <c r="F3492" s="2">
        <v>43783</v>
      </c>
      <c r="G3492" s="5">
        <v>43724</v>
      </c>
      <c r="H3492" s="6">
        <v>187300</v>
      </c>
      <c r="I3492" s="7">
        <v>187300</v>
      </c>
      <c r="J3492" s="4" t="s">
        <v>15</v>
      </c>
      <c r="K3492" s="8" t="s">
        <v>16</v>
      </c>
      <c r="L3492" s="3"/>
    </row>
    <row r="3493" spans="1:12" ht="114.95" customHeight="1">
      <c r="A3493" s="32">
        <v>3454</v>
      </c>
      <c r="B3493" s="12">
        <v>43888.545138888891</v>
      </c>
      <c r="C3493" s="13" t="s">
        <v>3258</v>
      </c>
      <c r="D3493" s="13" t="s">
        <v>3263</v>
      </c>
      <c r="E3493" s="13" t="s">
        <v>120</v>
      </c>
      <c r="F3493" s="12">
        <v>43902</v>
      </c>
      <c r="G3493" s="12">
        <v>43739</v>
      </c>
      <c r="H3493" s="14">
        <v>58000</v>
      </c>
      <c r="I3493" s="14">
        <v>68000</v>
      </c>
      <c r="J3493" s="13" t="s">
        <v>15</v>
      </c>
      <c r="K3493" s="13" t="s">
        <v>16</v>
      </c>
      <c r="L3493" s="3"/>
    </row>
    <row r="3494" spans="1:12" ht="114.95" customHeight="1">
      <c r="A3494" s="32">
        <v>3455</v>
      </c>
      <c r="B3494" s="12">
        <v>43891.665972222225</v>
      </c>
      <c r="C3494" s="13" t="s">
        <v>3258</v>
      </c>
      <c r="D3494" s="13" t="s">
        <v>3278</v>
      </c>
      <c r="E3494" s="13" t="s">
        <v>3279</v>
      </c>
      <c r="F3494" s="12">
        <v>43903</v>
      </c>
      <c r="G3494" s="12">
        <v>43989</v>
      </c>
      <c r="H3494" s="14">
        <v>37000</v>
      </c>
      <c r="I3494" s="14">
        <v>42000</v>
      </c>
      <c r="J3494" s="13" t="s">
        <v>15</v>
      </c>
      <c r="K3494" s="13" t="s">
        <v>16</v>
      </c>
      <c r="L3494" s="3"/>
    </row>
    <row r="3495" spans="1:12" ht="114.95" customHeight="1">
      <c r="A3495" s="32">
        <v>3456</v>
      </c>
      <c r="B3495" s="2">
        <v>44061.841666666667</v>
      </c>
      <c r="C3495" s="3" t="s">
        <v>3258</v>
      </c>
      <c r="D3495" s="3" t="s">
        <v>3263</v>
      </c>
      <c r="E3495" s="3" t="s">
        <v>226</v>
      </c>
      <c r="F3495" s="2">
        <v>44072</v>
      </c>
      <c r="G3495" s="2">
        <v>44075</v>
      </c>
      <c r="H3495" s="10">
        <v>55000</v>
      </c>
      <c r="I3495" s="10">
        <v>68000</v>
      </c>
      <c r="J3495" s="3" t="s">
        <v>19</v>
      </c>
      <c r="K3495" s="3" t="s">
        <v>16</v>
      </c>
      <c r="L3495" s="3"/>
    </row>
    <row r="3496" spans="1:12" ht="114.95" customHeight="1">
      <c r="A3496" s="32">
        <v>3458</v>
      </c>
      <c r="B3496" s="2">
        <v>44067.750694444447</v>
      </c>
      <c r="C3496" s="3" t="s">
        <v>3258</v>
      </c>
      <c r="D3496" s="3" t="s">
        <v>154</v>
      </c>
      <c r="E3496" s="3" t="s">
        <v>3284</v>
      </c>
      <c r="F3496" s="2">
        <v>44077</v>
      </c>
      <c r="G3496" s="2">
        <v>44056</v>
      </c>
      <c r="H3496" s="10">
        <v>175000</v>
      </c>
      <c r="I3496" s="10">
        <v>215000</v>
      </c>
      <c r="J3496" s="3" t="s">
        <v>61</v>
      </c>
      <c r="K3496" s="3" t="s">
        <v>16</v>
      </c>
      <c r="L3496" s="3"/>
    </row>
    <row r="3497" spans="1:12" ht="114.95" customHeight="1">
      <c r="A3497" s="32">
        <v>3457</v>
      </c>
      <c r="B3497" s="2">
        <v>44067.756944444445</v>
      </c>
      <c r="C3497" s="3" t="s">
        <v>3258</v>
      </c>
      <c r="D3497" s="3" t="s">
        <v>123</v>
      </c>
      <c r="E3497" s="3" t="s">
        <v>3285</v>
      </c>
      <c r="F3497" s="2">
        <v>44077</v>
      </c>
      <c r="G3497" s="2">
        <v>44105</v>
      </c>
      <c r="H3497" s="10">
        <v>630000</v>
      </c>
      <c r="I3497" s="10">
        <v>675000</v>
      </c>
      <c r="J3497" s="3" t="s">
        <v>19</v>
      </c>
      <c r="K3497" s="3" t="s">
        <v>16</v>
      </c>
      <c r="L3497" s="3"/>
    </row>
    <row r="3498" spans="1:12" ht="114.95" customHeight="1">
      <c r="A3498" s="32">
        <v>3459</v>
      </c>
      <c r="B3498" s="2">
        <v>44067.757638888892</v>
      </c>
      <c r="C3498" s="3" t="s">
        <v>3258</v>
      </c>
      <c r="D3498" s="3" t="s">
        <v>2574</v>
      </c>
      <c r="E3498" s="3" t="s">
        <v>3285</v>
      </c>
      <c r="F3498" s="2">
        <v>44077</v>
      </c>
      <c r="G3498" s="2">
        <v>44105</v>
      </c>
      <c r="H3498" s="10">
        <v>150000</v>
      </c>
      <c r="I3498" s="10">
        <v>175000</v>
      </c>
      <c r="J3498" s="3" t="s">
        <v>19</v>
      </c>
      <c r="K3498" s="3" t="s">
        <v>16</v>
      </c>
      <c r="L3498" s="3"/>
    </row>
    <row r="3499" spans="1:12" ht="114.95" customHeight="1">
      <c r="A3499" s="32">
        <v>3460</v>
      </c>
      <c r="B3499" s="2">
        <v>44067.761111111111</v>
      </c>
      <c r="C3499" s="3" t="s">
        <v>3258</v>
      </c>
      <c r="D3499" s="3" t="s">
        <v>43</v>
      </c>
      <c r="E3499" s="3" t="s">
        <v>158</v>
      </c>
      <c r="F3499" s="2">
        <v>44077</v>
      </c>
      <c r="G3499" s="2">
        <v>44075</v>
      </c>
      <c r="H3499" s="10">
        <v>60000</v>
      </c>
      <c r="I3499" s="10">
        <v>65000</v>
      </c>
      <c r="J3499" s="3" t="s">
        <v>37</v>
      </c>
      <c r="K3499" s="3" t="s">
        <v>16</v>
      </c>
      <c r="L3499" s="3"/>
    </row>
    <row r="3500" spans="1:12" ht="114.95" customHeight="1">
      <c r="A3500" s="32">
        <v>3461</v>
      </c>
      <c r="B3500" s="2">
        <v>44067.763194444444</v>
      </c>
      <c r="C3500" s="3" t="s">
        <v>3258</v>
      </c>
      <c r="D3500" s="3" t="s">
        <v>35</v>
      </c>
      <c r="E3500" s="3" t="s">
        <v>136</v>
      </c>
      <c r="F3500" s="2">
        <v>44077</v>
      </c>
      <c r="G3500" s="2">
        <v>44075</v>
      </c>
      <c r="H3500" s="10">
        <v>68000</v>
      </c>
      <c r="I3500" s="10">
        <v>75000</v>
      </c>
      <c r="J3500" s="3" t="s">
        <v>37</v>
      </c>
      <c r="K3500" s="3" t="s">
        <v>16</v>
      </c>
      <c r="L3500" s="3"/>
    </row>
    <row r="3501" spans="1:12" ht="114.95" customHeight="1">
      <c r="A3501" s="32">
        <v>3462</v>
      </c>
      <c r="B3501" s="2">
        <v>44067.763888888891</v>
      </c>
      <c r="C3501" s="3" t="s">
        <v>3258</v>
      </c>
      <c r="D3501" s="3" t="s">
        <v>55</v>
      </c>
      <c r="E3501" s="3" t="s">
        <v>56</v>
      </c>
      <c r="F3501" s="2">
        <v>44077</v>
      </c>
      <c r="G3501" s="2">
        <v>44075</v>
      </c>
      <c r="H3501" s="10">
        <v>25000</v>
      </c>
      <c r="I3501" s="10">
        <v>28000</v>
      </c>
      <c r="J3501" s="3" t="s">
        <v>37</v>
      </c>
      <c r="K3501" s="3" t="s">
        <v>16</v>
      </c>
      <c r="L3501" s="3"/>
    </row>
    <row r="3502" spans="1:12" ht="114.95" customHeight="1">
      <c r="A3502" s="32">
        <v>3463</v>
      </c>
      <c r="B3502" s="12">
        <v>44210.498611111114</v>
      </c>
      <c r="C3502" s="13" t="s">
        <v>3258</v>
      </c>
      <c r="D3502" s="13" t="s">
        <v>462</v>
      </c>
      <c r="E3502" s="13" t="s">
        <v>3262</v>
      </c>
      <c r="F3502" s="30">
        <f t="shared" ref="F3502:F3507" si="143">SUM(B3502 +14)</f>
        <v>44224.498611111114</v>
      </c>
      <c r="G3502" s="12">
        <v>44069</v>
      </c>
      <c r="H3502" s="14">
        <v>55000</v>
      </c>
      <c r="I3502" s="14">
        <v>67000</v>
      </c>
      <c r="J3502" s="13" t="s">
        <v>19</v>
      </c>
      <c r="K3502" s="13" t="s">
        <v>16</v>
      </c>
      <c r="L3502" s="3"/>
    </row>
    <row r="3503" spans="1:12" ht="114.95" customHeight="1">
      <c r="A3503" s="32">
        <v>3464</v>
      </c>
      <c r="B3503" s="12">
        <v>44210.500694444447</v>
      </c>
      <c r="C3503" s="13" t="s">
        <v>3258</v>
      </c>
      <c r="D3503" s="13" t="s">
        <v>560</v>
      </c>
      <c r="E3503" s="13" t="s">
        <v>322</v>
      </c>
      <c r="F3503" s="30">
        <f t="shared" si="143"/>
        <v>44224.500694444447</v>
      </c>
      <c r="G3503" s="12">
        <v>44069</v>
      </c>
      <c r="H3503" s="14">
        <v>68000</v>
      </c>
      <c r="I3503" s="14">
        <v>75000</v>
      </c>
      <c r="J3503" s="13" t="s">
        <v>19</v>
      </c>
      <c r="K3503" s="13" t="s">
        <v>16</v>
      </c>
      <c r="L3503" s="3"/>
    </row>
    <row r="3504" spans="1:12" ht="114.95" customHeight="1">
      <c r="A3504" s="32">
        <v>3465</v>
      </c>
      <c r="B3504" s="12">
        <v>44210.50277777778</v>
      </c>
      <c r="C3504" s="13" t="s">
        <v>3258</v>
      </c>
      <c r="D3504" s="13" t="s">
        <v>794</v>
      </c>
      <c r="E3504" s="13" t="s">
        <v>3286</v>
      </c>
      <c r="F3504" s="30">
        <f t="shared" si="143"/>
        <v>44224.50277777778</v>
      </c>
      <c r="G3504" s="12">
        <v>44166</v>
      </c>
      <c r="H3504" s="14">
        <v>29000</v>
      </c>
      <c r="I3504" s="14">
        <v>35000</v>
      </c>
      <c r="J3504" s="13" t="s">
        <v>19</v>
      </c>
      <c r="K3504" s="13" t="s">
        <v>16</v>
      </c>
      <c r="L3504" s="3"/>
    </row>
    <row r="3505" spans="1:12" ht="114.95" customHeight="1">
      <c r="A3505" s="32">
        <v>3466</v>
      </c>
      <c r="B3505" s="12">
        <v>44210.509722222225</v>
      </c>
      <c r="C3505" s="13" t="s">
        <v>3258</v>
      </c>
      <c r="D3505" s="13" t="s">
        <v>1231</v>
      </c>
      <c r="E3505" s="13" t="s">
        <v>3287</v>
      </c>
      <c r="F3505" s="30">
        <f t="shared" si="143"/>
        <v>44224.509722222225</v>
      </c>
      <c r="G3505" s="12">
        <v>44112</v>
      </c>
      <c r="H3505" s="14">
        <v>40000</v>
      </c>
      <c r="I3505" s="14">
        <v>80000</v>
      </c>
      <c r="J3505" s="13" t="s">
        <v>216</v>
      </c>
      <c r="K3505" s="13" t="s">
        <v>16</v>
      </c>
      <c r="L3505" s="3"/>
    </row>
    <row r="3506" spans="1:12" ht="114.95" customHeight="1">
      <c r="A3506" s="32">
        <v>3467</v>
      </c>
      <c r="B3506" s="12">
        <v>44210.515277777777</v>
      </c>
      <c r="C3506" s="13" t="s">
        <v>3258</v>
      </c>
      <c r="D3506" s="13" t="s">
        <v>3282</v>
      </c>
      <c r="E3506" s="13" t="s">
        <v>3288</v>
      </c>
      <c r="F3506" s="30">
        <f t="shared" si="143"/>
        <v>44224.515277777777</v>
      </c>
      <c r="G3506" s="12">
        <v>44197</v>
      </c>
      <c r="H3506" s="14">
        <v>75000</v>
      </c>
      <c r="I3506" s="14">
        <v>90000</v>
      </c>
      <c r="J3506" s="13" t="s">
        <v>19</v>
      </c>
      <c r="K3506" s="13" t="s">
        <v>16</v>
      </c>
      <c r="L3506" s="3"/>
    </row>
    <row r="3507" spans="1:12" ht="114.95" customHeight="1">
      <c r="A3507" s="32">
        <v>3468</v>
      </c>
      <c r="B3507" s="12">
        <v>44211.615972222222</v>
      </c>
      <c r="C3507" s="13" t="s">
        <v>3258</v>
      </c>
      <c r="D3507" s="13" t="s">
        <v>154</v>
      </c>
      <c r="E3507" s="13" t="s">
        <v>3289</v>
      </c>
      <c r="F3507" s="30">
        <f t="shared" si="143"/>
        <v>44225.615972222222</v>
      </c>
      <c r="G3507" s="12">
        <v>43972</v>
      </c>
      <c r="H3507" s="14">
        <v>77900</v>
      </c>
      <c r="I3507" s="14">
        <v>77900</v>
      </c>
      <c r="J3507" s="13" t="s">
        <v>61</v>
      </c>
      <c r="K3507" s="13" t="s">
        <v>16</v>
      </c>
      <c r="L3507" s="3"/>
    </row>
    <row r="3508" spans="1:12" ht="114.95" customHeight="1">
      <c r="A3508" s="32">
        <v>3472</v>
      </c>
      <c r="B3508" s="2">
        <v>44211.615972222222</v>
      </c>
      <c r="C3508" s="3" t="s">
        <v>3258</v>
      </c>
      <c r="D3508" s="3" t="s">
        <v>154</v>
      </c>
      <c r="E3508" s="4" t="s">
        <v>3289</v>
      </c>
      <c r="F3508" s="2">
        <f>SUM(B3508+14)</f>
        <v>44225.615972222222</v>
      </c>
      <c r="G3508" s="5">
        <v>43972</v>
      </c>
      <c r="H3508" s="6">
        <v>77900</v>
      </c>
      <c r="I3508" s="7">
        <v>77900</v>
      </c>
      <c r="J3508" s="4" t="s">
        <v>61</v>
      </c>
      <c r="K3508" s="8" t="s">
        <v>16</v>
      </c>
      <c r="L3508" s="3"/>
    </row>
    <row r="3509" spans="1:12" ht="114.95" customHeight="1">
      <c r="A3509" s="32">
        <v>3469</v>
      </c>
      <c r="B3509" s="12">
        <v>44211.618750000001</v>
      </c>
      <c r="C3509" s="13" t="s">
        <v>3258</v>
      </c>
      <c r="D3509" s="13" t="s">
        <v>123</v>
      </c>
      <c r="E3509" s="13" t="s">
        <v>3290</v>
      </c>
      <c r="F3509" s="30">
        <f>SUM(B3509 +14)</f>
        <v>44225.618750000001</v>
      </c>
      <c r="G3509" s="12">
        <v>43739</v>
      </c>
      <c r="H3509" s="14">
        <v>550000</v>
      </c>
      <c r="I3509" s="14">
        <v>575000</v>
      </c>
      <c r="J3509" s="13" t="s">
        <v>19</v>
      </c>
      <c r="K3509" s="13" t="s">
        <v>16</v>
      </c>
      <c r="L3509" s="3"/>
    </row>
    <row r="3510" spans="1:12" ht="114.95" customHeight="1">
      <c r="A3510" s="32">
        <v>3470</v>
      </c>
      <c r="B3510" s="12">
        <v>44211.620138888888</v>
      </c>
      <c r="C3510" s="13" t="s">
        <v>3258</v>
      </c>
      <c r="D3510" s="13" t="s">
        <v>2574</v>
      </c>
      <c r="E3510" s="13" t="s">
        <v>3290</v>
      </c>
      <c r="F3510" s="30">
        <f>SUM(B3510 +14)</f>
        <v>44225.620138888888</v>
      </c>
      <c r="G3510" s="12">
        <v>43739</v>
      </c>
      <c r="H3510" s="14">
        <v>130000</v>
      </c>
      <c r="I3510" s="14">
        <v>140000</v>
      </c>
      <c r="J3510" s="13" t="s">
        <v>19</v>
      </c>
      <c r="K3510" s="13" t="s">
        <v>16</v>
      </c>
      <c r="L3510" s="3"/>
    </row>
    <row r="3511" spans="1:12" ht="114.95" customHeight="1">
      <c r="A3511" s="32">
        <v>3471</v>
      </c>
      <c r="B3511" s="12">
        <v>44211.621527777781</v>
      </c>
      <c r="C3511" s="13" t="s">
        <v>3258</v>
      </c>
      <c r="D3511" s="13" t="s">
        <v>794</v>
      </c>
      <c r="E3511" s="13" t="s">
        <v>3291</v>
      </c>
      <c r="F3511" s="30">
        <f>SUM(B3511 +14)</f>
        <v>44225.621527777781</v>
      </c>
      <c r="G3511" s="12">
        <v>43800</v>
      </c>
      <c r="H3511" s="14">
        <v>25000</v>
      </c>
      <c r="I3511" s="14">
        <v>35000</v>
      </c>
      <c r="J3511" s="13" t="s">
        <v>19</v>
      </c>
      <c r="K3511" s="13" t="s">
        <v>16</v>
      </c>
      <c r="L3511" s="3"/>
    </row>
    <row r="3512" spans="1:12" ht="114.95" customHeight="1">
      <c r="A3512" s="32">
        <v>3473</v>
      </c>
      <c r="B3512" s="2">
        <v>44438.67291666667</v>
      </c>
      <c r="C3512" s="3" t="s">
        <v>3258</v>
      </c>
      <c r="D3512" s="3" t="s">
        <v>3292</v>
      </c>
      <c r="E3512" s="4" t="s">
        <v>2278</v>
      </c>
      <c r="F3512" s="2">
        <f>SUM(B3512+14)</f>
        <v>44452.67291666667</v>
      </c>
      <c r="G3512" s="5">
        <v>44438</v>
      </c>
      <c r="H3512" s="6">
        <v>211000</v>
      </c>
      <c r="I3512" s="7">
        <v>250000</v>
      </c>
      <c r="J3512" s="4" t="s">
        <v>15</v>
      </c>
      <c r="K3512" s="8" t="s">
        <v>16</v>
      </c>
      <c r="L3512" s="3"/>
    </row>
    <row r="3513" spans="1:12" ht="114.95" customHeight="1">
      <c r="A3513" s="32">
        <v>3478</v>
      </c>
      <c r="B3513" s="2">
        <v>44440.416666666664</v>
      </c>
      <c r="C3513" s="3" t="s">
        <v>3258</v>
      </c>
      <c r="D3513" s="3" t="s">
        <v>3293</v>
      </c>
      <c r="E3513" s="4" t="s">
        <v>3294</v>
      </c>
      <c r="F3513" s="2">
        <f>SUM(B3513+14)</f>
        <v>44454.416666666664</v>
      </c>
      <c r="G3513" s="5">
        <v>44315</v>
      </c>
      <c r="H3513" s="6">
        <v>137200</v>
      </c>
      <c r="I3513" s="7">
        <v>137200</v>
      </c>
      <c r="J3513" s="4" t="s">
        <v>15</v>
      </c>
      <c r="K3513" s="8" t="s">
        <v>16</v>
      </c>
      <c r="L3513" s="3"/>
    </row>
    <row r="3514" spans="1:12" ht="114.95" customHeight="1">
      <c r="A3514" s="32">
        <v>3479</v>
      </c>
      <c r="B3514" s="2">
        <v>44447.943055555559</v>
      </c>
      <c r="C3514" s="3" t="s">
        <v>3258</v>
      </c>
      <c r="D3514" s="3" t="s">
        <v>3263</v>
      </c>
      <c r="E3514" s="4" t="s">
        <v>3295</v>
      </c>
      <c r="F3514" s="2">
        <f>SUM(B3514+14)</f>
        <v>44461.943055555559</v>
      </c>
      <c r="G3514" s="5">
        <v>44440</v>
      </c>
      <c r="H3514" s="6">
        <v>55000</v>
      </c>
      <c r="I3514" s="7">
        <v>68000</v>
      </c>
      <c r="J3514" s="4" t="s">
        <v>19</v>
      </c>
      <c r="K3514" s="8" t="s">
        <v>16</v>
      </c>
      <c r="L3514" s="3"/>
    </row>
    <row r="3515" spans="1:12" ht="114.95" customHeight="1">
      <c r="A3515" s="32">
        <v>3475</v>
      </c>
      <c r="B3515" s="2">
        <v>44447.950694444444</v>
      </c>
      <c r="C3515" s="3" t="s">
        <v>3258</v>
      </c>
      <c r="D3515" s="3" t="s">
        <v>43</v>
      </c>
      <c r="E3515" s="4" t="s">
        <v>158</v>
      </c>
      <c r="F3515" s="2">
        <f>SUM(B3515 + 14)</f>
        <v>44461.950694444444</v>
      </c>
      <c r="G3515" s="21">
        <v>44440</v>
      </c>
      <c r="H3515" s="23">
        <v>60000</v>
      </c>
      <c r="I3515" s="23">
        <v>65000</v>
      </c>
      <c r="J3515" s="13" t="s">
        <v>37</v>
      </c>
      <c r="K3515" s="24" t="s">
        <v>16</v>
      </c>
      <c r="L3515" s="3"/>
    </row>
    <row r="3516" spans="1:12" ht="114.95" customHeight="1">
      <c r="A3516" s="32">
        <v>3480</v>
      </c>
      <c r="B3516" s="2">
        <v>44447.953472222223</v>
      </c>
      <c r="C3516" s="3" t="s">
        <v>3258</v>
      </c>
      <c r="D3516" s="3" t="s">
        <v>35</v>
      </c>
      <c r="E3516" s="4" t="s">
        <v>136</v>
      </c>
      <c r="F3516" s="2">
        <f>SUM(B3516+14)</f>
        <v>44461.953472222223</v>
      </c>
      <c r="G3516" s="5">
        <v>44440</v>
      </c>
      <c r="H3516" s="6">
        <v>50000</v>
      </c>
      <c r="I3516" s="7">
        <v>68000</v>
      </c>
      <c r="J3516" s="4" t="s">
        <v>37</v>
      </c>
      <c r="K3516" s="8" t="s">
        <v>16</v>
      </c>
      <c r="L3516" s="3"/>
    </row>
    <row r="3517" spans="1:12" ht="114.95" customHeight="1">
      <c r="A3517" s="32">
        <v>3481</v>
      </c>
      <c r="B3517" s="2">
        <v>44447.956250000003</v>
      </c>
      <c r="C3517" s="3" t="s">
        <v>3258</v>
      </c>
      <c r="D3517" s="3" t="s">
        <v>55</v>
      </c>
      <c r="E3517" s="4" t="s">
        <v>56</v>
      </c>
      <c r="F3517" s="2">
        <f>SUM(B3517+14)</f>
        <v>44461.956250000003</v>
      </c>
      <c r="G3517" s="5">
        <v>44440</v>
      </c>
      <c r="H3517" s="6">
        <v>30000</v>
      </c>
      <c r="I3517" s="7">
        <v>35000</v>
      </c>
      <c r="J3517" s="4" t="s">
        <v>37</v>
      </c>
      <c r="K3517" s="8" t="s">
        <v>16</v>
      </c>
      <c r="L3517" s="3"/>
    </row>
    <row r="3518" spans="1:12" ht="114.95" customHeight="1">
      <c r="A3518" s="32">
        <v>3482</v>
      </c>
      <c r="B3518" s="2">
        <v>44447.961805555555</v>
      </c>
      <c r="C3518" s="3" t="s">
        <v>3258</v>
      </c>
      <c r="D3518" s="3" t="s">
        <v>123</v>
      </c>
      <c r="E3518" s="4" t="s">
        <v>3290</v>
      </c>
      <c r="F3518" s="2">
        <f>SUM(B3518+14)</f>
        <v>44461.961805555555</v>
      </c>
      <c r="G3518" s="5">
        <v>44470</v>
      </c>
      <c r="H3518" s="6">
        <v>580000</v>
      </c>
      <c r="I3518" s="7">
        <v>630000</v>
      </c>
      <c r="J3518" s="4" t="s">
        <v>19</v>
      </c>
      <c r="K3518" s="8" t="s">
        <v>16</v>
      </c>
      <c r="L3518" s="3"/>
    </row>
    <row r="3519" spans="1:12" ht="114.95" customHeight="1">
      <c r="A3519" s="32">
        <v>3476</v>
      </c>
      <c r="B3519" s="2">
        <v>44447.968055555553</v>
      </c>
      <c r="C3519" s="3" t="s">
        <v>3258</v>
      </c>
      <c r="D3519" s="3" t="s">
        <v>2574</v>
      </c>
      <c r="E3519" s="4" t="s">
        <v>3290</v>
      </c>
      <c r="F3519" s="2">
        <f>SUM(B3519 + 14)</f>
        <v>44461.968055555553</v>
      </c>
      <c r="G3519" s="21">
        <v>44470</v>
      </c>
      <c r="H3519" s="23">
        <v>165000</v>
      </c>
      <c r="I3519" s="23">
        <v>190000</v>
      </c>
      <c r="J3519" s="13" t="s">
        <v>19</v>
      </c>
      <c r="K3519" s="24" t="s">
        <v>16</v>
      </c>
      <c r="L3519" s="3"/>
    </row>
    <row r="3520" spans="1:12" ht="114.95" customHeight="1">
      <c r="A3520" s="32">
        <v>3477</v>
      </c>
      <c r="B3520" s="2">
        <v>44447.986111111109</v>
      </c>
      <c r="C3520" s="3" t="s">
        <v>3258</v>
      </c>
      <c r="D3520" s="3" t="s">
        <v>462</v>
      </c>
      <c r="E3520" s="4" t="s">
        <v>3262</v>
      </c>
      <c r="F3520" s="2">
        <f>SUM(B3520 + 14)</f>
        <v>44461.986111111109</v>
      </c>
      <c r="G3520" s="21">
        <v>44434</v>
      </c>
      <c r="H3520" s="23">
        <v>45000</v>
      </c>
      <c r="I3520" s="23">
        <v>60000</v>
      </c>
      <c r="J3520" s="13" t="s">
        <v>19</v>
      </c>
      <c r="K3520" s="24" t="s">
        <v>16</v>
      </c>
      <c r="L3520" s="3"/>
    </row>
    <row r="3521" spans="1:12" ht="114.95" customHeight="1">
      <c r="A3521" s="32">
        <v>3483</v>
      </c>
      <c r="B3521" s="2">
        <v>44447.993750000001</v>
      </c>
      <c r="C3521" s="3" t="s">
        <v>3258</v>
      </c>
      <c r="D3521" s="3" t="s">
        <v>560</v>
      </c>
      <c r="E3521" s="4" t="s">
        <v>322</v>
      </c>
      <c r="F3521" s="2">
        <f>SUM(B3521+14)</f>
        <v>44461.993750000001</v>
      </c>
      <c r="G3521" s="5">
        <v>44434</v>
      </c>
      <c r="H3521" s="6">
        <v>72000</v>
      </c>
      <c r="I3521" s="7">
        <v>75000</v>
      </c>
      <c r="J3521" s="4" t="s">
        <v>19</v>
      </c>
      <c r="K3521" s="8" t="s">
        <v>16</v>
      </c>
      <c r="L3521" s="3"/>
    </row>
    <row r="3522" spans="1:12" ht="114.95" customHeight="1">
      <c r="A3522" s="32">
        <v>3474</v>
      </c>
      <c r="B3522" s="2">
        <v>44455.48541666667</v>
      </c>
      <c r="C3522" s="3" t="s">
        <v>3258</v>
      </c>
      <c r="D3522" s="3" t="s">
        <v>154</v>
      </c>
      <c r="E3522" s="4" t="s">
        <v>29</v>
      </c>
      <c r="F3522" s="2">
        <f>SUM(B3522 + 14)</f>
        <v>44469.48541666667</v>
      </c>
      <c r="G3522" s="21">
        <v>44447</v>
      </c>
      <c r="H3522" s="23">
        <v>100000</v>
      </c>
      <c r="I3522" s="23">
        <v>110000</v>
      </c>
      <c r="J3522" s="13" t="s">
        <v>15</v>
      </c>
      <c r="K3522" s="24" t="s">
        <v>16</v>
      </c>
      <c r="L3522" s="3"/>
    </row>
    <row r="3523" spans="1:12" ht="114.95" customHeight="1">
      <c r="A3523" s="32">
        <v>4942</v>
      </c>
      <c r="B3523" s="2">
        <v>44536</v>
      </c>
      <c r="C3523" s="3" t="s">
        <v>3258</v>
      </c>
      <c r="D3523" s="3" t="s">
        <v>3296</v>
      </c>
      <c r="E3523" s="4" t="s">
        <v>3297</v>
      </c>
      <c r="F3523" s="2">
        <v>44550</v>
      </c>
      <c r="G3523" s="5">
        <v>44536</v>
      </c>
      <c r="H3523" s="6">
        <v>41510</v>
      </c>
      <c r="I3523" s="7">
        <v>46000</v>
      </c>
      <c r="J3523" s="4" t="s">
        <v>61</v>
      </c>
      <c r="K3523" s="8" t="s">
        <v>16</v>
      </c>
      <c r="L3523" s="3" t="s">
        <v>386</v>
      </c>
    </row>
    <row r="3524" spans="1:12" ht="114.95" customHeight="1">
      <c r="A3524" s="32">
        <v>3487</v>
      </c>
      <c r="B3524" s="2">
        <v>43138</v>
      </c>
      <c r="C3524" s="3" t="s">
        <v>1888</v>
      </c>
      <c r="D3524" s="3" t="s">
        <v>1015</v>
      </c>
      <c r="E3524" s="4" t="s">
        <v>706</v>
      </c>
      <c r="F3524" s="2">
        <v>43297</v>
      </c>
      <c r="G3524" s="5">
        <v>43107</v>
      </c>
      <c r="H3524" s="6">
        <v>400000</v>
      </c>
      <c r="I3524" s="7">
        <v>400000</v>
      </c>
      <c r="J3524" s="4" t="s">
        <v>19</v>
      </c>
      <c r="K3524" s="8" t="s">
        <v>16</v>
      </c>
      <c r="L3524" s="3" t="s">
        <v>103</v>
      </c>
    </row>
    <row r="3525" spans="1:12" ht="114.95" customHeight="1">
      <c r="A3525" s="32">
        <v>3484</v>
      </c>
      <c r="B3525" s="2">
        <v>43188</v>
      </c>
      <c r="C3525" s="2" t="s">
        <v>1888</v>
      </c>
      <c r="D3525" s="3" t="s">
        <v>600</v>
      </c>
      <c r="E3525" s="4" t="s">
        <v>3298</v>
      </c>
      <c r="F3525" s="2">
        <f>B3525+10</f>
        <v>43198</v>
      </c>
      <c r="G3525" s="5" t="s">
        <v>3299</v>
      </c>
      <c r="H3525" s="7">
        <v>28000</v>
      </c>
      <c r="I3525" s="7">
        <v>28000</v>
      </c>
      <c r="J3525" s="4" t="s">
        <v>37</v>
      </c>
      <c r="K3525" s="8" t="s">
        <v>16</v>
      </c>
      <c r="L3525" s="3"/>
    </row>
    <row r="3526" spans="1:12" ht="114.95" customHeight="1">
      <c r="A3526" s="32">
        <v>3485</v>
      </c>
      <c r="B3526" s="2">
        <v>43221</v>
      </c>
      <c r="C3526" s="2" t="s">
        <v>1888</v>
      </c>
      <c r="D3526" s="3" t="s">
        <v>2053</v>
      </c>
      <c r="E3526" s="4" t="s">
        <v>3300</v>
      </c>
      <c r="F3526" s="2">
        <f>B3526+10</f>
        <v>43231</v>
      </c>
      <c r="G3526" s="5">
        <v>43271</v>
      </c>
      <c r="H3526" s="6">
        <v>46000</v>
      </c>
      <c r="I3526" s="6">
        <v>46000</v>
      </c>
      <c r="J3526" s="4" t="s">
        <v>153</v>
      </c>
      <c r="K3526" s="8" t="s">
        <v>16</v>
      </c>
      <c r="L3526" s="3"/>
    </row>
    <row r="3527" spans="1:12" ht="114.95" customHeight="1">
      <c r="A3527" s="32">
        <v>3486</v>
      </c>
      <c r="B3527" s="2">
        <v>43249</v>
      </c>
      <c r="C3527" s="2" t="s">
        <v>1888</v>
      </c>
      <c r="D3527" s="3" t="s">
        <v>3301</v>
      </c>
      <c r="E3527" s="4" t="s">
        <v>3302</v>
      </c>
      <c r="F3527" s="2">
        <f>B3527+10</f>
        <v>43259</v>
      </c>
      <c r="G3527" s="5">
        <v>43282</v>
      </c>
      <c r="H3527" s="6">
        <v>125000</v>
      </c>
      <c r="I3527" s="7">
        <v>125000</v>
      </c>
      <c r="J3527" s="4" t="s">
        <v>153</v>
      </c>
      <c r="K3527" s="8" t="s">
        <v>16</v>
      </c>
      <c r="L3527" s="3"/>
    </row>
    <row r="3528" spans="1:12" ht="114.95" customHeight="1">
      <c r="A3528" s="32">
        <v>3493</v>
      </c>
      <c r="B3528" s="2">
        <v>43271</v>
      </c>
      <c r="C3528" s="3" t="s">
        <v>1888</v>
      </c>
      <c r="D3528" s="3" t="s">
        <v>600</v>
      </c>
      <c r="E3528" s="4" t="s">
        <v>3303</v>
      </c>
      <c r="F3528" s="2">
        <f t="shared" ref="F3528:F3534" si="144">B3528 + 14</f>
        <v>43285</v>
      </c>
      <c r="G3528" s="5">
        <v>43286</v>
      </c>
      <c r="H3528" s="6">
        <v>27000</v>
      </c>
      <c r="I3528" s="7">
        <v>27000</v>
      </c>
      <c r="J3528" s="4" t="s">
        <v>153</v>
      </c>
      <c r="K3528" s="8" t="s">
        <v>16</v>
      </c>
      <c r="L3528" s="3"/>
    </row>
    <row r="3529" spans="1:12" ht="114.95" customHeight="1">
      <c r="A3529" s="32">
        <v>3488</v>
      </c>
      <c r="B3529" s="2">
        <v>43340</v>
      </c>
      <c r="C3529" s="3" t="s">
        <v>1888</v>
      </c>
      <c r="D3529" s="3" t="s">
        <v>3304</v>
      </c>
      <c r="E3529" s="4" t="s">
        <v>289</v>
      </c>
      <c r="F3529" s="2">
        <f t="shared" si="144"/>
        <v>43354</v>
      </c>
      <c r="G3529" s="5">
        <v>43308</v>
      </c>
      <c r="H3529" s="6">
        <v>60000</v>
      </c>
      <c r="I3529" s="7">
        <v>60000</v>
      </c>
      <c r="J3529" s="4" t="s">
        <v>15</v>
      </c>
      <c r="K3529" s="8" t="s">
        <v>16</v>
      </c>
      <c r="L3529" s="3"/>
    </row>
    <row r="3530" spans="1:12" ht="114.95" customHeight="1">
      <c r="A3530" s="32">
        <v>3489</v>
      </c>
      <c r="B3530" s="2">
        <v>43340</v>
      </c>
      <c r="C3530" s="3" t="s">
        <v>1888</v>
      </c>
      <c r="D3530" s="3" t="s">
        <v>3301</v>
      </c>
      <c r="E3530" s="4" t="s">
        <v>3302</v>
      </c>
      <c r="F3530" s="2">
        <f t="shared" si="144"/>
        <v>43354</v>
      </c>
      <c r="G3530" s="5">
        <v>43282</v>
      </c>
      <c r="H3530" s="6">
        <v>125000</v>
      </c>
      <c r="I3530" s="9">
        <v>125000</v>
      </c>
      <c r="J3530" s="4" t="s">
        <v>153</v>
      </c>
      <c r="K3530" s="8" t="s">
        <v>16</v>
      </c>
      <c r="L3530" s="3"/>
    </row>
    <row r="3531" spans="1:12" ht="114.95" customHeight="1">
      <c r="A3531" s="32">
        <v>3492</v>
      </c>
      <c r="B3531" s="2">
        <v>43340</v>
      </c>
      <c r="C3531" s="3" t="s">
        <v>1888</v>
      </c>
      <c r="D3531" s="3" t="s">
        <v>430</v>
      </c>
      <c r="E3531" s="4" t="s">
        <v>431</v>
      </c>
      <c r="F3531" s="2">
        <f t="shared" si="144"/>
        <v>43354</v>
      </c>
      <c r="G3531" s="5">
        <v>43282</v>
      </c>
      <c r="H3531" s="6">
        <v>30000</v>
      </c>
      <c r="I3531" s="9">
        <v>30000</v>
      </c>
      <c r="J3531" s="4" t="s">
        <v>166</v>
      </c>
      <c r="K3531" s="8" t="s">
        <v>16</v>
      </c>
      <c r="L3531" s="3"/>
    </row>
    <row r="3532" spans="1:12" ht="114.95" customHeight="1">
      <c r="A3532" s="32">
        <v>3490</v>
      </c>
      <c r="B3532" s="2">
        <v>43341</v>
      </c>
      <c r="C3532" s="3" t="s">
        <v>1888</v>
      </c>
      <c r="D3532" s="3" t="s">
        <v>209</v>
      </c>
      <c r="E3532" s="4" t="s">
        <v>93</v>
      </c>
      <c r="F3532" s="2">
        <f t="shared" si="144"/>
        <v>43355</v>
      </c>
      <c r="G3532" s="5">
        <v>43282</v>
      </c>
      <c r="H3532" s="6">
        <v>288208</v>
      </c>
      <c r="I3532" s="7">
        <v>288208</v>
      </c>
      <c r="J3532" s="4" t="s">
        <v>19</v>
      </c>
      <c r="K3532" s="8" t="s">
        <v>16</v>
      </c>
      <c r="L3532" s="3"/>
    </row>
    <row r="3533" spans="1:12" ht="114.95" customHeight="1">
      <c r="A3533" s="32">
        <v>3491</v>
      </c>
      <c r="B3533" s="2">
        <v>43341</v>
      </c>
      <c r="C3533" s="3" t="s">
        <v>1888</v>
      </c>
      <c r="D3533" s="3" t="s">
        <v>2053</v>
      </c>
      <c r="E3533" s="4" t="s">
        <v>3300</v>
      </c>
      <c r="F3533" s="2">
        <f t="shared" si="144"/>
        <v>43355</v>
      </c>
      <c r="G3533" s="5">
        <v>43313</v>
      </c>
      <c r="H3533" s="6">
        <v>46000</v>
      </c>
      <c r="I3533" s="7">
        <v>46000</v>
      </c>
      <c r="J3533" s="4" t="s">
        <v>153</v>
      </c>
      <c r="K3533" s="8" t="s">
        <v>16</v>
      </c>
      <c r="L3533" s="3"/>
    </row>
    <row r="3534" spans="1:12" ht="114.95" customHeight="1">
      <c r="A3534" s="32">
        <v>3495</v>
      </c>
      <c r="B3534" s="2">
        <v>43357</v>
      </c>
      <c r="C3534" s="3" t="s">
        <v>1888</v>
      </c>
      <c r="D3534" s="3" t="s">
        <v>3305</v>
      </c>
      <c r="E3534" s="4" t="s">
        <v>3306</v>
      </c>
      <c r="F3534" s="2">
        <f t="shared" si="144"/>
        <v>43371</v>
      </c>
      <c r="G3534" s="5">
        <v>43374</v>
      </c>
      <c r="H3534" s="6">
        <v>30000</v>
      </c>
      <c r="I3534" s="7">
        <v>30000</v>
      </c>
      <c r="J3534" s="4" t="s">
        <v>19</v>
      </c>
      <c r="K3534" s="8" t="s">
        <v>16</v>
      </c>
      <c r="L3534" s="3"/>
    </row>
    <row r="3535" spans="1:12" ht="114.95" customHeight="1">
      <c r="A3535" s="32">
        <v>3496</v>
      </c>
      <c r="B3535" s="56">
        <v>43370</v>
      </c>
      <c r="C3535" s="57" t="s">
        <v>1888</v>
      </c>
      <c r="D3535" s="57" t="s">
        <v>323</v>
      </c>
      <c r="E3535" s="58" t="s">
        <v>3307</v>
      </c>
      <c r="F3535" s="56">
        <f>SUM(B3535 +14)</f>
        <v>43384</v>
      </c>
      <c r="G3535" s="59">
        <v>43385</v>
      </c>
      <c r="H3535" s="60">
        <v>25000</v>
      </c>
      <c r="I3535" s="61">
        <v>25000</v>
      </c>
      <c r="J3535" s="58" t="s">
        <v>15</v>
      </c>
      <c r="K3535" s="57" t="s">
        <v>16</v>
      </c>
      <c r="L3535" s="57"/>
    </row>
    <row r="3536" spans="1:12" ht="114.95" customHeight="1">
      <c r="A3536" s="32">
        <v>3497</v>
      </c>
      <c r="B3536" s="2">
        <v>43425</v>
      </c>
      <c r="C3536" s="2" t="s">
        <v>1888</v>
      </c>
      <c r="D3536" s="3" t="s">
        <v>1027</v>
      </c>
      <c r="E3536" s="4" t="s">
        <v>1091</v>
      </c>
      <c r="F3536" s="2">
        <f t="shared" ref="F3536:F3547" si="145">SUM(B3536+14)</f>
        <v>43439</v>
      </c>
      <c r="G3536" s="5">
        <v>43466</v>
      </c>
      <c r="H3536" s="6">
        <v>475000</v>
      </c>
      <c r="I3536" s="7">
        <v>475000</v>
      </c>
      <c r="J3536" s="4" t="s">
        <v>202</v>
      </c>
      <c r="K3536" s="8" t="s">
        <v>16</v>
      </c>
      <c r="L3536" s="3"/>
    </row>
    <row r="3537" spans="1:12" ht="114.95" customHeight="1">
      <c r="A3537" s="32">
        <v>3498</v>
      </c>
      <c r="B3537" s="2">
        <v>43441</v>
      </c>
      <c r="C3537" s="2" t="s">
        <v>1888</v>
      </c>
      <c r="D3537" s="3" t="s">
        <v>3308</v>
      </c>
      <c r="E3537" s="4" t="s">
        <v>3309</v>
      </c>
      <c r="F3537" s="2">
        <f t="shared" si="145"/>
        <v>43455</v>
      </c>
      <c r="G3537" s="5">
        <v>43465</v>
      </c>
      <c r="H3537" s="6">
        <v>42000</v>
      </c>
      <c r="I3537" s="7">
        <v>42000</v>
      </c>
      <c r="J3537" s="4" t="s">
        <v>15</v>
      </c>
      <c r="K3537" s="8" t="s">
        <v>16</v>
      </c>
      <c r="L3537" s="3"/>
    </row>
    <row r="3538" spans="1:12" ht="114.95" customHeight="1">
      <c r="A3538" s="32">
        <v>3499</v>
      </c>
      <c r="B3538" s="2">
        <v>43468</v>
      </c>
      <c r="C3538" s="2" t="s">
        <v>1888</v>
      </c>
      <c r="D3538" s="3" t="s">
        <v>3310</v>
      </c>
      <c r="E3538" s="4" t="s">
        <v>3311</v>
      </c>
      <c r="F3538" s="2">
        <f t="shared" si="145"/>
        <v>43482</v>
      </c>
      <c r="G3538" s="5">
        <v>43510</v>
      </c>
      <c r="H3538" s="6">
        <v>75000</v>
      </c>
      <c r="I3538" s="7">
        <v>75000</v>
      </c>
      <c r="J3538" s="4" t="s">
        <v>19</v>
      </c>
      <c r="K3538" s="8" t="s">
        <v>15</v>
      </c>
      <c r="L3538" s="3" t="s">
        <v>3312</v>
      </c>
    </row>
    <row r="3539" spans="1:12" ht="114.95" customHeight="1">
      <c r="A3539" s="32">
        <v>3500</v>
      </c>
      <c r="B3539" s="2">
        <v>43510</v>
      </c>
      <c r="C3539" s="3" t="s">
        <v>1888</v>
      </c>
      <c r="D3539" s="3" t="s">
        <v>1821</v>
      </c>
      <c r="E3539" s="4" t="s">
        <v>46</v>
      </c>
      <c r="F3539" s="2">
        <f t="shared" si="145"/>
        <v>43524</v>
      </c>
      <c r="G3539" s="5">
        <v>43525</v>
      </c>
      <c r="H3539" s="6">
        <v>80000</v>
      </c>
      <c r="I3539" s="7">
        <v>99000</v>
      </c>
      <c r="J3539" s="4" t="s">
        <v>153</v>
      </c>
      <c r="K3539" s="8" t="s">
        <v>16</v>
      </c>
      <c r="L3539" s="3"/>
    </row>
    <row r="3540" spans="1:12" ht="114.95" customHeight="1">
      <c r="A3540" s="32">
        <v>3501</v>
      </c>
      <c r="B3540" s="2">
        <v>43510</v>
      </c>
      <c r="C3540" s="3" t="s">
        <v>1888</v>
      </c>
      <c r="D3540" s="3" t="s">
        <v>2144</v>
      </c>
      <c r="E3540" s="4" t="s">
        <v>757</v>
      </c>
      <c r="F3540" s="2">
        <f t="shared" si="145"/>
        <v>43524</v>
      </c>
      <c r="G3540" s="5">
        <v>43525</v>
      </c>
      <c r="H3540" s="6">
        <v>120000</v>
      </c>
      <c r="I3540" s="7">
        <v>3000000</v>
      </c>
      <c r="J3540" s="4" t="s">
        <v>153</v>
      </c>
      <c r="K3540" s="8" t="s">
        <v>16</v>
      </c>
      <c r="L3540" s="3"/>
    </row>
    <row r="3541" spans="1:12" ht="114.95" customHeight="1">
      <c r="A3541" s="32">
        <v>3502</v>
      </c>
      <c r="B3541" s="2">
        <v>43510</v>
      </c>
      <c r="C3541" s="3" t="s">
        <v>1888</v>
      </c>
      <c r="D3541" s="3" t="s">
        <v>3313</v>
      </c>
      <c r="E3541" s="4" t="s">
        <v>3314</v>
      </c>
      <c r="F3541" s="2">
        <f t="shared" si="145"/>
        <v>43524</v>
      </c>
      <c r="G3541" s="5">
        <v>43525</v>
      </c>
      <c r="H3541" s="6">
        <v>50000</v>
      </c>
      <c r="I3541" s="7">
        <v>50000</v>
      </c>
      <c r="J3541" s="4" t="s">
        <v>15</v>
      </c>
      <c r="K3541" s="8" t="s">
        <v>16</v>
      </c>
      <c r="L3541" s="3"/>
    </row>
    <row r="3542" spans="1:12" ht="114.95" customHeight="1">
      <c r="A3542" s="32">
        <v>3504</v>
      </c>
      <c r="B3542" s="2">
        <v>43522</v>
      </c>
      <c r="C3542" s="3" t="s">
        <v>1888</v>
      </c>
      <c r="D3542" s="3" t="s">
        <v>3315</v>
      </c>
      <c r="E3542" s="4" t="s">
        <v>27</v>
      </c>
      <c r="F3542" s="2">
        <f t="shared" si="145"/>
        <v>43536</v>
      </c>
      <c r="G3542" s="5">
        <v>43539</v>
      </c>
      <c r="H3542" s="6">
        <v>26000</v>
      </c>
      <c r="I3542" s="7">
        <v>26000</v>
      </c>
      <c r="J3542" s="4" t="s">
        <v>19</v>
      </c>
      <c r="K3542" s="8" t="s">
        <v>16</v>
      </c>
      <c r="L3542" s="3"/>
    </row>
    <row r="3543" spans="1:12" ht="114.95" customHeight="1">
      <c r="A3543" s="32">
        <v>3503</v>
      </c>
      <c r="B3543" s="2">
        <v>43523</v>
      </c>
      <c r="C3543" s="3" t="s">
        <v>1888</v>
      </c>
      <c r="D3543" s="3" t="s">
        <v>3316</v>
      </c>
      <c r="E3543" s="4" t="s">
        <v>3317</v>
      </c>
      <c r="F3543" s="2">
        <f t="shared" si="145"/>
        <v>43537</v>
      </c>
      <c r="G3543" s="5">
        <v>43539</v>
      </c>
      <c r="H3543" s="6">
        <v>28000</v>
      </c>
      <c r="I3543" s="7">
        <v>28000</v>
      </c>
      <c r="J3543" s="4" t="s">
        <v>153</v>
      </c>
      <c r="K3543" s="8" t="s">
        <v>16</v>
      </c>
      <c r="L3543" s="3"/>
    </row>
    <row r="3544" spans="1:12" ht="114.95" customHeight="1">
      <c r="A3544" s="32">
        <v>3505</v>
      </c>
      <c r="B3544" s="2">
        <v>43535</v>
      </c>
      <c r="C3544" s="3" t="s">
        <v>1888</v>
      </c>
      <c r="D3544" s="3" t="s">
        <v>3318</v>
      </c>
      <c r="E3544" s="4" t="s">
        <v>289</v>
      </c>
      <c r="F3544" s="2">
        <f t="shared" si="145"/>
        <v>43549</v>
      </c>
      <c r="G3544" s="5">
        <v>43549</v>
      </c>
      <c r="H3544" s="6">
        <v>28000</v>
      </c>
      <c r="I3544" s="7">
        <v>28000</v>
      </c>
      <c r="J3544" s="4" t="s">
        <v>153</v>
      </c>
      <c r="K3544" s="8" t="s">
        <v>16</v>
      </c>
      <c r="L3544" s="3"/>
    </row>
    <row r="3545" spans="1:12" ht="114.95" customHeight="1">
      <c r="A3545" s="32">
        <v>3506</v>
      </c>
      <c r="B3545" s="2">
        <v>43550</v>
      </c>
      <c r="C3545" s="3" t="s">
        <v>1888</v>
      </c>
      <c r="D3545" s="3" t="s">
        <v>2349</v>
      </c>
      <c r="E3545" s="11" t="s">
        <v>120</v>
      </c>
      <c r="F3545" s="2">
        <f t="shared" si="145"/>
        <v>43564</v>
      </c>
      <c r="G3545" s="5">
        <v>43261</v>
      </c>
      <c r="H3545" s="6">
        <v>40000</v>
      </c>
      <c r="I3545" s="7">
        <v>40000</v>
      </c>
      <c r="J3545" s="4" t="s">
        <v>30</v>
      </c>
      <c r="K3545" s="8" t="s">
        <v>16</v>
      </c>
      <c r="L3545" s="3"/>
    </row>
    <row r="3546" spans="1:12" ht="114.95" customHeight="1">
      <c r="A3546" s="32">
        <v>3507</v>
      </c>
      <c r="B3546" s="2">
        <v>43565</v>
      </c>
      <c r="C3546" s="3" t="s">
        <v>1888</v>
      </c>
      <c r="D3546" s="3" t="s">
        <v>154</v>
      </c>
      <c r="E3546" s="4" t="s">
        <v>2903</v>
      </c>
      <c r="F3546" s="2">
        <f t="shared" si="145"/>
        <v>43579</v>
      </c>
      <c r="G3546" s="5">
        <v>43581</v>
      </c>
      <c r="H3546" s="6">
        <v>36000</v>
      </c>
      <c r="I3546" s="7">
        <v>36000</v>
      </c>
      <c r="J3546" s="4" t="s">
        <v>15</v>
      </c>
      <c r="K3546" s="8" t="s">
        <v>16</v>
      </c>
      <c r="L3546" s="3"/>
    </row>
    <row r="3547" spans="1:12" ht="114.95" customHeight="1">
      <c r="A3547" s="32">
        <v>3508</v>
      </c>
      <c r="B3547" s="2">
        <v>43577</v>
      </c>
      <c r="C3547" s="3" t="s">
        <v>1888</v>
      </c>
      <c r="D3547" s="3" t="s">
        <v>3301</v>
      </c>
      <c r="E3547" s="4" t="s">
        <v>3302</v>
      </c>
      <c r="F3547" s="2">
        <f t="shared" si="145"/>
        <v>43591</v>
      </c>
      <c r="G3547" s="5">
        <v>43647</v>
      </c>
      <c r="H3547" s="6">
        <v>129500</v>
      </c>
      <c r="I3547" s="7">
        <v>129500</v>
      </c>
      <c r="J3547" s="4" t="s">
        <v>19</v>
      </c>
      <c r="K3547" s="8" t="s">
        <v>16</v>
      </c>
      <c r="L3547" s="3"/>
    </row>
    <row r="3548" spans="1:12" ht="114.95" customHeight="1">
      <c r="A3548" s="32">
        <v>3509</v>
      </c>
      <c r="B3548" s="2">
        <v>43586</v>
      </c>
      <c r="C3548" s="3" t="s">
        <v>1888</v>
      </c>
      <c r="D3548" s="3" t="s">
        <v>28</v>
      </c>
      <c r="E3548" s="4" t="s">
        <v>29</v>
      </c>
      <c r="F3548" s="2">
        <f>SUM(B3548 +14)</f>
        <v>43600</v>
      </c>
      <c r="G3548" s="5">
        <v>43600</v>
      </c>
      <c r="H3548" s="6">
        <v>40000</v>
      </c>
      <c r="I3548" s="7">
        <v>40000</v>
      </c>
      <c r="J3548" s="4" t="s">
        <v>15</v>
      </c>
      <c r="K3548" s="8" t="s">
        <v>16</v>
      </c>
      <c r="L3548" s="3"/>
    </row>
    <row r="3549" spans="1:12" ht="114.95" customHeight="1">
      <c r="A3549" s="32">
        <v>3514</v>
      </c>
      <c r="B3549" s="2">
        <v>43591</v>
      </c>
      <c r="C3549" s="3" t="s">
        <v>1888</v>
      </c>
      <c r="D3549" s="3" t="s">
        <v>252</v>
      </c>
      <c r="E3549" s="4" t="s">
        <v>253</v>
      </c>
      <c r="F3549" s="2">
        <v>43635</v>
      </c>
      <c r="G3549" s="5">
        <v>43472</v>
      </c>
      <c r="H3549" s="6">
        <v>64000</v>
      </c>
      <c r="I3549" s="7">
        <v>64000</v>
      </c>
      <c r="J3549" s="4" t="s">
        <v>15</v>
      </c>
      <c r="K3549" s="8" t="s">
        <v>16</v>
      </c>
      <c r="L3549" s="3"/>
    </row>
    <row r="3550" spans="1:12" ht="114.95" customHeight="1">
      <c r="A3550" s="32">
        <v>3510</v>
      </c>
      <c r="B3550" s="2">
        <v>43606</v>
      </c>
      <c r="C3550" s="3" t="s">
        <v>1888</v>
      </c>
      <c r="D3550" s="3" t="s">
        <v>2053</v>
      </c>
      <c r="E3550" s="4" t="s">
        <v>3300</v>
      </c>
      <c r="F3550" s="2">
        <f>SUM(B3550 +14)</f>
        <v>43620</v>
      </c>
      <c r="G3550" s="5">
        <v>43636</v>
      </c>
      <c r="H3550" s="6">
        <v>48000</v>
      </c>
      <c r="I3550" s="7">
        <v>48000</v>
      </c>
      <c r="J3550" s="4" t="s">
        <v>19</v>
      </c>
      <c r="K3550" s="8" t="s">
        <v>16</v>
      </c>
      <c r="L3550" s="3"/>
    </row>
    <row r="3551" spans="1:12" ht="114.95" customHeight="1">
      <c r="A3551" s="32">
        <v>3511</v>
      </c>
      <c r="B3551" s="2">
        <v>43637</v>
      </c>
      <c r="C3551" s="3" t="s">
        <v>1888</v>
      </c>
      <c r="D3551" s="3" t="s">
        <v>35</v>
      </c>
      <c r="E3551" s="4" t="s">
        <v>136</v>
      </c>
      <c r="F3551" s="2">
        <v>43592</v>
      </c>
      <c r="G3551" s="5">
        <v>43745</v>
      </c>
      <c r="H3551" s="6">
        <v>140000</v>
      </c>
      <c r="I3551" s="7">
        <v>140000</v>
      </c>
      <c r="J3551" s="4" t="s">
        <v>37</v>
      </c>
      <c r="K3551" s="8" t="s">
        <v>16</v>
      </c>
      <c r="L3551" s="3"/>
    </row>
    <row r="3552" spans="1:12" ht="114.95" customHeight="1">
      <c r="A3552" s="32">
        <v>3512</v>
      </c>
      <c r="B3552" s="2">
        <v>43637</v>
      </c>
      <c r="C3552" s="3" t="s">
        <v>1888</v>
      </c>
      <c r="D3552" s="3" t="s">
        <v>538</v>
      </c>
      <c r="E3552" s="4" t="s">
        <v>158</v>
      </c>
      <c r="F3552" s="2">
        <v>43592</v>
      </c>
      <c r="G3552" s="5">
        <v>43745</v>
      </c>
      <c r="H3552" s="6">
        <v>60000</v>
      </c>
      <c r="I3552" s="7">
        <v>60000</v>
      </c>
      <c r="J3552" s="4" t="s">
        <v>37</v>
      </c>
      <c r="K3552" s="8" t="s">
        <v>16</v>
      </c>
      <c r="L3552" s="3"/>
    </row>
    <row r="3553" spans="1:12" ht="114.95" customHeight="1">
      <c r="A3553" s="32">
        <v>3515</v>
      </c>
      <c r="B3553" s="2">
        <v>43637</v>
      </c>
      <c r="C3553" s="3" t="s">
        <v>1888</v>
      </c>
      <c r="D3553" s="3" t="s">
        <v>323</v>
      </c>
      <c r="E3553" s="4" t="s">
        <v>2650</v>
      </c>
      <c r="F3553" s="2">
        <v>43592</v>
      </c>
      <c r="G3553" s="5">
        <v>40531</v>
      </c>
      <c r="H3553" s="6">
        <v>40000</v>
      </c>
      <c r="I3553" s="7">
        <v>40000</v>
      </c>
      <c r="J3553" s="4" t="s">
        <v>19</v>
      </c>
      <c r="K3553" s="8" t="s">
        <v>16</v>
      </c>
      <c r="L3553" s="3"/>
    </row>
    <row r="3554" spans="1:12" ht="114.95" customHeight="1">
      <c r="A3554" s="32">
        <v>3516</v>
      </c>
      <c r="B3554" s="2">
        <v>43637</v>
      </c>
      <c r="C3554" s="3" t="s">
        <v>1888</v>
      </c>
      <c r="D3554" s="3" t="s">
        <v>3319</v>
      </c>
      <c r="E3554" s="4" t="s">
        <v>3320</v>
      </c>
      <c r="F3554" s="2">
        <v>43592</v>
      </c>
      <c r="G3554" s="5">
        <v>43745</v>
      </c>
      <c r="H3554" s="6">
        <v>55000</v>
      </c>
      <c r="I3554" s="7">
        <v>55000</v>
      </c>
      <c r="J3554" s="4" t="s">
        <v>15</v>
      </c>
      <c r="K3554" s="8" t="s">
        <v>16</v>
      </c>
      <c r="L3554" s="3"/>
    </row>
    <row r="3555" spans="1:12" ht="114.95" customHeight="1">
      <c r="A3555" s="32">
        <v>3517</v>
      </c>
      <c r="B3555" s="2">
        <v>43648</v>
      </c>
      <c r="C3555" s="3" t="s">
        <v>1888</v>
      </c>
      <c r="D3555" s="3" t="s">
        <v>2349</v>
      </c>
      <c r="E3555" s="11" t="s">
        <v>120</v>
      </c>
      <c r="F3555" s="2">
        <f>SUM(B3555+14)</f>
        <v>43662</v>
      </c>
      <c r="G3555" s="5">
        <v>43678</v>
      </c>
      <c r="H3555" s="6">
        <v>30000</v>
      </c>
      <c r="I3555" s="7">
        <v>30000</v>
      </c>
      <c r="J3555" s="4" t="s">
        <v>15</v>
      </c>
      <c r="K3555" s="8" t="s">
        <v>16</v>
      </c>
      <c r="L3555" s="3"/>
    </row>
    <row r="3556" spans="1:12" ht="114.95" customHeight="1">
      <c r="A3556" s="32">
        <v>3494</v>
      </c>
      <c r="B3556" s="2">
        <v>43659</v>
      </c>
      <c r="C3556" s="3" t="s">
        <v>1888</v>
      </c>
      <c r="D3556" s="3" t="s">
        <v>207</v>
      </c>
      <c r="E3556" s="4" t="s">
        <v>78</v>
      </c>
      <c r="F3556" s="2">
        <f>B3556 + 14</f>
        <v>43673</v>
      </c>
      <c r="G3556" s="5">
        <v>43313</v>
      </c>
      <c r="H3556" s="6">
        <v>158000</v>
      </c>
      <c r="I3556" s="7">
        <v>158000</v>
      </c>
      <c r="J3556" s="4" t="s">
        <v>15</v>
      </c>
      <c r="K3556" s="8" t="s">
        <v>16</v>
      </c>
      <c r="L3556" s="3"/>
    </row>
    <row r="3557" spans="1:12" ht="114.95" customHeight="1">
      <c r="A3557" s="32">
        <v>3518</v>
      </c>
      <c r="B3557" s="15">
        <v>43684.53125</v>
      </c>
      <c r="C3557" s="2" t="s">
        <v>1888</v>
      </c>
      <c r="D3557" s="3" t="s">
        <v>1121</v>
      </c>
      <c r="E3557" s="4" t="s">
        <v>93</v>
      </c>
      <c r="F3557" s="2">
        <f>SUM(B3557+14)</f>
        <v>43698.53125</v>
      </c>
      <c r="G3557" s="5">
        <v>43696</v>
      </c>
      <c r="H3557" s="6">
        <v>149400</v>
      </c>
      <c r="I3557" s="7">
        <v>140400</v>
      </c>
      <c r="J3557" s="4" t="s">
        <v>15</v>
      </c>
      <c r="K3557" s="8" t="s">
        <v>16</v>
      </c>
      <c r="L3557" s="3"/>
    </row>
    <row r="3558" spans="1:12" ht="114.95" customHeight="1">
      <c r="A3558" s="32">
        <v>3519</v>
      </c>
      <c r="B3558" s="2">
        <v>43714.565972222219</v>
      </c>
      <c r="C3558" s="3" t="s">
        <v>1888</v>
      </c>
      <c r="D3558" s="3" t="s">
        <v>3321</v>
      </c>
      <c r="E3558" s="4" t="s">
        <v>2815</v>
      </c>
      <c r="F3558" s="2">
        <v>43728</v>
      </c>
      <c r="G3558" s="5">
        <v>43728</v>
      </c>
      <c r="H3558" s="6">
        <v>28000</v>
      </c>
      <c r="I3558" s="7">
        <v>32000</v>
      </c>
      <c r="J3558" s="4" t="s">
        <v>64</v>
      </c>
      <c r="K3558" s="8" t="s">
        <v>16</v>
      </c>
      <c r="L3558" s="3"/>
    </row>
    <row r="3559" spans="1:12" ht="114.95" customHeight="1">
      <c r="A3559" s="32">
        <v>3513</v>
      </c>
      <c r="B3559" s="2">
        <v>43805</v>
      </c>
      <c r="C3559" s="3" t="s">
        <v>1888</v>
      </c>
      <c r="D3559" s="3" t="s">
        <v>207</v>
      </c>
      <c r="E3559" s="4" t="s">
        <v>78</v>
      </c>
      <c r="F3559" s="2">
        <v>43642</v>
      </c>
      <c r="G3559" s="5">
        <v>43677</v>
      </c>
      <c r="H3559" s="6">
        <v>179000</v>
      </c>
      <c r="I3559" s="7">
        <v>179000</v>
      </c>
      <c r="J3559" s="4" t="s">
        <v>19</v>
      </c>
      <c r="K3559" s="8" t="s">
        <v>16</v>
      </c>
      <c r="L3559" s="3"/>
    </row>
    <row r="3560" spans="1:12" ht="114.95" customHeight="1">
      <c r="A3560" s="32">
        <v>3521</v>
      </c>
      <c r="B3560" s="21">
        <v>44068.499305555553</v>
      </c>
      <c r="C3560" s="13" t="s">
        <v>1888</v>
      </c>
      <c r="D3560" s="13" t="s">
        <v>2053</v>
      </c>
      <c r="E3560" s="13" t="s">
        <v>3322</v>
      </c>
      <c r="F3560" s="22">
        <f>SUM(B3560+14)</f>
        <v>44082.499305555553</v>
      </c>
      <c r="G3560" s="21">
        <v>44013</v>
      </c>
      <c r="H3560" s="23">
        <v>48000</v>
      </c>
      <c r="I3560" s="23">
        <v>55000</v>
      </c>
      <c r="J3560" s="13" t="s">
        <v>19</v>
      </c>
      <c r="K3560" s="24" t="s">
        <v>16</v>
      </c>
      <c r="L3560" s="3"/>
    </row>
    <row r="3561" spans="1:12" ht="114.95" customHeight="1">
      <c r="A3561" s="32">
        <v>3520</v>
      </c>
      <c r="B3561" s="2">
        <v>44069.556250000001</v>
      </c>
      <c r="C3561" s="3" t="s">
        <v>1888</v>
      </c>
      <c r="D3561" s="3" t="s">
        <v>3323</v>
      </c>
      <c r="E3561" s="3" t="s">
        <v>180</v>
      </c>
      <c r="F3561" s="2">
        <v>44079</v>
      </c>
      <c r="G3561" s="2">
        <v>44074</v>
      </c>
      <c r="H3561" s="10">
        <v>99000</v>
      </c>
      <c r="I3561" s="10">
        <v>145000</v>
      </c>
      <c r="J3561" s="3" t="s">
        <v>19</v>
      </c>
      <c r="K3561" s="3" t="s">
        <v>16</v>
      </c>
      <c r="L3561" s="3"/>
    </row>
    <row r="3562" spans="1:12" ht="114.95" customHeight="1">
      <c r="A3562" s="32">
        <v>3522</v>
      </c>
      <c r="B3562" s="12">
        <v>44208.586805555555</v>
      </c>
      <c r="C3562" s="13" t="s">
        <v>1888</v>
      </c>
      <c r="D3562" s="13" t="s">
        <v>1027</v>
      </c>
      <c r="E3562" s="13" t="s">
        <v>3324</v>
      </c>
      <c r="F3562" s="12">
        <f t="shared" ref="F3562:F3568" si="146">SUM(B3562 +14)</f>
        <v>44222.586805555555</v>
      </c>
      <c r="G3562" s="12">
        <v>44013</v>
      </c>
      <c r="H3562" s="14">
        <v>180000</v>
      </c>
      <c r="I3562" s="14">
        <v>250000</v>
      </c>
      <c r="J3562" s="13" t="s">
        <v>64</v>
      </c>
      <c r="K3562" s="13" t="s">
        <v>16</v>
      </c>
      <c r="L3562" s="3"/>
    </row>
    <row r="3563" spans="1:12" ht="114.95" customHeight="1">
      <c r="A3563" s="32">
        <v>3523</v>
      </c>
      <c r="B3563" s="12">
        <v>44211.574305555558</v>
      </c>
      <c r="C3563" s="13" t="s">
        <v>1888</v>
      </c>
      <c r="D3563" s="13" t="s">
        <v>2053</v>
      </c>
      <c r="E3563" s="13" t="s">
        <v>3325</v>
      </c>
      <c r="F3563" s="12">
        <f t="shared" si="146"/>
        <v>44225.574305555558</v>
      </c>
      <c r="G3563" s="12">
        <v>44013</v>
      </c>
      <c r="H3563" s="14">
        <v>49000</v>
      </c>
      <c r="I3563" s="14">
        <v>55000</v>
      </c>
      <c r="J3563" s="13" t="s">
        <v>19</v>
      </c>
      <c r="K3563" s="13" t="s">
        <v>16</v>
      </c>
      <c r="L3563" s="3"/>
    </row>
    <row r="3564" spans="1:12" ht="114.95" customHeight="1">
      <c r="A3564" s="32">
        <v>3524</v>
      </c>
      <c r="B3564" s="12">
        <v>44211.576388888891</v>
      </c>
      <c r="C3564" s="13" t="s">
        <v>1888</v>
      </c>
      <c r="D3564" s="13" t="s">
        <v>3323</v>
      </c>
      <c r="E3564" s="13" t="s">
        <v>180</v>
      </c>
      <c r="F3564" s="12">
        <f t="shared" si="146"/>
        <v>44225.576388888891</v>
      </c>
      <c r="G3564" s="12">
        <v>44075</v>
      </c>
      <c r="H3564" s="14">
        <v>65000</v>
      </c>
      <c r="I3564" s="14">
        <v>145000</v>
      </c>
      <c r="J3564" s="13" t="s">
        <v>216</v>
      </c>
      <c r="K3564" s="13" t="s">
        <v>16</v>
      </c>
      <c r="L3564" s="3"/>
    </row>
    <row r="3565" spans="1:12" ht="114.95" customHeight="1">
      <c r="A3565" s="32">
        <v>3525</v>
      </c>
      <c r="B3565" s="12">
        <v>44224.42083333333</v>
      </c>
      <c r="C3565" s="13" t="s">
        <v>1888</v>
      </c>
      <c r="D3565" s="13" t="s">
        <v>55</v>
      </c>
      <c r="E3565" s="13" t="s">
        <v>3326</v>
      </c>
      <c r="F3565" s="12">
        <f t="shared" si="146"/>
        <v>44238.42083333333</v>
      </c>
      <c r="G3565" s="12">
        <v>44013</v>
      </c>
      <c r="H3565" s="14">
        <v>25000</v>
      </c>
      <c r="I3565" s="14">
        <v>75000</v>
      </c>
      <c r="J3565" s="13" t="s">
        <v>37</v>
      </c>
      <c r="K3565" s="13" t="s">
        <v>16</v>
      </c>
      <c r="L3565" s="3"/>
    </row>
    <row r="3566" spans="1:12" ht="114.95" customHeight="1">
      <c r="A3566" s="32">
        <v>3526</v>
      </c>
      <c r="B3566" s="12">
        <v>44224.470138888886</v>
      </c>
      <c r="C3566" s="13" t="s">
        <v>1888</v>
      </c>
      <c r="D3566" s="13" t="s">
        <v>35</v>
      </c>
      <c r="E3566" s="13" t="s">
        <v>136</v>
      </c>
      <c r="F3566" s="12">
        <f t="shared" si="146"/>
        <v>44238.470138888886</v>
      </c>
      <c r="G3566" s="12">
        <v>44013</v>
      </c>
      <c r="H3566" s="14">
        <v>60000</v>
      </c>
      <c r="I3566" s="14">
        <v>160000</v>
      </c>
      <c r="J3566" s="13" t="s">
        <v>37</v>
      </c>
      <c r="K3566" s="13" t="s">
        <v>16</v>
      </c>
      <c r="L3566" s="3"/>
    </row>
    <row r="3567" spans="1:12" ht="114.95" customHeight="1">
      <c r="A3567" s="32">
        <v>3527</v>
      </c>
      <c r="B3567" s="12">
        <v>44224.47152777778</v>
      </c>
      <c r="C3567" s="13" t="s">
        <v>1888</v>
      </c>
      <c r="D3567" s="13" t="s">
        <v>43</v>
      </c>
      <c r="E3567" s="13" t="s">
        <v>3005</v>
      </c>
      <c r="F3567" s="12">
        <f t="shared" si="146"/>
        <v>44238.47152777778</v>
      </c>
      <c r="G3567" s="12">
        <v>44013</v>
      </c>
      <c r="H3567" s="14">
        <v>40000</v>
      </c>
      <c r="I3567" s="14">
        <v>80000</v>
      </c>
      <c r="J3567" s="13" t="s">
        <v>37</v>
      </c>
      <c r="K3567" s="13" t="s">
        <v>16</v>
      </c>
      <c r="L3567" s="3"/>
    </row>
    <row r="3568" spans="1:12" ht="114.95" customHeight="1">
      <c r="A3568" s="32">
        <v>3528</v>
      </c>
      <c r="B3568" s="12">
        <v>44224.472916666666</v>
      </c>
      <c r="C3568" s="13" t="s">
        <v>1888</v>
      </c>
      <c r="D3568" s="13" t="s">
        <v>76</v>
      </c>
      <c r="E3568" s="13" t="s">
        <v>344</v>
      </c>
      <c r="F3568" s="12">
        <f t="shared" si="146"/>
        <v>44238.472916666666</v>
      </c>
      <c r="G3568" s="12">
        <v>44013</v>
      </c>
      <c r="H3568" s="14">
        <v>60000</v>
      </c>
      <c r="I3568" s="14">
        <v>130000</v>
      </c>
      <c r="J3568" s="13" t="s">
        <v>19</v>
      </c>
      <c r="K3568" s="13" t="s">
        <v>16</v>
      </c>
      <c r="L3568" s="3"/>
    </row>
    <row r="3569" spans="1:12" ht="114.95" customHeight="1">
      <c r="A3569" s="32">
        <v>3531</v>
      </c>
      <c r="B3569" s="2">
        <v>44224.473611111112</v>
      </c>
      <c r="C3569" s="3" t="s">
        <v>1888</v>
      </c>
      <c r="D3569" s="3" t="s">
        <v>3315</v>
      </c>
      <c r="E3569" s="4" t="s">
        <v>3327</v>
      </c>
      <c r="F3569" s="2">
        <f>SUM(B3569+14)</f>
        <v>44238.473611111112</v>
      </c>
      <c r="G3569" s="5">
        <v>44046</v>
      </c>
      <c r="H3569" s="6">
        <v>20000</v>
      </c>
      <c r="I3569" s="7">
        <v>30000</v>
      </c>
      <c r="J3569" s="4" t="s">
        <v>19</v>
      </c>
      <c r="K3569" s="8" t="s">
        <v>16</v>
      </c>
      <c r="L3569" s="3"/>
    </row>
    <row r="3570" spans="1:12" ht="114.95" customHeight="1">
      <c r="A3570" s="32">
        <v>3529</v>
      </c>
      <c r="B3570" s="12">
        <v>44224.480555555558</v>
      </c>
      <c r="C3570" s="13" t="s">
        <v>1888</v>
      </c>
      <c r="D3570" s="13" t="s">
        <v>3305</v>
      </c>
      <c r="E3570" s="13" t="s">
        <v>2728</v>
      </c>
      <c r="F3570" s="12">
        <f>SUM(B3570 +14)</f>
        <v>44238.480555555558</v>
      </c>
      <c r="G3570" s="12">
        <v>44105</v>
      </c>
      <c r="H3570" s="14">
        <v>25000</v>
      </c>
      <c r="I3570" s="14">
        <v>50000</v>
      </c>
      <c r="J3570" s="13" t="s">
        <v>19</v>
      </c>
      <c r="K3570" s="13" t="s">
        <v>16</v>
      </c>
      <c r="L3570" s="3"/>
    </row>
    <row r="3571" spans="1:12" ht="114.95" customHeight="1">
      <c r="A3571" s="32">
        <v>3530</v>
      </c>
      <c r="B3571" s="12">
        <v>44224.484027777777</v>
      </c>
      <c r="C3571" s="13" t="s">
        <v>1888</v>
      </c>
      <c r="D3571" s="13" t="s">
        <v>3316</v>
      </c>
      <c r="E3571" s="13" t="s">
        <v>3328</v>
      </c>
      <c r="F3571" s="12">
        <f>SUM(B3571 +14)</f>
        <v>44238.484027777777</v>
      </c>
      <c r="G3571" s="12">
        <v>43922</v>
      </c>
      <c r="H3571" s="14">
        <v>28000</v>
      </c>
      <c r="I3571" s="14">
        <v>35000</v>
      </c>
      <c r="J3571" s="13" t="s">
        <v>19</v>
      </c>
      <c r="K3571" s="13" t="s">
        <v>16</v>
      </c>
      <c r="L3571" s="3"/>
    </row>
    <row r="3572" spans="1:12" ht="114.95" customHeight="1">
      <c r="A3572" s="32">
        <v>3533</v>
      </c>
      <c r="B3572" s="2">
        <v>44249.558333333334</v>
      </c>
      <c r="C3572" s="3" t="s">
        <v>1888</v>
      </c>
      <c r="D3572" s="3" t="s">
        <v>3329</v>
      </c>
      <c r="E3572" s="4" t="s">
        <v>3330</v>
      </c>
      <c r="F3572" s="2">
        <f t="shared" ref="F3572:F3577" si="147">SUM(B3572+14)</f>
        <v>44263.558333333334</v>
      </c>
      <c r="G3572" s="5">
        <v>44075</v>
      </c>
      <c r="H3572" s="6">
        <v>98000</v>
      </c>
      <c r="I3572" s="7">
        <v>127000</v>
      </c>
      <c r="J3572" s="4" t="s">
        <v>19</v>
      </c>
      <c r="K3572" s="8" t="s">
        <v>16</v>
      </c>
      <c r="L3572" s="3"/>
    </row>
    <row r="3573" spans="1:12" ht="114.95" customHeight="1">
      <c r="A3573" s="32">
        <v>3534</v>
      </c>
      <c r="B3573" s="2">
        <v>44249.559027777781</v>
      </c>
      <c r="C3573" s="3" t="s">
        <v>1888</v>
      </c>
      <c r="D3573" s="3" t="s">
        <v>164</v>
      </c>
      <c r="E3573" s="4" t="s">
        <v>431</v>
      </c>
      <c r="F3573" s="2">
        <f t="shared" si="147"/>
        <v>44263.559027777781</v>
      </c>
      <c r="G3573" s="5">
        <v>44013</v>
      </c>
      <c r="H3573" s="6">
        <v>30000</v>
      </c>
      <c r="I3573" s="7">
        <v>45000</v>
      </c>
      <c r="J3573" s="4" t="s">
        <v>166</v>
      </c>
      <c r="K3573" s="8" t="s">
        <v>16</v>
      </c>
      <c r="L3573" s="3"/>
    </row>
    <row r="3574" spans="1:12" ht="114.95" customHeight="1">
      <c r="A3574" s="32">
        <v>3532</v>
      </c>
      <c r="B3574" s="2">
        <v>44285.417361111111</v>
      </c>
      <c r="C3574" s="3" t="s">
        <v>1888</v>
      </c>
      <c r="D3574" s="3" t="s">
        <v>221</v>
      </c>
      <c r="E3574" s="4" t="s">
        <v>78</v>
      </c>
      <c r="F3574" s="2">
        <f t="shared" si="147"/>
        <v>44299.417361111111</v>
      </c>
      <c r="G3574" s="5">
        <v>44060</v>
      </c>
      <c r="H3574" s="6">
        <v>100000</v>
      </c>
      <c r="I3574" s="7">
        <v>130000</v>
      </c>
      <c r="J3574" s="4" t="s">
        <v>64</v>
      </c>
      <c r="K3574" s="8" t="s">
        <v>16</v>
      </c>
      <c r="L3574" s="3"/>
    </row>
    <row r="3575" spans="1:12" ht="114.95" customHeight="1">
      <c r="A3575" s="32">
        <v>3535</v>
      </c>
      <c r="B3575" s="2">
        <v>44309.375694444447</v>
      </c>
      <c r="C3575" s="3" t="s">
        <v>1888</v>
      </c>
      <c r="D3575" s="3" t="s">
        <v>498</v>
      </c>
      <c r="E3575" s="4" t="s">
        <v>3331</v>
      </c>
      <c r="F3575" s="2">
        <f t="shared" si="147"/>
        <v>44323.375694444447</v>
      </c>
      <c r="G3575" s="5">
        <v>43952</v>
      </c>
      <c r="H3575" s="6">
        <v>79000</v>
      </c>
      <c r="I3575" s="7">
        <v>110000</v>
      </c>
      <c r="J3575" s="4" t="s">
        <v>51</v>
      </c>
      <c r="K3575" s="8" t="s">
        <v>16</v>
      </c>
      <c r="L3575" s="3" t="s">
        <v>1097</v>
      </c>
    </row>
    <row r="3576" spans="1:12" ht="114.95" customHeight="1">
      <c r="A3576" s="32">
        <v>3536</v>
      </c>
      <c r="B3576" s="2">
        <v>44309.376388888886</v>
      </c>
      <c r="C3576" s="3" t="s">
        <v>1888</v>
      </c>
      <c r="D3576" s="3" t="s">
        <v>600</v>
      </c>
      <c r="E3576" s="4" t="s">
        <v>3303</v>
      </c>
      <c r="F3576" s="2">
        <f t="shared" si="147"/>
        <v>44323.376388888886</v>
      </c>
      <c r="G3576" s="5">
        <v>44013</v>
      </c>
      <c r="H3576" s="6">
        <v>33000</v>
      </c>
      <c r="I3576" s="7">
        <v>35000</v>
      </c>
      <c r="J3576" s="4" t="s">
        <v>19</v>
      </c>
      <c r="K3576" s="8" t="s">
        <v>16</v>
      </c>
      <c r="L3576" s="3"/>
    </row>
    <row r="3577" spans="1:12" ht="114.95" customHeight="1">
      <c r="A3577" s="32">
        <v>3537</v>
      </c>
      <c r="B3577" s="2">
        <v>44309.708333333336</v>
      </c>
      <c r="C3577" s="3" t="s">
        <v>1888</v>
      </c>
      <c r="D3577" s="3" t="s">
        <v>3316</v>
      </c>
      <c r="E3577" s="4" t="s">
        <v>3332</v>
      </c>
      <c r="F3577" s="2">
        <f t="shared" si="147"/>
        <v>44323.708333333336</v>
      </c>
      <c r="G3577" s="5">
        <v>44075</v>
      </c>
      <c r="H3577" s="6">
        <v>25000</v>
      </c>
      <c r="I3577" s="7">
        <v>45000</v>
      </c>
      <c r="J3577" s="4" t="s">
        <v>19</v>
      </c>
      <c r="K3577" s="8" t="s">
        <v>16</v>
      </c>
      <c r="L3577" s="3"/>
    </row>
    <row r="3578" spans="1:12" ht="114.95" customHeight="1">
      <c r="A3578" s="32">
        <v>3538</v>
      </c>
      <c r="B3578" s="2">
        <v>44314.634027777778</v>
      </c>
      <c r="C3578" s="3" t="s">
        <v>1888</v>
      </c>
      <c r="D3578" s="3" t="s">
        <v>3333</v>
      </c>
      <c r="E3578" s="4" t="s">
        <v>3332</v>
      </c>
      <c r="F3578" s="2">
        <f t="shared" ref="F3578:F3584" si="148">SUM(B3578 + 14)</f>
        <v>44328.634027777778</v>
      </c>
      <c r="G3578" s="5">
        <v>43738</v>
      </c>
      <c r="H3578" s="6">
        <v>50788</v>
      </c>
      <c r="I3578" s="7">
        <v>127000</v>
      </c>
      <c r="J3578" s="4" t="s">
        <v>15</v>
      </c>
      <c r="K3578" s="8" t="s">
        <v>16</v>
      </c>
      <c r="L3578" s="3" t="s">
        <v>2425</v>
      </c>
    </row>
    <row r="3579" spans="1:12" ht="114.95" customHeight="1">
      <c r="A3579" s="32">
        <v>3541</v>
      </c>
      <c r="B3579" s="2">
        <v>44314.636111111111</v>
      </c>
      <c r="C3579" s="3" t="s">
        <v>1888</v>
      </c>
      <c r="D3579" s="3" t="s">
        <v>1934</v>
      </c>
      <c r="E3579" s="4" t="s">
        <v>3334</v>
      </c>
      <c r="F3579" s="2">
        <f t="shared" si="148"/>
        <v>44328.636111111111</v>
      </c>
      <c r="G3579" s="5">
        <v>43661</v>
      </c>
      <c r="H3579" s="6">
        <v>25000</v>
      </c>
      <c r="I3579" s="7">
        <v>28000</v>
      </c>
      <c r="J3579" s="4" t="s">
        <v>51</v>
      </c>
      <c r="K3579" s="8" t="s">
        <v>16</v>
      </c>
      <c r="L3579" s="3" t="s">
        <v>2425</v>
      </c>
    </row>
    <row r="3580" spans="1:12" ht="114.95" customHeight="1">
      <c r="A3580" s="32">
        <v>3542</v>
      </c>
      <c r="B3580" s="2">
        <v>44319.489583333336</v>
      </c>
      <c r="C3580" s="3" t="s">
        <v>1888</v>
      </c>
      <c r="D3580" s="3" t="s">
        <v>3335</v>
      </c>
      <c r="E3580" s="4" t="s">
        <v>3336</v>
      </c>
      <c r="F3580" s="2">
        <f t="shared" si="148"/>
        <v>44333.489583333336</v>
      </c>
      <c r="G3580" s="5">
        <v>43871</v>
      </c>
      <c r="H3580" s="6">
        <v>27403.16</v>
      </c>
      <c r="I3580" s="7">
        <v>27403.16</v>
      </c>
      <c r="J3580" s="4" t="s">
        <v>51</v>
      </c>
      <c r="K3580" s="8" t="s">
        <v>16</v>
      </c>
      <c r="L3580" s="3"/>
    </row>
    <row r="3581" spans="1:12" ht="114.95" customHeight="1">
      <c r="A3581" s="32">
        <v>3539</v>
      </c>
      <c r="B3581" s="56">
        <v>44319.5</v>
      </c>
      <c r="C3581" s="57" t="s">
        <v>1888</v>
      </c>
      <c r="D3581" s="57" t="s">
        <v>560</v>
      </c>
      <c r="E3581" s="58" t="s">
        <v>198</v>
      </c>
      <c r="F3581" s="56">
        <f t="shared" si="148"/>
        <v>44333.5</v>
      </c>
      <c r="G3581" s="59">
        <v>43647</v>
      </c>
      <c r="H3581" s="60">
        <v>25000</v>
      </c>
      <c r="I3581" s="61">
        <v>28000</v>
      </c>
      <c r="J3581" s="58" t="s">
        <v>73</v>
      </c>
      <c r="K3581" s="62" t="s">
        <v>16</v>
      </c>
      <c r="L3581" s="57" t="s">
        <v>2425</v>
      </c>
    </row>
    <row r="3582" spans="1:12" ht="114.95" customHeight="1">
      <c r="A3582" s="32">
        <v>3543</v>
      </c>
      <c r="B3582" s="2">
        <v>44328.416666666664</v>
      </c>
      <c r="C3582" s="3" t="s">
        <v>1888</v>
      </c>
      <c r="D3582" s="3" t="s">
        <v>3335</v>
      </c>
      <c r="E3582" s="4" t="s">
        <v>3336</v>
      </c>
      <c r="F3582" s="2">
        <f t="shared" si="148"/>
        <v>44342.416666666664</v>
      </c>
      <c r="G3582" s="5">
        <v>44063</v>
      </c>
      <c r="H3582" s="6">
        <v>78583.91</v>
      </c>
      <c r="I3582" s="7">
        <v>110000</v>
      </c>
      <c r="J3582" s="4" t="s">
        <v>16</v>
      </c>
      <c r="K3582" s="8" t="s">
        <v>16</v>
      </c>
      <c r="L3582" s="3" t="s">
        <v>676</v>
      </c>
    </row>
    <row r="3583" spans="1:12" ht="114.95" customHeight="1">
      <c r="A3583" s="32">
        <v>3540</v>
      </c>
      <c r="B3583" s="2">
        <v>44328.75277777778</v>
      </c>
      <c r="C3583" s="3" t="s">
        <v>1888</v>
      </c>
      <c r="D3583" s="3" t="s">
        <v>3337</v>
      </c>
      <c r="E3583" s="4" t="s">
        <v>306</v>
      </c>
      <c r="F3583" s="2">
        <f t="shared" si="148"/>
        <v>44342.75277777778</v>
      </c>
      <c r="G3583" s="5">
        <v>43647</v>
      </c>
      <c r="H3583" s="6">
        <v>58662</v>
      </c>
      <c r="I3583" s="7">
        <v>58662</v>
      </c>
      <c r="J3583" s="4" t="s">
        <v>19</v>
      </c>
      <c r="K3583" s="8" t="s">
        <v>16</v>
      </c>
      <c r="L3583" s="3" t="s">
        <v>2425</v>
      </c>
    </row>
    <row r="3584" spans="1:12" ht="114.95" customHeight="1">
      <c r="A3584" s="32">
        <v>3544</v>
      </c>
      <c r="B3584" s="2">
        <v>44342.643055555556</v>
      </c>
      <c r="C3584" s="3" t="s">
        <v>1888</v>
      </c>
      <c r="D3584" s="3" t="s">
        <v>221</v>
      </c>
      <c r="E3584" s="4" t="s">
        <v>3338</v>
      </c>
      <c r="F3584" s="2">
        <f t="shared" si="148"/>
        <v>44356.643055555556</v>
      </c>
      <c r="G3584" s="5">
        <v>44409</v>
      </c>
      <c r="H3584" s="6">
        <v>153108</v>
      </c>
      <c r="I3584" s="7">
        <v>319014</v>
      </c>
      <c r="J3584" s="4" t="s">
        <v>19</v>
      </c>
      <c r="K3584" s="8" t="s">
        <v>16</v>
      </c>
      <c r="L3584" s="3"/>
    </row>
    <row r="3585" spans="1:12" ht="114.95" customHeight="1">
      <c r="A3585" s="32">
        <v>3545</v>
      </c>
      <c r="B3585" s="2">
        <v>44374.657638888886</v>
      </c>
      <c r="C3585" s="3" t="s">
        <v>1888</v>
      </c>
      <c r="D3585" s="3" t="s">
        <v>3319</v>
      </c>
      <c r="E3585" s="4" t="s">
        <v>3339</v>
      </c>
      <c r="F3585" s="2">
        <v>44389</v>
      </c>
      <c r="G3585" s="5">
        <v>44027</v>
      </c>
      <c r="H3585" s="6">
        <v>130300</v>
      </c>
      <c r="I3585" s="7">
        <v>160000</v>
      </c>
      <c r="J3585" s="4" t="s">
        <v>19</v>
      </c>
      <c r="K3585" s="8" t="s">
        <v>16</v>
      </c>
      <c r="L3585" s="3" t="s">
        <v>568</v>
      </c>
    </row>
    <row r="3586" spans="1:12" ht="114.95" customHeight="1">
      <c r="A3586" s="32">
        <v>3549</v>
      </c>
      <c r="B3586" s="2">
        <v>44390.616666666669</v>
      </c>
      <c r="C3586" s="3" t="s">
        <v>1888</v>
      </c>
      <c r="D3586" s="3" t="s">
        <v>2053</v>
      </c>
      <c r="E3586" s="4" t="s">
        <v>3300</v>
      </c>
      <c r="F3586" s="2">
        <f t="shared" ref="F3586:F3595" si="149">SUM(B3586+14)</f>
        <v>44404.616666666669</v>
      </c>
      <c r="G3586" s="5">
        <v>44378</v>
      </c>
      <c r="H3586" s="6">
        <v>46000</v>
      </c>
      <c r="I3586" s="7">
        <v>47000</v>
      </c>
      <c r="J3586" s="4" t="s">
        <v>153</v>
      </c>
      <c r="K3586" s="8" t="s">
        <v>16</v>
      </c>
      <c r="L3586" s="3"/>
    </row>
    <row r="3587" spans="1:12" ht="114.95" customHeight="1">
      <c r="A3587" s="32">
        <v>3550</v>
      </c>
      <c r="B3587" s="2">
        <v>44411.425000000003</v>
      </c>
      <c r="C3587" s="3" t="s">
        <v>1888</v>
      </c>
      <c r="D3587" s="3" t="s">
        <v>3340</v>
      </c>
      <c r="E3587" s="4" t="s">
        <v>3334</v>
      </c>
      <c r="F3587" s="2">
        <f t="shared" si="149"/>
        <v>44425.425000000003</v>
      </c>
      <c r="G3587" s="5">
        <v>44438</v>
      </c>
      <c r="H3587" s="6">
        <v>261900</v>
      </c>
      <c r="I3587" s="7">
        <v>300000</v>
      </c>
      <c r="J3587" s="4" t="s">
        <v>15</v>
      </c>
      <c r="K3587" s="8" t="s">
        <v>16</v>
      </c>
      <c r="L3587" s="3"/>
    </row>
    <row r="3588" spans="1:12" ht="114.95" customHeight="1">
      <c r="A3588" s="32">
        <v>3551</v>
      </c>
      <c r="B3588" s="2">
        <v>44431.324305555558</v>
      </c>
      <c r="C3588" s="3" t="s">
        <v>1888</v>
      </c>
      <c r="D3588" s="3" t="s">
        <v>1027</v>
      </c>
      <c r="E3588" s="4" t="s">
        <v>706</v>
      </c>
      <c r="F3588" s="2">
        <f t="shared" si="149"/>
        <v>44445.324305555558</v>
      </c>
      <c r="G3588" s="5">
        <v>44438</v>
      </c>
      <c r="H3588" s="6">
        <v>448000</v>
      </c>
      <c r="I3588" s="7">
        <v>515000</v>
      </c>
      <c r="J3588" s="4" t="s">
        <v>19</v>
      </c>
      <c r="K3588" s="8" t="s">
        <v>16</v>
      </c>
      <c r="L3588" s="3"/>
    </row>
    <row r="3589" spans="1:12" ht="114.95" customHeight="1">
      <c r="A3589" s="32">
        <v>3553</v>
      </c>
      <c r="B3589" s="2">
        <v>44431.324999999997</v>
      </c>
      <c r="C3589" s="3" t="s">
        <v>1888</v>
      </c>
      <c r="D3589" s="3" t="s">
        <v>3323</v>
      </c>
      <c r="E3589" s="4" t="s">
        <v>193</v>
      </c>
      <c r="F3589" s="2">
        <f t="shared" si="149"/>
        <v>44445.324999999997</v>
      </c>
      <c r="G3589" s="5">
        <v>44438</v>
      </c>
      <c r="H3589" s="6">
        <v>77500</v>
      </c>
      <c r="I3589" s="7">
        <v>144000</v>
      </c>
      <c r="J3589" s="4" t="s">
        <v>19</v>
      </c>
      <c r="K3589" s="8" t="s">
        <v>16</v>
      </c>
      <c r="L3589" s="3"/>
    </row>
    <row r="3590" spans="1:12" ht="114.95" customHeight="1">
      <c r="A3590" s="32">
        <v>3547</v>
      </c>
      <c r="B3590" s="2">
        <v>44431.32916666667</v>
      </c>
      <c r="C3590" s="3" t="s">
        <v>1888</v>
      </c>
      <c r="D3590" s="3" t="s">
        <v>43</v>
      </c>
      <c r="E3590" s="4" t="s">
        <v>3341</v>
      </c>
      <c r="F3590" s="2">
        <f t="shared" si="149"/>
        <v>44445.32916666667</v>
      </c>
      <c r="G3590" s="5">
        <v>44378</v>
      </c>
      <c r="H3590" s="6">
        <v>46132.2</v>
      </c>
      <c r="I3590" s="7">
        <v>100000</v>
      </c>
      <c r="J3590" s="4" t="s">
        <v>37</v>
      </c>
      <c r="K3590" s="8" t="s">
        <v>16</v>
      </c>
      <c r="L3590" s="3"/>
    </row>
    <row r="3591" spans="1:12" ht="114.95" customHeight="1">
      <c r="A3591" s="32">
        <v>3552</v>
      </c>
      <c r="B3591" s="2">
        <v>44431.338194444441</v>
      </c>
      <c r="C3591" s="3" t="s">
        <v>1888</v>
      </c>
      <c r="D3591" s="3" t="s">
        <v>2144</v>
      </c>
      <c r="E3591" s="4" t="s">
        <v>285</v>
      </c>
      <c r="F3591" s="2">
        <f t="shared" si="149"/>
        <v>44445.338194444441</v>
      </c>
      <c r="G3591" s="5">
        <v>44438</v>
      </c>
      <c r="H3591" s="6">
        <v>150000</v>
      </c>
      <c r="I3591" s="7">
        <v>4500000</v>
      </c>
      <c r="J3591" s="4" t="s">
        <v>153</v>
      </c>
      <c r="K3591" s="8" t="s">
        <v>16</v>
      </c>
      <c r="L3591" s="3"/>
    </row>
    <row r="3592" spans="1:12" ht="114.95" customHeight="1">
      <c r="A3592" s="32">
        <v>3546</v>
      </c>
      <c r="B3592" s="2">
        <v>44432.638194444444</v>
      </c>
      <c r="C3592" s="3" t="s">
        <v>1888</v>
      </c>
      <c r="D3592" s="3" t="s">
        <v>35</v>
      </c>
      <c r="E3592" s="4" t="s">
        <v>3342</v>
      </c>
      <c r="F3592" s="2">
        <f t="shared" si="149"/>
        <v>44446.638194444444</v>
      </c>
      <c r="G3592" s="5">
        <v>44378</v>
      </c>
      <c r="H3592" s="6">
        <v>66132.240000000005</v>
      </c>
      <c r="I3592" s="7">
        <v>100000</v>
      </c>
      <c r="J3592" s="4" t="s">
        <v>37</v>
      </c>
      <c r="K3592" s="8" t="s">
        <v>16</v>
      </c>
      <c r="L3592" s="3"/>
    </row>
    <row r="3593" spans="1:12" ht="114.95" customHeight="1">
      <c r="A3593" s="32">
        <v>3548</v>
      </c>
      <c r="B3593" s="2">
        <v>44432.646527777775</v>
      </c>
      <c r="C3593" s="3" t="s">
        <v>1888</v>
      </c>
      <c r="D3593" s="3" t="s">
        <v>55</v>
      </c>
      <c r="E3593" s="4" t="s">
        <v>3343</v>
      </c>
      <c r="F3593" s="2">
        <f t="shared" si="149"/>
        <v>44446.646527777775</v>
      </c>
      <c r="G3593" s="5">
        <v>44378</v>
      </c>
      <c r="H3593" s="6">
        <v>25000</v>
      </c>
      <c r="I3593" s="7">
        <v>100000</v>
      </c>
      <c r="J3593" s="4" t="s">
        <v>37</v>
      </c>
      <c r="K3593" s="8" t="s">
        <v>16</v>
      </c>
      <c r="L3593" s="3"/>
    </row>
    <row r="3594" spans="1:12" ht="114.95" customHeight="1">
      <c r="A3594" s="32">
        <v>3554</v>
      </c>
      <c r="B3594" s="2">
        <v>44454.47152777778</v>
      </c>
      <c r="C3594" s="3" t="s">
        <v>1888</v>
      </c>
      <c r="D3594" s="3" t="s">
        <v>3316</v>
      </c>
      <c r="E3594" s="4" t="s">
        <v>3332</v>
      </c>
      <c r="F3594" s="2">
        <f t="shared" si="149"/>
        <v>44468.47152777778</v>
      </c>
      <c r="G3594" s="5">
        <v>44470</v>
      </c>
      <c r="H3594" s="6">
        <v>43294.77</v>
      </c>
      <c r="I3594" s="7">
        <v>45000</v>
      </c>
      <c r="J3594" s="4" t="s">
        <v>19</v>
      </c>
      <c r="K3594" s="8" t="s">
        <v>16</v>
      </c>
      <c r="L3594" s="3"/>
    </row>
    <row r="3595" spans="1:12" ht="114.95" customHeight="1">
      <c r="A3595" s="32">
        <v>3555</v>
      </c>
      <c r="B3595" s="2">
        <v>44494.491666666669</v>
      </c>
      <c r="C3595" s="3" t="s">
        <v>1888</v>
      </c>
      <c r="D3595" s="3" t="s">
        <v>3315</v>
      </c>
      <c r="E3595" s="4" t="s">
        <v>27</v>
      </c>
      <c r="F3595" s="2">
        <f t="shared" si="149"/>
        <v>44508.491666666669</v>
      </c>
      <c r="G3595" s="5">
        <v>44480</v>
      </c>
      <c r="H3595" s="6">
        <v>23000</v>
      </c>
      <c r="I3595" s="7">
        <v>40000</v>
      </c>
      <c r="J3595" s="4" t="s">
        <v>153</v>
      </c>
      <c r="K3595" s="8" t="s">
        <v>16</v>
      </c>
      <c r="L3595" s="3"/>
    </row>
    <row r="3596" spans="1:12" ht="114.95" customHeight="1">
      <c r="A3596" s="32">
        <v>3556</v>
      </c>
      <c r="B3596" s="2">
        <v>43251</v>
      </c>
      <c r="C3596" s="3" t="s">
        <v>3344</v>
      </c>
      <c r="D3596" s="3" t="s">
        <v>76</v>
      </c>
      <c r="E3596" s="4" t="s">
        <v>364</v>
      </c>
      <c r="F3596" s="2">
        <f>B3596+10</f>
        <v>43261</v>
      </c>
      <c r="G3596" s="5">
        <v>43282</v>
      </c>
      <c r="H3596" s="6">
        <v>109475.04</v>
      </c>
      <c r="I3596" s="7">
        <v>109475.04</v>
      </c>
      <c r="J3596" s="4" t="s">
        <v>314</v>
      </c>
      <c r="K3596" s="8" t="s">
        <v>16</v>
      </c>
      <c r="L3596" s="3"/>
    </row>
    <row r="3597" spans="1:12" ht="114.95" customHeight="1">
      <c r="A3597" s="32">
        <v>3557</v>
      </c>
      <c r="B3597" s="2">
        <v>43299</v>
      </c>
      <c r="C3597" s="3" t="s">
        <v>3344</v>
      </c>
      <c r="D3597" s="3" t="s">
        <v>2025</v>
      </c>
      <c r="E3597" s="4" t="s">
        <v>3345</v>
      </c>
      <c r="F3597" s="2">
        <v>43108</v>
      </c>
      <c r="G3597" s="5">
        <v>43298</v>
      </c>
      <c r="H3597" s="6">
        <v>31540</v>
      </c>
      <c r="I3597" s="7">
        <v>31540</v>
      </c>
      <c r="J3597" s="4" t="s">
        <v>15</v>
      </c>
      <c r="K3597" s="8" t="s">
        <v>16</v>
      </c>
      <c r="L3597" s="3"/>
    </row>
    <row r="3598" spans="1:12" ht="114.95" customHeight="1">
      <c r="A3598" s="32">
        <v>3558</v>
      </c>
      <c r="B3598" s="2">
        <v>43307</v>
      </c>
      <c r="C3598" s="3" t="s">
        <v>3344</v>
      </c>
      <c r="D3598" s="3" t="s">
        <v>3346</v>
      </c>
      <c r="E3598" s="4" t="s">
        <v>93</v>
      </c>
      <c r="F3598" s="2">
        <v>43351</v>
      </c>
      <c r="G3598" s="5">
        <v>43325</v>
      </c>
      <c r="H3598" s="6">
        <v>630721</v>
      </c>
      <c r="I3598" s="7">
        <v>630721</v>
      </c>
      <c r="J3598" s="4" t="s">
        <v>15</v>
      </c>
      <c r="K3598" s="8" t="s">
        <v>16</v>
      </c>
      <c r="L3598" s="3"/>
    </row>
    <row r="3599" spans="1:12" ht="114.95" customHeight="1">
      <c r="A3599" s="32">
        <v>3559</v>
      </c>
      <c r="B3599" s="2">
        <v>43307</v>
      </c>
      <c r="C3599" s="3" t="s">
        <v>3344</v>
      </c>
      <c r="D3599" s="3" t="s">
        <v>3347</v>
      </c>
      <c r="E3599" s="4" t="s">
        <v>198</v>
      </c>
      <c r="F3599" s="2">
        <v>43351</v>
      </c>
      <c r="G3599" s="5">
        <v>43325</v>
      </c>
      <c r="H3599" s="6">
        <v>100000</v>
      </c>
      <c r="I3599" s="7">
        <v>100000</v>
      </c>
      <c r="J3599" s="4" t="s">
        <v>73</v>
      </c>
      <c r="K3599" s="8" t="s">
        <v>15</v>
      </c>
      <c r="L3599" s="3" t="s">
        <v>3348</v>
      </c>
    </row>
    <row r="3600" spans="1:12" ht="114.95" customHeight="1">
      <c r="A3600" s="32">
        <v>3565</v>
      </c>
      <c r="B3600" s="2">
        <v>43354</v>
      </c>
      <c r="C3600" s="3" t="s">
        <v>3344</v>
      </c>
      <c r="D3600" s="3" t="s">
        <v>3349</v>
      </c>
      <c r="E3600" s="4" t="s">
        <v>3350</v>
      </c>
      <c r="F3600" s="2">
        <f>B3600 + 14</f>
        <v>43368</v>
      </c>
      <c r="G3600" s="5">
        <v>43350</v>
      </c>
      <c r="H3600" s="6">
        <v>179068</v>
      </c>
      <c r="I3600" s="7">
        <v>179068</v>
      </c>
      <c r="J3600" s="4" t="s">
        <v>15</v>
      </c>
      <c r="K3600" s="8" t="s">
        <v>16</v>
      </c>
      <c r="L3600" s="3" t="s">
        <v>146</v>
      </c>
    </row>
    <row r="3601" spans="1:12" ht="114.95" customHeight="1">
      <c r="A3601" s="32">
        <v>3560</v>
      </c>
      <c r="B3601" s="2">
        <v>43380</v>
      </c>
      <c r="C3601" s="3" t="s">
        <v>3344</v>
      </c>
      <c r="D3601" s="3" t="s">
        <v>3351</v>
      </c>
      <c r="E3601" s="4" t="s">
        <v>3352</v>
      </c>
      <c r="F3601" s="2">
        <v>43305</v>
      </c>
      <c r="G3601" s="5">
        <v>43350</v>
      </c>
      <c r="H3601" s="6">
        <v>100000</v>
      </c>
      <c r="I3601" s="7">
        <v>100000</v>
      </c>
      <c r="J3601" s="4" t="s">
        <v>19</v>
      </c>
      <c r="K3601" s="8" t="s">
        <v>16</v>
      </c>
      <c r="L3601" s="3" t="s">
        <v>106</v>
      </c>
    </row>
    <row r="3602" spans="1:12" ht="114.95" customHeight="1">
      <c r="A3602" s="32">
        <v>3561</v>
      </c>
      <c r="B3602" s="2">
        <v>43380</v>
      </c>
      <c r="C3602" s="3" t="s">
        <v>3344</v>
      </c>
      <c r="D3602" s="3" t="s">
        <v>3353</v>
      </c>
      <c r="E3602" s="4" t="s">
        <v>298</v>
      </c>
      <c r="F3602" s="2">
        <v>43305</v>
      </c>
      <c r="G3602" s="5">
        <v>43107</v>
      </c>
      <c r="H3602" s="6">
        <v>96000</v>
      </c>
      <c r="I3602" s="7">
        <v>96000</v>
      </c>
      <c r="J3602" s="4" t="s">
        <v>19</v>
      </c>
      <c r="K3602" s="8" t="s">
        <v>16</v>
      </c>
      <c r="L3602" s="3" t="s">
        <v>103</v>
      </c>
    </row>
    <row r="3603" spans="1:12" ht="114.95" customHeight="1">
      <c r="A3603" s="32">
        <v>3562</v>
      </c>
      <c r="B3603" s="2">
        <v>43380</v>
      </c>
      <c r="C3603" s="3" t="s">
        <v>3344</v>
      </c>
      <c r="D3603" s="3" t="s">
        <v>2448</v>
      </c>
      <c r="E3603" s="4" t="s">
        <v>706</v>
      </c>
      <c r="F3603" s="2">
        <v>43305</v>
      </c>
      <c r="G3603" s="5">
        <v>43107</v>
      </c>
      <c r="H3603" s="6">
        <v>96888</v>
      </c>
      <c r="I3603" s="7">
        <v>96888</v>
      </c>
      <c r="J3603" s="4" t="s">
        <v>19</v>
      </c>
      <c r="K3603" s="8" t="s">
        <v>16</v>
      </c>
      <c r="L3603" s="3" t="s">
        <v>103</v>
      </c>
    </row>
    <row r="3604" spans="1:12" ht="114.95" customHeight="1">
      <c r="A3604" s="32">
        <v>3563</v>
      </c>
      <c r="B3604" s="2">
        <v>43380</v>
      </c>
      <c r="C3604" s="3" t="s">
        <v>3344</v>
      </c>
      <c r="D3604" s="3" t="s">
        <v>2025</v>
      </c>
      <c r="E3604" s="4" t="s">
        <v>3354</v>
      </c>
      <c r="F3604" s="2">
        <v>43305</v>
      </c>
      <c r="G3604" s="5">
        <v>43107</v>
      </c>
      <c r="H3604" s="6">
        <v>197924</v>
      </c>
      <c r="I3604" s="7">
        <v>197924</v>
      </c>
      <c r="J3604" s="4" t="s">
        <v>30</v>
      </c>
      <c r="K3604" s="8" t="s">
        <v>16</v>
      </c>
      <c r="L3604" s="3" t="s">
        <v>103</v>
      </c>
    </row>
    <row r="3605" spans="1:12" ht="114.95" customHeight="1">
      <c r="A3605" s="32">
        <v>3564</v>
      </c>
      <c r="B3605" s="2">
        <v>43380</v>
      </c>
      <c r="C3605" s="3" t="s">
        <v>3344</v>
      </c>
      <c r="D3605" s="3" t="s">
        <v>361</v>
      </c>
      <c r="E3605" s="4" t="s">
        <v>3355</v>
      </c>
      <c r="F3605" s="2">
        <v>43305</v>
      </c>
      <c r="G3605" s="5">
        <v>43103</v>
      </c>
      <c r="H3605" s="6">
        <v>675874</v>
      </c>
      <c r="I3605" s="7">
        <v>675874</v>
      </c>
      <c r="J3605" s="4" t="s">
        <v>73</v>
      </c>
      <c r="K3605" s="8" t="s">
        <v>16</v>
      </c>
      <c r="L3605" s="3" t="s">
        <v>103</v>
      </c>
    </row>
    <row r="3606" spans="1:12" ht="114.95" customHeight="1">
      <c r="A3606" s="32">
        <v>3566</v>
      </c>
      <c r="B3606" s="2">
        <v>43412</v>
      </c>
      <c r="C3606" s="3" t="s">
        <v>3344</v>
      </c>
      <c r="D3606" s="3" t="s">
        <v>2172</v>
      </c>
      <c r="E3606" s="11" t="s">
        <v>120</v>
      </c>
      <c r="F3606" s="2">
        <f>SUM(B3606 +14)</f>
        <v>43426</v>
      </c>
      <c r="G3606" s="5">
        <v>43437</v>
      </c>
      <c r="H3606" s="6">
        <v>45000</v>
      </c>
      <c r="I3606" s="7">
        <v>45000</v>
      </c>
      <c r="J3606" s="4" t="s">
        <v>15</v>
      </c>
      <c r="K3606" s="8" t="s">
        <v>16</v>
      </c>
      <c r="L3606" s="3"/>
    </row>
    <row r="3607" spans="1:12" ht="114.95" customHeight="1">
      <c r="A3607" s="32">
        <v>3567</v>
      </c>
      <c r="B3607" s="2">
        <v>43455</v>
      </c>
      <c r="C3607" s="2" t="s">
        <v>3344</v>
      </c>
      <c r="D3607" s="3" t="s">
        <v>1023</v>
      </c>
      <c r="E3607" s="4" t="s">
        <v>3356</v>
      </c>
      <c r="F3607" s="2">
        <f t="shared" ref="F3607:F3619" si="150">SUM(B3607+14)</f>
        <v>43469</v>
      </c>
      <c r="G3607" s="5">
        <v>43487</v>
      </c>
      <c r="H3607" s="6">
        <v>146401</v>
      </c>
      <c r="I3607" s="7">
        <v>146401</v>
      </c>
      <c r="J3607" s="4" t="s">
        <v>202</v>
      </c>
      <c r="K3607" s="8" t="s">
        <v>16</v>
      </c>
      <c r="L3607" s="3"/>
    </row>
    <row r="3608" spans="1:12" ht="114.95" customHeight="1">
      <c r="A3608" s="32">
        <v>3570</v>
      </c>
      <c r="B3608" s="2">
        <v>43497</v>
      </c>
      <c r="C3608" s="3" t="s">
        <v>3344</v>
      </c>
      <c r="D3608" s="3" t="s">
        <v>76</v>
      </c>
      <c r="E3608" s="4" t="s">
        <v>1030</v>
      </c>
      <c r="F3608" s="2">
        <f t="shared" si="150"/>
        <v>43511</v>
      </c>
      <c r="G3608" s="5">
        <v>42826</v>
      </c>
      <c r="H3608" s="6">
        <v>109758</v>
      </c>
      <c r="I3608" s="7">
        <v>109758</v>
      </c>
      <c r="J3608" s="4" t="s">
        <v>19</v>
      </c>
      <c r="K3608" s="8" t="s">
        <v>16</v>
      </c>
      <c r="L3608" s="3" t="s">
        <v>239</v>
      </c>
    </row>
    <row r="3609" spans="1:12" ht="114.95" customHeight="1">
      <c r="A3609" s="32">
        <v>3571</v>
      </c>
      <c r="B3609" s="2">
        <v>43497</v>
      </c>
      <c r="C3609" s="3" t="s">
        <v>3344</v>
      </c>
      <c r="D3609" s="3" t="s">
        <v>92</v>
      </c>
      <c r="E3609" s="4" t="s">
        <v>93</v>
      </c>
      <c r="F3609" s="2">
        <f t="shared" si="150"/>
        <v>43511</v>
      </c>
      <c r="G3609" s="5">
        <v>42947</v>
      </c>
      <c r="H3609" s="6">
        <v>432211.96</v>
      </c>
      <c r="I3609" s="9">
        <v>432211.96</v>
      </c>
      <c r="J3609" s="4" t="s">
        <v>19</v>
      </c>
      <c r="K3609" s="8" t="s">
        <v>16</v>
      </c>
      <c r="L3609" s="3" t="s">
        <v>239</v>
      </c>
    </row>
    <row r="3610" spans="1:12" ht="114.95" customHeight="1">
      <c r="A3610" s="32">
        <v>3572</v>
      </c>
      <c r="B3610" s="2">
        <v>43497</v>
      </c>
      <c r="C3610" s="3" t="s">
        <v>3344</v>
      </c>
      <c r="D3610" s="3" t="s">
        <v>125</v>
      </c>
      <c r="E3610" s="4" t="s">
        <v>198</v>
      </c>
      <c r="F3610" s="2">
        <f t="shared" si="150"/>
        <v>43511</v>
      </c>
      <c r="G3610" s="5">
        <v>42795</v>
      </c>
      <c r="H3610" s="6">
        <v>48586.3</v>
      </c>
      <c r="I3610" s="7">
        <v>48586.3</v>
      </c>
      <c r="J3610" s="4" t="s">
        <v>19</v>
      </c>
      <c r="K3610" s="8" t="s">
        <v>16</v>
      </c>
      <c r="L3610" s="3" t="s">
        <v>239</v>
      </c>
    </row>
    <row r="3611" spans="1:12" ht="114.95" customHeight="1">
      <c r="A3611" s="32">
        <v>3573</v>
      </c>
      <c r="B3611" s="2">
        <v>43497</v>
      </c>
      <c r="C3611" s="3" t="s">
        <v>3344</v>
      </c>
      <c r="D3611" s="3" t="s">
        <v>3357</v>
      </c>
      <c r="E3611" s="4" t="s">
        <v>3358</v>
      </c>
      <c r="F3611" s="2">
        <f t="shared" si="150"/>
        <v>43511</v>
      </c>
      <c r="G3611" s="5">
        <v>42979</v>
      </c>
      <c r="H3611" s="6">
        <v>78066.740000000005</v>
      </c>
      <c r="I3611" s="7">
        <v>78066.740000000005</v>
      </c>
      <c r="J3611" s="4" t="s">
        <v>19</v>
      </c>
      <c r="K3611" s="8" t="s">
        <v>16</v>
      </c>
      <c r="L3611" s="3" t="s">
        <v>239</v>
      </c>
    </row>
    <row r="3612" spans="1:12" ht="114.95" customHeight="1">
      <c r="A3612" s="32">
        <v>3574</v>
      </c>
      <c r="B3612" s="2">
        <v>43497</v>
      </c>
      <c r="C3612" s="3" t="s">
        <v>3344</v>
      </c>
      <c r="D3612" s="3" t="s">
        <v>870</v>
      </c>
      <c r="E3612" s="4" t="s">
        <v>124</v>
      </c>
      <c r="F3612" s="2">
        <f t="shared" si="150"/>
        <v>43511</v>
      </c>
      <c r="G3612" s="5">
        <v>42795</v>
      </c>
      <c r="H3612" s="6">
        <v>401533.15</v>
      </c>
      <c r="I3612" s="7">
        <v>401533.15</v>
      </c>
      <c r="J3612" s="4" t="s">
        <v>73</v>
      </c>
      <c r="K3612" s="8" t="s">
        <v>16</v>
      </c>
      <c r="L3612" s="3" t="s">
        <v>239</v>
      </c>
    </row>
    <row r="3613" spans="1:12" ht="114.95" customHeight="1">
      <c r="A3613" s="32">
        <v>3575</v>
      </c>
      <c r="B3613" s="2">
        <v>43497</v>
      </c>
      <c r="C3613" s="3" t="s">
        <v>3344</v>
      </c>
      <c r="D3613" s="3" t="s">
        <v>872</v>
      </c>
      <c r="E3613" s="4" t="s">
        <v>198</v>
      </c>
      <c r="F3613" s="2">
        <f t="shared" si="150"/>
        <v>43511</v>
      </c>
      <c r="G3613" s="5">
        <v>42917</v>
      </c>
      <c r="H3613" s="6">
        <v>53281.57</v>
      </c>
      <c r="I3613" s="9">
        <v>53281.57</v>
      </c>
      <c r="J3613" s="4" t="s">
        <v>19</v>
      </c>
      <c r="K3613" s="8" t="s">
        <v>16</v>
      </c>
      <c r="L3613" s="3" t="s">
        <v>239</v>
      </c>
    </row>
    <row r="3614" spans="1:12" ht="114.95" customHeight="1">
      <c r="A3614" s="32">
        <v>3576</v>
      </c>
      <c r="B3614" s="2">
        <v>43497</v>
      </c>
      <c r="C3614" s="3" t="s">
        <v>3344</v>
      </c>
      <c r="D3614" s="3" t="s">
        <v>1910</v>
      </c>
      <c r="E3614" s="4" t="s">
        <v>3359</v>
      </c>
      <c r="F3614" s="2">
        <f t="shared" si="150"/>
        <v>43511</v>
      </c>
      <c r="G3614" s="5">
        <v>42948</v>
      </c>
      <c r="H3614" s="6">
        <v>27181.93</v>
      </c>
      <c r="I3614" s="7">
        <v>27181.93</v>
      </c>
      <c r="J3614" s="4" t="s">
        <v>37</v>
      </c>
      <c r="K3614" s="8" t="s">
        <v>16</v>
      </c>
      <c r="L3614" s="3" t="s">
        <v>239</v>
      </c>
    </row>
    <row r="3615" spans="1:12" ht="114.95" customHeight="1">
      <c r="A3615" s="32">
        <v>3577</v>
      </c>
      <c r="B3615" s="2">
        <v>43497</v>
      </c>
      <c r="C3615" s="3" t="s">
        <v>3344</v>
      </c>
      <c r="D3615" s="2" t="s">
        <v>1885</v>
      </c>
      <c r="E3615" s="4" t="s">
        <v>24</v>
      </c>
      <c r="F3615" s="2">
        <f t="shared" si="150"/>
        <v>43511</v>
      </c>
      <c r="G3615" s="5">
        <v>42186</v>
      </c>
      <c r="H3615" s="6">
        <v>2172469.9</v>
      </c>
      <c r="I3615" s="7">
        <v>2172469.9</v>
      </c>
      <c r="J3615" s="4" t="s">
        <v>19</v>
      </c>
      <c r="K3615" s="8" t="s">
        <v>16</v>
      </c>
      <c r="L3615" s="3" t="s">
        <v>239</v>
      </c>
    </row>
    <row r="3616" spans="1:12" ht="114.95" customHeight="1">
      <c r="A3616" s="32">
        <v>3568</v>
      </c>
      <c r="B3616" s="2">
        <v>43503</v>
      </c>
      <c r="C3616" s="3" t="s">
        <v>3344</v>
      </c>
      <c r="D3616" s="3" t="s">
        <v>361</v>
      </c>
      <c r="E3616" s="4" t="s">
        <v>198</v>
      </c>
      <c r="F3616" s="2">
        <f t="shared" si="150"/>
        <v>43517</v>
      </c>
      <c r="G3616" s="5">
        <v>43525</v>
      </c>
      <c r="H3616" s="6">
        <v>763787.52</v>
      </c>
      <c r="I3616" s="7">
        <v>763787.52</v>
      </c>
      <c r="J3616" s="4" t="s">
        <v>19</v>
      </c>
      <c r="K3616" s="8" t="s">
        <v>16</v>
      </c>
      <c r="L3616" s="3"/>
    </row>
    <row r="3617" spans="1:12" ht="114.95" customHeight="1">
      <c r="A3617" s="32">
        <v>3569</v>
      </c>
      <c r="B3617" s="2">
        <v>43503</v>
      </c>
      <c r="C3617" s="3" t="s">
        <v>3344</v>
      </c>
      <c r="D3617" s="3" t="s">
        <v>361</v>
      </c>
      <c r="E3617" s="4" t="s">
        <v>198</v>
      </c>
      <c r="F3617" s="2">
        <f t="shared" si="150"/>
        <v>43517</v>
      </c>
      <c r="G3617" s="5">
        <v>43525</v>
      </c>
      <c r="H3617" s="6">
        <v>49415</v>
      </c>
      <c r="I3617" s="9">
        <v>49415</v>
      </c>
      <c r="J3617" s="4" t="s">
        <v>73</v>
      </c>
      <c r="K3617" s="8" t="s">
        <v>16</v>
      </c>
      <c r="L3617" s="3"/>
    </row>
    <row r="3618" spans="1:12" ht="114.95" customHeight="1">
      <c r="A3618" s="32">
        <v>3578</v>
      </c>
      <c r="B3618" s="2">
        <v>43518</v>
      </c>
      <c r="C3618" s="3" t="s">
        <v>3344</v>
      </c>
      <c r="D3618" s="3" t="s">
        <v>985</v>
      </c>
      <c r="E3618" s="4" t="s">
        <v>986</v>
      </c>
      <c r="F3618" s="2">
        <f t="shared" si="150"/>
        <v>43532</v>
      </c>
      <c r="G3618" s="5">
        <v>42558</v>
      </c>
      <c r="H3618" s="6">
        <v>3523000</v>
      </c>
      <c r="I3618" s="7">
        <v>3523000</v>
      </c>
      <c r="J3618" s="4" t="s">
        <v>15</v>
      </c>
      <c r="K3618" s="8" t="s">
        <v>16</v>
      </c>
      <c r="L3618" s="3" t="s">
        <v>3360</v>
      </c>
    </row>
    <row r="3619" spans="1:12" ht="114.95" customHeight="1">
      <c r="A3619" s="32">
        <v>3579</v>
      </c>
      <c r="B3619" s="2">
        <v>43525</v>
      </c>
      <c r="C3619" s="3" t="s">
        <v>3344</v>
      </c>
      <c r="D3619" s="3" t="s">
        <v>3361</v>
      </c>
      <c r="E3619" s="4" t="s">
        <v>507</v>
      </c>
      <c r="F3619" s="2">
        <f t="shared" si="150"/>
        <v>43539</v>
      </c>
      <c r="G3619" s="5">
        <v>43539</v>
      </c>
      <c r="H3619" s="6">
        <v>10000</v>
      </c>
      <c r="I3619" s="7">
        <v>10000</v>
      </c>
      <c r="J3619" s="4" t="s">
        <v>620</v>
      </c>
      <c r="K3619" s="8" t="s">
        <v>15</v>
      </c>
      <c r="L3619" s="3" t="s">
        <v>3362</v>
      </c>
    </row>
    <row r="3620" spans="1:12" ht="114.95" customHeight="1">
      <c r="A3620" s="32">
        <v>3580</v>
      </c>
      <c r="B3620" s="2">
        <v>43602</v>
      </c>
      <c r="C3620" s="3" t="s">
        <v>3344</v>
      </c>
      <c r="D3620" s="3" t="s">
        <v>3353</v>
      </c>
      <c r="E3620" s="4" t="s">
        <v>298</v>
      </c>
      <c r="F3620" s="2">
        <f>SUM(B3620 +14)</f>
        <v>43616</v>
      </c>
      <c r="G3620" s="5">
        <v>43647</v>
      </c>
      <c r="H3620" s="6">
        <v>86760</v>
      </c>
      <c r="I3620" s="7">
        <v>86760</v>
      </c>
      <c r="J3620" s="4" t="s">
        <v>19</v>
      </c>
      <c r="K3620" s="8" t="s">
        <v>16</v>
      </c>
      <c r="L3620" s="3"/>
    </row>
    <row r="3621" spans="1:12" ht="114.95" customHeight="1">
      <c r="A3621" s="32">
        <v>3581</v>
      </c>
      <c r="B3621" s="2">
        <v>43608</v>
      </c>
      <c r="C3621" s="3" t="s">
        <v>3344</v>
      </c>
      <c r="D3621" s="3" t="s">
        <v>76</v>
      </c>
      <c r="E3621" s="4" t="s">
        <v>405</v>
      </c>
      <c r="F3621" s="2">
        <f>SUM(B3621 +14)</f>
        <v>43622</v>
      </c>
      <c r="G3621" s="5">
        <v>43647</v>
      </c>
      <c r="H3621" s="6">
        <v>105000</v>
      </c>
      <c r="I3621" s="7">
        <v>105000</v>
      </c>
      <c r="J3621" s="4" t="s">
        <v>19</v>
      </c>
      <c r="K3621" s="8" t="s">
        <v>16</v>
      </c>
      <c r="L3621" s="3"/>
    </row>
    <row r="3622" spans="1:12" ht="114.95" customHeight="1">
      <c r="A3622" s="32">
        <v>3582</v>
      </c>
      <c r="B3622" s="2">
        <v>43608</v>
      </c>
      <c r="C3622" s="3" t="s">
        <v>3344</v>
      </c>
      <c r="D3622" s="3" t="s">
        <v>1220</v>
      </c>
      <c r="E3622" s="4" t="s">
        <v>93</v>
      </c>
      <c r="F3622" s="2">
        <f>SUM(B3622 +14)</f>
        <v>43622</v>
      </c>
      <c r="G3622" s="5">
        <v>43678</v>
      </c>
      <c r="H3622" s="6">
        <v>630721</v>
      </c>
      <c r="I3622" s="7">
        <v>630721</v>
      </c>
      <c r="J3622" s="4" t="s">
        <v>19</v>
      </c>
      <c r="K3622" s="8" t="s">
        <v>16</v>
      </c>
      <c r="L3622" s="3"/>
    </row>
    <row r="3623" spans="1:12" ht="114.95" customHeight="1">
      <c r="A3623" s="32">
        <v>3583</v>
      </c>
      <c r="B3623" s="2">
        <v>43608</v>
      </c>
      <c r="C3623" s="3" t="s">
        <v>3344</v>
      </c>
      <c r="D3623" s="3" t="s">
        <v>3363</v>
      </c>
      <c r="E3623" s="4" t="s">
        <v>706</v>
      </c>
      <c r="F3623" s="2">
        <f>SUM(B3623 +14)</f>
        <v>43622</v>
      </c>
      <c r="G3623" s="5">
        <v>43647</v>
      </c>
      <c r="H3623" s="6">
        <v>153712</v>
      </c>
      <c r="I3623" s="9">
        <v>153712</v>
      </c>
      <c r="J3623" s="4" t="s">
        <v>202</v>
      </c>
      <c r="K3623" s="8" t="s">
        <v>16</v>
      </c>
      <c r="L3623" s="3"/>
    </row>
    <row r="3624" spans="1:12" ht="114.95" customHeight="1">
      <c r="A3624" s="32">
        <v>3584</v>
      </c>
      <c r="B3624" s="2">
        <v>43629</v>
      </c>
      <c r="C3624" s="3" t="s">
        <v>3344</v>
      </c>
      <c r="D3624" s="3" t="s">
        <v>3351</v>
      </c>
      <c r="E3624" s="4" t="s">
        <v>3364</v>
      </c>
      <c r="F3624" s="2">
        <v>43643</v>
      </c>
      <c r="G3624" s="5">
        <v>43715</v>
      </c>
      <c r="H3624" s="6">
        <v>100000</v>
      </c>
      <c r="I3624" s="7">
        <v>100000</v>
      </c>
      <c r="J3624" s="4" t="s">
        <v>19</v>
      </c>
      <c r="K3624" s="8" t="s">
        <v>16</v>
      </c>
      <c r="L3624" s="3"/>
    </row>
    <row r="3625" spans="1:12" ht="114.95" customHeight="1">
      <c r="A3625" s="32">
        <v>3585</v>
      </c>
      <c r="B3625" s="2">
        <v>43633</v>
      </c>
      <c r="C3625" s="3" t="s">
        <v>3344</v>
      </c>
      <c r="D3625" s="3" t="s">
        <v>608</v>
      </c>
      <c r="E3625" s="4" t="s">
        <v>3365</v>
      </c>
      <c r="F3625" s="2">
        <v>43472</v>
      </c>
      <c r="G3625" s="5">
        <v>43472</v>
      </c>
      <c r="H3625" s="6">
        <v>56991</v>
      </c>
      <c r="I3625" s="7">
        <v>56991</v>
      </c>
      <c r="J3625" s="4" t="s">
        <v>73</v>
      </c>
      <c r="K3625" s="8" t="s">
        <v>16</v>
      </c>
      <c r="L3625" s="3"/>
    </row>
    <row r="3626" spans="1:12" ht="114.95" customHeight="1">
      <c r="A3626" s="32">
        <v>3587</v>
      </c>
      <c r="B3626" s="2">
        <v>43665</v>
      </c>
      <c r="C3626" s="3" t="s">
        <v>3344</v>
      </c>
      <c r="D3626" s="3" t="s">
        <v>3366</v>
      </c>
      <c r="E3626" s="4" t="s">
        <v>1815</v>
      </c>
      <c r="F3626" s="2">
        <f t="shared" ref="F3626:F3631" si="151">SUM(B3626+14)</f>
        <v>43679</v>
      </c>
      <c r="G3626" s="5">
        <v>43696</v>
      </c>
      <c r="H3626" s="6">
        <v>39273.57</v>
      </c>
      <c r="I3626" s="7">
        <v>39273.57</v>
      </c>
      <c r="J3626" s="4" t="s">
        <v>15</v>
      </c>
      <c r="K3626" s="8" t="s">
        <v>16</v>
      </c>
      <c r="L3626" s="3"/>
    </row>
    <row r="3627" spans="1:12" ht="114.95" customHeight="1">
      <c r="A3627" s="32">
        <v>3586</v>
      </c>
      <c r="B3627" s="2">
        <v>43675</v>
      </c>
      <c r="C3627" s="3" t="s">
        <v>3344</v>
      </c>
      <c r="D3627" s="3" t="s">
        <v>2337</v>
      </c>
      <c r="E3627" s="4" t="s">
        <v>3367</v>
      </c>
      <c r="F3627" s="2">
        <f t="shared" si="151"/>
        <v>43689</v>
      </c>
      <c r="G3627" s="5">
        <v>43313</v>
      </c>
      <c r="H3627" s="6">
        <v>80000</v>
      </c>
      <c r="I3627" s="7">
        <v>80000</v>
      </c>
      <c r="J3627" s="4" t="s">
        <v>30</v>
      </c>
      <c r="K3627" s="8" t="s">
        <v>16</v>
      </c>
      <c r="L3627" s="3"/>
    </row>
    <row r="3628" spans="1:12" ht="114.95" customHeight="1">
      <c r="A3628" s="32">
        <v>3589</v>
      </c>
      <c r="B3628" s="15">
        <v>43684.626388888886</v>
      </c>
      <c r="C3628" s="2" t="s">
        <v>3344</v>
      </c>
      <c r="D3628" s="3" t="s">
        <v>2337</v>
      </c>
      <c r="E3628" s="4" t="s">
        <v>3368</v>
      </c>
      <c r="F3628" s="2">
        <f t="shared" si="151"/>
        <v>43698.626388888886</v>
      </c>
      <c r="G3628" s="5">
        <v>43703</v>
      </c>
      <c r="H3628" s="6">
        <v>25000</v>
      </c>
      <c r="I3628" s="7">
        <v>100000</v>
      </c>
      <c r="J3628" s="4" t="s">
        <v>15</v>
      </c>
      <c r="K3628" s="8" t="s">
        <v>16</v>
      </c>
      <c r="L3628" s="3"/>
    </row>
    <row r="3629" spans="1:12" ht="114.95" customHeight="1">
      <c r="A3629" s="32">
        <v>3588</v>
      </c>
      <c r="B3629" s="15">
        <v>43684.652777777781</v>
      </c>
      <c r="C3629" s="2" t="s">
        <v>3344</v>
      </c>
      <c r="D3629" s="3" t="s">
        <v>3369</v>
      </c>
      <c r="E3629" s="4" t="s">
        <v>3368</v>
      </c>
      <c r="F3629" s="2">
        <f t="shared" si="151"/>
        <v>43698.652777777781</v>
      </c>
      <c r="G3629" s="5">
        <v>43703</v>
      </c>
      <c r="H3629" s="6">
        <v>25000</v>
      </c>
      <c r="I3629" s="7">
        <v>100000</v>
      </c>
      <c r="J3629" s="4" t="s">
        <v>15</v>
      </c>
      <c r="K3629" s="8" t="s">
        <v>16</v>
      </c>
      <c r="L3629" s="3"/>
    </row>
    <row r="3630" spans="1:12" ht="114.95" customHeight="1">
      <c r="A3630" s="32">
        <v>3590</v>
      </c>
      <c r="B3630" s="15">
        <v>43693.585416666669</v>
      </c>
      <c r="C3630" s="2" t="s">
        <v>3344</v>
      </c>
      <c r="D3630" s="3" t="s">
        <v>2022</v>
      </c>
      <c r="E3630" s="4" t="s">
        <v>336</v>
      </c>
      <c r="F3630" s="2">
        <f t="shared" si="151"/>
        <v>43707.585416666669</v>
      </c>
      <c r="G3630" s="5">
        <v>43714</v>
      </c>
      <c r="H3630" s="6">
        <v>25000</v>
      </c>
      <c r="I3630" s="7">
        <v>50000</v>
      </c>
      <c r="J3630" s="4" t="s">
        <v>37</v>
      </c>
      <c r="K3630" s="8" t="s">
        <v>16</v>
      </c>
      <c r="L3630" s="3"/>
    </row>
    <row r="3631" spans="1:12" ht="114.95" customHeight="1">
      <c r="A3631" s="32">
        <v>3591</v>
      </c>
      <c r="B3631" s="15">
        <v>43700.561111111114</v>
      </c>
      <c r="C3631" s="2" t="s">
        <v>3344</v>
      </c>
      <c r="D3631" s="3" t="s">
        <v>3347</v>
      </c>
      <c r="E3631" s="4" t="s">
        <v>198</v>
      </c>
      <c r="F3631" s="2">
        <f t="shared" si="151"/>
        <v>43714.561111111114</v>
      </c>
      <c r="G3631" s="5">
        <v>43715</v>
      </c>
      <c r="H3631" s="6">
        <v>25000</v>
      </c>
      <c r="I3631" s="7">
        <v>192761</v>
      </c>
      <c r="J3631" s="4" t="s">
        <v>73</v>
      </c>
      <c r="K3631" s="8" t="s">
        <v>16</v>
      </c>
      <c r="L3631" s="3"/>
    </row>
    <row r="3632" spans="1:12" ht="114.95" customHeight="1">
      <c r="A3632" s="32">
        <v>3592</v>
      </c>
      <c r="B3632" s="2">
        <v>43768.540277777778</v>
      </c>
      <c r="C3632" s="3" t="s">
        <v>3344</v>
      </c>
      <c r="D3632" s="3" t="s">
        <v>2172</v>
      </c>
      <c r="E3632" s="4" t="s">
        <v>3370</v>
      </c>
      <c r="F3632" s="2">
        <v>43783</v>
      </c>
      <c r="G3632" s="5">
        <v>43752</v>
      </c>
      <c r="H3632" s="6">
        <v>25000</v>
      </c>
      <c r="I3632" s="7">
        <v>40000</v>
      </c>
      <c r="J3632" s="4" t="s">
        <v>19</v>
      </c>
      <c r="K3632" s="8" t="s">
        <v>16</v>
      </c>
      <c r="L3632" s="3" t="s">
        <v>146</v>
      </c>
    </row>
    <row r="3633" spans="1:12" ht="114.95" customHeight="1">
      <c r="A3633" s="32">
        <v>3593</v>
      </c>
      <c r="B3633" s="2">
        <v>43815.408333333333</v>
      </c>
      <c r="C3633" s="3" t="s">
        <v>3344</v>
      </c>
      <c r="D3633" s="3" t="s">
        <v>666</v>
      </c>
      <c r="E3633" s="4" t="s">
        <v>1718</v>
      </c>
      <c r="F3633" s="2">
        <f t="shared" ref="F3633:F3641" si="152">SUM(B3633+14)</f>
        <v>43829.408333333333</v>
      </c>
      <c r="G3633" s="5">
        <v>43836</v>
      </c>
      <c r="H3633" s="6">
        <v>25000</v>
      </c>
      <c r="I3633" s="7">
        <v>100000</v>
      </c>
      <c r="J3633" s="4" t="s">
        <v>37</v>
      </c>
      <c r="K3633" s="8" t="s">
        <v>16</v>
      </c>
      <c r="L3633" s="3"/>
    </row>
    <row r="3634" spans="1:12" ht="114.95" customHeight="1">
      <c r="A3634" s="32">
        <v>3597</v>
      </c>
      <c r="B3634" s="2">
        <v>43854.486805555556</v>
      </c>
      <c r="C3634" s="3" t="s">
        <v>3344</v>
      </c>
      <c r="D3634" s="3" t="s">
        <v>156</v>
      </c>
      <c r="E3634" s="4" t="s">
        <v>157</v>
      </c>
      <c r="F3634" s="2">
        <f t="shared" si="152"/>
        <v>43868.486805555556</v>
      </c>
      <c r="G3634" s="5">
        <v>43466</v>
      </c>
      <c r="H3634" s="6">
        <v>25000</v>
      </c>
      <c r="I3634" s="7">
        <v>32596</v>
      </c>
      <c r="J3634" s="4" t="s">
        <v>51</v>
      </c>
      <c r="K3634" s="8" t="s">
        <v>16</v>
      </c>
      <c r="L3634" s="3"/>
    </row>
    <row r="3635" spans="1:12" ht="114.95" customHeight="1">
      <c r="A3635" s="32">
        <v>3596</v>
      </c>
      <c r="B3635" s="2">
        <v>43854.488194444442</v>
      </c>
      <c r="C3635" s="3" t="s">
        <v>3344</v>
      </c>
      <c r="D3635" s="3" t="s">
        <v>2337</v>
      </c>
      <c r="E3635" s="4" t="s">
        <v>3371</v>
      </c>
      <c r="F3635" s="2">
        <f t="shared" si="152"/>
        <v>43868.488194444442</v>
      </c>
      <c r="G3635" s="5">
        <v>43339</v>
      </c>
      <c r="H3635" s="6">
        <v>25000</v>
      </c>
      <c r="I3635" s="7">
        <v>60000</v>
      </c>
      <c r="J3635" s="4" t="s">
        <v>51</v>
      </c>
      <c r="K3635" s="8" t="s">
        <v>16</v>
      </c>
      <c r="L3635" s="3"/>
    </row>
    <row r="3636" spans="1:12" ht="114.95" customHeight="1">
      <c r="A3636" s="32">
        <v>3594</v>
      </c>
      <c r="B3636" s="2">
        <v>43854.488888888889</v>
      </c>
      <c r="C3636" s="3" t="s">
        <v>3344</v>
      </c>
      <c r="D3636" s="3" t="s">
        <v>1863</v>
      </c>
      <c r="E3636" s="4" t="s">
        <v>815</v>
      </c>
      <c r="F3636" s="2">
        <f t="shared" si="152"/>
        <v>43868.488888888889</v>
      </c>
      <c r="G3636" s="5">
        <v>43312</v>
      </c>
      <c r="H3636" s="6">
        <v>25000</v>
      </c>
      <c r="I3636" s="7">
        <v>25590</v>
      </c>
      <c r="J3636" s="4" t="s">
        <v>51</v>
      </c>
      <c r="K3636" s="8" t="s">
        <v>16</v>
      </c>
      <c r="L3636" s="3"/>
    </row>
    <row r="3637" spans="1:12" ht="114.95" customHeight="1">
      <c r="A3637" s="32">
        <v>3595</v>
      </c>
      <c r="B3637" s="2">
        <v>43854.489583333336</v>
      </c>
      <c r="C3637" s="3" t="s">
        <v>3344</v>
      </c>
      <c r="D3637" s="3" t="s">
        <v>35</v>
      </c>
      <c r="E3637" s="4" t="s">
        <v>3372</v>
      </c>
      <c r="F3637" s="2">
        <f t="shared" si="152"/>
        <v>43868.489583333336</v>
      </c>
      <c r="G3637" s="5">
        <v>43326</v>
      </c>
      <c r="H3637" s="6">
        <v>25000</v>
      </c>
      <c r="I3637" s="7">
        <v>200000</v>
      </c>
      <c r="J3637" s="4" t="s">
        <v>37</v>
      </c>
      <c r="K3637" s="8" t="s">
        <v>16</v>
      </c>
      <c r="L3637" s="3" t="s">
        <v>258</v>
      </c>
    </row>
    <row r="3638" spans="1:12" ht="114.95" customHeight="1">
      <c r="A3638" s="32">
        <v>3603</v>
      </c>
      <c r="B3638" s="15">
        <v>43872</v>
      </c>
      <c r="C3638" s="2" t="s">
        <v>3344</v>
      </c>
      <c r="D3638" s="3" t="s">
        <v>2795</v>
      </c>
      <c r="E3638" s="19" t="s">
        <v>3373</v>
      </c>
      <c r="F3638" s="2">
        <f t="shared" si="152"/>
        <v>43886</v>
      </c>
      <c r="G3638" s="15">
        <v>43891</v>
      </c>
      <c r="H3638" s="10">
        <v>25000</v>
      </c>
      <c r="I3638" s="16">
        <v>100000</v>
      </c>
      <c r="J3638" s="2" t="s">
        <v>19</v>
      </c>
      <c r="K3638" s="13" t="s">
        <v>16</v>
      </c>
      <c r="L3638" s="3" t="s">
        <v>38</v>
      </c>
    </row>
    <row r="3639" spans="1:12" ht="114.95" customHeight="1">
      <c r="A3639" s="32">
        <v>3598</v>
      </c>
      <c r="B3639" s="12">
        <v>43872.481944444444</v>
      </c>
      <c r="C3639" s="3" t="s">
        <v>3344</v>
      </c>
      <c r="D3639" s="3" t="s">
        <v>361</v>
      </c>
      <c r="E3639" s="4" t="s">
        <v>3374</v>
      </c>
      <c r="F3639" s="2">
        <f t="shared" si="152"/>
        <v>43886.481944444444</v>
      </c>
      <c r="G3639" s="5">
        <v>43891</v>
      </c>
      <c r="H3639" s="6">
        <v>25000</v>
      </c>
      <c r="I3639" s="7">
        <v>848966.12</v>
      </c>
      <c r="J3639" s="4" t="s">
        <v>73</v>
      </c>
      <c r="K3639" s="8" t="s">
        <v>16</v>
      </c>
      <c r="L3639" s="3"/>
    </row>
    <row r="3640" spans="1:12" ht="114.95" customHeight="1">
      <c r="A3640" s="32">
        <v>3599</v>
      </c>
      <c r="B3640" s="12">
        <v>43872.484027777777</v>
      </c>
      <c r="C3640" s="3" t="s">
        <v>3344</v>
      </c>
      <c r="D3640" s="3" t="s">
        <v>2795</v>
      </c>
      <c r="E3640" s="4" t="s">
        <v>3373</v>
      </c>
      <c r="F3640" s="2">
        <f t="shared" si="152"/>
        <v>43886.484027777777</v>
      </c>
      <c r="G3640" s="5">
        <v>43891</v>
      </c>
      <c r="H3640" s="6">
        <v>25000</v>
      </c>
      <c r="I3640" s="7">
        <v>100000</v>
      </c>
      <c r="J3640" s="4" t="s">
        <v>19</v>
      </c>
      <c r="K3640" s="8" t="s">
        <v>16</v>
      </c>
      <c r="L3640" s="3"/>
    </row>
    <row r="3641" spans="1:12" ht="114.95" customHeight="1">
      <c r="A3641" s="32">
        <v>3600</v>
      </c>
      <c r="B3641" s="12">
        <v>43872.486805555556</v>
      </c>
      <c r="C3641" s="3" t="s">
        <v>3344</v>
      </c>
      <c r="D3641" s="3" t="s">
        <v>3375</v>
      </c>
      <c r="E3641" s="4" t="s">
        <v>3376</v>
      </c>
      <c r="F3641" s="2">
        <f t="shared" si="152"/>
        <v>43886.486805555556</v>
      </c>
      <c r="G3641" s="5">
        <v>43891</v>
      </c>
      <c r="H3641" s="6">
        <v>25000</v>
      </c>
      <c r="I3641" s="7">
        <v>100000</v>
      </c>
      <c r="J3641" s="4" t="s">
        <v>73</v>
      </c>
      <c r="K3641" s="8" t="s">
        <v>16</v>
      </c>
      <c r="L3641" s="3"/>
    </row>
    <row r="3642" spans="1:12" ht="114.95" customHeight="1">
      <c r="A3642" s="32">
        <v>3601</v>
      </c>
      <c r="B3642" s="12">
        <v>43887.538888888892</v>
      </c>
      <c r="C3642" s="13" t="s">
        <v>3344</v>
      </c>
      <c r="D3642" s="13" t="s">
        <v>3377</v>
      </c>
      <c r="E3642" s="13" t="s">
        <v>3378</v>
      </c>
      <c r="F3642" s="12">
        <v>43901</v>
      </c>
      <c r="G3642" s="12">
        <v>43556</v>
      </c>
      <c r="H3642" s="14">
        <v>25000</v>
      </c>
      <c r="I3642" s="14">
        <v>36000</v>
      </c>
      <c r="J3642" s="13" t="s">
        <v>51</v>
      </c>
      <c r="K3642" s="13" t="s">
        <v>16</v>
      </c>
      <c r="L3642" s="3"/>
    </row>
    <row r="3643" spans="1:12" ht="114.95" customHeight="1">
      <c r="A3643" s="32">
        <v>3602</v>
      </c>
      <c r="B3643" s="12">
        <v>43910.435416666667</v>
      </c>
      <c r="C3643" s="13" t="s">
        <v>3344</v>
      </c>
      <c r="D3643" s="13" t="s">
        <v>3379</v>
      </c>
      <c r="E3643" s="13" t="s">
        <v>3380</v>
      </c>
      <c r="F3643" s="12">
        <f t="shared" ref="F3643:F3660" si="153">SUM(B3643+14)</f>
        <v>43924.435416666667</v>
      </c>
      <c r="G3643" s="12">
        <v>43927</v>
      </c>
      <c r="H3643" s="14">
        <v>25000</v>
      </c>
      <c r="I3643" s="14">
        <v>100000</v>
      </c>
      <c r="J3643" s="13" t="s">
        <v>15</v>
      </c>
      <c r="K3643" s="13" t="s">
        <v>16</v>
      </c>
      <c r="L3643" s="3"/>
    </row>
    <row r="3644" spans="1:12" ht="114.95" customHeight="1">
      <c r="A3644" s="32">
        <v>3604</v>
      </c>
      <c r="B3644" s="2">
        <v>43943.35833333333</v>
      </c>
      <c r="C3644" s="3" t="s">
        <v>3344</v>
      </c>
      <c r="D3644" s="3" t="s">
        <v>87</v>
      </c>
      <c r="E3644" s="3" t="s">
        <v>1533</v>
      </c>
      <c r="F3644" s="2">
        <f t="shared" si="153"/>
        <v>43957.35833333333</v>
      </c>
      <c r="G3644" s="2">
        <v>43962</v>
      </c>
      <c r="H3644" s="10">
        <v>25000</v>
      </c>
      <c r="I3644" s="10">
        <v>100000</v>
      </c>
      <c r="J3644" s="3" t="s">
        <v>216</v>
      </c>
      <c r="K3644" s="3" t="s">
        <v>16</v>
      </c>
      <c r="L3644" s="3"/>
    </row>
    <row r="3645" spans="1:12" ht="114.95" customHeight="1">
      <c r="A3645" s="32">
        <v>3605</v>
      </c>
      <c r="B3645" s="2">
        <v>43943.362500000003</v>
      </c>
      <c r="C3645" s="3" t="s">
        <v>3344</v>
      </c>
      <c r="D3645" s="3" t="s">
        <v>814</v>
      </c>
      <c r="E3645" s="3" t="s">
        <v>815</v>
      </c>
      <c r="F3645" s="2">
        <f t="shared" si="153"/>
        <v>43957.362500000003</v>
      </c>
      <c r="G3645" s="2">
        <v>43959</v>
      </c>
      <c r="H3645" s="10">
        <v>25000</v>
      </c>
      <c r="I3645" s="10">
        <v>50000</v>
      </c>
      <c r="J3645" s="3" t="s">
        <v>37</v>
      </c>
      <c r="K3645" s="3" t="s">
        <v>16</v>
      </c>
      <c r="L3645" s="3"/>
    </row>
    <row r="3646" spans="1:12" ht="114.95" customHeight="1">
      <c r="A3646" s="32">
        <v>3606</v>
      </c>
      <c r="B3646" s="2">
        <v>43943.365277777775</v>
      </c>
      <c r="C3646" s="3" t="s">
        <v>3344</v>
      </c>
      <c r="D3646" s="3" t="s">
        <v>3381</v>
      </c>
      <c r="E3646" s="3" t="s">
        <v>815</v>
      </c>
      <c r="F3646" s="2">
        <f t="shared" si="153"/>
        <v>43957.365277777775</v>
      </c>
      <c r="G3646" s="2">
        <v>43962</v>
      </c>
      <c r="H3646" s="10">
        <v>25000</v>
      </c>
      <c r="I3646" s="10">
        <v>50000</v>
      </c>
      <c r="J3646" s="3" t="s">
        <v>37</v>
      </c>
      <c r="K3646" s="3" t="s">
        <v>16</v>
      </c>
      <c r="L3646" s="3"/>
    </row>
    <row r="3647" spans="1:12" ht="114.95" customHeight="1">
      <c r="A3647" s="32">
        <v>3607</v>
      </c>
      <c r="B3647" s="2">
        <v>43943.372916666667</v>
      </c>
      <c r="C3647" s="3" t="s">
        <v>3344</v>
      </c>
      <c r="D3647" s="3" t="s">
        <v>3382</v>
      </c>
      <c r="E3647" s="3" t="s">
        <v>512</v>
      </c>
      <c r="F3647" s="2">
        <f t="shared" si="153"/>
        <v>43957.372916666667</v>
      </c>
      <c r="G3647" s="2">
        <v>43962</v>
      </c>
      <c r="H3647" s="10">
        <v>25000</v>
      </c>
      <c r="I3647" s="10">
        <v>100000</v>
      </c>
      <c r="J3647" s="3" t="s">
        <v>15</v>
      </c>
      <c r="K3647" s="3" t="s">
        <v>16</v>
      </c>
      <c r="L3647" s="3"/>
    </row>
    <row r="3648" spans="1:12" ht="114.95" customHeight="1">
      <c r="A3648" s="32">
        <v>3610</v>
      </c>
      <c r="B3648" s="2">
        <v>43965.566666666666</v>
      </c>
      <c r="C3648" s="3" t="s">
        <v>3344</v>
      </c>
      <c r="D3648" s="3" t="s">
        <v>55</v>
      </c>
      <c r="E3648" s="3" t="s">
        <v>56</v>
      </c>
      <c r="F3648" s="2">
        <f t="shared" si="153"/>
        <v>43979.566666666666</v>
      </c>
      <c r="G3648" s="2">
        <v>43980</v>
      </c>
      <c r="H3648" s="10">
        <v>25000</v>
      </c>
      <c r="I3648" s="10">
        <v>100000</v>
      </c>
      <c r="J3648" s="3" t="s">
        <v>37</v>
      </c>
      <c r="K3648" s="3" t="s">
        <v>16</v>
      </c>
      <c r="L3648" s="3"/>
    </row>
    <row r="3649" spans="1:12" ht="114.95" customHeight="1">
      <c r="A3649" s="32">
        <v>3609</v>
      </c>
      <c r="B3649" s="2">
        <v>43966.510416666664</v>
      </c>
      <c r="C3649" s="3" t="s">
        <v>3344</v>
      </c>
      <c r="D3649" s="3" t="s">
        <v>1027</v>
      </c>
      <c r="E3649" s="3" t="s">
        <v>1091</v>
      </c>
      <c r="F3649" s="2">
        <f t="shared" si="153"/>
        <v>43980.510416666664</v>
      </c>
      <c r="G3649" s="2">
        <v>44013</v>
      </c>
      <c r="H3649" s="10">
        <v>25000</v>
      </c>
      <c r="I3649" s="10">
        <v>150000</v>
      </c>
      <c r="J3649" s="3" t="s">
        <v>19</v>
      </c>
      <c r="K3649" s="3" t="s">
        <v>16</v>
      </c>
      <c r="L3649" s="3"/>
    </row>
    <row r="3650" spans="1:12" ht="114.95" customHeight="1">
      <c r="A3650" s="32">
        <v>3608</v>
      </c>
      <c r="B3650" s="2">
        <v>43971.535416666666</v>
      </c>
      <c r="C3650" s="3" t="s">
        <v>3344</v>
      </c>
      <c r="D3650" s="3" t="s">
        <v>564</v>
      </c>
      <c r="E3650" s="3" t="s">
        <v>136</v>
      </c>
      <c r="F3650" s="2">
        <f t="shared" si="153"/>
        <v>43985.535416666666</v>
      </c>
      <c r="G3650" s="2">
        <v>44177</v>
      </c>
      <c r="H3650" s="10">
        <v>25000</v>
      </c>
      <c r="I3650" s="10">
        <v>100000</v>
      </c>
      <c r="J3650" s="3" t="s">
        <v>64</v>
      </c>
      <c r="K3650" s="3" t="s">
        <v>16</v>
      </c>
      <c r="L3650" s="3"/>
    </row>
    <row r="3651" spans="1:12" ht="114.95" customHeight="1">
      <c r="A3651" s="32">
        <v>3614</v>
      </c>
      <c r="B3651" s="2">
        <v>43977.4</v>
      </c>
      <c r="C3651" s="3" t="s">
        <v>3344</v>
      </c>
      <c r="D3651" s="3" t="s">
        <v>3383</v>
      </c>
      <c r="E3651" s="3" t="s">
        <v>3384</v>
      </c>
      <c r="F3651" s="2">
        <f t="shared" si="153"/>
        <v>43991.4</v>
      </c>
      <c r="G3651" s="2">
        <v>43990</v>
      </c>
      <c r="H3651" s="10">
        <v>25000</v>
      </c>
      <c r="I3651" s="10">
        <v>150000</v>
      </c>
      <c r="J3651" s="3" t="s">
        <v>15</v>
      </c>
      <c r="K3651" s="3" t="s">
        <v>16</v>
      </c>
      <c r="L3651" s="3"/>
    </row>
    <row r="3652" spans="1:12" ht="114.95" customHeight="1">
      <c r="A3652" s="32">
        <v>3613</v>
      </c>
      <c r="B3652" s="2">
        <v>43977.432638888888</v>
      </c>
      <c r="C3652" s="3" t="s">
        <v>3344</v>
      </c>
      <c r="D3652" s="3" t="s">
        <v>3385</v>
      </c>
      <c r="E3652" s="3" t="s">
        <v>3386</v>
      </c>
      <c r="F3652" s="2">
        <f t="shared" si="153"/>
        <v>43991.432638888888</v>
      </c>
      <c r="G3652" s="2">
        <v>43980</v>
      </c>
      <c r="H3652" s="10">
        <v>25000</v>
      </c>
      <c r="I3652" s="10">
        <v>30000</v>
      </c>
      <c r="J3652" s="3" t="s">
        <v>15</v>
      </c>
      <c r="K3652" s="3" t="s">
        <v>16</v>
      </c>
      <c r="L3652" s="3"/>
    </row>
    <row r="3653" spans="1:12" ht="114.95" customHeight="1">
      <c r="A3653" s="32">
        <v>3612</v>
      </c>
      <c r="B3653" s="2">
        <v>43977.433333333334</v>
      </c>
      <c r="C3653" s="3" t="s">
        <v>3344</v>
      </c>
      <c r="D3653" s="3" t="s">
        <v>3387</v>
      </c>
      <c r="E3653" s="3" t="s">
        <v>3388</v>
      </c>
      <c r="F3653" s="2">
        <f t="shared" si="153"/>
        <v>43991.433333333334</v>
      </c>
      <c r="G3653" s="2">
        <v>43980</v>
      </c>
      <c r="H3653" s="10">
        <v>25000</v>
      </c>
      <c r="I3653" s="10">
        <v>160000</v>
      </c>
      <c r="J3653" s="3" t="s">
        <v>15</v>
      </c>
      <c r="K3653" s="3" t="s">
        <v>16</v>
      </c>
      <c r="L3653" s="3"/>
    </row>
    <row r="3654" spans="1:12" ht="114.95" customHeight="1">
      <c r="A3654" s="32">
        <v>3611</v>
      </c>
      <c r="B3654" s="2">
        <v>43977.434027777781</v>
      </c>
      <c r="C3654" s="3" t="s">
        <v>3344</v>
      </c>
      <c r="D3654" s="3" t="s">
        <v>3389</v>
      </c>
      <c r="E3654" s="3" t="s">
        <v>3390</v>
      </c>
      <c r="F3654" s="2">
        <f t="shared" si="153"/>
        <v>43991.434027777781</v>
      </c>
      <c r="G3654" s="2">
        <v>43980</v>
      </c>
      <c r="H3654" s="10">
        <v>25000</v>
      </c>
      <c r="I3654" s="10">
        <v>100000</v>
      </c>
      <c r="J3654" s="3" t="s">
        <v>15</v>
      </c>
      <c r="K3654" s="3" t="s">
        <v>16</v>
      </c>
      <c r="L3654" s="3"/>
    </row>
    <row r="3655" spans="1:12" ht="114.95" customHeight="1">
      <c r="A3655" s="32">
        <v>3615</v>
      </c>
      <c r="B3655" s="2">
        <v>43979.375694444447</v>
      </c>
      <c r="C3655" s="3" t="s">
        <v>3344</v>
      </c>
      <c r="D3655" s="3" t="s">
        <v>580</v>
      </c>
      <c r="E3655" s="3" t="s">
        <v>180</v>
      </c>
      <c r="F3655" s="2">
        <f t="shared" si="153"/>
        <v>43993.375694444447</v>
      </c>
      <c r="G3655" s="2">
        <v>44044</v>
      </c>
      <c r="H3655" s="10">
        <v>400000</v>
      </c>
      <c r="I3655" s="10">
        <v>550000</v>
      </c>
      <c r="J3655" s="3" t="s">
        <v>216</v>
      </c>
      <c r="K3655" s="3" t="s">
        <v>16</v>
      </c>
      <c r="L3655" s="3"/>
    </row>
    <row r="3656" spans="1:12" ht="114.95" customHeight="1">
      <c r="A3656" s="32">
        <v>3616</v>
      </c>
      <c r="B3656" s="2">
        <v>43979.582638888889</v>
      </c>
      <c r="C3656" s="3" t="s">
        <v>3344</v>
      </c>
      <c r="D3656" s="3" t="s">
        <v>35</v>
      </c>
      <c r="E3656" s="3" t="s">
        <v>86</v>
      </c>
      <c r="F3656" s="2">
        <f t="shared" si="153"/>
        <v>43993.582638888889</v>
      </c>
      <c r="G3656" s="2">
        <v>43994</v>
      </c>
      <c r="H3656" s="10">
        <v>25000</v>
      </c>
      <c r="I3656" s="10">
        <v>200000</v>
      </c>
      <c r="J3656" s="3" t="s">
        <v>37</v>
      </c>
      <c r="K3656" s="3" t="s">
        <v>16</v>
      </c>
      <c r="L3656" s="3"/>
    </row>
    <row r="3657" spans="1:12" ht="114.95" customHeight="1">
      <c r="A3657" s="32">
        <v>3617</v>
      </c>
      <c r="B3657" s="2">
        <v>43993.542361111111</v>
      </c>
      <c r="C3657" s="3" t="s">
        <v>3344</v>
      </c>
      <c r="D3657" s="3" t="s">
        <v>76</v>
      </c>
      <c r="E3657" s="3" t="s">
        <v>3391</v>
      </c>
      <c r="F3657" s="2">
        <f t="shared" si="153"/>
        <v>44007.542361111111</v>
      </c>
      <c r="G3657" s="2">
        <v>44013</v>
      </c>
      <c r="H3657" s="10">
        <v>25000</v>
      </c>
      <c r="I3657" s="10">
        <v>109000</v>
      </c>
      <c r="J3657" s="3" t="s">
        <v>19</v>
      </c>
      <c r="K3657" s="3" t="s">
        <v>16</v>
      </c>
      <c r="L3657" s="3"/>
    </row>
    <row r="3658" spans="1:12" ht="114.95" customHeight="1">
      <c r="A3658" s="32">
        <v>3618</v>
      </c>
      <c r="B3658" s="2">
        <v>43993.543749999997</v>
      </c>
      <c r="C3658" s="3" t="s">
        <v>3344</v>
      </c>
      <c r="D3658" s="3" t="s">
        <v>3392</v>
      </c>
      <c r="E3658" s="3" t="s">
        <v>347</v>
      </c>
      <c r="F3658" s="2">
        <f t="shared" si="153"/>
        <v>44007.543749999997</v>
      </c>
      <c r="G3658" s="2">
        <v>44013</v>
      </c>
      <c r="H3658" s="10">
        <v>25000</v>
      </c>
      <c r="I3658" s="10">
        <v>100000</v>
      </c>
      <c r="J3658" s="3" t="s">
        <v>19</v>
      </c>
      <c r="K3658" s="3" t="s">
        <v>16</v>
      </c>
      <c r="L3658" s="3"/>
    </row>
    <row r="3659" spans="1:12" ht="114.95" customHeight="1">
      <c r="A3659" s="32">
        <v>3619</v>
      </c>
      <c r="B3659" s="2">
        <v>43998.553472222222</v>
      </c>
      <c r="C3659" s="3" t="s">
        <v>3344</v>
      </c>
      <c r="D3659" s="3" t="s">
        <v>985</v>
      </c>
      <c r="E3659" s="3" t="s">
        <v>3393</v>
      </c>
      <c r="F3659" s="2">
        <f t="shared" si="153"/>
        <v>44012.553472222222</v>
      </c>
      <c r="G3659" s="2">
        <v>44013</v>
      </c>
      <c r="H3659" s="10">
        <v>623800</v>
      </c>
      <c r="I3659" s="10">
        <v>623800</v>
      </c>
      <c r="J3659" s="3" t="s">
        <v>19</v>
      </c>
      <c r="K3659" s="3" t="s">
        <v>16</v>
      </c>
      <c r="L3659" s="3"/>
    </row>
    <row r="3660" spans="1:12" ht="114.95" customHeight="1">
      <c r="A3660" s="32">
        <v>3620</v>
      </c>
      <c r="B3660" s="2">
        <v>44000.510416666664</v>
      </c>
      <c r="C3660" s="3" t="s">
        <v>3344</v>
      </c>
      <c r="D3660" s="3" t="s">
        <v>3394</v>
      </c>
      <c r="E3660" s="3" t="s">
        <v>3395</v>
      </c>
      <c r="F3660" s="2">
        <f t="shared" si="153"/>
        <v>44014.510416666664</v>
      </c>
      <c r="G3660" s="2">
        <v>44004</v>
      </c>
      <c r="H3660" s="10">
        <v>149000</v>
      </c>
      <c r="I3660" s="10">
        <v>149000</v>
      </c>
      <c r="J3660" s="3" t="s">
        <v>61</v>
      </c>
      <c r="K3660" s="3" t="s">
        <v>16</v>
      </c>
      <c r="L3660" s="3"/>
    </row>
    <row r="3661" spans="1:12" ht="114.95" customHeight="1">
      <c r="A3661" s="32">
        <v>3621</v>
      </c>
      <c r="B3661" s="2">
        <v>44013.532638888886</v>
      </c>
      <c r="C3661" s="3" t="s">
        <v>3344</v>
      </c>
      <c r="D3661" s="3" t="s">
        <v>2022</v>
      </c>
      <c r="E3661" s="3" t="s">
        <v>3396</v>
      </c>
      <c r="F3661" s="2">
        <v>44024</v>
      </c>
      <c r="G3661" s="2">
        <v>44044</v>
      </c>
      <c r="H3661" s="10">
        <v>25000</v>
      </c>
      <c r="I3661" s="10">
        <v>30000</v>
      </c>
      <c r="J3661" s="3" t="s">
        <v>37</v>
      </c>
      <c r="K3661" s="3" t="s">
        <v>16</v>
      </c>
      <c r="L3661" s="3"/>
    </row>
    <row r="3662" spans="1:12" ht="114.95" customHeight="1">
      <c r="A3662" s="32">
        <v>3622</v>
      </c>
      <c r="B3662" s="2">
        <v>44013.57708333333</v>
      </c>
      <c r="C3662" s="3" t="s">
        <v>3344</v>
      </c>
      <c r="D3662" s="3" t="s">
        <v>3351</v>
      </c>
      <c r="E3662" s="3" t="s">
        <v>3397</v>
      </c>
      <c r="F3662" s="2">
        <v>44024</v>
      </c>
      <c r="G3662" s="2">
        <v>44027</v>
      </c>
      <c r="H3662" s="10">
        <v>25000</v>
      </c>
      <c r="I3662" s="10">
        <v>150000</v>
      </c>
      <c r="J3662" s="3" t="s">
        <v>19</v>
      </c>
      <c r="K3662" s="3" t="s">
        <v>16</v>
      </c>
      <c r="L3662" s="3"/>
    </row>
    <row r="3663" spans="1:12" ht="114.95" customHeight="1">
      <c r="A3663" s="32">
        <v>3623</v>
      </c>
      <c r="B3663" s="2">
        <v>44022.478472222225</v>
      </c>
      <c r="C3663" s="3" t="s">
        <v>3344</v>
      </c>
      <c r="D3663" s="3" t="s">
        <v>814</v>
      </c>
      <c r="E3663" s="3" t="s">
        <v>3398</v>
      </c>
      <c r="F3663" s="2">
        <v>44032</v>
      </c>
      <c r="G3663" s="2">
        <v>44039</v>
      </c>
      <c r="H3663" s="10">
        <v>25000</v>
      </c>
      <c r="I3663" s="10">
        <v>50000</v>
      </c>
      <c r="J3663" s="3" t="s">
        <v>37</v>
      </c>
      <c r="K3663" s="3" t="s">
        <v>16</v>
      </c>
      <c r="L3663" s="3"/>
    </row>
    <row r="3664" spans="1:12" ht="114.95" customHeight="1">
      <c r="A3664" s="32">
        <v>3624</v>
      </c>
      <c r="B3664" s="2">
        <v>44025.425000000003</v>
      </c>
      <c r="C3664" s="3" t="s">
        <v>3344</v>
      </c>
      <c r="D3664" s="3" t="s">
        <v>1316</v>
      </c>
      <c r="E3664" s="3" t="s">
        <v>3399</v>
      </c>
      <c r="F3664" s="2">
        <v>44035</v>
      </c>
      <c r="G3664" s="2">
        <v>44044</v>
      </c>
      <c r="H3664" s="10">
        <v>20000</v>
      </c>
      <c r="I3664" s="10">
        <v>40000</v>
      </c>
      <c r="J3664" s="3" t="s">
        <v>273</v>
      </c>
      <c r="K3664" s="3" t="s">
        <v>16</v>
      </c>
      <c r="L3664" s="3"/>
    </row>
    <row r="3665" spans="1:12" ht="114.95" customHeight="1">
      <c r="A3665" s="32">
        <v>3625</v>
      </c>
      <c r="B3665" s="2">
        <v>44064.438194444447</v>
      </c>
      <c r="C3665" s="3" t="s">
        <v>3344</v>
      </c>
      <c r="D3665" s="3" t="s">
        <v>188</v>
      </c>
      <c r="E3665" s="3" t="s">
        <v>3350</v>
      </c>
      <c r="F3665" s="2">
        <v>44074</v>
      </c>
      <c r="G3665" s="2">
        <v>44081</v>
      </c>
      <c r="H3665" s="10">
        <v>175000</v>
      </c>
      <c r="I3665" s="10">
        <v>175000</v>
      </c>
      <c r="J3665" s="3" t="s">
        <v>73</v>
      </c>
      <c r="K3665" s="3" t="s">
        <v>16</v>
      </c>
      <c r="L3665" s="3"/>
    </row>
    <row r="3666" spans="1:12" ht="114.95" customHeight="1">
      <c r="A3666" s="32">
        <v>3626</v>
      </c>
      <c r="B3666" s="2">
        <v>44064.44027777778</v>
      </c>
      <c r="C3666" s="3" t="s">
        <v>3344</v>
      </c>
      <c r="D3666" s="3" t="s">
        <v>3400</v>
      </c>
      <c r="E3666" s="3" t="s">
        <v>3401</v>
      </c>
      <c r="F3666" s="2">
        <v>44074</v>
      </c>
      <c r="G3666" s="2">
        <v>44081</v>
      </c>
      <c r="H3666" s="10">
        <v>100000</v>
      </c>
      <c r="I3666" s="10">
        <v>100000</v>
      </c>
      <c r="J3666" s="3" t="s">
        <v>73</v>
      </c>
      <c r="K3666" s="3" t="s">
        <v>16</v>
      </c>
      <c r="L3666" s="3"/>
    </row>
    <row r="3667" spans="1:12" ht="114.95" customHeight="1">
      <c r="A3667" s="32">
        <v>3627</v>
      </c>
      <c r="B3667" s="2">
        <v>44064.441666666666</v>
      </c>
      <c r="C3667" s="3" t="s">
        <v>3344</v>
      </c>
      <c r="D3667" s="3" t="s">
        <v>35</v>
      </c>
      <c r="E3667" s="3" t="s">
        <v>136</v>
      </c>
      <c r="F3667" s="2">
        <v>44074</v>
      </c>
      <c r="G3667" s="2">
        <v>44081</v>
      </c>
      <c r="H3667" s="10">
        <v>160000</v>
      </c>
      <c r="I3667" s="10">
        <v>190000</v>
      </c>
      <c r="J3667" s="3" t="s">
        <v>37</v>
      </c>
      <c r="K3667" s="3" t="s">
        <v>16</v>
      </c>
      <c r="L3667" s="3"/>
    </row>
    <row r="3668" spans="1:12" ht="114.95" customHeight="1">
      <c r="A3668" s="32">
        <v>3628</v>
      </c>
      <c r="B3668" s="2">
        <v>44064.442361111112</v>
      </c>
      <c r="C3668" s="3" t="s">
        <v>3344</v>
      </c>
      <c r="D3668" s="3" t="s">
        <v>55</v>
      </c>
      <c r="E3668" s="3" t="s">
        <v>56</v>
      </c>
      <c r="F3668" s="2">
        <v>44074</v>
      </c>
      <c r="G3668" s="2">
        <v>44081</v>
      </c>
      <c r="H3668" s="10">
        <v>25000</v>
      </c>
      <c r="I3668" s="10">
        <v>35000</v>
      </c>
      <c r="J3668" s="3" t="s">
        <v>37</v>
      </c>
      <c r="K3668" s="3" t="s">
        <v>16</v>
      </c>
      <c r="L3668" s="3"/>
    </row>
    <row r="3669" spans="1:12" ht="114.95" customHeight="1">
      <c r="A3669" s="32">
        <v>3629</v>
      </c>
      <c r="B3669" s="2">
        <v>44064.443749999999</v>
      </c>
      <c r="C3669" s="3" t="s">
        <v>3344</v>
      </c>
      <c r="D3669" s="3" t="s">
        <v>43</v>
      </c>
      <c r="E3669" s="3" t="s">
        <v>158</v>
      </c>
      <c r="F3669" s="2">
        <v>44074</v>
      </c>
      <c r="G3669" s="2">
        <v>44081</v>
      </c>
      <c r="H3669" s="10">
        <v>50000</v>
      </c>
      <c r="I3669" s="10">
        <v>70000</v>
      </c>
      <c r="J3669" s="3" t="s">
        <v>37</v>
      </c>
      <c r="K3669" s="3" t="s">
        <v>16</v>
      </c>
      <c r="L3669" s="3"/>
    </row>
    <row r="3670" spans="1:12" ht="114.95" customHeight="1">
      <c r="A3670" s="32">
        <v>3630</v>
      </c>
      <c r="B3670" s="21">
        <v>44119.385416666664</v>
      </c>
      <c r="C3670" s="24" t="s">
        <v>3344</v>
      </c>
      <c r="D3670" s="13" t="s">
        <v>3369</v>
      </c>
      <c r="E3670" s="13" t="s">
        <v>3402</v>
      </c>
      <c r="F3670" s="22">
        <f>SUM(B3670+14)</f>
        <v>44133.385416666664</v>
      </c>
      <c r="G3670" s="21">
        <v>44137</v>
      </c>
      <c r="H3670" s="23">
        <v>30000</v>
      </c>
      <c r="I3670" s="23">
        <v>50000</v>
      </c>
      <c r="J3670" s="13" t="s">
        <v>19</v>
      </c>
      <c r="K3670" s="24" t="s">
        <v>16</v>
      </c>
      <c r="L3670" s="3"/>
    </row>
    <row r="3671" spans="1:12" ht="114.95" customHeight="1">
      <c r="A3671" s="32">
        <v>3631</v>
      </c>
      <c r="B3671" s="21">
        <v>44120.492361111108</v>
      </c>
      <c r="C3671" s="24" t="s">
        <v>3344</v>
      </c>
      <c r="D3671" s="13" t="s">
        <v>2375</v>
      </c>
      <c r="E3671" s="13" t="s">
        <v>3402</v>
      </c>
      <c r="F3671" s="22">
        <f>SUM(B3671+14)</f>
        <v>44134.492361111108</v>
      </c>
      <c r="G3671" s="21">
        <v>44137</v>
      </c>
      <c r="H3671" s="23">
        <v>50000</v>
      </c>
      <c r="I3671" s="23">
        <v>50000</v>
      </c>
      <c r="J3671" s="13" t="s">
        <v>19</v>
      </c>
      <c r="K3671" s="24" t="s">
        <v>16</v>
      </c>
      <c r="L3671" s="3"/>
    </row>
    <row r="3672" spans="1:12" ht="114.95" customHeight="1">
      <c r="A3672" s="32">
        <v>3632</v>
      </c>
      <c r="B3672" s="2">
        <v>44238.568055555559</v>
      </c>
      <c r="C3672" s="3" t="s">
        <v>3344</v>
      </c>
      <c r="D3672" s="3" t="s">
        <v>2172</v>
      </c>
      <c r="E3672" s="4" t="s">
        <v>120</v>
      </c>
      <c r="F3672" s="2">
        <f>SUM(B3672+14)</f>
        <v>44252.568055555559</v>
      </c>
      <c r="G3672" s="5">
        <v>44257</v>
      </c>
      <c r="H3672" s="6">
        <v>36000</v>
      </c>
      <c r="I3672" s="7">
        <v>36000</v>
      </c>
      <c r="J3672" s="4" t="s">
        <v>19</v>
      </c>
      <c r="K3672" s="8" t="s">
        <v>16</v>
      </c>
      <c r="L3672" s="3"/>
    </row>
    <row r="3673" spans="1:12" ht="114.95" customHeight="1">
      <c r="A3673" s="32">
        <v>3633</v>
      </c>
      <c r="B3673" s="2">
        <v>44315.481944444444</v>
      </c>
      <c r="C3673" s="3" t="s">
        <v>3344</v>
      </c>
      <c r="D3673" s="3" t="s">
        <v>173</v>
      </c>
      <c r="E3673" s="4" t="s">
        <v>3403</v>
      </c>
      <c r="F3673" s="2">
        <f t="shared" ref="F3673:F3680" si="154">SUM(B3673 + 14)</f>
        <v>44329.481944444444</v>
      </c>
      <c r="G3673" s="5">
        <v>44334</v>
      </c>
      <c r="H3673" s="6">
        <v>150862.5</v>
      </c>
      <c r="I3673" s="7">
        <v>200000</v>
      </c>
      <c r="J3673" s="4" t="s">
        <v>15</v>
      </c>
      <c r="K3673" s="8" t="s">
        <v>16</v>
      </c>
      <c r="L3673" s="3"/>
    </row>
    <row r="3674" spans="1:12" ht="114.95" customHeight="1">
      <c r="A3674" s="32">
        <v>3636</v>
      </c>
      <c r="B3674" s="2">
        <v>44356.543749999997</v>
      </c>
      <c r="C3674" s="3" t="s">
        <v>3344</v>
      </c>
      <c r="D3674" s="3" t="s">
        <v>1373</v>
      </c>
      <c r="E3674" s="4" t="s">
        <v>3404</v>
      </c>
      <c r="F3674" s="2">
        <f t="shared" si="154"/>
        <v>44370.543749999997</v>
      </c>
      <c r="G3674" s="21">
        <v>44378</v>
      </c>
      <c r="H3674" s="23">
        <v>26040</v>
      </c>
      <c r="I3674" s="23">
        <v>26040</v>
      </c>
      <c r="J3674" s="13" t="s">
        <v>166</v>
      </c>
      <c r="K3674" s="24" t="s">
        <v>16</v>
      </c>
      <c r="L3674" s="3"/>
    </row>
    <row r="3675" spans="1:12" ht="114.95" customHeight="1">
      <c r="A3675" s="32">
        <v>3634</v>
      </c>
      <c r="B3675" s="2">
        <v>44356.546527777777</v>
      </c>
      <c r="C3675" s="3" t="s">
        <v>3344</v>
      </c>
      <c r="D3675" s="3" t="s">
        <v>3405</v>
      </c>
      <c r="E3675" s="4" t="s">
        <v>3406</v>
      </c>
      <c r="F3675" s="2">
        <f t="shared" si="154"/>
        <v>44370.546527777777</v>
      </c>
      <c r="G3675" s="5">
        <v>44383</v>
      </c>
      <c r="H3675" s="6">
        <v>25000</v>
      </c>
      <c r="I3675" s="7">
        <v>25000</v>
      </c>
      <c r="J3675" s="4" t="s">
        <v>37</v>
      </c>
      <c r="K3675" s="8" t="s">
        <v>16</v>
      </c>
      <c r="L3675" s="3"/>
    </row>
    <row r="3676" spans="1:12" ht="114.95" customHeight="1">
      <c r="A3676" s="32">
        <v>3637</v>
      </c>
      <c r="B3676" s="2">
        <v>44363.456250000003</v>
      </c>
      <c r="C3676" s="3" t="s">
        <v>3344</v>
      </c>
      <c r="D3676" s="3" t="s">
        <v>76</v>
      </c>
      <c r="E3676" s="4" t="s">
        <v>3407</v>
      </c>
      <c r="F3676" s="2">
        <f t="shared" si="154"/>
        <v>44377.456250000003</v>
      </c>
      <c r="G3676" s="21">
        <v>44378</v>
      </c>
      <c r="H3676" s="23">
        <v>94680</v>
      </c>
      <c r="I3676" s="23">
        <v>100000</v>
      </c>
      <c r="J3676" s="13" t="s">
        <v>19</v>
      </c>
      <c r="K3676" s="24" t="s">
        <v>16</v>
      </c>
      <c r="L3676" s="3"/>
    </row>
    <row r="3677" spans="1:12" ht="114.95" customHeight="1">
      <c r="A3677" s="32">
        <v>3638</v>
      </c>
      <c r="B3677" s="2">
        <v>44365.427083333336</v>
      </c>
      <c r="C3677" s="3" t="s">
        <v>3344</v>
      </c>
      <c r="D3677" s="3" t="s">
        <v>84</v>
      </c>
      <c r="E3677" s="4" t="s">
        <v>3408</v>
      </c>
      <c r="F3677" s="2">
        <f t="shared" si="154"/>
        <v>44379.427083333336</v>
      </c>
      <c r="G3677" s="21">
        <v>44378</v>
      </c>
      <c r="H3677" s="23">
        <v>200000</v>
      </c>
      <c r="I3677" s="23">
        <v>200000</v>
      </c>
      <c r="J3677" s="13" t="s">
        <v>15</v>
      </c>
      <c r="K3677" s="24" t="s">
        <v>16</v>
      </c>
      <c r="L3677" s="3"/>
    </row>
    <row r="3678" spans="1:12" ht="114.95" customHeight="1">
      <c r="A3678" s="32">
        <v>3635</v>
      </c>
      <c r="B3678" s="2">
        <v>44369.661111111112</v>
      </c>
      <c r="C3678" s="3" t="s">
        <v>3344</v>
      </c>
      <c r="D3678" s="3" t="s">
        <v>1027</v>
      </c>
      <c r="E3678" s="4" t="s">
        <v>3409</v>
      </c>
      <c r="F3678" s="2">
        <f t="shared" si="154"/>
        <v>44383.661111111112</v>
      </c>
      <c r="G3678" s="5">
        <v>44389</v>
      </c>
      <c r="H3678" s="6">
        <v>260000</v>
      </c>
      <c r="I3678" s="7">
        <v>260000</v>
      </c>
      <c r="J3678" s="4" t="s">
        <v>19</v>
      </c>
      <c r="K3678" s="8" t="s">
        <v>16</v>
      </c>
      <c r="L3678" s="3"/>
    </row>
    <row r="3679" spans="1:12" ht="114.95" customHeight="1">
      <c r="A3679" s="32">
        <v>3639</v>
      </c>
      <c r="B3679" s="2">
        <v>44370.345833333333</v>
      </c>
      <c r="C3679" s="3" t="s">
        <v>3344</v>
      </c>
      <c r="D3679" s="3" t="s">
        <v>341</v>
      </c>
      <c r="E3679" s="4" t="s">
        <v>3410</v>
      </c>
      <c r="F3679" s="2">
        <f t="shared" si="154"/>
        <v>44384.345833333333</v>
      </c>
      <c r="G3679" s="21">
        <v>44389</v>
      </c>
      <c r="H3679" s="23">
        <v>60000</v>
      </c>
      <c r="I3679" s="23">
        <v>60000</v>
      </c>
      <c r="J3679" s="13" t="s">
        <v>15</v>
      </c>
      <c r="K3679" s="24" t="s">
        <v>16</v>
      </c>
      <c r="L3679" s="3"/>
    </row>
    <row r="3680" spans="1:12" ht="114.95" customHeight="1">
      <c r="A3680" s="32">
        <v>3640</v>
      </c>
      <c r="B3680" s="2">
        <v>44370.352777777778</v>
      </c>
      <c r="C3680" s="3" t="s">
        <v>3344</v>
      </c>
      <c r="D3680" s="3" t="s">
        <v>3411</v>
      </c>
      <c r="E3680" s="4" t="s">
        <v>3410</v>
      </c>
      <c r="F3680" s="2">
        <f t="shared" si="154"/>
        <v>44384.352777777778</v>
      </c>
      <c r="G3680" s="21">
        <v>44389</v>
      </c>
      <c r="H3680" s="23">
        <v>60000</v>
      </c>
      <c r="I3680" s="23">
        <v>60000</v>
      </c>
      <c r="J3680" s="13" t="s">
        <v>15</v>
      </c>
      <c r="K3680" s="24" t="s">
        <v>16</v>
      </c>
      <c r="L3680" s="3"/>
    </row>
    <row r="3681" spans="1:12" ht="114.95" customHeight="1">
      <c r="A3681" s="32">
        <v>3646</v>
      </c>
      <c r="B3681" s="2">
        <v>44421.451388888891</v>
      </c>
      <c r="C3681" s="3" t="s">
        <v>3344</v>
      </c>
      <c r="D3681" s="3" t="s">
        <v>580</v>
      </c>
      <c r="E3681" s="4" t="s">
        <v>3412</v>
      </c>
      <c r="F3681" s="2">
        <f>SUM(B3681+14)</f>
        <v>44435.451388888891</v>
      </c>
      <c r="G3681" s="5">
        <v>44438</v>
      </c>
      <c r="H3681" s="6">
        <v>565000</v>
      </c>
      <c r="I3681" s="7">
        <v>565000</v>
      </c>
      <c r="J3681" s="4" t="s">
        <v>216</v>
      </c>
      <c r="K3681" s="8" t="s">
        <v>16</v>
      </c>
      <c r="L3681" s="3"/>
    </row>
    <row r="3682" spans="1:12" ht="114.95" customHeight="1">
      <c r="A3682" s="32">
        <v>3644</v>
      </c>
      <c r="B3682" s="2">
        <v>44424.465277777781</v>
      </c>
      <c r="C3682" s="3" t="s">
        <v>3344</v>
      </c>
      <c r="D3682" s="3" t="s">
        <v>967</v>
      </c>
      <c r="E3682" s="4" t="s">
        <v>3413</v>
      </c>
      <c r="F3682" s="2">
        <f>SUM(B3682+14)</f>
        <v>44438.465277777781</v>
      </c>
      <c r="G3682" s="5">
        <v>44383</v>
      </c>
      <c r="H3682" s="6">
        <v>40000</v>
      </c>
      <c r="I3682" s="7">
        <v>45000</v>
      </c>
      <c r="J3682" s="4" t="s">
        <v>37</v>
      </c>
      <c r="K3682" s="8" t="s">
        <v>16</v>
      </c>
      <c r="L3682" s="3"/>
    </row>
    <row r="3683" spans="1:12" ht="114.95" customHeight="1">
      <c r="A3683" s="32">
        <v>3641</v>
      </c>
      <c r="B3683" s="2">
        <v>44426.581250000003</v>
      </c>
      <c r="C3683" s="3" t="s">
        <v>3344</v>
      </c>
      <c r="D3683" s="3" t="s">
        <v>361</v>
      </c>
      <c r="E3683" s="4" t="s">
        <v>2391</v>
      </c>
      <c r="F3683" s="2">
        <f>SUM(B3683 + 14)</f>
        <v>44440.581250000003</v>
      </c>
      <c r="G3683" s="21">
        <v>44256</v>
      </c>
      <c r="H3683" s="23">
        <v>988480</v>
      </c>
      <c r="I3683" s="23">
        <v>988480</v>
      </c>
      <c r="J3683" s="13" t="s">
        <v>19</v>
      </c>
      <c r="K3683" s="24" t="s">
        <v>16</v>
      </c>
      <c r="L3683" s="3"/>
    </row>
    <row r="3684" spans="1:12" ht="114.95" customHeight="1">
      <c r="A3684" s="32">
        <v>3642</v>
      </c>
      <c r="B3684" s="2">
        <v>44426.593055555553</v>
      </c>
      <c r="C3684" s="3" t="s">
        <v>3344</v>
      </c>
      <c r="D3684" s="3" t="s">
        <v>341</v>
      </c>
      <c r="E3684" s="4" t="s">
        <v>3410</v>
      </c>
      <c r="F3684" s="2">
        <f>SUM(B3684 + 14)</f>
        <v>44440.593055555553</v>
      </c>
      <c r="G3684" s="21">
        <v>44013</v>
      </c>
      <c r="H3684" s="23">
        <v>46840</v>
      </c>
      <c r="I3684" s="23">
        <v>46840</v>
      </c>
      <c r="J3684" s="13" t="s">
        <v>51</v>
      </c>
      <c r="K3684" s="24" t="s">
        <v>16</v>
      </c>
      <c r="L3684" s="3"/>
    </row>
    <row r="3685" spans="1:12" ht="114.95" customHeight="1">
      <c r="A3685" s="32">
        <v>3643</v>
      </c>
      <c r="B3685" s="2">
        <v>44426.597916666666</v>
      </c>
      <c r="C3685" s="3" t="s">
        <v>3344</v>
      </c>
      <c r="D3685" s="3" t="s">
        <v>121</v>
      </c>
      <c r="E3685" s="4" t="s">
        <v>3410</v>
      </c>
      <c r="F3685" s="2">
        <f>SUM(B3685 + 14)</f>
        <v>44440.597916666666</v>
      </c>
      <c r="G3685" s="21">
        <v>44336</v>
      </c>
      <c r="H3685" s="23">
        <v>37402</v>
      </c>
      <c r="I3685" s="23">
        <v>37402</v>
      </c>
      <c r="J3685" s="13" t="s">
        <v>51</v>
      </c>
      <c r="K3685" s="24" t="s">
        <v>16</v>
      </c>
      <c r="L3685" s="3"/>
    </row>
    <row r="3686" spans="1:12" ht="114.95" customHeight="1">
      <c r="A3686" s="32">
        <v>3647</v>
      </c>
      <c r="B3686" s="2">
        <v>44426.60833333333</v>
      </c>
      <c r="C3686" s="3" t="s">
        <v>3344</v>
      </c>
      <c r="D3686" s="3" t="s">
        <v>2795</v>
      </c>
      <c r="E3686" s="4" t="s">
        <v>3414</v>
      </c>
      <c r="F3686" s="2">
        <f>SUM(B3686+14)</f>
        <v>44440.60833333333</v>
      </c>
      <c r="G3686" s="5">
        <v>44256</v>
      </c>
      <c r="H3686" s="6">
        <v>25000</v>
      </c>
      <c r="I3686" s="7">
        <v>36175</v>
      </c>
      <c r="J3686" s="4" t="s">
        <v>73</v>
      </c>
      <c r="K3686" s="8" t="s">
        <v>16</v>
      </c>
      <c r="L3686" s="3"/>
    </row>
    <row r="3687" spans="1:12" ht="114.95" customHeight="1">
      <c r="A3687" s="32">
        <v>3645</v>
      </c>
      <c r="B3687" s="2">
        <v>44431.349305555559</v>
      </c>
      <c r="C3687" s="3" t="s">
        <v>3344</v>
      </c>
      <c r="D3687" s="3" t="s">
        <v>121</v>
      </c>
      <c r="E3687" s="4" t="s">
        <v>3415</v>
      </c>
      <c r="F3687" s="2">
        <f>SUM(B3687+14)</f>
        <v>44445.349305555559</v>
      </c>
      <c r="G3687" s="5">
        <v>44389</v>
      </c>
      <c r="H3687" s="6">
        <v>60000</v>
      </c>
      <c r="I3687" s="7">
        <v>60000</v>
      </c>
      <c r="J3687" s="4" t="s">
        <v>15</v>
      </c>
      <c r="K3687" s="8" t="s">
        <v>16</v>
      </c>
      <c r="L3687" s="3"/>
    </row>
    <row r="3688" spans="1:12" ht="114.95" customHeight="1">
      <c r="A3688" s="32">
        <v>4942</v>
      </c>
      <c r="B3688" s="2">
        <v>44532</v>
      </c>
      <c r="C3688" s="3" t="s">
        <v>3344</v>
      </c>
      <c r="D3688" s="3" t="s">
        <v>3416</v>
      </c>
      <c r="E3688" s="4" t="s">
        <v>3417</v>
      </c>
      <c r="F3688" s="2">
        <v>44546</v>
      </c>
      <c r="G3688" s="5">
        <v>44550</v>
      </c>
      <c r="H3688" s="6">
        <v>79000</v>
      </c>
      <c r="I3688" s="7">
        <v>79000</v>
      </c>
      <c r="J3688" s="4" t="s">
        <v>15</v>
      </c>
      <c r="K3688" s="8" t="s">
        <v>16</v>
      </c>
      <c r="L3688" s="3" t="s">
        <v>386</v>
      </c>
    </row>
    <row r="3689" spans="1:12" ht="114.95" customHeight="1">
      <c r="A3689" s="32">
        <v>3652</v>
      </c>
      <c r="B3689" s="2">
        <v>42810</v>
      </c>
      <c r="C3689" s="3" t="s">
        <v>3418</v>
      </c>
      <c r="D3689" s="3" t="s">
        <v>2544</v>
      </c>
      <c r="E3689" s="4" t="s">
        <v>50</v>
      </c>
      <c r="F3689" s="2">
        <f t="shared" ref="F3689:F3699" si="155">B3689+10</f>
        <v>42820</v>
      </c>
      <c r="G3689" s="5">
        <v>42552</v>
      </c>
      <c r="H3689" s="6">
        <v>127380.53</v>
      </c>
      <c r="I3689" s="7">
        <v>127380.53</v>
      </c>
      <c r="J3689" s="4" t="s">
        <v>314</v>
      </c>
      <c r="K3689" s="8" t="s">
        <v>16</v>
      </c>
      <c r="L3689" s="3" t="s">
        <v>96</v>
      </c>
    </row>
    <row r="3690" spans="1:12" ht="114.95" customHeight="1">
      <c r="A3690" s="32">
        <v>3653</v>
      </c>
      <c r="B3690" s="2">
        <v>42817</v>
      </c>
      <c r="C3690" s="3" t="s">
        <v>3418</v>
      </c>
      <c r="D3690" s="3" t="s">
        <v>739</v>
      </c>
      <c r="E3690" s="4" t="s">
        <v>93</v>
      </c>
      <c r="F3690" s="2">
        <f t="shared" si="155"/>
        <v>42827</v>
      </c>
      <c r="G3690" s="5">
        <v>42580</v>
      </c>
      <c r="H3690" s="6">
        <v>226827.8</v>
      </c>
      <c r="I3690" s="9">
        <v>226827.8</v>
      </c>
      <c r="J3690" s="4" t="s">
        <v>314</v>
      </c>
      <c r="K3690" s="8" t="s">
        <v>16</v>
      </c>
      <c r="L3690" s="3" t="s">
        <v>96</v>
      </c>
    </row>
    <row r="3691" spans="1:12" ht="114.95" customHeight="1">
      <c r="A3691" s="32">
        <v>3654</v>
      </c>
      <c r="B3691" s="2">
        <v>42817</v>
      </c>
      <c r="C3691" s="3" t="s">
        <v>3418</v>
      </c>
      <c r="D3691" s="3" t="s">
        <v>3419</v>
      </c>
      <c r="E3691" s="4" t="s">
        <v>2887</v>
      </c>
      <c r="F3691" s="2">
        <f t="shared" si="155"/>
        <v>42827</v>
      </c>
      <c r="G3691" s="5">
        <v>42552</v>
      </c>
      <c r="H3691" s="6">
        <v>34699.5</v>
      </c>
      <c r="I3691" s="7">
        <v>34699.5</v>
      </c>
      <c r="J3691" s="4" t="s">
        <v>314</v>
      </c>
      <c r="K3691" s="8" t="s">
        <v>16</v>
      </c>
      <c r="L3691" s="3" t="s">
        <v>96</v>
      </c>
    </row>
    <row r="3692" spans="1:12" ht="114.95" customHeight="1">
      <c r="A3692" s="32">
        <v>3655</v>
      </c>
      <c r="B3692" s="2">
        <v>42817</v>
      </c>
      <c r="C3692" s="3" t="s">
        <v>3418</v>
      </c>
      <c r="D3692" s="3" t="s">
        <v>76</v>
      </c>
      <c r="E3692" s="4" t="s">
        <v>3420</v>
      </c>
      <c r="F3692" s="2">
        <f t="shared" si="155"/>
        <v>42827</v>
      </c>
      <c r="G3692" s="5">
        <v>42552</v>
      </c>
      <c r="H3692" s="6">
        <v>85669.92</v>
      </c>
      <c r="I3692" s="7">
        <v>85669.92</v>
      </c>
      <c r="J3692" s="4" t="s">
        <v>314</v>
      </c>
      <c r="K3692" s="8" t="s">
        <v>16</v>
      </c>
      <c r="L3692" s="3" t="s">
        <v>96</v>
      </c>
    </row>
    <row r="3693" spans="1:12" ht="114.95" customHeight="1">
      <c r="A3693" s="32">
        <v>3656</v>
      </c>
      <c r="B3693" s="2">
        <v>42817</v>
      </c>
      <c r="C3693" s="3" t="s">
        <v>3418</v>
      </c>
      <c r="D3693" s="3" t="s">
        <v>154</v>
      </c>
      <c r="E3693" s="4" t="s">
        <v>2387</v>
      </c>
      <c r="F3693" s="2">
        <f t="shared" si="155"/>
        <v>42827</v>
      </c>
      <c r="G3693" s="5">
        <v>42644</v>
      </c>
      <c r="H3693" s="6">
        <v>31815</v>
      </c>
      <c r="I3693" s="7">
        <v>31815</v>
      </c>
      <c r="J3693" s="4" t="s">
        <v>15</v>
      </c>
      <c r="K3693" s="8" t="s">
        <v>16</v>
      </c>
      <c r="L3693" s="3" t="s">
        <v>96</v>
      </c>
    </row>
    <row r="3694" spans="1:12" ht="114.95" customHeight="1">
      <c r="A3694" s="32">
        <v>3657</v>
      </c>
      <c r="B3694" s="2">
        <v>42817</v>
      </c>
      <c r="C3694" s="3" t="s">
        <v>3418</v>
      </c>
      <c r="D3694" s="3" t="s">
        <v>770</v>
      </c>
      <c r="E3694" s="11" t="s">
        <v>120</v>
      </c>
      <c r="F3694" s="2">
        <f t="shared" si="155"/>
        <v>42827</v>
      </c>
      <c r="G3694" s="5">
        <v>42705</v>
      </c>
      <c r="H3694" s="6">
        <v>96416</v>
      </c>
      <c r="I3694" s="7">
        <v>96416</v>
      </c>
      <c r="J3694" s="4" t="s">
        <v>15</v>
      </c>
      <c r="K3694" s="8" t="s">
        <v>16</v>
      </c>
      <c r="L3694" s="3" t="s">
        <v>96</v>
      </c>
    </row>
    <row r="3695" spans="1:12" ht="114.95" customHeight="1">
      <c r="A3695" s="32">
        <v>3658</v>
      </c>
      <c r="B3695" s="2">
        <v>42817</v>
      </c>
      <c r="C3695" s="3" t="s">
        <v>3418</v>
      </c>
      <c r="D3695" s="3" t="s">
        <v>3421</v>
      </c>
      <c r="E3695" s="4" t="s">
        <v>3422</v>
      </c>
      <c r="F3695" s="2">
        <f t="shared" si="155"/>
        <v>42827</v>
      </c>
      <c r="G3695" s="5">
        <v>42552</v>
      </c>
      <c r="H3695" s="6">
        <v>132000</v>
      </c>
      <c r="I3695" s="7">
        <v>132000</v>
      </c>
      <c r="J3695" s="4" t="s">
        <v>15</v>
      </c>
      <c r="K3695" s="8" t="s">
        <v>16</v>
      </c>
      <c r="L3695" s="3" t="s">
        <v>96</v>
      </c>
    </row>
    <row r="3696" spans="1:12" ht="114.95" customHeight="1">
      <c r="A3696" s="32">
        <v>3648</v>
      </c>
      <c r="B3696" s="2">
        <v>43194</v>
      </c>
      <c r="C3696" s="3" t="s">
        <v>3418</v>
      </c>
      <c r="D3696" s="3" t="s">
        <v>3423</v>
      </c>
      <c r="E3696" s="4" t="s">
        <v>3424</v>
      </c>
      <c r="F3696" s="2">
        <f t="shared" si="155"/>
        <v>43204</v>
      </c>
      <c r="G3696" s="5">
        <v>43167</v>
      </c>
      <c r="H3696" s="7">
        <v>95000</v>
      </c>
      <c r="I3696" s="7">
        <v>95000</v>
      </c>
      <c r="J3696" s="4" t="s">
        <v>37</v>
      </c>
      <c r="K3696" s="8" t="s">
        <v>16</v>
      </c>
      <c r="L3696" s="3" t="s">
        <v>96</v>
      </c>
    </row>
    <row r="3697" spans="1:12" ht="114.95" customHeight="1">
      <c r="A3697" s="32">
        <v>3649</v>
      </c>
      <c r="B3697" s="2">
        <v>43207</v>
      </c>
      <c r="C3697" s="3" t="s">
        <v>3418</v>
      </c>
      <c r="D3697" s="3" t="s">
        <v>3425</v>
      </c>
      <c r="E3697" s="4" t="s">
        <v>3426</v>
      </c>
      <c r="F3697" s="2">
        <f t="shared" si="155"/>
        <v>43217</v>
      </c>
      <c r="G3697" s="5">
        <v>43101</v>
      </c>
      <c r="H3697" s="6">
        <v>52500</v>
      </c>
      <c r="I3697" s="6">
        <v>52500</v>
      </c>
      <c r="J3697" s="4" t="s">
        <v>15</v>
      </c>
      <c r="K3697" s="8" t="s">
        <v>16</v>
      </c>
      <c r="L3697" s="3" t="s">
        <v>96</v>
      </c>
    </row>
    <row r="3698" spans="1:12" ht="114.95" customHeight="1">
      <c r="A3698" s="32">
        <v>3650</v>
      </c>
      <c r="B3698" s="2">
        <v>43242</v>
      </c>
      <c r="C3698" s="3" t="s">
        <v>3418</v>
      </c>
      <c r="D3698" s="3" t="s">
        <v>3427</v>
      </c>
      <c r="E3698" s="4" t="s">
        <v>3428</v>
      </c>
      <c r="F3698" s="2">
        <f t="shared" si="155"/>
        <v>43252</v>
      </c>
      <c r="G3698" s="5">
        <v>43252</v>
      </c>
      <c r="H3698" s="6">
        <v>75000</v>
      </c>
      <c r="I3698" s="7">
        <v>75000</v>
      </c>
      <c r="J3698" s="4" t="s">
        <v>15</v>
      </c>
      <c r="K3698" s="8" t="s">
        <v>16</v>
      </c>
      <c r="L3698" s="3"/>
    </row>
    <row r="3699" spans="1:12" ht="114.95" customHeight="1">
      <c r="A3699" s="32">
        <v>3651</v>
      </c>
      <c r="B3699" s="2">
        <v>43242</v>
      </c>
      <c r="C3699" s="3" t="s">
        <v>3418</v>
      </c>
      <c r="D3699" s="3" t="s">
        <v>988</v>
      </c>
      <c r="E3699" s="4" t="s">
        <v>93</v>
      </c>
      <c r="F3699" s="2">
        <f t="shared" si="155"/>
        <v>43252</v>
      </c>
      <c r="G3699" s="5">
        <v>42948</v>
      </c>
      <c r="H3699" s="6">
        <v>215600.25</v>
      </c>
      <c r="I3699" s="7">
        <v>215600.25</v>
      </c>
      <c r="J3699" s="4" t="s">
        <v>15</v>
      </c>
      <c r="K3699" s="8" t="s">
        <v>16</v>
      </c>
      <c r="L3699" s="3" t="s">
        <v>96</v>
      </c>
    </row>
    <row r="3700" spans="1:12" ht="114.95" customHeight="1">
      <c r="A3700" s="32">
        <v>3659</v>
      </c>
      <c r="B3700" s="2">
        <v>43301</v>
      </c>
      <c r="C3700" s="3" t="s">
        <v>3418</v>
      </c>
      <c r="D3700" s="3" t="s">
        <v>76</v>
      </c>
      <c r="E3700" s="4" t="s">
        <v>1243</v>
      </c>
      <c r="F3700" s="2">
        <v>43167</v>
      </c>
      <c r="G3700" s="5">
        <v>43107</v>
      </c>
      <c r="H3700" s="6">
        <v>28500</v>
      </c>
      <c r="I3700" s="7">
        <v>28500</v>
      </c>
      <c r="J3700" s="4" t="s">
        <v>19</v>
      </c>
      <c r="K3700" s="8" t="s">
        <v>15</v>
      </c>
      <c r="L3700" s="3" t="s">
        <v>3429</v>
      </c>
    </row>
    <row r="3701" spans="1:12" ht="114.95" customHeight="1">
      <c r="A3701" s="32">
        <v>3660</v>
      </c>
      <c r="B3701" s="2">
        <v>43301</v>
      </c>
      <c r="C3701" s="3" t="s">
        <v>3418</v>
      </c>
      <c r="D3701" s="3" t="s">
        <v>76</v>
      </c>
      <c r="E3701" s="4" t="s">
        <v>364</v>
      </c>
      <c r="F3701" s="2">
        <v>43167</v>
      </c>
      <c r="G3701" s="5">
        <v>43107</v>
      </c>
      <c r="H3701" s="6">
        <v>70240</v>
      </c>
      <c r="I3701" s="7">
        <v>70240</v>
      </c>
      <c r="J3701" s="4" t="s">
        <v>19</v>
      </c>
      <c r="K3701" s="8" t="s">
        <v>15</v>
      </c>
      <c r="L3701" s="3" t="s">
        <v>3430</v>
      </c>
    </row>
    <row r="3702" spans="1:12" ht="114.95" customHeight="1">
      <c r="A3702" s="32">
        <v>3661</v>
      </c>
      <c r="B3702" s="2">
        <v>43312</v>
      </c>
      <c r="C3702" s="3" t="s">
        <v>3418</v>
      </c>
      <c r="D3702" s="3" t="s">
        <v>770</v>
      </c>
      <c r="E3702" s="4" t="s">
        <v>3431</v>
      </c>
      <c r="F3702" s="2">
        <v>43326</v>
      </c>
      <c r="G3702" s="5">
        <v>43325</v>
      </c>
      <c r="H3702" s="6">
        <v>180512</v>
      </c>
      <c r="I3702" s="7">
        <v>180512</v>
      </c>
      <c r="J3702" s="4" t="s">
        <v>19</v>
      </c>
      <c r="K3702" s="8" t="s">
        <v>16</v>
      </c>
      <c r="L3702" s="3" t="s">
        <v>106</v>
      </c>
    </row>
    <row r="3703" spans="1:12" ht="114.95" customHeight="1">
      <c r="A3703" s="32">
        <v>3662</v>
      </c>
      <c r="B3703" s="2">
        <v>43312</v>
      </c>
      <c r="C3703" s="3" t="s">
        <v>3418</v>
      </c>
      <c r="D3703" s="3" t="s">
        <v>2544</v>
      </c>
      <c r="E3703" s="4" t="s">
        <v>3432</v>
      </c>
      <c r="F3703" s="2">
        <v>43326</v>
      </c>
      <c r="G3703" s="5">
        <v>43306</v>
      </c>
      <c r="H3703" s="6">
        <v>234975</v>
      </c>
      <c r="I3703" s="7">
        <v>234975</v>
      </c>
      <c r="J3703" s="4" t="s">
        <v>19</v>
      </c>
      <c r="K3703" s="8" t="s">
        <v>16</v>
      </c>
      <c r="L3703" s="3" t="s">
        <v>103</v>
      </c>
    </row>
    <row r="3704" spans="1:12" ht="114.95" customHeight="1">
      <c r="A3704" s="32">
        <v>3664</v>
      </c>
      <c r="B3704" s="2">
        <v>43312</v>
      </c>
      <c r="C3704" s="3" t="s">
        <v>3418</v>
      </c>
      <c r="D3704" s="3" t="s">
        <v>3433</v>
      </c>
      <c r="E3704" s="4" t="s">
        <v>93</v>
      </c>
      <c r="F3704" s="2">
        <v>43326</v>
      </c>
      <c r="G3704" s="5">
        <v>43107</v>
      </c>
      <c r="H3704" s="6">
        <v>322335</v>
      </c>
      <c r="I3704" s="7">
        <v>322335</v>
      </c>
      <c r="J3704" s="4" t="s">
        <v>19</v>
      </c>
      <c r="K3704" s="8" t="s">
        <v>16</v>
      </c>
      <c r="L3704" s="3" t="s">
        <v>103</v>
      </c>
    </row>
    <row r="3705" spans="1:12" ht="114.95" customHeight="1">
      <c r="A3705" s="32">
        <v>3663</v>
      </c>
      <c r="B3705" s="2">
        <v>43328</v>
      </c>
      <c r="C3705" s="3" t="s">
        <v>3418</v>
      </c>
      <c r="D3705" s="3" t="s">
        <v>92</v>
      </c>
      <c r="E3705" s="4" t="s">
        <v>93</v>
      </c>
      <c r="F3705" s="2">
        <v>43342</v>
      </c>
      <c r="G3705" s="5">
        <v>43325</v>
      </c>
      <c r="H3705" s="6">
        <v>33000</v>
      </c>
      <c r="I3705" s="7">
        <v>33000</v>
      </c>
      <c r="J3705" s="4" t="s">
        <v>61</v>
      </c>
      <c r="K3705" s="8" t="s">
        <v>16</v>
      </c>
      <c r="L3705" s="3"/>
    </row>
    <row r="3706" spans="1:12" ht="114.95" customHeight="1">
      <c r="A3706" s="32">
        <v>3665</v>
      </c>
      <c r="B3706" s="2">
        <v>43396</v>
      </c>
      <c r="C3706" s="3" t="s">
        <v>3418</v>
      </c>
      <c r="D3706" s="3" t="s">
        <v>1707</v>
      </c>
      <c r="E3706" s="4" t="s">
        <v>198</v>
      </c>
      <c r="F3706" s="2">
        <f>SUM(B3706 +14)</f>
        <v>43410</v>
      </c>
      <c r="G3706" s="5">
        <v>43282</v>
      </c>
      <c r="H3706" s="6">
        <v>156000</v>
      </c>
      <c r="I3706" s="7">
        <v>156000</v>
      </c>
      <c r="J3706" s="4" t="s">
        <v>73</v>
      </c>
      <c r="K3706" s="3" t="s">
        <v>16</v>
      </c>
      <c r="L3706" s="3" t="s">
        <v>20</v>
      </c>
    </row>
    <row r="3707" spans="1:12" ht="114.95" customHeight="1">
      <c r="A3707" s="32">
        <v>3666</v>
      </c>
      <c r="B3707" s="2">
        <v>43396</v>
      </c>
      <c r="C3707" s="3" t="s">
        <v>3418</v>
      </c>
      <c r="D3707" s="3" t="s">
        <v>123</v>
      </c>
      <c r="E3707" s="4" t="s">
        <v>124</v>
      </c>
      <c r="F3707" s="2">
        <f>SUM(B3707 +14)</f>
        <v>43410</v>
      </c>
      <c r="G3707" s="5">
        <v>43282</v>
      </c>
      <c r="H3707" s="6">
        <v>540000</v>
      </c>
      <c r="I3707" s="7">
        <v>540000</v>
      </c>
      <c r="J3707" s="4" t="s">
        <v>73</v>
      </c>
      <c r="K3707" s="3" t="s">
        <v>16</v>
      </c>
      <c r="L3707" s="3" t="s">
        <v>20</v>
      </c>
    </row>
    <row r="3708" spans="1:12" ht="114.95" customHeight="1">
      <c r="A3708" s="32">
        <v>3667</v>
      </c>
      <c r="B3708" s="2">
        <v>43396</v>
      </c>
      <c r="C3708" s="3" t="s">
        <v>3418</v>
      </c>
      <c r="D3708" s="3" t="s">
        <v>3347</v>
      </c>
      <c r="E3708" s="4" t="s">
        <v>198</v>
      </c>
      <c r="F3708" s="2">
        <f>SUM(B3708 +14)</f>
        <v>43410</v>
      </c>
      <c r="G3708" s="5">
        <v>43282</v>
      </c>
      <c r="H3708" s="6">
        <v>71910</v>
      </c>
      <c r="I3708" s="7">
        <v>71910</v>
      </c>
      <c r="J3708" s="4" t="s">
        <v>73</v>
      </c>
      <c r="K3708" s="3" t="s">
        <v>16</v>
      </c>
      <c r="L3708" s="3" t="s">
        <v>20</v>
      </c>
    </row>
    <row r="3709" spans="1:12" ht="114.95" customHeight="1">
      <c r="A3709" s="32">
        <v>3668</v>
      </c>
      <c r="B3709" s="2">
        <v>43468</v>
      </c>
      <c r="C3709" s="2" t="s">
        <v>3418</v>
      </c>
      <c r="D3709" s="3" t="s">
        <v>1220</v>
      </c>
      <c r="E3709" s="4" t="s">
        <v>93</v>
      </c>
      <c r="F3709" s="2">
        <f>SUM(B3709+14)</f>
        <v>43482</v>
      </c>
      <c r="G3709" s="5">
        <v>43471</v>
      </c>
      <c r="H3709" s="6">
        <v>2626210</v>
      </c>
      <c r="I3709" s="7">
        <v>2626210</v>
      </c>
      <c r="J3709" s="4" t="s">
        <v>15</v>
      </c>
      <c r="K3709" s="8" t="s">
        <v>16</v>
      </c>
      <c r="L3709" s="3" t="s">
        <v>146</v>
      </c>
    </row>
    <row r="3710" spans="1:12" ht="114.95" customHeight="1">
      <c r="A3710" s="32">
        <v>3670</v>
      </c>
      <c r="B3710" s="2">
        <v>43573</v>
      </c>
      <c r="C3710" s="3" t="s">
        <v>3418</v>
      </c>
      <c r="D3710" s="3" t="s">
        <v>1819</v>
      </c>
      <c r="E3710" s="4" t="s">
        <v>990</v>
      </c>
      <c r="F3710" s="2">
        <f>SUM(B3710 +14)</f>
        <v>43587</v>
      </c>
      <c r="G3710" s="5" t="s">
        <v>3434</v>
      </c>
      <c r="H3710" s="6">
        <v>26406.55</v>
      </c>
      <c r="I3710" s="7">
        <v>26406.55</v>
      </c>
      <c r="J3710" s="4" t="s">
        <v>30</v>
      </c>
      <c r="K3710" s="8" t="s">
        <v>16</v>
      </c>
      <c r="L3710" s="3"/>
    </row>
    <row r="3711" spans="1:12" ht="114.95" customHeight="1">
      <c r="A3711" s="32">
        <v>3669</v>
      </c>
      <c r="B3711" s="2">
        <v>43579</v>
      </c>
      <c r="C3711" s="3" t="s">
        <v>3418</v>
      </c>
      <c r="D3711" s="3" t="s">
        <v>519</v>
      </c>
      <c r="E3711" s="4" t="s">
        <v>322</v>
      </c>
      <c r="F3711" s="2">
        <f t="shared" ref="F3711:F3728" si="156">SUM(B3711+14)</f>
        <v>43593</v>
      </c>
      <c r="G3711" s="5">
        <v>43338</v>
      </c>
      <c r="H3711" s="6">
        <v>27429.63</v>
      </c>
      <c r="I3711" s="7">
        <v>27429.63</v>
      </c>
      <c r="J3711" s="4" t="s">
        <v>19</v>
      </c>
      <c r="K3711" s="8" t="s">
        <v>16</v>
      </c>
      <c r="L3711" s="3"/>
    </row>
    <row r="3712" spans="1:12" ht="114.95" customHeight="1">
      <c r="A3712" s="32">
        <v>3671</v>
      </c>
      <c r="B3712" s="2">
        <v>43991.453472222223</v>
      </c>
      <c r="C3712" s="3" t="s">
        <v>3418</v>
      </c>
      <c r="D3712" s="3" t="s">
        <v>123</v>
      </c>
      <c r="E3712" s="3" t="s">
        <v>124</v>
      </c>
      <c r="F3712" s="2">
        <f t="shared" si="156"/>
        <v>44005.453472222223</v>
      </c>
      <c r="G3712" s="2">
        <v>43647</v>
      </c>
      <c r="H3712" s="10">
        <v>250000</v>
      </c>
      <c r="I3712" s="10">
        <v>300000</v>
      </c>
      <c r="J3712" s="3" t="s">
        <v>73</v>
      </c>
      <c r="K3712" s="3" t="s">
        <v>16</v>
      </c>
      <c r="L3712" s="3"/>
    </row>
    <row r="3713" spans="1:12" ht="114.95" customHeight="1">
      <c r="A3713" s="32">
        <v>3682</v>
      </c>
      <c r="B3713" s="2">
        <v>43991.456944444442</v>
      </c>
      <c r="C3713" s="3" t="s">
        <v>3418</v>
      </c>
      <c r="D3713" s="3" t="s">
        <v>3435</v>
      </c>
      <c r="E3713" s="4" t="s">
        <v>198</v>
      </c>
      <c r="F3713" s="2">
        <f t="shared" si="156"/>
        <v>44005.456944444442</v>
      </c>
      <c r="G3713" s="5">
        <v>43647</v>
      </c>
      <c r="H3713" s="6">
        <v>60000</v>
      </c>
      <c r="I3713" s="7">
        <v>80000</v>
      </c>
      <c r="J3713" s="4" t="s">
        <v>73</v>
      </c>
      <c r="K3713" s="8" t="s">
        <v>16</v>
      </c>
      <c r="L3713" s="3" t="s">
        <v>1097</v>
      </c>
    </row>
    <row r="3714" spans="1:12" ht="114.95" customHeight="1">
      <c r="A3714" s="32">
        <v>3672</v>
      </c>
      <c r="B3714" s="2">
        <v>43991.476388888892</v>
      </c>
      <c r="C3714" s="3" t="s">
        <v>3418</v>
      </c>
      <c r="D3714" s="3" t="s">
        <v>3436</v>
      </c>
      <c r="E3714" s="3" t="s">
        <v>3437</v>
      </c>
      <c r="F3714" s="2">
        <f t="shared" si="156"/>
        <v>44005.476388888892</v>
      </c>
      <c r="G3714" s="2">
        <v>43647</v>
      </c>
      <c r="H3714" s="10">
        <v>30000</v>
      </c>
      <c r="I3714" s="10">
        <v>40000</v>
      </c>
      <c r="J3714" s="3" t="s">
        <v>73</v>
      </c>
      <c r="K3714" s="3" t="s">
        <v>16</v>
      </c>
      <c r="L3714" s="3"/>
    </row>
    <row r="3715" spans="1:12" ht="114.95" customHeight="1">
      <c r="A3715" s="32">
        <v>3683</v>
      </c>
      <c r="B3715" s="2">
        <v>43991.48333333333</v>
      </c>
      <c r="C3715" s="3" t="s">
        <v>3418</v>
      </c>
      <c r="D3715" s="3" t="s">
        <v>3438</v>
      </c>
      <c r="E3715" s="4" t="s">
        <v>3439</v>
      </c>
      <c r="F3715" s="2">
        <f t="shared" si="156"/>
        <v>44005.48333333333</v>
      </c>
      <c r="G3715" s="5">
        <v>43647</v>
      </c>
      <c r="H3715" s="6">
        <v>90000</v>
      </c>
      <c r="I3715" s="7">
        <v>100000</v>
      </c>
      <c r="J3715" s="4" t="s">
        <v>73</v>
      </c>
      <c r="K3715" s="8" t="s">
        <v>16</v>
      </c>
      <c r="L3715" s="3" t="s">
        <v>1097</v>
      </c>
    </row>
    <row r="3716" spans="1:12" ht="114.95" customHeight="1">
      <c r="A3716" s="32">
        <v>3684</v>
      </c>
      <c r="B3716" s="2">
        <v>43991.486111111109</v>
      </c>
      <c r="C3716" s="3" t="s">
        <v>3418</v>
      </c>
      <c r="D3716" s="3" t="s">
        <v>3440</v>
      </c>
      <c r="E3716" s="4" t="s">
        <v>1041</v>
      </c>
      <c r="F3716" s="2">
        <f t="shared" si="156"/>
        <v>44005.486111111109</v>
      </c>
      <c r="G3716" s="5">
        <v>43693</v>
      </c>
      <c r="H3716" s="6">
        <v>25000</v>
      </c>
      <c r="I3716" s="7">
        <v>25000</v>
      </c>
      <c r="J3716" s="4" t="s">
        <v>51</v>
      </c>
      <c r="K3716" s="8" t="s">
        <v>16</v>
      </c>
      <c r="L3716" s="3" t="s">
        <v>1097</v>
      </c>
    </row>
    <row r="3717" spans="1:12" ht="114.95" customHeight="1">
      <c r="A3717" s="32">
        <v>3673</v>
      </c>
      <c r="B3717" s="2">
        <v>43991.488888888889</v>
      </c>
      <c r="C3717" s="3" t="s">
        <v>3418</v>
      </c>
      <c r="D3717" s="3" t="s">
        <v>217</v>
      </c>
      <c r="E3717" s="3" t="s">
        <v>120</v>
      </c>
      <c r="F3717" s="2">
        <f t="shared" si="156"/>
        <v>44005.488888888889</v>
      </c>
      <c r="G3717" s="2">
        <v>43647</v>
      </c>
      <c r="H3717" s="10">
        <v>25000</v>
      </c>
      <c r="I3717" s="10">
        <v>35000</v>
      </c>
      <c r="J3717" s="3" t="s">
        <v>19</v>
      </c>
      <c r="K3717" s="3" t="s">
        <v>16</v>
      </c>
      <c r="L3717" s="3"/>
    </row>
    <row r="3718" spans="1:12" ht="114.95" customHeight="1">
      <c r="A3718" s="32">
        <v>3674</v>
      </c>
      <c r="B3718" s="2">
        <v>43991.493055555555</v>
      </c>
      <c r="C3718" s="3" t="s">
        <v>3418</v>
      </c>
      <c r="D3718" s="3" t="s">
        <v>76</v>
      </c>
      <c r="E3718" s="3" t="s">
        <v>3441</v>
      </c>
      <c r="F3718" s="2">
        <f t="shared" si="156"/>
        <v>44005.493055555555</v>
      </c>
      <c r="G3718" s="2">
        <v>43647</v>
      </c>
      <c r="H3718" s="10">
        <v>80000</v>
      </c>
      <c r="I3718" s="10">
        <v>90000</v>
      </c>
      <c r="J3718" s="3" t="s">
        <v>19</v>
      </c>
      <c r="K3718" s="3" t="s">
        <v>16</v>
      </c>
      <c r="L3718" s="3"/>
    </row>
    <row r="3719" spans="1:12" ht="114.95" customHeight="1">
      <c r="A3719" s="32">
        <v>3675</v>
      </c>
      <c r="B3719" s="2">
        <v>43991.49722222222</v>
      </c>
      <c r="C3719" s="3" t="s">
        <v>3418</v>
      </c>
      <c r="D3719" s="3" t="s">
        <v>3442</v>
      </c>
      <c r="E3719" s="3" t="s">
        <v>289</v>
      </c>
      <c r="F3719" s="2">
        <f t="shared" si="156"/>
        <v>44005.49722222222</v>
      </c>
      <c r="G3719" s="2">
        <v>43669</v>
      </c>
      <c r="H3719" s="10">
        <v>25000</v>
      </c>
      <c r="I3719" s="10">
        <v>30000</v>
      </c>
      <c r="J3719" s="3" t="s">
        <v>19</v>
      </c>
      <c r="K3719" s="3" t="s">
        <v>16</v>
      </c>
      <c r="L3719" s="3"/>
    </row>
    <row r="3720" spans="1:12" ht="114.95" customHeight="1">
      <c r="A3720" s="32">
        <v>3676</v>
      </c>
      <c r="B3720" s="2">
        <v>43997.600694444445</v>
      </c>
      <c r="C3720" s="3" t="s">
        <v>3418</v>
      </c>
      <c r="D3720" s="3" t="s">
        <v>123</v>
      </c>
      <c r="E3720" s="3" t="s">
        <v>3443</v>
      </c>
      <c r="F3720" s="2">
        <f t="shared" si="156"/>
        <v>44011.600694444445</v>
      </c>
      <c r="G3720" s="2">
        <v>44013</v>
      </c>
      <c r="H3720" s="10">
        <v>300000</v>
      </c>
      <c r="I3720" s="10">
        <v>310000</v>
      </c>
      <c r="J3720" s="3" t="s">
        <v>73</v>
      </c>
      <c r="K3720" s="3" t="s">
        <v>16</v>
      </c>
      <c r="L3720" s="3"/>
    </row>
    <row r="3721" spans="1:12" ht="114.95" customHeight="1">
      <c r="A3721" s="32">
        <v>3677</v>
      </c>
      <c r="B3721" s="2">
        <v>43997.606944444444</v>
      </c>
      <c r="C3721" s="3" t="s">
        <v>3418</v>
      </c>
      <c r="D3721" s="3" t="s">
        <v>3436</v>
      </c>
      <c r="E3721" s="3" t="s">
        <v>3444</v>
      </c>
      <c r="F3721" s="2">
        <f t="shared" si="156"/>
        <v>44011.606944444444</v>
      </c>
      <c r="G3721" s="2">
        <v>44013</v>
      </c>
      <c r="H3721" s="10">
        <v>55000</v>
      </c>
      <c r="I3721" s="10">
        <v>65000</v>
      </c>
      <c r="J3721" s="3" t="s">
        <v>73</v>
      </c>
      <c r="K3721" s="3" t="s">
        <v>16</v>
      </c>
      <c r="L3721" s="3"/>
    </row>
    <row r="3722" spans="1:12" ht="114.95" customHeight="1">
      <c r="A3722" s="32">
        <v>3678</v>
      </c>
      <c r="B3722" s="2">
        <v>43998.955555555556</v>
      </c>
      <c r="C3722" s="3" t="s">
        <v>3418</v>
      </c>
      <c r="D3722" s="3" t="s">
        <v>76</v>
      </c>
      <c r="E3722" s="3" t="s">
        <v>143</v>
      </c>
      <c r="F3722" s="2">
        <f t="shared" si="156"/>
        <v>44012.955555555556</v>
      </c>
      <c r="G3722" s="2">
        <v>44013</v>
      </c>
      <c r="H3722" s="10">
        <v>100000</v>
      </c>
      <c r="I3722" s="10">
        <v>115000</v>
      </c>
      <c r="J3722" s="3" t="s">
        <v>19</v>
      </c>
      <c r="K3722" s="3" t="s">
        <v>16</v>
      </c>
      <c r="L3722" s="31"/>
    </row>
    <row r="3723" spans="1:12" ht="114.95" customHeight="1">
      <c r="A3723" s="32">
        <v>3679</v>
      </c>
      <c r="B3723" s="2">
        <v>44005.62777777778</v>
      </c>
      <c r="C3723" s="3" t="s">
        <v>3418</v>
      </c>
      <c r="D3723" s="3" t="s">
        <v>3445</v>
      </c>
      <c r="E3723" s="3" t="s">
        <v>3446</v>
      </c>
      <c r="F3723" s="2">
        <f t="shared" si="156"/>
        <v>44019.62777777778</v>
      </c>
      <c r="G3723" s="2">
        <v>44013</v>
      </c>
      <c r="H3723" s="10">
        <v>25000</v>
      </c>
      <c r="I3723" s="10">
        <v>30000</v>
      </c>
      <c r="J3723" s="3" t="s">
        <v>19</v>
      </c>
      <c r="K3723" s="3" t="s">
        <v>16</v>
      </c>
      <c r="L3723" s="3"/>
    </row>
    <row r="3724" spans="1:12" ht="114.95" customHeight="1">
      <c r="A3724" s="32">
        <v>3680</v>
      </c>
      <c r="B3724" s="28">
        <v>44146.388888888891</v>
      </c>
      <c r="C3724" s="3" t="s">
        <v>3418</v>
      </c>
      <c r="D3724" s="3" t="s">
        <v>580</v>
      </c>
      <c r="E3724" s="3" t="s">
        <v>93</v>
      </c>
      <c r="F3724" s="28">
        <f t="shared" si="156"/>
        <v>44160.388888888891</v>
      </c>
      <c r="G3724" s="28">
        <v>44057</v>
      </c>
      <c r="H3724" s="7">
        <v>330000</v>
      </c>
      <c r="I3724" s="7">
        <v>350000</v>
      </c>
      <c r="J3724" s="3" t="s">
        <v>216</v>
      </c>
      <c r="K3724" s="29" t="s">
        <v>16</v>
      </c>
      <c r="L3724" s="3"/>
    </row>
    <row r="3725" spans="1:12" ht="114.95" customHeight="1">
      <c r="A3725" s="32">
        <v>3681</v>
      </c>
      <c r="B3725" s="28">
        <v>44147.397222222222</v>
      </c>
      <c r="C3725" s="3" t="s">
        <v>3418</v>
      </c>
      <c r="D3725" s="3" t="s">
        <v>544</v>
      </c>
      <c r="E3725" s="3" t="s">
        <v>3447</v>
      </c>
      <c r="F3725" s="28">
        <f t="shared" si="156"/>
        <v>44161.397222222222</v>
      </c>
      <c r="G3725" s="28">
        <v>44021</v>
      </c>
      <c r="H3725" s="7">
        <v>37031.39</v>
      </c>
      <c r="I3725" s="7">
        <v>40000</v>
      </c>
      <c r="J3725" s="3" t="s">
        <v>15</v>
      </c>
      <c r="K3725" s="29" t="s">
        <v>16</v>
      </c>
      <c r="L3725" s="3"/>
    </row>
    <row r="3726" spans="1:12" ht="114.95" customHeight="1">
      <c r="A3726" s="32">
        <v>3685</v>
      </c>
      <c r="B3726" s="2">
        <v>44259.45416666667</v>
      </c>
      <c r="C3726" s="3" t="s">
        <v>3418</v>
      </c>
      <c r="D3726" s="3" t="s">
        <v>2004</v>
      </c>
      <c r="E3726" s="4" t="s">
        <v>198</v>
      </c>
      <c r="F3726" s="2">
        <f t="shared" si="156"/>
        <v>44273.45416666667</v>
      </c>
      <c r="G3726" s="5">
        <v>44069</v>
      </c>
      <c r="H3726" s="6">
        <v>25000</v>
      </c>
      <c r="I3726" s="7">
        <v>35000</v>
      </c>
      <c r="J3726" s="4" t="s">
        <v>51</v>
      </c>
      <c r="K3726" s="8" t="s">
        <v>16</v>
      </c>
      <c r="L3726" s="3"/>
    </row>
    <row r="3727" spans="1:12" ht="114.95" customHeight="1">
      <c r="A3727" s="32">
        <v>3686</v>
      </c>
      <c r="B3727" s="2">
        <v>44273.442361111112</v>
      </c>
      <c r="C3727" s="3" t="s">
        <v>3418</v>
      </c>
      <c r="D3727" s="3" t="s">
        <v>574</v>
      </c>
      <c r="E3727" s="4" t="s">
        <v>3448</v>
      </c>
      <c r="F3727" s="2">
        <f t="shared" si="156"/>
        <v>44287.442361111112</v>
      </c>
      <c r="G3727" s="5">
        <v>44272</v>
      </c>
      <c r="H3727" s="6">
        <v>62000</v>
      </c>
      <c r="I3727" s="7">
        <v>72000</v>
      </c>
      <c r="J3727" s="4" t="s">
        <v>15</v>
      </c>
      <c r="K3727" s="8" t="s">
        <v>16</v>
      </c>
      <c r="L3727" s="3"/>
    </row>
    <row r="3728" spans="1:12" ht="114.95" customHeight="1">
      <c r="A3728" s="32">
        <v>3688</v>
      </c>
      <c r="B3728" s="2">
        <v>44361.324999999997</v>
      </c>
      <c r="C3728" s="3" t="s">
        <v>3418</v>
      </c>
      <c r="D3728" s="3" t="s">
        <v>76</v>
      </c>
      <c r="E3728" s="4" t="s">
        <v>253</v>
      </c>
      <c r="F3728" s="2">
        <f t="shared" si="156"/>
        <v>44375.324999999997</v>
      </c>
      <c r="G3728" s="5">
        <v>44378</v>
      </c>
      <c r="H3728" s="6">
        <v>89000</v>
      </c>
      <c r="I3728" s="7">
        <v>125000</v>
      </c>
      <c r="J3728" s="4" t="s">
        <v>19</v>
      </c>
      <c r="K3728" s="8" t="s">
        <v>16</v>
      </c>
      <c r="L3728" s="3"/>
    </row>
    <row r="3729" spans="1:12" ht="114.95" customHeight="1">
      <c r="A3729" s="32">
        <v>3687</v>
      </c>
      <c r="B3729" s="2">
        <v>44363.69027777778</v>
      </c>
      <c r="C3729" s="3" t="s">
        <v>3418</v>
      </c>
      <c r="D3729" s="3" t="s">
        <v>3445</v>
      </c>
      <c r="E3729" s="4" t="s">
        <v>3446</v>
      </c>
      <c r="F3729" s="2">
        <f>SUM(B3729 + 14)</f>
        <v>44377.69027777778</v>
      </c>
      <c r="G3729" s="5">
        <v>44378</v>
      </c>
      <c r="H3729" s="6">
        <v>29186.28</v>
      </c>
      <c r="I3729" s="7">
        <v>35000</v>
      </c>
      <c r="J3729" s="4" t="s">
        <v>19</v>
      </c>
      <c r="K3729" s="8" t="s">
        <v>16</v>
      </c>
      <c r="L3729" s="3"/>
    </row>
    <row r="3730" spans="1:12" ht="114.95" customHeight="1">
      <c r="A3730" s="32">
        <v>3690</v>
      </c>
      <c r="B3730" s="2">
        <v>44384.521527777775</v>
      </c>
      <c r="C3730" s="3" t="s">
        <v>3418</v>
      </c>
      <c r="D3730" s="3" t="s">
        <v>3449</v>
      </c>
      <c r="E3730" s="4" t="s">
        <v>120</v>
      </c>
      <c r="F3730" s="2">
        <f t="shared" ref="F3730:F3735" si="157">SUM(B3730+14)</f>
        <v>44398.521527777775</v>
      </c>
      <c r="G3730" s="5">
        <v>44399</v>
      </c>
      <c r="H3730" s="6">
        <v>25000</v>
      </c>
      <c r="I3730" s="7">
        <v>57500</v>
      </c>
      <c r="J3730" s="4" t="s">
        <v>15</v>
      </c>
      <c r="K3730" s="8" t="s">
        <v>16</v>
      </c>
      <c r="L3730" s="3"/>
    </row>
    <row r="3731" spans="1:12" ht="114.95" customHeight="1">
      <c r="A3731" s="32">
        <v>3689</v>
      </c>
      <c r="B3731" s="2">
        <v>44385.645833333336</v>
      </c>
      <c r="C3731" s="3" t="s">
        <v>3418</v>
      </c>
      <c r="D3731" s="3" t="s">
        <v>62</v>
      </c>
      <c r="E3731" s="4" t="s">
        <v>3450</v>
      </c>
      <c r="F3731" s="2">
        <f t="shared" si="157"/>
        <v>44399.645833333336</v>
      </c>
      <c r="G3731" s="5">
        <v>44378</v>
      </c>
      <c r="H3731" s="6">
        <v>265311.63</v>
      </c>
      <c r="I3731" s="7">
        <v>275000</v>
      </c>
      <c r="J3731" s="4" t="s">
        <v>15</v>
      </c>
      <c r="K3731" s="8" t="s">
        <v>16</v>
      </c>
      <c r="L3731" s="3"/>
    </row>
    <row r="3732" spans="1:12" ht="114.95" customHeight="1">
      <c r="A3732" s="32">
        <v>3691</v>
      </c>
      <c r="B3732" s="2">
        <v>44389.763194444444</v>
      </c>
      <c r="C3732" s="3" t="s">
        <v>3418</v>
      </c>
      <c r="D3732" s="3" t="s">
        <v>3451</v>
      </c>
      <c r="E3732" s="4" t="s">
        <v>3452</v>
      </c>
      <c r="F3732" s="2">
        <f t="shared" si="157"/>
        <v>44403.763194444444</v>
      </c>
      <c r="G3732" s="5">
        <v>44389</v>
      </c>
      <c r="H3732" s="6">
        <v>142500</v>
      </c>
      <c r="I3732" s="7">
        <v>165000</v>
      </c>
      <c r="J3732" s="4" t="s">
        <v>64</v>
      </c>
      <c r="K3732" s="8" t="s">
        <v>16</v>
      </c>
      <c r="L3732" s="3"/>
    </row>
    <row r="3733" spans="1:12" ht="114.95" customHeight="1">
      <c r="A3733" s="32">
        <v>3692</v>
      </c>
      <c r="B3733" s="2">
        <v>44393.508333333331</v>
      </c>
      <c r="C3733" s="3" t="s">
        <v>3418</v>
      </c>
      <c r="D3733" s="3" t="s">
        <v>192</v>
      </c>
      <c r="E3733" s="4" t="s">
        <v>370</v>
      </c>
      <c r="F3733" s="2">
        <f t="shared" si="157"/>
        <v>44407.508333333331</v>
      </c>
      <c r="G3733" s="5">
        <v>44417</v>
      </c>
      <c r="H3733" s="6">
        <v>245528</v>
      </c>
      <c r="I3733" s="7">
        <v>300000</v>
      </c>
      <c r="J3733" s="4" t="s">
        <v>216</v>
      </c>
      <c r="K3733" s="8" t="s">
        <v>16</v>
      </c>
      <c r="L3733" s="3"/>
    </row>
    <row r="3734" spans="1:12" ht="114.95" customHeight="1">
      <c r="A3734" s="32">
        <v>3693</v>
      </c>
      <c r="B3734" s="2">
        <v>44424.7</v>
      </c>
      <c r="C3734" s="3" t="s">
        <v>3418</v>
      </c>
      <c r="D3734" s="3" t="s">
        <v>3449</v>
      </c>
      <c r="E3734" s="4" t="s">
        <v>120</v>
      </c>
      <c r="F3734" s="2">
        <f t="shared" si="157"/>
        <v>44438.7</v>
      </c>
      <c r="G3734" s="5">
        <v>44033</v>
      </c>
      <c r="H3734" s="6">
        <v>25000</v>
      </c>
      <c r="I3734" s="7">
        <v>28000</v>
      </c>
      <c r="J3734" s="4" t="s">
        <v>51</v>
      </c>
      <c r="K3734" s="8" t="s">
        <v>16</v>
      </c>
      <c r="L3734" s="3" t="s">
        <v>568</v>
      </c>
    </row>
    <row r="3735" spans="1:12" ht="114.95" customHeight="1">
      <c r="A3735" s="32">
        <v>3694</v>
      </c>
      <c r="B3735" s="2">
        <v>44424.701388888891</v>
      </c>
      <c r="C3735" s="3" t="s">
        <v>3418</v>
      </c>
      <c r="D3735" s="3" t="s">
        <v>225</v>
      </c>
      <c r="E3735" s="4" t="s">
        <v>120</v>
      </c>
      <c r="F3735" s="2">
        <f t="shared" si="157"/>
        <v>44438.701388888891</v>
      </c>
      <c r="G3735" s="5">
        <v>44013</v>
      </c>
      <c r="H3735" s="6">
        <v>25000</v>
      </c>
      <c r="I3735" s="7">
        <v>26000</v>
      </c>
      <c r="J3735" s="4" t="s">
        <v>51</v>
      </c>
      <c r="K3735" s="8" t="s">
        <v>16</v>
      </c>
      <c r="L3735" s="3" t="s">
        <v>568</v>
      </c>
    </row>
    <row r="3736" spans="1:12" ht="114.95" customHeight="1">
      <c r="A3736" s="32">
        <v>3699</v>
      </c>
      <c r="B3736" s="2">
        <v>42914</v>
      </c>
      <c r="C3736" s="3" t="s">
        <v>3453</v>
      </c>
      <c r="D3736" s="3" t="s">
        <v>195</v>
      </c>
      <c r="E3736" s="4" t="s">
        <v>78</v>
      </c>
      <c r="F3736" s="2">
        <f>B3736+10</f>
        <v>42924</v>
      </c>
      <c r="G3736" s="5">
        <v>42552</v>
      </c>
      <c r="H3736" s="6">
        <v>223627.92</v>
      </c>
      <c r="I3736" s="7">
        <v>223627.92</v>
      </c>
      <c r="J3736" s="4" t="s">
        <v>314</v>
      </c>
      <c r="K3736" s="8" t="s">
        <v>16</v>
      </c>
      <c r="L3736" s="3" t="s">
        <v>96</v>
      </c>
    </row>
    <row r="3737" spans="1:12" ht="114.95" customHeight="1">
      <c r="A3737" s="32">
        <v>3700</v>
      </c>
      <c r="B3737" s="2">
        <v>42915</v>
      </c>
      <c r="C3737" s="3" t="s">
        <v>3453</v>
      </c>
      <c r="D3737" s="3" t="s">
        <v>76</v>
      </c>
      <c r="E3737" s="4" t="s">
        <v>3420</v>
      </c>
      <c r="F3737" s="2">
        <f>B3737+10</f>
        <v>42925</v>
      </c>
      <c r="G3737" s="5">
        <v>42552</v>
      </c>
      <c r="H3737" s="6">
        <v>79700</v>
      </c>
      <c r="I3737" s="7">
        <v>79700</v>
      </c>
      <c r="J3737" s="4" t="s">
        <v>314</v>
      </c>
      <c r="K3737" s="8" t="s">
        <v>16</v>
      </c>
      <c r="L3737" s="3" t="s">
        <v>96</v>
      </c>
    </row>
    <row r="3738" spans="1:12" ht="114.95" customHeight="1">
      <c r="A3738" s="32">
        <v>3704</v>
      </c>
      <c r="B3738" s="2">
        <v>43138</v>
      </c>
      <c r="C3738" s="3" t="s">
        <v>3453</v>
      </c>
      <c r="D3738" s="3" t="s">
        <v>3454</v>
      </c>
      <c r="E3738" s="4" t="s">
        <v>93</v>
      </c>
      <c r="F3738" s="2">
        <v>43297</v>
      </c>
      <c r="G3738" s="5">
        <v>42743</v>
      </c>
      <c r="H3738" s="6">
        <v>90000</v>
      </c>
      <c r="I3738" s="7">
        <v>90000</v>
      </c>
      <c r="J3738" s="4" t="s">
        <v>19</v>
      </c>
      <c r="K3738" s="8" t="s">
        <v>16</v>
      </c>
      <c r="L3738" s="3" t="s">
        <v>103</v>
      </c>
    </row>
    <row r="3739" spans="1:12" ht="114.95" customHeight="1">
      <c r="A3739" s="32">
        <v>3695</v>
      </c>
      <c r="B3739" s="2">
        <v>43170</v>
      </c>
      <c r="C3739" s="3" t="s">
        <v>3453</v>
      </c>
      <c r="D3739" s="3" t="s">
        <v>3455</v>
      </c>
      <c r="E3739" s="18" t="s">
        <v>3456</v>
      </c>
      <c r="F3739" s="2">
        <f>B3739+10</f>
        <v>43180</v>
      </c>
      <c r="G3739" s="2">
        <v>43166</v>
      </c>
      <c r="H3739" s="7">
        <v>70000</v>
      </c>
      <c r="I3739" s="7">
        <v>70000</v>
      </c>
      <c r="J3739" s="4" t="s">
        <v>210</v>
      </c>
      <c r="K3739" s="3" t="s">
        <v>16</v>
      </c>
      <c r="L3739" s="3" t="s">
        <v>96</v>
      </c>
    </row>
    <row r="3740" spans="1:12" ht="114.95" customHeight="1">
      <c r="A3740" s="32">
        <v>3696</v>
      </c>
      <c r="B3740" s="2">
        <v>43210</v>
      </c>
      <c r="C3740" s="3" t="s">
        <v>3453</v>
      </c>
      <c r="D3740" s="3" t="s">
        <v>3457</v>
      </c>
      <c r="E3740" s="4" t="s">
        <v>3458</v>
      </c>
      <c r="F3740" s="2">
        <f>B3740+10</f>
        <v>43220</v>
      </c>
      <c r="G3740" s="5" t="s">
        <v>3459</v>
      </c>
      <c r="H3740" s="6" t="s">
        <v>309</v>
      </c>
      <c r="I3740" s="7" t="s">
        <v>309</v>
      </c>
      <c r="J3740" s="4" t="s">
        <v>19</v>
      </c>
      <c r="K3740" s="8" t="s">
        <v>16</v>
      </c>
      <c r="L3740" s="2"/>
    </row>
    <row r="3741" spans="1:12" ht="114.95" customHeight="1">
      <c r="A3741" s="32">
        <v>3698</v>
      </c>
      <c r="B3741" s="2">
        <v>43229</v>
      </c>
      <c r="C3741" s="3" t="s">
        <v>3453</v>
      </c>
      <c r="D3741" s="3" t="s">
        <v>503</v>
      </c>
      <c r="E3741" s="4" t="s">
        <v>289</v>
      </c>
      <c r="F3741" s="2">
        <f>B3741+10</f>
        <v>43239</v>
      </c>
      <c r="G3741" s="5">
        <v>42985</v>
      </c>
      <c r="H3741" s="6">
        <v>50750</v>
      </c>
      <c r="I3741" s="7">
        <v>50750</v>
      </c>
      <c r="J3741" s="4" t="s">
        <v>19</v>
      </c>
      <c r="K3741" s="8" t="s">
        <v>16</v>
      </c>
      <c r="L3741" s="3"/>
    </row>
    <row r="3742" spans="1:12" ht="114.95" customHeight="1">
      <c r="A3742" s="32">
        <v>3697</v>
      </c>
      <c r="B3742" s="2">
        <v>43236</v>
      </c>
      <c r="C3742" s="3" t="s">
        <v>3453</v>
      </c>
      <c r="D3742" s="3" t="s">
        <v>765</v>
      </c>
      <c r="E3742" s="4" t="s">
        <v>120</v>
      </c>
      <c r="F3742" s="2">
        <f>B3742+10</f>
        <v>43246</v>
      </c>
      <c r="G3742" s="5">
        <v>42583</v>
      </c>
      <c r="H3742" s="6">
        <v>80000</v>
      </c>
      <c r="I3742" s="7">
        <v>100000</v>
      </c>
      <c r="J3742" s="4" t="s">
        <v>19</v>
      </c>
      <c r="K3742" s="8" t="s">
        <v>16</v>
      </c>
      <c r="L3742" s="3"/>
    </row>
    <row r="3743" spans="1:12" ht="114.95" customHeight="1">
      <c r="A3743" s="32">
        <v>3701</v>
      </c>
      <c r="B3743" s="2">
        <v>43280</v>
      </c>
      <c r="C3743" s="3" t="s">
        <v>3453</v>
      </c>
      <c r="D3743" s="3" t="s">
        <v>76</v>
      </c>
      <c r="E3743" s="4" t="s">
        <v>3420</v>
      </c>
      <c r="F3743" s="2">
        <f>B3743+10</f>
        <v>43290</v>
      </c>
      <c r="G3743" s="5">
        <v>42917</v>
      </c>
      <c r="H3743" s="6">
        <v>95225</v>
      </c>
      <c r="I3743" s="7">
        <v>95225</v>
      </c>
      <c r="J3743" s="4" t="s">
        <v>314</v>
      </c>
      <c r="K3743" s="8" t="s">
        <v>16</v>
      </c>
      <c r="L3743" s="3" t="s">
        <v>96</v>
      </c>
    </row>
    <row r="3744" spans="1:12" ht="114.95" customHeight="1">
      <c r="A3744" s="32">
        <v>3702</v>
      </c>
      <c r="B3744" s="2">
        <v>43280</v>
      </c>
      <c r="C3744" s="3" t="s">
        <v>3453</v>
      </c>
      <c r="D3744" s="3" t="s">
        <v>310</v>
      </c>
      <c r="E3744" s="4" t="s">
        <v>3460</v>
      </c>
      <c r="F3744" s="2">
        <v>43294</v>
      </c>
      <c r="G3744" s="5">
        <v>42742</v>
      </c>
      <c r="H3744" s="6">
        <v>33000</v>
      </c>
      <c r="I3744" s="7">
        <v>33000</v>
      </c>
      <c r="J3744" s="4" t="s">
        <v>19</v>
      </c>
      <c r="K3744" s="8" t="s">
        <v>16</v>
      </c>
      <c r="L3744" s="3"/>
    </row>
    <row r="3745" spans="1:12" ht="114.95" customHeight="1">
      <c r="A3745" s="32">
        <v>3703</v>
      </c>
      <c r="B3745" s="2">
        <v>43280</v>
      </c>
      <c r="C3745" s="3" t="s">
        <v>3453</v>
      </c>
      <c r="D3745" s="3" t="s">
        <v>195</v>
      </c>
      <c r="E3745" s="4" t="s">
        <v>78</v>
      </c>
      <c r="F3745" s="2">
        <v>43294</v>
      </c>
      <c r="G3745" s="5">
        <v>42742</v>
      </c>
      <c r="H3745" s="6">
        <v>228101</v>
      </c>
      <c r="I3745" s="7">
        <v>228101</v>
      </c>
      <c r="J3745" s="4" t="s">
        <v>19</v>
      </c>
      <c r="K3745" s="8" t="s">
        <v>16</v>
      </c>
      <c r="L3745" s="3"/>
    </row>
    <row r="3746" spans="1:12" ht="114.95" customHeight="1">
      <c r="A3746" s="32">
        <v>3705</v>
      </c>
      <c r="B3746" s="2">
        <v>43364</v>
      </c>
      <c r="C3746" s="3" t="s">
        <v>3453</v>
      </c>
      <c r="D3746" s="3" t="s">
        <v>503</v>
      </c>
      <c r="E3746" s="4" t="s">
        <v>1222</v>
      </c>
      <c r="F3746" s="2">
        <f>B3746 + 14</f>
        <v>43378</v>
      </c>
      <c r="G3746" s="5">
        <v>43362</v>
      </c>
      <c r="H3746" s="6">
        <v>73700</v>
      </c>
      <c r="I3746" s="7">
        <v>73700</v>
      </c>
      <c r="J3746" s="4" t="s">
        <v>19</v>
      </c>
      <c r="K3746" s="8" t="s">
        <v>16</v>
      </c>
      <c r="L3746" s="3" t="s">
        <v>146</v>
      </c>
    </row>
    <row r="3747" spans="1:12" ht="114.95" customHeight="1">
      <c r="A3747" s="32">
        <v>3706</v>
      </c>
      <c r="B3747" s="56">
        <v>43384</v>
      </c>
      <c r="C3747" s="57" t="s">
        <v>3453</v>
      </c>
      <c r="D3747" s="57" t="s">
        <v>310</v>
      </c>
      <c r="E3747" s="58" t="s">
        <v>3460</v>
      </c>
      <c r="F3747" s="56">
        <f>SUM(B3747 +14)</f>
        <v>43398</v>
      </c>
      <c r="G3747" s="59">
        <v>43382</v>
      </c>
      <c r="H3747" s="60">
        <v>33000</v>
      </c>
      <c r="I3747" s="61">
        <v>33000</v>
      </c>
      <c r="J3747" s="58" t="s">
        <v>314</v>
      </c>
      <c r="K3747" s="62" t="s">
        <v>16</v>
      </c>
      <c r="L3747" s="57"/>
    </row>
    <row r="3748" spans="1:12" ht="114.95" customHeight="1">
      <c r="A3748" s="32">
        <v>3707</v>
      </c>
      <c r="B3748" s="2">
        <v>43648</v>
      </c>
      <c r="C3748" s="3" t="s">
        <v>3453</v>
      </c>
      <c r="D3748" s="3" t="s">
        <v>3461</v>
      </c>
      <c r="E3748" s="4" t="s">
        <v>3462</v>
      </c>
      <c r="F3748" s="2">
        <f>SUM(B3748+14)</f>
        <v>43662</v>
      </c>
      <c r="G3748" s="5">
        <v>43647</v>
      </c>
      <c r="H3748" s="6">
        <v>38258</v>
      </c>
      <c r="I3748" s="7">
        <v>38258</v>
      </c>
      <c r="J3748" s="4" t="s">
        <v>15</v>
      </c>
      <c r="K3748" s="8" t="s">
        <v>16</v>
      </c>
      <c r="L3748" s="3" t="s">
        <v>146</v>
      </c>
    </row>
    <row r="3749" spans="1:12" ht="114.95" customHeight="1">
      <c r="A3749" s="32">
        <v>3708</v>
      </c>
      <c r="B3749" s="2">
        <v>43944.582638888889</v>
      </c>
      <c r="C3749" s="3" t="s">
        <v>3453</v>
      </c>
      <c r="D3749" s="3" t="s">
        <v>3463</v>
      </c>
      <c r="E3749" s="3" t="s">
        <v>3464</v>
      </c>
      <c r="F3749" s="2">
        <f>SUM(B3749+14)</f>
        <v>43958.582638888889</v>
      </c>
      <c r="G3749" s="2">
        <v>43944</v>
      </c>
      <c r="H3749" s="10">
        <v>52776.800000000003</v>
      </c>
      <c r="I3749" s="10">
        <v>184522.8</v>
      </c>
      <c r="J3749" s="3" t="s">
        <v>61</v>
      </c>
      <c r="K3749" s="3" t="s">
        <v>16</v>
      </c>
      <c r="L3749" s="3"/>
    </row>
    <row r="3750" spans="1:12" ht="114.95" customHeight="1">
      <c r="A3750" s="32">
        <v>3709</v>
      </c>
      <c r="B3750" s="2">
        <v>43963.873611111114</v>
      </c>
      <c r="C3750" s="3" t="s">
        <v>3453</v>
      </c>
      <c r="D3750" s="3" t="s">
        <v>3463</v>
      </c>
      <c r="E3750" s="3" t="s">
        <v>292</v>
      </c>
      <c r="F3750" s="2">
        <f>SUM(B3750+14)</f>
        <v>43977.873611111114</v>
      </c>
      <c r="G3750" s="2">
        <v>43963</v>
      </c>
      <c r="H3750" s="10">
        <v>184522.8</v>
      </c>
      <c r="I3750" s="10">
        <v>230095</v>
      </c>
      <c r="J3750" s="3" t="s">
        <v>61</v>
      </c>
      <c r="K3750" s="3" t="s">
        <v>16</v>
      </c>
      <c r="L3750" s="3"/>
    </row>
    <row r="3751" spans="1:12" ht="114.95" customHeight="1">
      <c r="A3751" s="32">
        <v>3710</v>
      </c>
      <c r="B3751" s="2">
        <v>43977.917361111111</v>
      </c>
      <c r="C3751" s="3" t="s">
        <v>3453</v>
      </c>
      <c r="D3751" s="3" t="s">
        <v>564</v>
      </c>
      <c r="E3751" s="3" t="s">
        <v>3465</v>
      </c>
      <c r="F3751" s="2">
        <f>SUM(B3751+14)</f>
        <v>43991.917361111111</v>
      </c>
      <c r="G3751" s="2">
        <v>44082</v>
      </c>
      <c r="H3751" s="10">
        <v>124000</v>
      </c>
      <c r="I3751" s="10">
        <v>250000</v>
      </c>
      <c r="J3751" s="3" t="s">
        <v>64</v>
      </c>
      <c r="K3751" s="3" t="s">
        <v>16</v>
      </c>
      <c r="L3751" s="3"/>
    </row>
    <row r="3752" spans="1:12" ht="114.95" customHeight="1">
      <c r="A3752" s="32">
        <v>3744</v>
      </c>
      <c r="B3752" s="28">
        <v>43977.925694444442</v>
      </c>
      <c r="C3752" s="3" t="s">
        <v>3453</v>
      </c>
      <c r="D3752" s="3" t="s">
        <v>1218</v>
      </c>
      <c r="E3752" s="3" t="s">
        <v>3466</v>
      </c>
      <c r="F3752" s="28">
        <v>43988</v>
      </c>
      <c r="G3752" s="28">
        <v>43976</v>
      </c>
      <c r="H3752" s="7">
        <v>60000</v>
      </c>
      <c r="I3752" s="7">
        <v>60000</v>
      </c>
      <c r="J3752" s="3" t="s">
        <v>15</v>
      </c>
      <c r="K3752" s="29" t="s">
        <v>16</v>
      </c>
      <c r="L3752" s="3" t="s">
        <v>1052</v>
      </c>
    </row>
    <row r="3753" spans="1:12" ht="114.95" customHeight="1">
      <c r="A3753" s="32">
        <v>3711</v>
      </c>
      <c r="B3753" s="2">
        <v>43992.549305555556</v>
      </c>
      <c r="C3753" s="3" t="s">
        <v>3453</v>
      </c>
      <c r="D3753" s="3" t="s">
        <v>76</v>
      </c>
      <c r="E3753" s="3" t="s">
        <v>3467</v>
      </c>
      <c r="F3753" s="2">
        <f t="shared" ref="F3753:F3764" si="158">SUM(B3753+14)</f>
        <v>44006.549305555556</v>
      </c>
      <c r="G3753" s="2">
        <v>43647</v>
      </c>
      <c r="H3753" s="10">
        <v>174900</v>
      </c>
      <c r="I3753" s="10">
        <v>200000</v>
      </c>
      <c r="J3753" s="3" t="s">
        <v>19</v>
      </c>
      <c r="K3753" s="3" t="s">
        <v>16</v>
      </c>
      <c r="L3753" s="3"/>
    </row>
    <row r="3754" spans="1:12" ht="114.95" customHeight="1">
      <c r="A3754" s="32">
        <v>3712</v>
      </c>
      <c r="B3754" s="2">
        <v>43992.551388888889</v>
      </c>
      <c r="C3754" s="3" t="s">
        <v>3453</v>
      </c>
      <c r="D3754" s="3" t="s">
        <v>35</v>
      </c>
      <c r="E3754" s="3" t="s">
        <v>86</v>
      </c>
      <c r="F3754" s="2">
        <f t="shared" si="158"/>
        <v>44006.551388888889</v>
      </c>
      <c r="G3754" s="2">
        <v>43647</v>
      </c>
      <c r="H3754" s="10">
        <v>120000</v>
      </c>
      <c r="I3754" s="10">
        <v>170000</v>
      </c>
      <c r="J3754" s="3" t="s">
        <v>37</v>
      </c>
      <c r="K3754" s="3" t="s">
        <v>16</v>
      </c>
      <c r="L3754" s="3"/>
    </row>
    <row r="3755" spans="1:12" ht="114.95" customHeight="1">
      <c r="A3755" s="32">
        <v>3713</v>
      </c>
      <c r="B3755" s="2">
        <v>43992.553472222222</v>
      </c>
      <c r="C3755" s="3" t="s">
        <v>3453</v>
      </c>
      <c r="D3755" s="3" t="s">
        <v>65</v>
      </c>
      <c r="E3755" s="3" t="s">
        <v>78</v>
      </c>
      <c r="F3755" s="2">
        <f t="shared" si="158"/>
        <v>44006.553472222222</v>
      </c>
      <c r="G3755" s="2">
        <v>43647</v>
      </c>
      <c r="H3755" s="10">
        <v>425000</v>
      </c>
      <c r="I3755" s="10">
        <v>500000</v>
      </c>
      <c r="J3755" s="3" t="s">
        <v>19</v>
      </c>
      <c r="K3755" s="3" t="s">
        <v>16</v>
      </c>
      <c r="L3755" s="3"/>
    </row>
    <row r="3756" spans="1:12" ht="114.95" customHeight="1">
      <c r="A3756" s="32">
        <v>3714</v>
      </c>
      <c r="B3756" s="2">
        <v>43992.561111111114</v>
      </c>
      <c r="C3756" s="3" t="s">
        <v>3453</v>
      </c>
      <c r="D3756" s="3" t="s">
        <v>123</v>
      </c>
      <c r="E3756" s="3" t="s">
        <v>124</v>
      </c>
      <c r="F3756" s="2">
        <f t="shared" si="158"/>
        <v>44006.561111111114</v>
      </c>
      <c r="G3756" s="2">
        <v>43709</v>
      </c>
      <c r="H3756" s="10">
        <v>620723.46</v>
      </c>
      <c r="I3756" s="10">
        <v>800000</v>
      </c>
      <c r="J3756" s="3" t="s">
        <v>19</v>
      </c>
      <c r="K3756" s="3" t="s">
        <v>16</v>
      </c>
      <c r="L3756" s="3"/>
    </row>
    <row r="3757" spans="1:12" ht="114.95" customHeight="1">
      <c r="A3757" s="32">
        <v>3715</v>
      </c>
      <c r="B3757" s="2">
        <v>43992.577777777777</v>
      </c>
      <c r="C3757" s="3" t="s">
        <v>3453</v>
      </c>
      <c r="D3757" s="3" t="s">
        <v>765</v>
      </c>
      <c r="E3757" s="3" t="s">
        <v>120</v>
      </c>
      <c r="F3757" s="2">
        <f t="shared" si="158"/>
        <v>44006.577777777777</v>
      </c>
      <c r="G3757" s="2">
        <v>43678</v>
      </c>
      <c r="H3757" s="10">
        <v>300000</v>
      </c>
      <c r="I3757" s="10">
        <v>375000</v>
      </c>
      <c r="J3757" s="3" t="s">
        <v>19</v>
      </c>
      <c r="K3757" s="3" t="s">
        <v>16</v>
      </c>
      <c r="L3757" s="3"/>
    </row>
    <row r="3758" spans="1:12" ht="114.95" customHeight="1">
      <c r="A3758" s="32">
        <v>3716</v>
      </c>
      <c r="B3758" s="2">
        <v>43992.583333333336</v>
      </c>
      <c r="C3758" s="3" t="s">
        <v>3453</v>
      </c>
      <c r="D3758" s="3" t="s">
        <v>295</v>
      </c>
      <c r="E3758" s="3" t="s">
        <v>460</v>
      </c>
      <c r="F3758" s="2">
        <f t="shared" si="158"/>
        <v>44006.583333333336</v>
      </c>
      <c r="G3758" s="2">
        <v>43692</v>
      </c>
      <c r="H3758" s="10">
        <v>210000</v>
      </c>
      <c r="I3758" s="10">
        <v>245000</v>
      </c>
      <c r="J3758" s="3" t="s">
        <v>19</v>
      </c>
      <c r="K3758" s="3" t="s">
        <v>16</v>
      </c>
      <c r="L3758" s="3"/>
    </row>
    <row r="3759" spans="1:12" ht="114.95" customHeight="1">
      <c r="A3759" s="32">
        <v>3717</v>
      </c>
      <c r="B3759" s="2">
        <v>43992.61041666667</v>
      </c>
      <c r="C3759" s="3" t="s">
        <v>3453</v>
      </c>
      <c r="D3759" s="3" t="s">
        <v>1121</v>
      </c>
      <c r="E3759" s="3" t="s">
        <v>180</v>
      </c>
      <c r="F3759" s="2">
        <f t="shared" si="158"/>
        <v>44006.61041666667</v>
      </c>
      <c r="G3759" s="2">
        <v>43700</v>
      </c>
      <c r="H3759" s="10">
        <v>172834.75</v>
      </c>
      <c r="I3759" s="10">
        <v>200000</v>
      </c>
      <c r="J3759" s="3" t="s">
        <v>216</v>
      </c>
      <c r="K3759" s="3" t="s">
        <v>16</v>
      </c>
      <c r="L3759" s="3"/>
    </row>
    <row r="3760" spans="1:12" ht="114.95" customHeight="1">
      <c r="A3760" s="32">
        <v>3718</v>
      </c>
      <c r="B3760" s="2">
        <v>43993.888888888891</v>
      </c>
      <c r="C3760" s="3" t="s">
        <v>3453</v>
      </c>
      <c r="D3760" s="3" t="s">
        <v>3468</v>
      </c>
      <c r="E3760" s="3" t="s">
        <v>180</v>
      </c>
      <c r="F3760" s="2">
        <f t="shared" si="158"/>
        <v>44007.888888888891</v>
      </c>
      <c r="G3760" s="2">
        <v>43678</v>
      </c>
      <c r="H3760" s="10">
        <v>60000</v>
      </c>
      <c r="I3760" s="10">
        <v>60000</v>
      </c>
      <c r="J3760" s="3" t="s">
        <v>216</v>
      </c>
      <c r="K3760" s="3" t="s">
        <v>16</v>
      </c>
      <c r="L3760" s="3"/>
    </row>
    <row r="3761" spans="1:12" ht="114.95" customHeight="1">
      <c r="A3761" s="32">
        <v>3719</v>
      </c>
      <c r="B3761" s="2">
        <v>43993.890972222223</v>
      </c>
      <c r="C3761" s="3" t="s">
        <v>3453</v>
      </c>
      <c r="D3761" s="3" t="s">
        <v>1224</v>
      </c>
      <c r="E3761" s="3" t="s">
        <v>180</v>
      </c>
      <c r="F3761" s="2">
        <f t="shared" si="158"/>
        <v>44007.890972222223</v>
      </c>
      <c r="G3761" s="2">
        <v>43678</v>
      </c>
      <c r="H3761" s="10">
        <v>60000</v>
      </c>
      <c r="I3761" s="10">
        <v>60000</v>
      </c>
      <c r="J3761" s="3" t="s">
        <v>216</v>
      </c>
      <c r="K3761" s="3" t="s">
        <v>16</v>
      </c>
      <c r="L3761" s="3"/>
    </row>
    <row r="3762" spans="1:12" ht="114.95" customHeight="1">
      <c r="A3762" s="32">
        <v>3720</v>
      </c>
      <c r="B3762" s="2">
        <v>43999.802083333336</v>
      </c>
      <c r="C3762" s="3" t="s">
        <v>3453</v>
      </c>
      <c r="D3762" s="3" t="s">
        <v>65</v>
      </c>
      <c r="E3762" s="3" t="s">
        <v>78</v>
      </c>
      <c r="F3762" s="2">
        <f t="shared" si="158"/>
        <v>44013.802083333336</v>
      </c>
      <c r="G3762" s="2">
        <v>44013</v>
      </c>
      <c r="H3762" s="10">
        <v>227204</v>
      </c>
      <c r="I3762" s="10">
        <v>535047</v>
      </c>
      <c r="J3762" s="3" t="s">
        <v>64</v>
      </c>
      <c r="K3762" s="3" t="s">
        <v>16</v>
      </c>
      <c r="L3762" s="3"/>
    </row>
    <row r="3763" spans="1:12" ht="114.95" customHeight="1">
      <c r="A3763" s="32">
        <v>3721</v>
      </c>
      <c r="B3763" s="2">
        <v>44004.607638888891</v>
      </c>
      <c r="C3763" s="3" t="s">
        <v>3453</v>
      </c>
      <c r="D3763" s="3" t="s">
        <v>171</v>
      </c>
      <c r="E3763" s="3" t="s">
        <v>172</v>
      </c>
      <c r="F3763" s="2">
        <f t="shared" si="158"/>
        <v>44018.607638888891</v>
      </c>
      <c r="G3763" s="2">
        <v>43720</v>
      </c>
      <c r="H3763" s="10">
        <v>98680</v>
      </c>
      <c r="I3763" s="10">
        <v>98690</v>
      </c>
      <c r="J3763" s="3" t="s">
        <v>19</v>
      </c>
      <c r="K3763" s="3" t="s">
        <v>16</v>
      </c>
      <c r="L3763" s="3"/>
    </row>
    <row r="3764" spans="1:12" ht="114.95" customHeight="1">
      <c r="A3764" s="32">
        <v>3722</v>
      </c>
      <c r="B3764" s="2">
        <v>44004.625694444447</v>
      </c>
      <c r="C3764" s="3" t="s">
        <v>3453</v>
      </c>
      <c r="D3764" s="3" t="s">
        <v>3469</v>
      </c>
      <c r="E3764" s="3" t="s">
        <v>3272</v>
      </c>
      <c r="F3764" s="2">
        <f t="shared" si="158"/>
        <v>44018.625694444447</v>
      </c>
      <c r="G3764" s="2">
        <v>43859</v>
      </c>
      <c r="H3764" s="10">
        <v>71873.600000000006</v>
      </c>
      <c r="I3764" s="10">
        <v>100000</v>
      </c>
      <c r="J3764" s="3" t="s">
        <v>19</v>
      </c>
      <c r="K3764" s="3" t="s">
        <v>16</v>
      </c>
      <c r="L3764" s="3"/>
    </row>
    <row r="3765" spans="1:12" ht="114.95" customHeight="1">
      <c r="A3765" s="32">
        <v>3726</v>
      </c>
      <c r="B3765" s="2">
        <v>44011.613888888889</v>
      </c>
      <c r="C3765" s="3" t="s">
        <v>3453</v>
      </c>
      <c r="D3765" s="3" t="s">
        <v>747</v>
      </c>
      <c r="E3765" s="3" t="s">
        <v>3470</v>
      </c>
      <c r="F3765" s="2">
        <v>44022</v>
      </c>
      <c r="G3765" s="2">
        <v>43393</v>
      </c>
      <c r="H3765" s="10">
        <v>25000</v>
      </c>
      <c r="I3765" s="10">
        <v>75000</v>
      </c>
      <c r="J3765" s="3" t="s">
        <v>19</v>
      </c>
      <c r="K3765" s="3" t="s">
        <v>16</v>
      </c>
      <c r="L3765" s="3"/>
    </row>
    <row r="3766" spans="1:12" ht="114.95" customHeight="1">
      <c r="A3766" s="32">
        <v>3727</v>
      </c>
      <c r="B3766" s="2">
        <v>44012.597222222219</v>
      </c>
      <c r="C3766" s="3" t="s">
        <v>3453</v>
      </c>
      <c r="D3766" s="3" t="s">
        <v>1010</v>
      </c>
      <c r="E3766" s="3" t="s">
        <v>3471</v>
      </c>
      <c r="F3766" s="2">
        <v>44023</v>
      </c>
      <c r="G3766" s="2">
        <v>44027</v>
      </c>
      <c r="H3766" s="10">
        <v>27685</v>
      </c>
      <c r="I3766" s="10">
        <v>150000</v>
      </c>
      <c r="J3766" s="3" t="s">
        <v>273</v>
      </c>
      <c r="K3766" s="3" t="s">
        <v>16</v>
      </c>
      <c r="L3766" s="3"/>
    </row>
    <row r="3767" spans="1:12" ht="114.95" customHeight="1">
      <c r="A3767" s="32">
        <v>3728</v>
      </c>
      <c r="B3767" s="2">
        <v>44014.680555555555</v>
      </c>
      <c r="C3767" s="3" t="s">
        <v>3453</v>
      </c>
      <c r="D3767" s="3" t="s">
        <v>3472</v>
      </c>
      <c r="E3767" s="3" t="s">
        <v>88</v>
      </c>
      <c r="F3767" s="2">
        <v>44025</v>
      </c>
      <c r="G3767" s="2">
        <v>44044</v>
      </c>
      <c r="H3767" s="10">
        <v>34800</v>
      </c>
      <c r="I3767" s="10">
        <v>50000</v>
      </c>
      <c r="J3767" s="3" t="s">
        <v>216</v>
      </c>
      <c r="K3767" s="3" t="s">
        <v>16</v>
      </c>
      <c r="L3767" s="3"/>
    </row>
    <row r="3768" spans="1:12" ht="114.95" customHeight="1">
      <c r="A3768" s="32">
        <v>3729</v>
      </c>
      <c r="B3768" s="2">
        <v>44014.684027777781</v>
      </c>
      <c r="C3768" s="3" t="s">
        <v>3453</v>
      </c>
      <c r="D3768" s="3" t="s">
        <v>84</v>
      </c>
      <c r="E3768" s="3" t="s">
        <v>3473</v>
      </c>
      <c r="F3768" s="2">
        <v>44025</v>
      </c>
      <c r="G3768" s="2">
        <v>44028</v>
      </c>
      <c r="H3768" s="10">
        <v>25000</v>
      </c>
      <c r="I3768" s="10">
        <v>63530.33</v>
      </c>
      <c r="J3768" s="3" t="s">
        <v>216</v>
      </c>
      <c r="K3768" s="3" t="s">
        <v>16</v>
      </c>
      <c r="L3768" s="3"/>
    </row>
    <row r="3769" spans="1:12" ht="114.95" customHeight="1">
      <c r="A3769" s="32">
        <v>3746</v>
      </c>
      <c r="B3769" s="28">
        <v>44014.688888888886</v>
      </c>
      <c r="C3769" s="3" t="s">
        <v>3453</v>
      </c>
      <c r="D3769" s="3" t="s">
        <v>84</v>
      </c>
      <c r="E3769" s="3" t="s">
        <v>3474</v>
      </c>
      <c r="F3769" s="28">
        <v>44025</v>
      </c>
      <c r="G3769" s="28">
        <v>44019</v>
      </c>
      <c r="H3769" s="7">
        <v>25000</v>
      </c>
      <c r="I3769" s="7">
        <v>300000</v>
      </c>
      <c r="J3769" s="3" t="s">
        <v>15</v>
      </c>
      <c r="K3769" s="29" t="s">
        <v>16</v>
      </c>
      <c r="L3769" s="3" t="s">
        <v>1052</v>
      </c>
    </row>
    <row r="3770" spans="1:12" ht="114.95" customHeight="1">
      <c r="A3770" s="32">
        <v>3723</v>
      </c>
      <c r="B3770" s="2">
        <v>44014.691666666666</v>
      </c>
      <c r="C3770" s="3" t="s">
        <v>3453</v>
      </c>
      <c r="D3770" s="3" t="s">
        <v>503</v>
      </c>
      <c r="E3770" s="3" t="s">
        <v>3475</v>
      </c>
      <c r="F3770" s="2">
        <v>44025</v>
      </c>
      <c r="G3770" s="2">
        <v>43709</v>
      </c>
      <c r="H3770" s="10">
        <v>34475</v>
      </c>
      <c r="I3770" s="10">
        <v>73600</v>
      </c>
      <c r="J3770" s="3" t="s">
        <v>19</v>
      </c>
      <c r="K3770" s="3" t="s">
        <v>16</v>
      </c>
      <c r="L3770" s="3"/>
    </row>
    <row r="3771" spans="1:12" ht="114.95" customHeight="1">
      <c r="A3771" s="32">
        <v>3724</v>
      </c>
      <c r="B3771" s="2">
        <v>44014.693749999999</v>
      </c>
      <c r="C3771" s="3" t="s">
        <v>3453</v>
      </c>
      <c r="D3771" s="3" t="s">
        <v>154</v>
      </c>
      <c r="E3771" s="3" t="s">
        <v>3476</v>
      </c>
      <c r="F3771" s="2">
        <v>44025</v>
      </c>
      <c r="G3771" s="2">
        <v>43643</v>
      </c>
      <c r="H3771" s="10">
        <v>50000</v>
      </c>
      <c r="I3771" s="10">
        <v>70000</v>
      </c>
      <c r="J3771" s="3" t="s">
        <v>19</v>
      </c>
      <c r="K3771" s="3" t="s">
        <v>16</v>
      </c>
      <c r="L3771" s="3"/>
    </row>
    <row r="3772" spans="1:12" ht="114.95" customHeight="1">
      <c r="A3772" s="32">
        <v>3745</v>
      </c>
      <c r="B3772" s="28">
        <v>44014.695138888892</v>
      </c>
      <c r="C3772" s="3" t="s">
        <v>3453</v>
      </c>
      <c r="D3772" s="3" t="s">
        <v>154</v>
      </c>
      <c r="E3772" s="3" t="s">
        <v>3477</v>
      </c>
      <c r="F3772" s="28">
        <v>44025</v>
      </c>
      <c r="G3772" s="28">
        <v>44013</v>
      </c>
      <c r="H3772" s="7">
        <v>25000</v>
      </c>
      <c r="I3772" s="7">
        <v>50000</v>
      </c>
      <c r="J3772" s="3" t="s">
        <v>153</v>
      </c>
      <c r="K3772" s="29" t="s">
        <v>16</v>
      </c>
      <c r="L3772" s="3" t="s">
        <v>1052</v>
      </c>
    </row>
    <row r="3773" spans="1:12" ht="114.95" customHeight="1">
      <c r="A3773" s="32">
        <v>3747</v>
      </c>
      <c r="B3773" s="28">
        <v>44014.70208333333</v>
      </c>
      <c r="C3773" s="3" t="s">
        <v>3453</v>
      </c>
      <c r="D3773" s="3" t="s">
        <v>3463</v>
      </c>
      <c r="E3773" s="3" t="s">
        <v>3478</v>
      </c>
      <c r="F3773" s="28">
        <v>44025</v>
      </c>
      <c r="G3773" s="28">
        <v>44019</v>
      </c>
      <c r="H3773" s="7">
        <v>25000</v>
      </c>
      <c r="I3773" s="7">
        <v>300000</v>
      </c>
      <c r="J3773" s="3" t="s">
        <v>15</v>
      </c>
      <c r="K3773" s="29" t="s">
        <v>16</v>
      </c>
      <c r="L3773" s="3" t="s">
        <v>1052</v>
      </c>
    </row>
    <row r="3774" spans="1:12" ht="114.95" customHeight="1">
      <c r="A3774" s="32">
        <v>3725</v>
      </c>
      <c r="B3774" s="2">
        <v>44014.704861111109</v>
      </c>
      <c r="C3774" s="3" t="s">
        <v>3453</v>
      </c>
      <c r="D3774" s="3" t="s">
        <v>530</v>
      </c>
      <c r="E3774" s="3" t="s">
        <v>3479</v>
      </c>
      <c r="F3774" s="2">
        <f>SUM(B3774+14)</f>
        <v>44028.704861111109</v>
      </c>
      <c r="G3774" s="2">
        <v>44018</v>
      </c>
      <c r="H3774" s="10">
        <v>25000</v>
      </c>
      <c r="I3774" s="10">
        <v>30000</v>
      </c>
      <c r="J3774" s="3" t="s">
        <v>15</v>
      </c>
      <c r="K3774" s="3" t="s">
        <v>16</v>
      </c>
      <c r="L3774" s="3"/>
    </row>
    <row r="3775" spans="1:12" ht="114.95" customHeight="1">
      <c r="A3775" s="32">
        <v>3752</v>
      </c>
      <c r="B3775" s="28">
        <v>44014.732638888891</v>
      </c>
      <c r="C3775" s="3" t="s">
        <v>3453</v>
      </c>
      <c r="D3775" s="3" t="s">
        <v>3480</v>
      </c>
      <c r="E3775" s="3" t="s">
        <v>3481</v>
      </c>
      <c r="F3775" s="28">
        <v>44025</v>
      </c>
      <c r="G3775" s="28">
        <v>43740</v>
      </c>
      <c r="H3775" s="7">
        <v>25000</v>
      </c>
      <c r="I3775" s="7">
        <v>76961.990000000005</v>
      </c>
      <c r="J3775" s="3" t="s">
        <v>15</v>
      </c>
      <c r="K3775" s="29" t="s">
        <v>16</v>
      </c>
      <c r="L3775" s="3" t="s">
        <v>1052</v>
      </c>
    </row>
    <row r="3776" spans="1:12" ht="114.95" customHeight="1">
      <c r="A3776" s="32">
        <v>3753</v>
      </c>
      <c r="B3776" s="28">
        <v>44014.736111111109</v>
      </c>
      <c r="C3776" s="3" t="s">
        <v>3453</v>
      </c>
      <c r="D3776" s="3" t="s">
        <v>3482</v>
      </c>
      <c r="E3776" s="3" t="s">
        <v>3481</v>
      </c>
      <c r="F3776" s="28">
        <v>44025</v>
      </c>
      <c r="G3776" s="28">
        <v>43697</v>
      </c>
      <c r="H3776" s="7">
        <v>43829</v>
      </c>
      <c r="I3776" s="7">
        <v>76735</v>
      </c>
      <c r="J3776" s="3" t="s">
        <v>15</v>
      </c>
      <c r="K3776" s="29" t="s">
        <v>16</v>
      </c>
      <c r="L3776" s="3" t="s">
        <v>1052</v>
      </c>
    </row>
    <row r="3777" spans="1:12" ht="114.95" customHeight="1">
      <c r="A3777" s="32">
        <v>3754</v>
      </c>
      <c r="B3777" s="28">
        <v>44015.813888888886</v>
      </c>
      <c r="C3777" s="3" t="s">
        <v>3453</v>
      </c>
      <c r="D3777" s="3" t="s">
        <v>503</v>
      </c>
      <c r="E3777" s="3" t="s">
        <v>2488</v>
      </c>
      <c r="F3777" s="28">
        <v>44025</v>
      </c>
      <c r="G3777" s="28">
        <v>44075</v>
      </c>
      <c r="H3777" s="7">
        <v>30450</v>
      </c>
      <c r="I3777" s="7">
        <v>100000</v>
      </c>
      <c r="J3777" s="3" t="s">
        <v>153</v>
      </c>
      <c r="K3777" s="29" t="s">
        <v>16</v>
      </c>
      <c r="L3777" s="3" t="s">
        <v>1052</v>
      </c>
    </row>
    <row r="3778" spans="1:12" ht="114.95" customHeight="1">
      <c r="A3778" s="32">
        <v>3730</v>
      </c>
      <c r="B3778" s="2">
        <v>44034.40625</v>
      </c>
      <c r="C3778" s="3" t="s">
        <v>3453</v>
      </c>
      <c r="D3778" s="3" t="s">
        <v>192</v>
      </c>
      <c r="E3778" s="3" t="s">
        <v>180</v>
      </c>
      <c r="F3778" s="2">
        <v>44044</v>
      </c>
      <c r="G3778" s="2">
        <v>44074</v>
      </c>
      <c r="H3778" s="10">
        <v>150000</v>
      </c>
      <c r="I3778" s="10">
        <v>400000</v>
      </c>
      <c r="J3778" s="3" t="s">
        <v>273</v>
      </c>
      <c r="K3778" s="3" t="s">
        <v>16</v>
      </c>
      <c r="L3778" s="3"/>
    </row>
    <row r="3779" spans="1:12" ht="114.95" customHeight="1">
      <c r="A3779" s="32">
        <v>3732</v>
      </c>
      <c r="B3779" s="2">
        <v>44036.704861111109</v>
      </c>
      <c r="C3779" s="3" t="s">
        <v>3453</v>
      </c>
      <c r="D3779" s="3" t="s">
        <v>339</v>
      </c>
      <c r="E3779" s="3" t="s">
        <v>3483</v>
      </c>
      <c r="F3779" s="2">
        <f>SUM(B3779+14)</f>
        <v>44050.704861111109</v>
      </c>
      <c r="G3779" s="2">
        <v>44053</v>
      </c>
      <c r="H3779" s="10">
        <v>75000</v>
      </c>
      <c r="I3779" s="10">
        <v>150000</v>
      </c>
      <c r="J3779" s="3" t="s">
        <v>15</v>
      </c>
      <c r="K3779" s="3" t="s">
        <v>16</v>
      </c>
      <c r="L3779" s="3"/>
    </row>
    <row r="3780" spans="1:12" ht="114.95" customHeight="1">
      <c r="A3780" s="32">
        <v>3731</v>
      </c>
      <c r="B3780" s="2">
        <v>44043.470833333333</v>
      </c>
      <c r="C3780" s="3" t="s">
        <v>3453</v>
      </c>
      <c r="D3780" s="3" t="s">
        <v>1194</v>
      </c>
      <c r="E3780" s="3" t="s">
        <v>3483</v>
      </c>
      <c r="F3780" s="2">
        <f>SUM(B3780+14)</f>
        <v>44057.470833333333</v>
      </c>
      <c r="G3780" s="2">
        <v>44053</v>
      </c>
      <c r="H3780" s="10">
        <v>75000</v>
      </c>
      <c r="I3780" s="10">
        <v>150000</v>
      </c>
      <c r="J3780" s="3" t="s">
        <v>15</v>
      </c>
      <c r="K3780" s="3" t="s">
        <v>16</v>
      </c>
      <c r="L3780" s="3"/>
    </row>
    <row r="3781" spans="1:12" ht="114.95" customHeight="1">
      <c r="A3781" s="32">
        <v>3733</v>
      </c>
      <c r="B3781" s="2">
        <v>44047.45208333333</v>
      </c>
      <c r="C3781" s="3" t="s">
        <v>3453</v>
      </c>
      <c r="D3781" s="3" t="s">
        <v>3461</v>
      </c>
      <c r="E3781" s="3" t="s">
        <v>3462</v>
      </c>
      <c r="F3781" s="2">
        <v>44057</v>
      </c>
      <c r="G3781" s="2">
        <v>43642</v>
      </c>
      <c r="H3781" s="10">
        <v>23012.5</v>
      </c>
      <c r="I3781" s="10">
        <v>30000</v>
      </c>
      <c r="J3781" s="3" t="s">
        <v>19</v>
      </c>
      <c r="K3781" s="3" t="s">
        <v>16</v>
      </c>
      <c r="L3781" s="3"/>
    </row>
    <row r="3782" spans="1:12" ht="114.95" customHeight="1">
      <c r="A3782" s="32">
        <v>3735</v>
      </c>
      <c r="B3782" s="2">
        <v>44060.671527777777</v>
      </c>
      <c r="C3782" s="3" t="s">
        <v>3453</v>
      </c>
      <c r="D3782" s="3" t="s">
        <v>640</v>
      </c>
      <c r="E3782" s="3" t="s">
        <v>180</v>
      </c>
      <c r="F3782" s="2">
        <v>44070</v>
      </c>
      <c r="G3782" s="2">
        <v>44071</v>
      </c>
      <c r="H3782" s="10">
        <v>100000</v>
      </c>
      <c r="I3782" s="10">
        <v>140000</v>
      </c>
      <c r="J3782" s="3" t="s">
        <v>216</v>
      </c>
      <c r="K3782" s="3" t="s">
        <v>16</v>
      </c>
      <c r="L3782" s="3"/>
    </row>
    <row r="3783" spans="1:12" ht="114.95" customHeight="1">
      <c r="A3783" s="32">
        <v>3736</v>
      </c>
      <c r="B3783" s="2">
        <v>44060.67291666667</v>
      </c>
      <c r="C3783" s="3" t="s">
        <v>3453</v>
      </c>
      <c r="D3783" s="3" t="s">
        <v>1224</v>
      </c>
      <c r="E3783" s="3" t="s">
        <v>180</v>
      </c>
      <c r="F3783" s="2">
        <v>44070</v>
      </c>
      <c r="G3783" s="2">
        <v>44071</v>
      </c>
      <c r="H3783" s="10">
        <v>60000</v>
      </c>
      <c r="I3783" s="10">
        <v>75000</v>
      </c>
      <c r="J3783" s="3" t="s">
        <v>216</v>
      </c>
      <c r="K3783" s="3" t="s">
        <v>16</v>
      </c>
      <c r="L3783" s="3"/>
    </row>
    <row r="3784" spans="1:12" ht="114.95" customHeight="1">
      <c r="A3784" s="32">
        <v>3737</v>
      </c>
      <c r="B3784" s="2">
        <v>44064.37222222222</v>
      </c>
      <c r="C3784" s="3" t="s">
        <v>3453</v>
      </c>
      <c r="D3784" s="3" t="s">
        <v>43</v>
      </c>
      <c r="E3784" s="3" t="s">
        <v>158</v>
      </c>
      <c r="F3784" s="2">
        <v>44074</v>
      </c>
      <c r="G3784" s="2">
        <v>44013</v>
      </c>
      <c r="H3784" s="10">
        <v>35000</v>
      </c>
      <c r="I3784" s="10">
        <v>50000</v>
      </c>
      <c r="J3784" s="3" t="s">
        <v>37</v>
      </c>
      <c r="K3784" s="3" t="s">
        <v>16</v>
      </c>
      <c r="L3784" s="3"/>
    </row>
    <row r="3785" spans="1:12" ht="114.95" customHeight="1">
      <c r="A3785" s="32">
        <v>3738</v>
      </c>
      <c r="B3785" s="2">
        <v>44064.375</v>
      </c>
      <c r="C3785" s="3" t="s">
        <v>3453</v>
      </c>
      <c r="D3785" s="3" t="s">
        <v>35</v>
      </c>
      <c r="E3785" s="3" t="s">
        <v>3484</v>
      </c>
      <c r="F3785" s="2">
        <v>44074</v>
      </c>
      <c r="G3785" s="2">
        <v>44013</v>
      </c>
      <c r="H3785" s="10">
        <v>125000</v>
      </c>
      <c r="I3785" s="10">
        <v>155000</v>
      </c>
      <c r="J3785" s="3" t="s">
        <v>37</v>
      </c>
      <c r="K3785" s="3" t="s">
        <v>16</v>
      </c>
      <c r="L3785" s="3"/>
    </row>
    <row r="3786" spans="1:12" ht="114.95" customHeight="1">
      <c r="A3786" s="32">
        <v>3734</v>
      </c>
      <c r="B3786" s="2">
        <v>44074.517361111109</v>
      </c>
      <c r="C3786" s="3" t="s">
        <v>3453</v>
      </c>
      <c r="D3786" s="3" t="s">
        <v>84</v>
      </c>
      <c r="E3786" s="3" t="s">
        <v>3485</v>
      </c>
      <c r="F3786" s="2">
        <v>44085</v>
      </c>
      <c r="G3786" s="2">
        <v>44060</v>
      </c>
      <c r="H3786" s="10">
        <v>25428</v>
      </c>
      <c r="I3786" s="10">
        <v>33228</v>
      </c>
      <c r="J3786" s="3" t="s">
        <v>15</v>
      </c>
      <c r="K3786" s="3" t="s">
        <v>16</v>
      </c>
      <c r="L3786" s="3"/>
    </row>
    <row r="3787" spans="1:12" ht="114.95" customHeight="1">
      <c r="A3787" s="32">
        <v>3740</v>
      </c>
      <c r="B3787" s="21">
        <v>44091.574999999997</v>
      </c>
      <c r="C3787" s="13" t="s">
        <v>3453</v>
      </c>
      <c r="D3787" s="13" t="s">
        <v>1744</v>
      </c>
      <c r="E3787" s="13" t="s">
        <v>3486</v>
      </c>
      <c r="F3787" s="22">
        <f t="shared" ref="F3787:F3792" si="159">SUM(B3787+14)</f>
        <v>44105.574999999997</v>
      </c>
      <c r="G3787" s="21">
        <v>44105</v>
      </c>
      <c r="H3787" s="23">
        <v>50000</v>
      </c>
      <c r="I3787" s="23">
        <v>90000</v>
      </c>
      <c r="J3787" s="13" t="s">
        <v>15</v>
      </c>
      <c r="K3787" s="24" t="s">
        <v>16</v>
      </c>
      <c r="L3787" s="3"/>
    </row>
    <row r="3788" spans="1:12" ht="114.95" customHeight="1">
      <c r="A3788" s="32">
        <v>3768</v>
      </c>
      <c r="B3788" s="28">
        <v>44091.672222222223</v>
      </c>
      <c r="C3788" s="3" t="s">
        <v>3453</v>
      </c>
      <c r="D3788" s="3" t="s">
        <v>76</v>
      </c>
      <c r="E3788" s="3" t="s">
        <v>3487</v>
      </c>
      <c r="F3788" s="28">
        <f t="shared" si="159"/>
        <v>44105.672222222223</v>
      </c>
      <c r="G3788" s="28">
        <v>44013</v>
      </c>
      <c r="H3788" s="7">
        <v>70800</v>
      </c>
      <c r="I3788" s="7">
        <v>190800</v>
      </c>
      <c r="J3788" s="3" t="s">
        <v>19</v>
      </c>
      <c r="K3788" s="29" t="s">
        <v>16</v>
      </c>
      <c r="L3788" s="3" t="s">
        <v>1052</v>
      </c>
    </row>
    <row r="3789" spans="1:12" ht="114.95" customHeight="1">
      <c r="A3789" s="32">
        <v>3739</v>
      </c>
      <c r="B3789" s="21">
        <v>44103.445833333331</v>
      </c>
      <c r="C3789" s="13" t="s">
        <v>3453</v>
      </c>
      <c r="D3789" s="13" t="s">
        <v>3488</v>
      </c>
      <c r="E3789" s="13" t="s">
        <v>3489</v>
      </c>
      <c r="F3789" s="22">
        <f t="shared" si="159"/>
        <v>44117.445833333331</v>
      </c>
      <c r="G3789" s="21">
        <v>44104</v>
      </c>
      <c r="H3789" s="23">
        <v>30000</v>
      </c>
      <c r="I3789" s="23">
        <v>40000</v>
      </c>
      <c r="J3789" s="13" t="s">
        <v>15</v>
      </c>
      <c r="K3789" s="24" t="s">
        <v>16</v>
      </c>
      <c r="L3789" s="3"/>
    </row>
    <row r="3790" spans="1:12" ht="114.95" customHeight="1">
      <c r="A3790" s="32">
        <v>3741</v>
      </c>
      <c r="B3790" s="21">
        <v>44104.856249999997</v>
      </c>
      <c r="C3790" s="24" t="s">
        <v>3453</v>
      </c>
      <c r="D3790" s="13" t="s">
        <v>3490</v>
      </c>
      <c r="E3790" s="13" t="s">
        <v>3491</v>
      </c>
      <c r="F3790" s="22">
        <f t="shared" si="159"/>
        <v>44118.856249999997</v>
      </c>
      <c r="G3790" s="21">
        <v>44119</v>
      </c>
      <c r="H3790" s="23">
        <v>25000</v>
      </c>
      <c r="I3790" s="23">
        <v>30000</v>
      </c>
      <c r="J3790" s="13" t="s">
        <v>15</v>
      </c>
      <c r="K3790" s="24" t="s">
        <v>16</v>
      </c>
      <c r="L3790" s="3"/>
    </row>
    <row r="3791" spans="1:12" ht="114.95" customHeight="1">
      <c r="A3791" s="32">
        <v>3742</v>
      </c>
      <c r="B3791" s="21">
        <v>44111.559027777781</v>
      </c>
      <c r="C3791" s="24" t="s">
        <v>3453</v>
      </c>
      <c r="D3791" s="13" t="s">
        <v>1194</v>
      </c>
      <c r="E3791" s="13" t="s">
        <v>3492</v>
      </c>
      <c r="F3791" s="22">
        <f t="shared" si="159"/>
        <v>44125.559027777781</v>
      </c>
      <c r="G3791" s="21">
        <v>44123</v>
      </c>
      <c r="H3791" s="23">
        <v>25000</v>
      </c>
      <c r="I3791" s="23">
        <v>150000</v>
      </c>
      <c r="J3791" s="13" t="s">
        <v>15</v>
      </c>
      <c r="K3791" s="24" t="s">
        <v>16</v>
      </c>
      <c r="L3791" s="3"/>
    </row>
    <row r="3792" spans="1:12" ht="114.95" customHeight="1">
      <c r="A3792" s="32">
        <v>3743</v>
      </c>
      <c r="B3792" s="21">
        <v>44119.658333333333</v>
      </c>
      <c r="C3792" s="24" t="s">
        <v>3453</v>
      </c>
      <c r="D3792" s="13" t="s">
        <v>3493</v>
      </c>
      <c r="E3792" s="13" t="s">
        <v>3494</v>
      </c>
      <c r="F3792" s="22">
        <f t="shared" si="159"/>
        <v>44133.658333333333</v>
      </c>
      <c r="G3792" s="21">
        <v>44130</v>
      </c>
      <c r="H3792" s="23">
        <v>31000</v>
      </c>
      <c r="I3792" s="23">
        <v>125125</v>
      </c>
      <c r="J3792" s="13" t="s">
        <v>15</v>
      </c>
      <c r="K3792" s="24" t="s">
        <v>16</v>
      </c>
      <c r="L3792" s="3"/>
    </row>
    <row r="3793" spans="1:12" ht="114.95" customHeight="1">
      <c r="A3793" s="32">
        <v>3766</v>
      </c>
      <c r="B3793" s="28">
        <v>44137.60833333333</v>
      </c>
      <c r="C3793" s="3" t="s">
        <v>3453</v>
      </c>
      <c r="D3793" s="3" t="s">
        <v>3495</v>
      </c>
      <c r="E3793" s="3" t="s">
        <v>3496</v>
      </c>
      <c r="F3793" s="28">
        <v>44148</v>
      </c>
      <c r="G3793" s="28">
        <v>44076</v>
      </c>
      <c r="H3793" s="7">
        <v>25000</v>
      </c>
      <c r="I3793" s="7">
        <v>45000</v>
      </c>
      <c r="J3793" s="3" t="s">
        <v>15</v>
      </c>
      <c r="K3793" s="29" t="s">
        <v>16</v>
      </c>
      <c r="L3793" s="3" t="s">
        <v>1052</v>
      </c>
    </row>
    <row r="3794" spans="1:12" ht="114.95" customHeight="1">
      <c r="A3794" s="32">
        <v>3767</v>
      </c>
      <c r="B3794" s="28">
        <v>44137.632638888892</v>
      </c>
      <c r="C3794" s="3" t="s">
        <v>3453</v>
      </c>
      <c r="D3794" s="3" t="s">
        <v>123</v>
      </c>
      <c r="E3794" s="3" t="s">
        <v>2066</v>
      </c>
      <c r="F3794" s="28">
        <f>SUM(B3794+14)</f>
        <v>44151.632638888892</v>
      </c>
      <c r="G3794" s="28">
        <v>44075</v>
      </c>
      <c r="H3794" s="7">
        <v>620723.46</v>
      </c>
      <c r="I3794" s="7">
        <v>850000</v>
      </c>
      <c r="J3794" s="3" t="s">
        <v>19</v>
      </c>
      <c r="K3794" s="29" t="s">
        <v>16</v>
      </c>
      <c r="L3794" s="3" t="s">
        <v>1052</v>
      </c>
    </row>
    <row r="3795" spans="1:12" ht="114.95" customHeight="1">
      <c r="A3795" s="32">
        <v>3758</v>
      </c>
      <c r="B3795" s="28">
        <v>44137.677083333336</v>
      </c>
      <c r="C3795" s="3" t="s">
        <v>3453</v>
      </c>
      <c r="D3795" s="3" t="s">
        <v>3497</v>
      </c>
      <c r="E3795" s="3" t="s">
        <v>170</v>
      </c>
      <c r="F3795" s="28">
        <v>44148</v>
      </c>
      <c r="G3795" s="28">
        <v>44044</v>
      </c>
      <c r="H3795" s="7">
        <v>25000</v>
      </c>
      <c r="I3795" s="7">
        <v>40000</v>
      </c>
      <c r="J3795" s="3" t="s">
        <v>15</v>
      </c>
      <c r="K3795" s="29" t="s">
        <v>16</v>
      </c>
      <c r="L3795" s="3" t="s">
        <v>1052</v>
      </c>
    </row>
    <row r="3796" spans="1:12" ht="114.95" customHeight="1">
      <c r="A3796" s="32">
        <v>3757</v>
      </c>
      <c r="B3796" s="28">
        <v>44137.677777777775</v>
      </c>
      <c r="C3796" s="3" t="s">
        <v>3453</v>
      </c>
      <c r="D3796" s="3" t="s">
        <v>1539</v>
      </c>
      <c r="E3796" s="3" t="s">
        <v>170</v>
      </c>
      <c r="F3796" s="28">
        <v>44148</v>
      </c>
      <c r="G3796" s="28">
        <v>44044</v>
      </c>
      <c r="H3796" s="7">
        <v>25000</v>
      </c>
      <c r="I3796" s="7">
        <v>40000</v>
      </c>
      <c r="J3796" s="3" t="s">
        <v>15</v>
      </c>
      <c r="K3796" s="29" t="s">
        <v>16</v>
      </c>
      <c r="L3796" s="3" t="s">
        <v>1052</v>
      </c>
    </row>
    <row r="3797" spans="1:12" ht="114.95" customHeight="1">
      <c r="A3797" s="32">
        <v>3756</v>
      </c>
      <c r="B3797" s="28">
        <v>44137.679166666669</v>
      </c>
      <c r="C3797" s="3" t="s">
        <v>3453</v>
      </c>
      <c r="D3797" s="3" t="s">
        <v>3480</v>
      </c>
      <c r="E3797" s="3" t="s">
        <v>3498</v>
      </c>
      <c r="F3797" s="28">
        <v>44148</v>
      </c>
      <c r="G3797" s="28">
        <v>44044</v>
      </c>
      <c r="H3797" s="7">
        <v>25000</v>
      </c>
      <c r="I3797" s="7">
        <v>30000</v>
      </c>
      <c r="J3797" s="3" t="s">
        <v>15</v>
      </c>
      <c r="K3797" s="29" t="s">
        <v>16</v>
      </c>
      <c r="L3797" s="3" t="s">
        <v>1052</v>
      </c>
    </row>
    <row r="3798" spans="1:12" ht="114.95" customHeight="1">
      <c r="A3798" s="32">
        <v>3755</v>
      </c>
      <c r="B3798" s="28">
        <v>44137.681250000001</v>
      </c>
      <c r="C3798" s="3" t="s">
        <v>3453</v>
      </c>
      <c r="D3798" s="3" t="s">
        <v>3482</v>
      </c>
      <c r="E3798" s="3" t="s">
        <v>170</v>
      </c>
      <c r="F3798" s="28">
        <v>44148</v>
      </c>
      <c r="G3798" s="28">
        <v>44044</v>
      </c>
      <c r="H3798" s="7">
        <v>25000</v>
      </c>
      <c r="I3798" s="7">
        <v>45000</v>
      </c>
      <c r="J3798" s="3" t="s">
        <v>15</v>
      </c>
      <c r="K3798" s="29" t="s">
        <v>16</v>
      </c>
      <c r="L3798" s="3" t="s">
        <v>1052</v>
      </c>
    </row>
    <row r="3799" spans="1:12" ht="114.95" customHeight="1">
      <c r="A3799" s="32">
        <v>3759</v>
      </c>
      <c r="B3799" s="28">
        <v>44137.682638888888</v>
      </c>
      <c r="C3799" s="3" t="s">
        <v>3453</v>
      </c>
      <c r="D3799" s="3" t="s">
        <v>3499</v>
      </c>
      <c r="E3799" s="3" t="s">
        <v>3500</v>
      </c>
      <c r="F3799" s="28">
        <v>44148</v>
      </c>
      <c r="G3799" s="28">
        <v>44044</v>
      </c>
      <c r="H3799" s="7">
        <v>25000</v>
      </c>
      <c r="I3799" s="7">
        <v>40000</v>
      </c>
      <c r="J3799" s="3" t="s">
        <v>15</v>
      </c>
      <c r="K3799" s="29" t="s">
        <v>16</v>
      </c>
      <c r="L3799" s="3" t="s">
        <v>1052</v>
      </c>
    </row>
    <row r="3800" spans="1:12" ht="114.95" customHeight="1">
      <c r="A3800" s="32">
        <v>3760</v>
      </c>
      <c r="B3800" s="28">
        <v>44137.688194444447</v>
      </c>
      <c r="C3800" s="3" t="s">
        <v>3453</v>
      </c>
      <c r="D3800" s="3" t="s">
        <v>2949</v>
      </c>
      <c r="E3800" s="3" t="s">
        <v>289</v>
      </c>
      <c r="F3800" s="28">
        <v>44148</v>
      </c>
      <c r="G3800" s="28">
        <v>44044</v>
      </c>
      <c r="H3800" s="7">
        <v>50000</v>
      </c>
      <c r="I3800" s="7">
        <v>100000</v>
      </c>
      <c r="J3800" s="3" t="s">
        <v>15</v>
      </c>
      <c r="K3800" s="29" t="s">
        <v>16</v>
      </c>
      <c r="L3800" s="3" t="s">
        <v>1052</v>
      </c>
    </row>
    <row r="3801" spans="1:12" ht="114.95" customHeight="1">
      <c r="A3801" s="32">
        <v>3761</v>
      </c>
      <c r="B3801" s="28">
        <v>44137.688888888886</v>
      </c>
      <c r="C3801" s="3" t="s">
        <v>3453</v>
      </c>
      <c r="D3801" s="3" t="s">
        <v>1311</v>
      </c>
      <c r="E3801" s="3" t="s">
        <v>289</v>
      </c>
      <c r="F3801" s="28">
        <v>44148</v>
      </c>
      <c r="G3801" s="28">
        <v>44044</v>
      </c>
      <c r="H3801" s="7">
        <v>25000</v>
      </c>
      <c r="I3801" s="7">
        <v>25000</v>
      </c>
      <c r="J3801" s="3" t="s">
        <v>15</v>
      </c>
      <c r="K3801" s="29" t="s">
        <v>16</v>
      </c>
      <c r="L3801" s="3" t="s">
        <v>1052</v>
      </c>
    </row>
    <row r="3802" spans="1:12" ht="114.95" customHeight="1">
      <c r="A3802" s="32">
        <v>3764</v>
      </c>
      <c r="B3802" s="28">
        <v>44137.692361111112</v>
      </c>
      <c r="C3802" s="3" t="s">
        <v>3453</v>
      </c>
      <c r="D3802" s="3" t="s">
        <v>3501</v>
      </c>
      <c r="E3802" s="3" t="s">
        <v>3502</v>
      </c>
      <c r="F3802" s="28">
        <v>44148</v>
      </c>
      <c r="G3802" s="28">
        <v>44044</v>
      </c>
      <c r="H3802" s="7">
        <v>25000</v>
      </c>
      <c r="I3802" s="7">
        <v>25000</v>
      </c>
      <c r="J3802" s="3" t="s">
        <v>15</v>
      </c>
      <c r="K3802" s="29" t="s">
        <v>16</v>
      </c>
      <c r="L3802" s="3" t="s">
        <v>1052</v>
      </c>
    </row>
    <row r="3803" spans="1:12" ht="114.95" customHeight="1">
      <c r="A3803" s="32">
        <v>3805</v>
      </c>
      <c r="B3803" s="2">
        <v>44137.692361111112</v>
      </c>
      <c r="C3803" s="3" t="s">
        <v>3453</v>
      </c>
      <c r="D3803" s="3" t="s">
        <v>3501</v>
      </c>
      <c r="E3803" s="4" t="s">
        <v>3502</v>
      </c>
      <c r="F3803" s="2">
        <f>SUM(B3803 + 14)</f>
        <v>44151.692361111112</v>
      </c>
      <c r="G3803" s="21">
        <v>44044</v>
      </c>
      <c r="H3803" s="23">
        <v>25000</v>
      </c>
      <c r="I3803" s="23">
        <v>25000</v>
      </c>
      <c r="J3803" s="13" t="s">
        <v>15</v>
      </c>
      <c r="K3803" s="24" t="s">
        <v>16</v>
      </c>
      <c r="L3803" s="3"/>
    </row>
    <row r="3804" spans="1:12" ht="114.95" customHeight="1">
      <c r="A3804" s="32">
        <v>3763</v>
      </c>
      <c r="B3804" s="28">
        <v>44137.693055555559</v>
      </c>
      <c r="C3804" s="3" t="s">
        <v>3453</v>
      </c>
      <c r="D3804" s="3" t="s">
        <v>3503</v>
      </c>
      <c r="E3804" s="3" t="s">
        <v>3502</v>
      </c>
      <c r="F3804" s="28">
        <v>44148</v>
      </c>
      <c r="G3804" s="28">
        <v>44044</v>
      </c>
      <c r="H3804" s="7">
        <v>25000</v>
      </c>
      <c r="I3804" s="7">
        <v>35000</v>
      </c>
      <c r="J3804" s="3" t="s">
        <v>15</v>
      </c>
      <c r="K3804" s="29" t="s">
        <v>16</v>
      </c>
      <c r="L3804" s="3" t="s">
        <v>1052</v>
      </c>
    </row>
    <row r="3805" spans="1:12" ht="114.95" customHeight="1">
      <c r="A3805" s="32">
        <v>3765</v>
      </c>
      <c r="B3805" s="28">
        <v>44137.698611111111</v>
      </c>
      <c r="C3805" s="3" t="s">
        <v>3453</v>
      </c>
      <c r="D3805" s="3" t="s">
        <v>3504</v>
      </c>
      <c r="E3805" s="3" t="s">
        <v>3502</v>
      </c>
      <c r="F3805" s="28">
        <v>44148</v>
      </c>
      <c r="G3805" s="28">
        <v>44067</v>
      </c>
      <c r="H3805" s="7">
        <v>25000</v>
      </c>
      <c r="I3805" s="7">
        <v>50000</v>
      </c>
      <c r="J3805" s="3" t="s">
        <v>15</v>
      </c>
      <c r="K3805" s="29" t="s">
        <v>16</v>
      </c>
      <c r="L3805" s="3" t="s">
        <v>1052</v>
      </c>
    </row>
    <row r="3806" spans="1:12" ht="114.95" customHeight="1">
      <c r="A3806" s="32">
        <v>3748</v>
      </c>
      <c r="B3806" s="28">
        <v>44137.699305555558</v>
      </c>
      <c r="C3806" s="3" t="s">
        <v>3453</v>
      </c>
      <c r="D3806" s="3" t="s">
        <v>181</v>
      </c>
      <c r="E3806" s="3" t="s">
        <v>3505</v>
      </c>
      <c r="F3806" s="28">
        <v>44148</v>
      </c>
      <c r="G3806" s="28">
        <v>44044</v>
      </c>
      <c r="H3806" s="7">
        <v>25000</v>
      </c>
      <c r="I3806" s="7">
        <v>125000</v>
      </c>
      <c r="J3806" s="3" t="s">
        <v>15</v>
      </c>
      <c r="K3806" s="29" t="s">
        <v>16</v>
      </c>
      <c r="L3806" s="3" t="s">
        <v>1052</v>
      </c>
    </row>
    <row r="3807" spans="1:12" ht="114.95" customHeight="1">
      <c r="A3807" s="32">
        <v>3781</v>
      </c>
      <c r="B3807" s="21">
        <v>44155.581250000003</v>
      </c>
      <c r="C3807" s="13" t="s">
        <v>3453</v>
      </c>
      <c r="D3807" s="13" t="s">
        <v>129</v>
      </c>
      <c r="E3807" s="13" t="s">
        <v>3506</v>
      </c>
      <c r="F3807" s="22">
        <f>SUM(B3807 + 14)</f>
        <v>44169.581250000003</v>
      </c>
      <c r="G3807" s="21">
        <v>44075</v>
      </c>
      <c r="H3807" s="23">
        <v>60000</v>
      </c>
      <c r="I3807" s="23">
        <v>85000</v>
      </c>
      <c r="J3807" s="13" t="s">
        <v>19</v>
      </c>
      <c r="K3807" s="24" t="s">
        <v>16</v>
      </c>
      <c r="L3807" s="3" t="s">
        <v>1052</v>
      </c>
    </row>
    <row r="3808" spans="1:12" ht="114.95" customHeight="1">
      <c r="A3808" s="32">
        <v>3751</v>
      </c>
      <c r="B3808" s="28">
        <v>44155.59375</v>
      </c>
      <c r="C3808" s="3" t="s">
        <v>3453</v>
      </c>
      <c r="D3808" s="3" t="s">
        <v>3507</v>
      </c>
      <c r="E3808" s="3" t="s">
        <v>3508</v>
      </c>
      <c r="F3808" s="28">
        <v>44166</v>
      </c>
      <c r="G3808" s="28">
        <v>43819</v>
      </c>
      <c r="H3808" s="7">
        <v>25000</v>
      </c>
      <c r="I3808" s="7">
        <v>200000</v>
      </c>
      <c r="J3808" s="3" t="s">
        <v>15</v>
      </c>
      <c r="K3808" s="29" t="s">
        <v>16</v>
      </c>
      <c r="L3808" s="3" t="s">
        <v>1052</v>
      </c>
    </row>
    <row r="3809" spans="1:12" ht="114.95" customHeight="1">
      <c r="A3809" s="32">
        <v>3750</v>
      </c>
      <c r="B3809" s="28">
        <v>44155.599305555559</v>
      </c>
      <c r="C3809" s="3" t="s">
        <v>3453</v>
      </c>
      <c r="D3809" s="3" t="s">
        <v>357</v>
      </c>
      <c r="E3809" s="3" t="s">
        <v>3509</v>
      </c>
      <c r="F3809" s="28">
        <v>44166</v>
      </c>
      <c r="G3809" s="28">
        <v>44044</v>
      </c>
      <c r="H3809" s="7">
        <v>25000</v>
      </c>
      <c r="I3809" s="7">
        <v>25000</v>
      </c>
      <c r="J3809" s="3" t="s">
        <v>15</v>
      </c>
      <c r="K3809" s="29" t="s">
        <v>16</v>
      </c>
      <c r="L3809" s="3" t="s">
        <v>1052</v>
      </c>
    </row>
    <row r="3810" spans="1:12" ht="114.95" customHeight="1">
      <c r="A3810" s="32">
        <v>3749</v>
      </c>
      <c r="B3810" s="28">
        <v>44155.6</v>
      </c>
      <c r="C3810" s="3" t="s">
        <v>3453</v>
      </c>
      <c r="D3810" s="3" t="s">
        <v>765</v>
      </c>
      <c r="E3810" s="3" t="s">
        <v>3509</v>
      </c>
      <c r="F3810" s="28">
        <v>44166</v>
      </c>
      <c r="G3810" s="28">
        <v>44044</v>
      </c>
      <c r="H3810" s="7">
        <v>300000</v>
      </c>
      <c r="I3810" s="7">
        <v>400000</v>
      </c>
      <c r="J3810" s="3" t="s">
        <v>15</v>
      </c>
      <c r="K3810" s="29" t="s">
        <v>16</v>
      </c>
      <c r="L3810" s="3" t="s">
        <v>1052</v>
      </c>
    </row>
    <row r="3811" spans="1:12" ht="114.95" customHeight="1">
      <c r="A3811" s="32">
        <v>3762</v>
      </c>
      <c r="B3811" s="28">
        <v>44155.613888888889</v>
      </c>
      <c r="C3811" s="3" t="s">
        <v>3453</v>
      </c>
      <c r="D3811" s="3" t="s">
        <v>3510</v>
      </c>
      <c r="E3811" s="3" t="s">
        <v>3511</v>
      </c>
      <c r="F3811" s="28">
        <v>44166</v>
      </c>
      <c r="G3811" s="28">
        <v>44044</v>
      </c>
      <c r="H3811" s="7">
        <v>25000</v>
      </c>
      <c r="I3811" s="7">
        <v>30000</v>
      </c>
      <c r="J3811" s="3" t="s">
        <v>15</v>
      </c>
      <c r="K3811" s="29" t="s">
        <v>16</v>
      </c>
      <c r="L3811" s="3" t="s">
        <v>1052</v>
      </c>
    </row>
    <row r="3812" spans="1:12" ht="114.95" customHeight="1">
      <c r="A3812" s="32">
        <v>3770</v>
      </c>
      <c r="B3812" s="21">
        <v>44158.65</v>
      </c>
      <c r="C3812" s="13" t="s">
        <v>3453</v>
      </c>
      <c r="D3812" s="13" t="s">
        <v>521</v>
      </c>
      <c r="E3812" s="13" t="s">
        <v>3512</v>
      </c>
      <c r="F3812" s="22">
        <f t="shared" ref="F3812:F3823" si="160">SUM(B3812 + 14)</f>
        <v>44172.65</v>
      </c>
      <c r="G3812" s="21">
        <v>43678</v>
      </c>
      <c r="H3812" s="23">
        <v>43537</v>
      </c>
      <c r="I3812" s="23">
        <v>95000</v>
      </c>
      <c r="J3812" s="13" t="s">
        <v>19</v>
      </c>
      <c r="K3812" s="24" t="s">
        <v>16</v>
      </c>
      <c r="L3812" s="3" t="s">
        <v>1052</v>
      </c>
    </row>
    <row r="3813" spans="1:12" ht="114.95" customHeight="1">
      <c r="A3813" s="32">
        <v>3780</v>
      </c>
      <c r="B3813" s="21">
        <v>44158.65</v>
      </c>
      <c r="C3813" s="13" t="s">
        <v>3453</v>
      </c>
      <c r="D3813" s="13" t="s">
        <v>521</v>
      </c>
      <c r="E3813" s="13" t="s">
        <v>3513</v>
      </c>
      <c r="F3813" s="22">
        <f t="shared" si="160"/>
        <v>44172.65</v>
      </c>
      <c r="G3813" s="21">
        <v>44075</v>
      </c>
      <c r="H3813" s="23">
        <v>43537</v>
      </c>
      <c r="I3813" s="23">
        <v>105000</v>
      </c>
      <c r="J3813" s="13" t="s">
        <v>19</v>
      </c>
      <c r="K3813" s="24" t="s">
        <v>16</v>
      </c>
      <c r="L3813" s="3" t="s">
        <v>1052</v>
      </c>
    </row>
    <row r="3814" spans="1:12" ht="114.95" customHeight="1">
      <c r="A3814" s="32">
        <v>3772</v>
      </c>
      <c r="B3814" s="21">
        <v>44158.651388888888</v>
      </c>
      <c r="C3814" s="13" t="s">
        <v>3453</v>
      </c>
      <c r="D3814" s="13" t="s">
        <v>129</v>
      </c>
      <c r="E3814" s="13" t="s">
        <v>3514</v>
      </c>
      <c r="F3814" s="22">
        <f t="shared" si="160"/>
        <v>44172.651388888888</v>
      </c>
      <c r="G3814" s="21">
        <v>43709</v>
      </c>
      <c r="H3814" s="23">
        <v>60000</v>
      </c>
      <c r="I3814" s="23">
        <v>75000</v>
      </c>
      <c r="J3814" s="13" t="s">
        <v>19</v>
      </c>
      <c r="K3814" s="24" t="s">
        <v>16</v>
      </c>
      <c r="L3814" s="3" t="s">
        <v>1052</v>
      </c>
    </row>
    <row r="3815" spans="1:12" ht="114.95" customHeight="1">
      <c r="A3815" s="32">
        <v>3777</v>
      </c>
      <c r="B3815" s="21">
        <v>44158.663194444445</v>
      </c>
      <c r="C3815" s="13" t="s">
        <v>3453</v>
      </c>
      <c r="D3815" s="13" t="s">
        <v>3515</v>
      </c>
      <c r="E3815" s="13" t="s">
        <v>3516</v>
      </c>
      <c r="F3815" s="22">
        <f t="shared" si="160"/>
        <v>44172.663194444445</v>
      </c>
      <c r="G3815" s="21">
        <v>43709</v>
      </c>
      <c r="H3815" s="23">
        <v>45857.71</v>
      </c>
      <c r="I3815" s="23">
        <v>45857.71</v>
      </c>
      <c r="J3815" s="13" t="s">
        <v>51</v>
      </c>
      <c r="K3815" s="24" t="s">
        <v>16</v>
      </c>
      <c r="L3815" s="3" t="s">
        <v>1052</v>
      </c>
    </row>
    <row r="3816" spans="1:12" ht="114.95" customHeight="1">
      <c r="A3816" s="32">
        <v>3779</v>
      </c>
      <c r="B3816" s="21">
        <v>44158.664583333331</v>
      </c>
      <c r="C3816" s="13" t="s">
        <v>3453</v>
      </c>
      <c r="D3816" s="13" t="s">
        <v>3517</v>
      </c>
      <c r="E3816" s="13" t="s">
        <v>3518</v>
      </c>
      <c r="F3816" s="22">
        <f t="shared" si="160"/>
        <v>44172.664583333331</v>
      </c>
      <c r="G3816" s="21">
        <v>43678</v>
      </c>
      <c r="H3816" s="23">
        <v>25589.81</v>
      </c>
      <c r="I3816" s="23">
        <v>25589.81</v>
      </c>
      <c r="J3816" s="13" t="s">
        <v>51</v>
      </c>
      <c r="K3816" s="24" t="s">
        <v>16</v>
      </c>
      <c r="L3816" s="3" t="s">
        <v>1052</v>
      </c>
    </row>
    <row r="3817" spans="1:12" ht="114.95" customHeight="1">
      <c r="A3817" s="32">
        <v>3776</v>
      </c>
      <c r="B3817" s="21">
        <v>44158.666666666664</v>
      </c>
      <c r="C3817" s="13" t="s">
        <v>3453</v>
      </c>
      <c r="D3817" s="13" t="s">
        <v>171</v>
      </c>
      <c r="E3817" s="13" t="s">
        <v>3519</v>
      </c>
      <c r="F3817" s="22">
        <f t="shared" si="160"/>
        <v>44172.666666666664</v>
      </c>
      <c r="G3817" s="21">
        <v>43485</v>
      </c>
      <c r="H3817" s="23">
        <v>94231</v>
      </c>
      <c r="I3817" s="23">
        <v>94231</v>
      </c>
      <c r="J3817" s="13" t="s">
        <v>15</v>
      </c>
      <c r="K3817" s="24" t="s">
        <v>16</v>
      </c>
      <c r="L3817" s="3" t="s">
        <v>1052</v>
      </c>
    </row>
    <row r="3818" spans="1:12" ht="114.95" customHeight="1">
      <c r="A3818" s="32">
        <v>3775</v>
      </c>
      <c r="B3818" s="21">
        <v>44158.672222222223</v>
      </c>
      <c r="C3818" s="13" t="s">
        <v>3453</v>
      </c>
      <c r="D3818" s="13" t="s">
        <v>1194</v>
      </c>
      <c r="E3818" s="13" t="s">
        <v>1041</v>
      </c>
      <c r="F3818" s="22">
        <f t="shared" si="160"/>
        <v>44172.672222222223</v>
      </c>
      <c r="G3818" s="21">
        <v>43494</v>
      </c>
      <c r="H3818" s="23">
        <v>107000</v>
      </c>
      <c r="I3818" s="23">
        <v>130000</v>
      </c>
      <c r="J3818" s="13" t="s">
        <v>19</v>
      </c>
      <c r="K3818" s="24" t="s">
        <v>16</v>
      </c>
      <c r="L3818" s="3" t="s">
        <v>1052</v>
      </c>
    </row>
    <row r="3819" spans="1:12" ht="114.95" customHeight="1">
      <c r="A3819" s="32">
        <v>3773</v>
      </c>
      <c r="B3819" s="21">
        <v>44158.678472222222</v>
      </c>
      <c r="C3819" s="13" t="s">
        <v>3453</v>
      </c>
      <c r="D3819" s="13" t="s">
        <v>1238</v>
      </c>
      <c r="E3819" s="13" t="s">
        <v>3520</v>
      </c>
      <c r="F3819" s="22">
        <f t="shared" si="160"/>
        <v>44172.678472222222</v>
      </c>
      <c r="G3819" s="21">
        <v>43437</v>
      </c>
      <c r="H3819" s="23">
        <v>25000</v>
      </c>
      <c r="I3819" s="23">
        <v>33600</v>
      </c>
      <c r="J3819" s="13" t="s">
        <v>51</v>
      </c>
      <c r="K3819" s="24" t="s">
        <v>16</v>
      </c>
      <c r="L3819" s="3" t="s">
        <v>1052</v>
      </c>
    </row>
    <row r="3820" spans="1:12" ht="114.95" customHeight="1">
      <c r="A3820" s="32">
        <v>3771</v>
      </c>
      <c r="B3820" s="21">
        <v>44158.683333333334</v>
      </c>
      <c r="C3820" s="13" t="s">
        <v>3453</v>
      </c>
      <c r="D3820" s="13" t="s">
        <v>1300</v>
      </c>
      <c r="E3820" s="13" t="s">
        <v>1301</v>
      </c>
      <c r="F3820" s="22">
        <f t="shared" si="160"/>
        <v>44172.683333333334</v>
      </c>
      <c r="G3820" s="21">
        <v>43647</v>
      </c>
      <c r="H3820" s="23">
        <v>56101.79</v>
      </c>
      <c r="I3820" s="23">
        <v>56101.79</v>
      </c>
      <c r="J3820" s="13" t="s">
        <v>19</v>
      </c>
      <c r="K3820" s="24" t="s">
        <v>16</v>
      </c>
      <c r="L3820" s="3" t="s">
        <v>1052</v>
      </c>
    </row>
    <row r="3821" spans="1:12" ht="114.95" customHeight="1">
      <c r="A3821" s="32">
        <v>3769</v>
      </c>
      <c r="B3821" s="21">
        <v>44158.686805555553</v>
      </c>
      <c r="C3821" s="13" t="s">
        <v>3453</v>
      </c>
      <c r="D3821" s="13" t="s">
        <v>181</v>
      </c>
      <c r="E3821" s="13" t="s">
        <v>1041</v>
      </c>
      <c r="F3821" s="22">
        <f t="shared" si="160"/>
        <v>44172.686805555553</v>
      </c>
      <c r="G3821" s="21">
        <v>43838</v>
      </c>
      <c r="H3821" s="23">
        <v>119002.2</v>
      </c>
      <c r="I3821" s="23">
        <v>119002.2</v>
      </c>
      <c r="J3821" s="13" t="s">
        <v>19</v>
      </c>
      <c r="K3821" s="24" t="s">
        <v>16</v>
      </c>
      <c r="L3821" s="3" t="s">
        <v>1052</v>
      </c>
    </row>
    <row r="3822" spans="1:12" ht="114.95" customHeight="1">
      <c r="A3822" s="32">
        <v>3774</v>
      </c>
      <c r="B3822" s="21">
        <v>44165.381249999999</v>
      </c>
      <c r="C3822" s="13" t="s">
        <v>3453</v>
      </c>
      <c r="D3822" s="13" t="s">
        <v>560</v>
      </c>
      <c r="E3822" s="13" t="s">
        <v>3521</v>
      </c>
      <c r="F3822" s="22">
        <f t="shared" si="160"/>
        <v>44179.381249999999</v>
      </c>
      <c r="G3822" s="21">
        <v>43534</v>
      </c>
      <c r="H3822" s="23">
        <v>68000</v>
      </c>
      <c r="I3822" s="23">
        <v>77355.600000000006</v>
      </c>
      <c r="J3822" s="13" t="s">
        <v>73</v>
      </c>
      <c r="K3822" s="24" t="s">
        <v>16</v>
      </c>
      <c r="L3822" s="3" t="s">
        <v>1052</v>
      </c>
    </row>
    <row r="3823" spans="1:12" ht="114.95" customHeight="1">
      <c r="A3823" s="32">
        <v>3778</v>
      </c>
      <c r="B3823" s="21">
        <v>44169.375</v>
      </c>
      <c r="C3823" s="13" t="s">
        <v>3453</v>
      </c>
      <c r="D3823" s="13" t="s">
        <v>3493</v>
      </c>
      <c r="E3823" s="13" t="s">
        <v>3522</v>
      </c>
      <c r="F3823" s="22">
        <f t="shared" si="160"/>
        <v>44183.375</v>
      </c>
      <c r="G3823" s="21">
        <v>43818</v>
      </c>
      <c r="H3823" s="23">
        <v>25000</v>
      </c>
      <c r="I3823" s="23">
        <v>38500</v>
      </c>
      <c r="J3823" s="13" t="s">
        <v>51</v>
      </c>
      <c r="K3823" s="24" t="s">
        <v>16</v>
      </c>
      <c r="L3823" s="3" t="s">
        <v>1052</v>
      </c>
    </row>
    <row r="3824" spans="1:12" ht="114.95" customHeight="1">
      <c r="A3824" s="32">
        <v>3782</v>
      </c>
      <c r="B3824" s="12">
        <v>44202.38958333333</v>
      </c>
      <c r="C3824" s="13" t="s">
        <v>3453</v>
      </c>
      <c r="D3824" s="13" t="s">
        <v>2554</v>
      </c>
      <c r="E3824" s="13" t="s">
        <v>3523</v>
      </c>
      <c r="F3824" s="12">
        <f>SUM(B3824 +14)</f>
        <v>44216.38958333333</v>
      </c>
      <c r="G3824" s="12">
        <v>43404</v>
      </c>
      <c r="H3824" s="14">
        <v>88000</v>
      </c>
      <c r="I3824" s="14">
        <v>100000</v>
      </c>
      <c r="J3824" s="13" t="s">
        <v>19</v>
      </c>
      <c r="K3824" s="13" t="s">
        <v>16</v>
      </c>
      <c r="L3824" s="3"/>
    </row>
    <row r="3825" spans="1:12" ht="114.95" customHeight="1">
      <c r="A3825" s="32">
        <v>3783</v>
      </c>
      <c r="B3825" s="2">
        <v>44239.462500000001</v>
      </c>
      <c r="C3825" s="3" t="s">
        <v>3453</v>
      </c>
      <c r="D3825" s="3" t="s">
        <v>3524</v>
      </c>
      <c r="E3825" s="4" t="s">
        <v>3525</v>
      </c>
      <c r="F3825" s="2">
        <f>SUM(B3825+14)</f>
        <v>44253.462500000001</v>
      </c>
      <c r="G3825" s="5">
        <v>44224</v>
      </c>
      <c r="H3825" s="6">
        <v>53000</v>
      </c>
      <c r="I3825" s="7">
        <v>60000</v>
      </c>
      <c r="J3825" s="4" t="s">
        <v>19</v>
      </c>
      <c r="K3825" s="8" t="s">
        <v>16</v>
      </c>
      <c r="L3825" s="3"/>
    </row>
    <row r="3826" spans="1:12" ht="114.95" customHeight="1">
      <c r="A3826" s="32">
        <v>3784</v>
      </c>
      <c r="B3826" s="2">
        <v>44264.557638888888</v>
      </c>
      <c r="C3826" s="3" t="s">
        <v>3453</v>
      </c>
      <c r="D3826" s="3" t="s">
        <v>3526</v>
      </c>
      <c r="E3826" s="4" t="s">
        <v>3527</v>
      </c>
      <c r="F3826" s="2">
        <f>SUM(B3826+14)</f>
        <v>44278.557638888888</v>
      </c>
      <c r="G3826" s="5">
        <v>44279</v>
      </c>
      <c r="H3826" s="6">
        <v>25000</v>
      </c>
      <c r="I3826" s="7">
        <v>25000</v>
      </c>
      <c r="J3826" s="4" t="s">
        <v>15</v>
      </c>
      <c r="K3826" s="8" t="s">
        <v>16</v>
      </c>
      <c r="L3826" s="3"/>
    </row>
    <row r="3827" spans="1:12" ht="114.95" customHeight="1">
      <c r="A3827" s="32">
        <v>3785</v>
      </c>
      <c r="B3827" s="2">
        <v>44272.458333333336</v>
      </c>
      <c r="C3827" s="3" t="s">
        <v>3453</v>
      </c>
      <c r="D3827" s="3" t="s">
        <v>3528</v>
      </c>
      <c r="E3827" s="4" t="s">
        <v>3529</v>
      </c>
      <c r="F3827" s="2">
        <f>SUM(B3827+14)</f>
        <v>44286.458333333336</v>
      </c>
      <c r="G3827" s="5">
        <v>44291</v>
      </c>
      <c r="H3827" s="6">
        <v>25000</v>
      </c>
      <c r="I3827" s="7">
        <v>25000</v>
      </c>
      <c r="J3827" s="4" t="s">
        <v>15</v>
      </c>
      <c r="K3827" s="8" t="s">
        <v>16</v>
      </c>
      <c r="L3827" s="3"/>
    </row>
    <row r="3828" spans="1:12" ht="114.95" customHeight="1">
      <c r="A3828" s="32">
        <v>3786</v>
      </c>
      <c r="B3828" s="2">
        <v>44333.537499999999</v>
      </c>
      <c r="C3828" s="3" t="s">
        <v>3453</v>
      </c>
      <c r="D3828" s="3" t="s">
        <v>3530</v>
      </c>
      <c r="E3828" s="4" t="s">
        <v>3531</v>
      </c>
      <c r="F3828" s="2">
        <f t="shared" ref="F3828:F3838" si="161">SUM(B3828 + 14)</f>
        <v>44347.537499999999</v>
      </c>
      <c r="G3828" s="5">
        <v>44294</v>
      </c>
      <c r="H3828" s="6">
        <v>220000</v>
      </c>
      <c r="I3828" s="7">
        <v>250000</v>
      </c>
      <c r="J3828" s="4" t="s">
        <v>15</v>
      </c>
      <c r="K3828" s="8" t="s">
        <v>16</v>
      </c>
      <c r="L3828" s="3"/>
    </row>
    <row r="3829" spans="1:12" ht="114.95" customHeight="1">
      <c r="A3829" s="32">
        <v>3787</v>
      </c>
      <c r="B3829" s="2">
        <v>44356.566666666666</v>
      </c>
      <c r="C3829" s="3" t="s">
        <v>3453</v>
      </c>
      <c r="D3829" s="3" t="s">
        <v>3493</v>
      </c>
      <c r="E3829" s="4" t="s">
        <v>3532</v>
      </c>
      <c r="F3829" s="2">
        <f t="shared" si="161"/>
        <v>44370.566666666666</v>
      </c>
      <c r="G3829" s="5">
        <v>44130</v>
      </c>
      <c r="H3829" s="6">
        <v>25000</v>
      </c>
      <c r="I3829" s="7">
        <v>50000</v>
      </c>
      <c r="J3829" s="4" t="s">
        <v>19</v>
      </c>
      <c r="K3829" s="8" t="s">
        <v>16</v>
      </c>
      <c r="L3829" s="3" t="s">
        <v>69</v>
      </c>
    </row>
    <row r="3830" spans="1:12" ht="114.95" customHeight="1">
      <c r="A3830" s="32">
        <v>3788</v>
      </c>
      <c r="B3830" s="2">
        <v>44365.441666666666</v>
      </c>
      <c r="C3830" s="3" t="s">
        <v>3453</v>
      </c>
      <c r="D3830" s="3" t="s">
        <v>3533</v>
      </c>
      <c r="E3830" s="4" t="s">
        <v>3534</v>
      </c>
      <c r="F3830" s="2">
        <f t="shared" si="161"/>
        <v>44379.441666666666</v>
      </c>
      <c r="G3830" s="5">
        <v>44378</v>
      </c>
      <c r="H3830" s="6">
        <v>25000</v>
      </c>
      <c r="I3830" s="7">
        <v>50000</v>
      </c>
      <c r="J3830" s="4" t="s">
        <v>15</v>
      </c>
      <c r="K3830" s="8" t="s">
        <v>16</v>
      </c>
      <c r="L3830" s="3"/>
    </row>
    <row r="3831" spans="1:12" ht="114.95" customHeight="1">
      <c r="A3831" s="32">
        <v>3789</v>
      </c>
      <c r="B3831" s="2">
        <v>44372.308333333334</v>
      </c>
      <c r="C3831" s="3" t="s">
        <v>3453</v>
      </c>
      <c r="D3831" s="3" t="s">
        <v>765</v>
      </c>
      <c r="E3831" s="4" t="s">
        <v>3535</v>
      </c>
      <c r="F3831" s="2">
        <f t="shared" si="161"/>
        <v>44386.308333333334</v>
      </c>
      <c r="G3831" s="5">
        <v>44166</v>
      </c>
      <c r="H3831" s="6">
        <v>300000</v>
      </c>
      <c r="I3831" s="7">
        <v>420000</v>
      </c>
      <c r="J3831" s="4" t="s">
        <v>19</v>
      </c>
      <c r="K3831" s="8" t="s">
        <v>16</v>
      </c>
      <c r="L3831" s="3" t="s">
        <v>69</v>
      </c>
    </row>
    <row r="3832" spans="1:12" ht="114.95" customHeight="1">
      <c r="A3832" s="32">
        <v>3790</v>
      </c>
      <c r="B3832" s="2">
        <v>44372.311805555553</v>
      </c>
      <c r="C3832" s="3" t="s">
        <v>3453</v>
      </c>
      <c r="D3832" s="3" t="s">
        <v>357</v>
      </c>
      <c r="E3832" s="4" t="s">
        <v>3509</v>
      </c>
      <c r="F3832" s="2">
        <f t="shared" si="161"/>
        <v>44386.311805555553</v>
      </c>
      <c r="G3832" s="5">
        <v>44166</v>
      </c>
      <c r="H3832" s="6">
        <v>75000</v>
      </c>
      <c r="I3832" s="7">
        <v>100000</v>
      </c>
      <c r="J3832" s="4" t="s">
        <v>19</v>
      </c>
      <c r="K3832" s="8" t="s">
        <v>16</v>
      </c>
      <c r="L3832" s="3" t="s">
        <v>69</v>
      </c>
    </row>
    <row r="3833" spans="1:12" ht="114.95" customHeight="1">
      <c r="A3833" s="32">
        <v>3791</v>
      </c>
      <c r="B3833" s="2">
        <v>44372.354166666664</v>
      </c>
      <c r="C3833" s="3" t="s">
        <v>3453</v>
      </c>
      <c r="D3833" s="3" t="s">
        <v>181</v>
      </c>
      <c r="E3833" s="4" t="s">
        <v>3535</v>
      </c>
      <c r="F3833" s="2">
        <f t="shared" si="161"/>
        <v>44386.354166666664</v>
      </c>
      <c r="G3833" s="5">
        <v>43838</v>
      </c>
      <c r="H3833" s="6">
        <v>120000</v>
      </c>
      <c r="I3833" s="7">
        <v>125000</v>
      </c>
      <c r="J3833" s="4" t="s">
        <v>19</v>
      </c>
      <c r="K3833" s="8" t="s">
        <v>16</v>
      </c>
      <c r="L3833" s="3" t="s">
        <v>69</v>
      </c>
    </row>
    <row r="3834" spans="1:12" ht="114.95" customHeight="1">
      <c r="A3834" s="32">
        <v>3792</v>
      </c>
      <c r="B3834" s="2">
        <v>44372.42291666667</v>
      </c>
      <c r="C3834" s="3" t="s">
        <v>3453</v>
      </c>
      <c r="D3834" s="3" t="s">
        <v>65</v>
      </c>
      <c r="E3834" s="4" t="s">
        <v>175</v>
      </c>
      <c r="F3834" s="2">
        <f t="shared" si="161"/>
        <v>44386.42291666667</v>
      </c>
      <c r="G3834" s="5">
        <v>44378</v>
      </c>
      <c r="H3834" s="6">
        <v>500000</v>
      </c>
      <c r="I3834" s="7">
        <v>545736</v>
      </c>
      <c r="J3834" s="4" t="s">
        <v>19</v>
      </c>
      <c r="K3834" s="8" t="s">
        <v>16</v>
      </c>
      <c r="L3834" s="3" t="s">
        <v>69</v>
      </c>
    </row>
    <row r="3835" spans="1:12" ht="114.95" customHeight="1">
      <c r="A3835" s="32">
        <v>3793</v>
      </c>
      <c r="B3835" s="2">
        <v>44372.620833333334</v>
      </c>
      <c r="C3835" s="3" t="s">
        <v>3453</v>
      </c>
      <c r="D3835" s="3" t="s">
        <v>84</v>
      </c>
      <c r="E3835" s="4" t="s">
        <v>3536</v>
      </c>
      <c r="F3835" s="2">
        <f t="shared" si="161"/>
        <v>44386.620833333334</v>
      </c>
      <c r="G3835" s="5">
        <v>44378</v>
      </c>
      <c r="H3835" s="6">
        <v>25000</v>
      </c>
      <c r="I3835" s="7">
        <v>25000</v>
      </c>
      <c r="J3835" s="4" t="s">
        <v>216</v>
      </c>
      <c r="K3835" s="8" t="s">
        <v>16</v>
      </c>
      <c r="L3835" s="3" t="s">
        <v>69</v>
      </c>
    </row>
    <row r="3836" spans="1:12" ht="114.95" customHeight="1">
      <c r="A3836" s="32">
        <v>3794</v>
      </c>
      <c r="B3836" s="2">
        <v>44372.634722222225</v>
      </c>
      <c r="C3836" s="3" t="s">
        <v>3453</v>
      </c>
      <c r="D3836" s="3" t="s">
        <v>3463</v>
      </c>
      <c r="E3836" s="4" t="s">
        <v>3537</v>
      </c>
      <c r="F3836" s="2">
        <f t="shared" si="161"/>
        <v>44386.634722222225</v>
      </c>
      <c r="G3836" s="5">
        <v>44019</v>
      </c>
      <c r="H3836" s="6">
        <v>25000</v>
      </c>
      <c r="I3836" s="7">
        <v>300000</v>
      </c>
      <c r="J3836" s="4" t="s">
        <v>19</v>
      </c>
      <c r="K3836" s="8" t="s">
        <v>16</v>
      </c>
      <c r="L3836" s="3" t="s">
        <v>69</v>
      </c>
    </row>
    <row r="3837" spans="1:12" ht="114.95" customHeight="1">
      <c r="A3837" s="32">
        <v>3795</v>
      </c>
      <c r="B3837" s="2">
        <v>44372.65902777778</v>
      </c>
      <c r="C3837" s="3" t="s">
        <v>3453</v>
      </c>
      <c r="D3837" s="3" t="s">
        <v>192</v>
      </c>
      <c r="E3837" s="4" t="s">
        <v>3538</v>
      </c>
      <c r="F3837" s="2">
        <f t="shared" si="161"/>
        <v>44386.65902777778</v>
      </c>
      <c r="G3837" s="5">
        <v>44074</v>
      </c>
      <c r="H3837" s="6">
        <v>150000</v>
      </c>
      <c r="I3837" s="7">
        <v>400000</v>
      </c>
      <c r="J3837" s="4" t="s">
        <v>19</v>
      </c>
      <c r="K3837" s="8" t="s">
        <v>16</v>
      </c>
      <c r="L3837" s="3" t="s">
        <v>69</v>
      </c>
    </row>
    <row r="3838" spans="1:12" ht="114.95" customHeight="1">
      <c r="A3838" s="32">
        <v>3796</v>
      </c>
      <c r="B3838" s="2">
        <v>44372.679166666669</v>
      </c>
      <c r="C3838" s="3" t="s">
        <v>3453</v>
      </c>
      <c r="D3838" s="3" t="s">
        <v>84</v>
      </c>
      <c r="E3838" s="4" t="s">
        <v>3485</v>
      </c>
      <c r="F3838" s="2">
        <f t="shared" si="161"/>
        <v>44386.679166666669</v>
      </c>
      <c r="G3838" s="5">
        <v>44378</v>
      </c>
      <c r="H3838" s="6">
        <v>26000</v>
      </c>
      <c r="I3838" s="7">
        <v>33228</v>
      </c>
      <c r="J3838" s="4" t="s">
        <v>19</v>
      </c>
      <c r="K3838" s="8" t="s">
        <v>16</v>
      </c>
      <c r="L3838" s="3" t="s">
        <v>1768</v>
      </c>
    </row>
    <row r="3839" spans="1:12" ht="114.95" customHeight="1">
      <c r="A3839" s="32">
        <v>3803</v>
      </c>
      <c r="B3839" s="2">
        <v>44379.785416666666</v>
      </c>
      <c r="C3839" s="3" t="s">
        <v>3453</v>
      </c>
      <c r="D3839" s="3" t="s">
        <v>1311</v>
      </c>
      <c r="E3839" s="4" t="s">
        <v>1222</v>
      </c>
      <c r="F3839" s="2">
        <f>SUM(B3839+14)</f>
        <v>44393.785416666666</v>
      </c>
      <c r="G3839" s="5">
        <v>44378</v>
      </c>
      <c r="H3839" s="6">
        <v>25000</v>
      </c>
      <c r="I3839" s="7">
        <v>28646</v>
      </c>
      <c r="J3839" s="4" t="s">
        <v>19</v>
      </c>
      <c r="K3839" s="8" t="s">
        <v>16</v>
      </c>
      <c r="L3839" s="3"/>
    </row>
    <row r="3840" spans="1:12" ht="114.95" customHeight="1">
      <c r="A3840" s="32">
        <v>3802</v>
      </c>
      <c r="B3840" s="2">
        <v>44385.426388888889</v>
      </c>
      <c r="C3840" s="3" t="s">
        <v>3453</v>
      </c>
      <c r="D3840" s="3" t="s">
        <v>154</v>
      </c>
      <c r="E3840" s="4" t="s">
        <v>3476</v>
      </c>
      <c r="F3840" s="2">
        <f>SUM(B3840+14)</f>
        <v>44399.426388888889</v>
      </c>
      <c r="G3840" s="5">
        <v>44392</v>
      </c>
      <c r="H3840" s="6">
        <v>25000</v>
      </c>
      <c r="I3840" s="7">
        <v>70000</v>
      </c>
      <c r="J3840" s="4" t="s">
        <v>19</v>
      </c>
      <c r="K3840" s="8" t="s">
        <v>16</v>
      </c>
      <c r="L3840" s="3"/>
    </row>
    <row r="3841" spans="1:12" ht="114.95" customHeight="1">
      <c r="A3841" s="32">
        <v>3800</v>
      </c>
      <c r="B3841" s="2">
        <v>44385.427777777775</v>
      </c>
      <c r="C3841" s="3" t="s">
        <v>3453</v>
      </c>
      <c r="D3841" s="3" t="s">
        <v>43</v>
      </c>
      <c r="E3841" s="4" t="s">
        <v>159</v>
      </c>
      <c r="F3841" s="2">
        <f>SUM(B3841+14)</f>
        <v>44399.427777777775</v>
      </c>
      <c r="G3841" s="5">
        <v>44409</v>
      </c>
      <c r="H3841" s="6">
        <v>35000</v>
      </c>
      <c r="I3841" s="7">
        <v>50000</v>
      </c>
      <c r="J3841" s="4" t="s">
        <v>37</v>
      </c>
      <c r="K3841" s="8" t="s">
        <v>16</v>
      </c>
      <c r="L3841" s="3"/>
    </row>
    <row r="3842" spans="1:12" ht="114.95" customHeight="1">
      <c r="A3842" s="32">
        <v>3801</v>
      </c>
      <c r="B3842" s="2">
        <v>44385.427777777775</v>
      </c>
      <c r="C3842" s="3" t="s">
        <v>3453</v>
      </c>
      <c r="D3842" s="3" t="s">
        <v>35</v>
      </c>
      <c r="E3842" s="4" t="s">
        <v>159</v>
      </c>
      <c r="F3842" s="2">
        <f>SUM(B3842+14)</f>
        <v>44399.427777777775</v>
      </c>
      <c r="G3842" s="5">
        <v>44378</v>
      </c>
      <c r="H3842" s="6">
        <v>125000</v>
      </c>
      <c r="I3842" s="7">
        <v>170000</v>
      </c>
      <c r="J3842" s="4" t="s">
        <v>37</v>
      </c>
      <c r="K3842" s="8" t="s">
        <v>16</v>
      </c>
      <c r="L3842" s="3"/>
    </row>
    <row r="3843" spans="1:12" ht="114.95" customHeight="1">
      <c r="A3843" s="32">
        <v>3798</v>
      </c>
      <c r="B3843" s="2">
        <v>44385.436805555553</v>
      </c>
      <c r="C3843" s="3" t="s">
        <v>3453</v>
      </c>
      <c r="D3843" s="3" t="s">
        <v>181</v>
      </c>
      <c r="E3843" s="4" t="s">
        <v>3539</v>
      </c>
      <c r="F3843" s="2">
        <f>SUM(B3843+14)</f>
        <v>44399.436805555553</v>
      </c>
      <c r="G3843" s="5">
        <v>44418</v>
      </c>
      <c r="H3843" s="6">
        <v>120000</v>
      </c>
      <c r="I3843" s="7">
        <v>130000</v>
      </c>
      <c r="J3843" s="4" t="s">
        <v>19</v>
      </c>
      <c r="K3843" s="8" t="s">
        <v>16</v>
      </c>
      <c r="L3843" s="3"/>
    </row>
    <row r="3844" spans="1:12" ht="114.95" customHeight="1">
      <c r="A3844" s="32">
        <v>3797</v>
      </c>
      <c r="B3844" s="2">
        <v>44385.438888888886</v>
      </c>
      <c r="C3844" s="3" t="s">
        <v>3453</v>
      </c>
      <c r="D3844" s="3" t="s">
        <v>360</v>
      </c>
      <c r="E3844" s="4" t="s">
        <v>3540</v>
      </c>
      <c r="F3844" s="2">
        <v>44399</v>
      </c>
      <c r="G3844" s="5">
        <v>44082</v>
      </c>
      <c r="H3844" s="6">
        <v>25000</v>
      </c>
      <c r="I3844" s="7">
        <v>30000</v>
      </c>
      <c r="J3844" s="4" t="s">
        <v>51</v>
      </c>
      <c r="K3844" s="8" t="s">
        <v>16</v>
      </c>
      <c r="L3844" s="3" t="s">
        <v>568</v>
      </c>
    </row>
    <row r="3845" spans="1:12" ht="114.95" customHeight="1">
      <c r="A3845" s="32">
        <v>3799</v>
      </c>
      <c r="B3845" s="2">
        <v>44385.441666666666</v>
      </c>
      <c r="C3845" s="3" t="s">
        <v>3453</v>
      </c>
      <c r="D3845" s="3" t="s">
        <v>1194</v>
      </c>
      <c r="E3845" s="4" t="s">
        <v>3535</v>
      </c>
      <c r="F3845" s="2">
        <f>SUM(B3845+14)</f>
        <v>44399.441666666666</v>
      </c>
      <c r="G3845" s="5">
        <v>44409</v>
      </c>
      <c r="H3845" s="6">
        <v>110000</v>
      </c>
      <c r="I3845" s="7">
        <v>130000</v>
      </c>
      <c r="J3845" s="4" t="s">
        <v>19</v>
      </c>
      <c r="K3845" s="8" t="s">
        <v>16</v>
      </c>
      <c r="L3845" s="3"/>
    </row>
    <row r="3846" spans="1:12" ht="114.95" customHeight="1">
      <c r="A3846" s="32">
        <v>3808</v>
      </c>
      <c r="B3846" s="2">
        <v>44391.98333333333</v>
      </c>
      <c r="C3846" s="3" t="s">
        <v>3453</v>
      </c>
      <c r="D3846" s="3" t="s">
        <v>3461</v>
      </c>
      <c r="E3846" s="4" t="s">
        <v>3462</v>
      </c>
      <c r="F3846" s="2">
        <f t="shared" ref="F3846:F3857" si="162">SUM(B3846 + 14)</f>
        <v>44405.98333333333</v>
      </c>
      <c r="G3846" s="21">
        <v>44378</v>
      </c>
      <c r="H3846" s="23">
        <v>25000</v>
      </c>
      <c r="I3846" s="23">
        <v>30000</v>
      </c>
      <c r="J3846" s="13" t="s">
        <v>19</v>
      </c>
      <c r="K3846" s="24" t="s">
        <v>16</v>
      </c>
      <c r="L3846" s="3"/>
    </row>
    <row r="3847" spans="1:12" ht="114.95" customHeight="1">
      <c r="A3847" s="32">
        <v>3810</v>
      </c>
      <c r="B3847" s="2">
        <v>44392.013888888891</v>
      </c>
      <c r="C3847" s="3" t="s">
        <v>3453</v>
      </c>
      <c r="D3847" s="3" t="s">
        <v>3480</v>
      </c>
      <c r="E3847" s="4" t="s">
        <v>170</v>
      </c>
      <c r="F3847" s="2">
        <f t="shared" si="162"/>
        <v>44406.013888888891</v>
      </c>
      <c r="G3847" s="21">
        <v>44378</v>
      </c>
      <c r="H3847" s="23">
        <v>25000</v>
      </c>
      <c r="I3847" s="23">
        <v>30000</v>
      </c>
      <c r="J3847" s="13" t="s">
        <v>19</v>
      </c>
      <c r="K3847" s="24" t="s">
        <v>16</v>
      </c>
      <c r="L3847" s="3"/>
    </row>
    <row r="3848" spans="1:12" ht="114.95" customHeight="1">
      <c r="A3848" s="32">
        <v>3811</v>
      </c>
      <c r="B3848" s="2">
        <v>44392.013888888891</v>
      </c>
      <c r="C3848" s="3" t="s">
        <v>3453</v>
      </c>
      <c r="D3848" s="3" t="s">
        <v>1539</v>
      </c>
      <c r="E3848" s="4" t="s">
        <v>3481</v>
      </c>
      <c r="F3848" s="2">
        <f t="shared" si="162"/>
        <v>44406.013888888891</v>
      </c>
      <c r="G3848" s="21">
        <v>44378</v>
      </c>
      <c r="H3848" s="23">
        <v>25000</v>
      </c>
      <c r="I3848" s="23">
        <v>25000</v>
      </c>
      <c r="J3848" s="13" t="s">
        <v>19</v>
      </c>
      <c r="K3848" s="24" t="s">
        <v>16</v>
      </c>
      <c r="L3848" s="3"/>
    </row>
    <row r="3849" spans="1:12" ht="114.95" customHeight="1">
      <c r="A3849" s="32">
        <v>3812</v>
      </c>
      <c r="B3849" s="2">
        <v>44392.013888888891</v>
      </c>
      <c r="C3849" s="3" t="s">
        <v>3453</v>
      </c>
      <c r="D3849" s="3" t="s">
        <v>3497</v>
      </c>
      <c r="E3849" s="4" t="s">
        <v>170</v>
      </c>
      <c r="F3849" s="2">
        <f t="shared" si="162"/>
        <v>44406.013888888891</v>
      </c>
      <c r="G3849" s="21">
        <v>44378</v>
      </c>
      <c r="H3849" s="23">
        <v>25000</v>
      </c>
      <c r="I3849" s="23">
        <v>40000</v>
      </c>
      <c r="J3849" s="13" t="s">
        <v>19</v>
      </c>
      <c r="K3849" s="24" t="s">
        <v>16</v>
      </c>
      <c r="L3849" s="3"/>
    </row>
    <row r="3850" spans="1:12" ht="114.95" customHeight="1">
      <c r="A3850" s="32">
        <v>3806</v>
      </c>
      <c r="B3850" s="2">
        <v>44392.01458333333</v>
      </c>
      <c r="C3850" s="3" t="s">
        <v>3453</v>
      </c>
      <c r="D3850" s="3" t="s">
        <v>2554</v>
      </c>
      <c r="E3850" s="4" t="s">
        <v>897</v>
      </c>
      <c r="F3850" s="2">
        <f t="shared" si="162"/>
        <v>44406.01458333333</v>
      </c>
      <c r="G3850" s="21">
        <v>44378</v>
      </c>
      <c r="H3850" s="23">
        <v>90000</v>
      </c>
      <c r="I3850" s="23">
        <v>1100000</v>
      </c>
      <c r="J3850" s="13" t="s">
        <v>19</v>
      </c>
      <c r="K3850" s="24" t="s">
        <v>16</v>
      </c>
      <c r="L3850" s="3"/>
    </row>
    <row r="3851" spans="1:12" ht="114.95" customHeight="1">
      <c r="A3851" s="32">
        <v>3809</v>
      </c>
      <c r="B3851" s="2">
        <v>44392.01458333333</v>
      </c>
      <c r="C3851" s="3" t="s">
        <v>3453</v>
      </c>
      <c r="D3851" s="3" t="s">
        <v>3482</v>
      </c>
      <c r="E3851" s="4" t="s">
        <v>170</v>
      </c>
      <c r="F3851" s="2">
        <f t="shared" si="162"/>
        <v>44406.01458333333</v>
      </c>
      <c r="G3851" s="21">
        <v>44378</v>
      </c>
      <c r="H3851" s="23">
        <v>25000</v>
      </c>
      <c r="I3851" s="23">
        <v>45000</v>
      </c>
      <c r="J3851" s="13" t="s">
        <v>19</v>
      </c>
      <c r="K3851" s="24" t="s">
        <v>16</v>
      </c>
      <c r="L3851" s="3"/>
    </row>
    <row r="3852" spans="1:12" ht="114.95" customHeight="1">
      <c r="A3852" s="32">
        <v>3813</v>
      </c>
      <c r="B3852" s="2">
        <v>44392.025694444441</v>
      </c>
      <c r="C3852" s="3" t="s">
        <v>3453</v>
      </c>
      <c r="D3852" s="3" t="s">
        <v>1010</v>
      </c>
      <c r="E3852" s="4" t="s">
        <v>3541</v>
      </c>
      <c r="F3852" s="2">
        <f t="shared" si="162"/>
        <v>44406.025694444441</v>
      </c>
      <c r="G3852" s="21">
        <v>44391</v>
      </c>
      <c r="H3852" s="23">
        <v>25000</v>
      </c>
      <c r="I3852" s="23">
        <v>90000</v>
      </c>
      <c r="J3852" s="13" t="s">
        <v>19</v>
      </c>
      <c r="K3852" s="24" t="s">
        <v>16</v>
      </c>
      <c r="L3852" s="3"/>
    </row>
    <row r="3853" spans="1:12" ht="114.95" customHeight="1">
      <c r="A3853" s="32">
        <v>3814</v>
      </c>
      <c r="B3853" s="2">
        <v>44392.063194444447</v>
      </c>
      <c r="C3853" s="3" t="s">
        <v>3453</v>
      </c>
      <c r="D3853" s="3" t="s">
        <v>295</v>
      </c>
      <c r="E3853" s="4" t="s">
        <v>3542</v>
      </c>
      <c r="F3853" s="2">
        <f t="shared" si="162"/>
        <v>44406.063194444447</v>
      </c>
      <c r="G3853" s="21">
        <v>44409</v>
      </c>
      <c r="H3853" s="23">
        <v>25000</v>
      </c>
      <c r="I3853" s="23">
        <v>250000</v>
      </c>
      <c r="J3853" s="13" t="s">
        <v>15</v>
      </c>
      <c r="K3853" s="24" t="s">
        <v>16</v>
      </c>
      <c r="L3853" s="3"/>
    </row>
    <row r="3854" spans="1:12" ht="114.95" customHeight="1">
      <c r="A3854" s="32">
        <v>3816</v>
      </c>
      <c r="B3854" s="2">
        <v>44392.101388888892</v>
      </c>
      <c r="C3854" s="3" t="s">
        <v>3453</v>
      </c>
      <c r="D3854" s="3" t="s">
        <v>3490</v>
      </c>
      <c r="E3854" s="4" t="s">
        <v>3491</v>
      </c>
      <c r="F3854" s="2">
        <f t="shared" si="162"/>
        <v>44406.101388888892</v>
      </c>
      <c r="G3854" s="21">
        <v>44378</v>
      </c>
      <c r="H3854" s="23">
        <v>25000</v>
      </c>
      <c r="I3854" s="23">
        <v>30000</v>
      </c>
      <c r="J3854" s="13" t="s">
        <v>19</v>
      </c>
      <c r="K3854" s="24" t="s">
        <v>16</v>
      </c>
      <c r="L3854" s="3"/>
    </row>
    <row r="3855" spans="1:12" ht="114.95" customHeight="1">
      <c r="A3855" s="32">
        <v>3817</v>
      </c>
      <c r="B3855" s="2">
        <v>44392.534722222219</v>
      </c>
      <c r="C3855" s="3" t="s">
        <v>3453</v>
      </c>
      <c r="D3855" s="3" t="s">
        <v>3495</v>
      </c>
      <c r="E3855" s="4" t="s">
        <v>3496</v>
      </c>
      <c r="F3855" s="2">
        <f t="shared" si="162"/>
        <v>44406.534722222219</v>
      </c>
      <c r="G3855" s="21">
        <v>44406</v>
      </c>
      <c r="H3855" s="23">
        <v>25000</v>
      </c>
      <c r="I3855" s="23">
        <v>45000</v>
      </c>
      <c r="J3855" s="13" t="s">
        <v>19</v>
      </c>
      <c r="K3855" s="24" t="s">
        <v>16</v>
      </c>
      <c r="L3855" s="3"/>
    </row>
    <row r="3856" spans="1:12" ht="114.95" customHeight="1">
      <c r="A3856" s="32">
        <v>3819</v>
      </c>
      <c r="B3856" s="2">
        <v>44410.665277777778</v>
      </c>
      <c r="C3856" s="3" t="s">
        <v>3453</v>
      </c>
      <c r="D3856" s="3" t="s">
        <v>3499</v>
      </c>
      <c r="E3856" s="4" t="s">
        <v>2558</v>
      </c>
      <c r="F3856" s="2">
        <f t="shared" si="162"/>
        <v>44424.665277777778</v>
      </c>
      <c r="G3856" s="21">
        <v>44421</v>
      </c>
      <c r="H3856" s="23">
        <v>25000</v>
      </c>
      <c r="I3856" s="23">
        <v>40000</v>
      </c>
      <c r="J3856" s="13" t="s">
        <v>19</v>
      </c>
      <c r="K3856" s="24" t="s">
        <v>16</v>
      </c>
      <c r="L3856" s="3"/>
    </row>
    <row r="3857" spans="1:12" ht="114.95" customHeight="1">
      <c r="A3857" s="32">
        <v>3820</v>
      </c>
      <c r="B3857" s="2">
        <v>44411.362500000003</v>
      </c>
      <c r="C3857" s="3" t="s">
        <v>3453</v>
      </c>
      <c r="D3857" s="3" t="s">
        <v>1858</v>
      </c>
      <c r="E3857" s="4" t="s">
        <v>3543</v>
      </c>
      <c r="F3857" s="2">
        <f t="shared" si="162"/>
        <v>44425.362500000003</v>
      </c>
      <c r="G3857" s="21">
        <v>44426</v>
      </c>
      <c r="H3857" s="23">
        <v>50000</v>
      </c>
      <c r="I3857" s="23">
        <v>75000</v>
      </c>
      <c r="J3857" s="13" t="s">
        <v>153</v>
      </c>
      <c r="K3857" s="24" t="s">
        <v>16</v>
      </c>
      <c r="L3857" s="3"/>
    </row>
    <row r="3858" spans="1:12" ht="114.95" customHeight="1">
      <c r="A3858" s="32">
        <v>3804</v>
      </c>
      <c r="B3858" s="2">
        <v>44417.637499999997</v>
      </c>
      <c r="C3858" s="3" t="s">
        <v>3453</v>
      </c>
      <c r="D3858" s="3" t="s">
        <v>76</v>
      </c>
      <c r="E3858" s="4" t="s">
        <v>3487</v>
      </c>
      <c r="F3858" s="2">
        <f>SUM(B3858+14)</f>
        <v>44431.637499999997</v>
      </c>
      <c r="G3858" s="5">
        <v>44440</v>
      </c>
      <c r="H3858" s="6">
        <v>150000</v>
      </c>
      <c r="I3858" s="7">
        <v>200000</v>
      </c>
      <c r="J3858" s="4" t="s">
        <v>19</v>
      </c>
      <c r="K3858" s="8" t="s">
        <v>16</v>
      </c>
      <c r="L3858" s="3"/>
    </row>
    <row r="3859" spans="1:12" ht="114.95" customHeight="1">
      <c r="A3859" s="32">
        <v>3821</v>
      </c>
      <c r="B3859" s="2">
        <v>44420.375694444447</v>
      </c>
      <c r="C3859" s="3" t="s">
        <v>3453</v>
      </c>
      <c r="D3859" s="3" t="s">
        <v>530</v>
      </c>
      <c r="E3859" s="4" t="s">
        <v>3479</v>
      </c>
      <c r="F3859" s="2">
        <f t="shared" ref="F3859:F3864" si="163">SUM(B3859 + 14)</f>
        <v>44434.375694444447</v>
      </c>
      <c r="G3859" s="21">
        <v>44439</v>
      </c>
      <c r="H3859" s="23">
        <v>35000</v>
      </c>
      <c r="I3859" s="23">
        <v>45000</v>
      </c>
      <c r="J3859" s="13" t="s">
        <v>19</v>
      </c>
      <c r="K3859" s="24" t="s">
        <v>16</v>
      </c>
      <c r="L3859" s="3"/>
    </row>
    <row r="3860" spans="1:12" ht="114.95" customHeight="1">
      <c r="A3860" s="32">
        <v>3822</v>
      </c>
      <c r="B3860" s="2">
        <v>44421.473611111112</v>
      </c>
      <c r="C3860" s="3" t="s">
        <v>3453</v>
      </c>
      <c r="D3860" s="3" t="s">
        <v>1224</v>
      </c>
      <c r="E3860" s="4" t="s">
        <v>3544</v>
      </c>
      <c r="F3860" s="2">
        <f t="shared" si="163"/>
        <v>44435.473611111112</v>
      </c>
      <c r="G3860" s="21">
        <v>44438</v>
      </c>
      <c r="H3860" s="23">
        <v>60000</v>
      </c>
      <c r="I3860" s="23">
        <v>75000</v>
      </c>
      <c r="J3860" s="13" t="s">
        <v>19</v>
      </c>
      <c r="K3860" s="24" t="s">
        <v>16</v>
      </c>
      <c r="L3860" s="3"/>
    </row>
    <row r="3861" spans="1:12" ht="114.95" customHeight="1">
      <c r="A3861" s="32">
        <v>3807</v>
      </c>
      <c r="B3861" s="2">
        <v>44424.535416666666</v>
      </c>
      <c r="C3861" s="3" t="s">
        <v>3453</v>
      </c>
      <c r="D3861" s="3" t="s">
        <v>1300</v>
      </c>
      <c r="E3861" s="4" t="s">
        <v>3545</v>
      </c>
      <c r="F3861" s="2">
        <f t="shared" si="163"/>
        <v>44438.535416666666</v>
      </c>
      <c r="G3861" s="21">
        <v>44409</v>
      </c>
      <c r="H3861" s="23">
        <v>56000</v>
      </c>
      <c r="I3861" s="23">
        <v>60000</v>
      </c>
      <c r="J3861" s="13" t="s">
        <v>19</v>
      </c>
      <c r="K3861" s="24" t="s">
        <v>16</v>
      </c>
      <c r="L3861" s="3"/>
    </row>
    <row r="3862" spans="1:12" ht="114.95" customHeight="1">
      <c r="A3862" s="32">
        <v>3818</v>
      </c>
      <c r="B3862" s="2">
        <v>44426.734722222223</v>
      </c>
      <c r="C3862" s="3" t="s">
        <v>3453</v>
      </c>
      <c r="D3862" s="3" t="s">
        <v>360</v>
      </c>
      <c r="E3862" s="4" t="s">
        <v>3535</v>
      </c>
      <c r="F3862" s="2">
        <f t="shared" si="163"/>
        <v>44440.734722222223</v>
      </c>
      <c r="G3862" s="21">
        <v>44412</v>
      </c>
      <c r="H3862" s="23">
        <v>25000</v>
      </c>
      <c r="I3862" s="23">
        <v>40000</v>
      </c>
      <c r="J3862" s="13" t="s">
        <v>15</v>
      </c>
      <c r="K3862" s="24" t="s">
        <v>16</v>
      </c>
      <c r="L3862" s="3"/>
    </row>
    <row r="3863" spans="1:12" ht="114.95" customHeight="1">
      <c r="A3863" s="32">
        <v>3823</v>
      </c>
      <c r="B3863" s="2">
        <v>44432.617361111108</v>
      </c>
      <c r="C3863" s="3" t="s">
        <v>3453</v>
      </c>
      <c r="D3863" s="3" t="s">
        <v>640</v>
      </c>
      <c r="E3863" s="4" t="s">
        <v>3546</v>
      </c>
      <c r="F3863" s="2">
        <f t="shared" si="163"/>
        <v>44446.617361111108</v>
      </c>
      <c r="G3863" s="21">
        <v>44438</v>
      </c>
      <c r="H3863" s="23">
        <v>100000</v>
      </c>
      <c r="I3863" s="23">
        <v>140000</v>
      </c>
      <c r="J3863" s="13" t="s">
        <v>216</v>
      </c>
      <c r="K3863" s="24" t="s">
        <v>16</v>
      </c>
      <c r="L3863" s="3"/>
    </row>
    <row r="3864" spans="1:12" ht="114.95" customHeight="1">
      <c r="A3864" s="32">
        <v>3815</v>
      </c>
      <c r="B3864" s="2">
        <v>44432.642361111109</v>
      </c>
      <c r="C3864" s="3" t="s">
        <v>3453</v>
      </c>
      <c r="D3864" s="3" t="s">
        <v>3472</v>
      </c>
      <c r="E3864" s="4" t="s">
        <v>88</v>
      </c>
      <c r="F3864" s="2">
        <f t="shared" si="163"/>
        <v>44446.642361111109</v>
      </c>
      <c r="G3864" s="21">
        <v>44411</v>
      </c>
      <c r="H3864" s="23">
        <v>34800</v>
      </c>
      <c r="I3864" s="23">
        <v>50000</v>
      </c>
      <c r="J3864" s="13" t="s">
        <v>216</v>
      </c>
      <c r="K3864" s="24" t="s">
        <v>16</v>
      </c>
      <c r="L3864" s="3"/>
    </row>
    <row r="3865" spans="1:12" ht="114.95" customHeight="1">
      <c r="A3865" s="32">
        <v>3824</v>
      </c>
      <c r="B3865" s="2">
        <v>44461.620833333334</v>
      </c>
      <c r="C3865" s="3" t="s">
        <v>3453</v>
      </c>
      <c r="D3865" s="3" t="s">
        <v>503</v>
      </c>
      <c r="E3865" s="4" t="s">
        <v>289</v>
      </c>
      <c r="F3865" s="2">
        <f>SUM(B3865+14)</f>
        <v>44475.620833333334</v>
      </c>
      <c r="G3865" s="5">
        <v>44440</v>
      </c>
      <c r="H3865" s="6">
        <v>25000</v>
      </c>
      <c r="I3865" s="7">
        <v>40000</v>
      </c>
      <c r="J3865" s="4" t="s">
        <v>19</v>
      </c>
      <c r="K3865" s="8" t="s">
        <v>16</v>
      </c>
      <c r="L3865" s="3" t="s">
        <v>1768</v>
      </c>
    </row>
    <row r="3866" spans="1:12" ht="114.95" customHeight="1">
      <c r="A3866" s="32">
        <v>3825</v>
      </c>
      <c r="B3866" s="2">
        <v>44476.557638888888</v>
      </c>
      <c r="C3866" s="3" t="s">
        <v>3453</v>
      </c>
      <c r="D3866" s="3" t="s">
        <v>123</v>
      </c>
      <c r="E3866" s="4" t="s">
        <v>124</v>
      </c>
      <c r="F3866" s="2">
        <f>SUM(B3866+14)</f>
        <v>44490.557638888888</v>
      </c>
      <c r="G3866" s="5">
        <v>44440</v>
      </c>
      <c r="H3866" s="6">
        <v>700000</v>
      </c>
      <c r="I3866" s="7">
        <v>950000</v>
      </c>
      <c r="J3866" s="4" t="s">
        <v>19</v>
      </c>
      <c r="K3866" s="8" t="s">
        <v>16</v>
      </c>
      <c r="L3866" s="3" t="s">
        <v>3547</v>
      </c>
    </row>
    <row r="3867" spans="1:12" ht="114.95" customHeight="1">
      <c r="A3867" s="32">
        <v>3826</v>
      </c>
      <c r="B3867" s="2">
        <v>44488.581944444442</v>
      </c>
      <c r="C3867" s="3" t="s">
        <v>3453</v>
      </c>
      <c r="D3867" s="3" t="s">
        <v>3499</v>
      </c>
      <c r="E3867" s="4" t="s">
        <v>3548</v>
      </c>
      <c r="F3867" s="2">
        <f>SUM(B3867+14)</f>
        <v>44502.581944444442</v>
      </c>
      <c r="G3867" s="5">
        <v>44440</v>
      </c>
      <c r="H3867" s="6">
        <v>25000</v>
      </c>
      <c r="I3867" s="7">
        <v>55000</v>
      </c>
      <c r="J3867" s="4" t="s">
        <v>19</v>
      </c>
      <c r="K3867" s="8" t="s">
        <v>16</v>
      </c>
      <c r="L3867" s="3"/>
    </row>
    <row r="3868" spans="1:12" ht="114.95" customHeight="1">
      <c r="A3868" s="32">
        <v>4942</v>
      </c>
      <c r="B3868" s="2">
        <v>44539</v>
      </c>
      <c r="C3868" s="3" t="s">
        <v>3453</v>
      </c>
      <c r="D3868" s="3" t="s">
        <v>3549</v>
      </c>
      <c r="E3868" s="4" t="s">
        <v>3550</v>
      </c>
      <c r="F3868" s="2">
        <v>44553</v>
      </c>
      <c r="G3868" s="5">
        <v>44545</v>
      </c>
      <c r="H3868" s="6">
        <v>25000</v>
      </c>
      <c r="I3868" s="7">
        <v>30000</v>
      </c>
      <c r="J3868" s="4" t="s">
        <v>64</v>
      </c>
      <c r="K3868" s="8" t="s">
        <v>16</v>
      </c>
      <c r="L3868" s="3" t="s">
        <v>386</v>
      </c>
    </row>
    <row r="3869" spans="1:12" ht="114.95" customHeight="1">
      <c r="A3869" s="32">
        <v>4942</v>
      </c>
      <c r="B3869" s="2">
        <v>44544</v>
      </c>
      <c r="C3869" s="3" t="s">
        <v>3453</v>
      </c>
      <c r="D3869" s="3" t="s">
        <v>3551</v>
      </c>
      <c r="E3869" s="4" t="s">
        <v>303</v>
      </c>
      <c r="F3869" s="2">
        <v>44559</v>
      </c>
      <c r="G3869" s="5">
        <v>44559</v>
      </c>
      <c r="H3869" s="6">
        <v>100000</v>
      </c>
      <c r="I3869" s="7">
        <v>150000</v>
      </c>
      <c r="J3869" s="4" t="s">
        <v>15</v>
      </c>
      <c r="K3869" s="8" t="s">
        <v>16</v>
      </c>
      <c r="L3869" s="3" t="s">
        <v>386</v>
      </c>
    </row>
    <row r="3870" spans="1:12" ht="114.95" customHeight="1">
      <c r="A3870" s="32">
        <v>4942</v>
      </c>
      <c r="B3870" s="2">
        <v>44546</v>
      </c>
      <c r="C3870" s="3" t="s">
        <v>3453</v>
      </c>
      <c r="D3870" s="3" t="s">
        <v>3552</v>
      </c>
      <c r="E3870" s="4" t="s">
        <v>2482</v>
      </c>
      <c r="F3870" s="2">
        <v>44564</v>
      </c>
      <c r="G3870" s="5">
        <v>44558</v>
      </c>
      <c r="H3870" s="6">
        <v>25000</v>
      </c>
      <c r="I3870" s="7">
        <v>60000</v>
      </c>
      <c r="J3870" s="4" t="s">
        <v>15</v>
      </c>
      <c r="K3870" s="8" t="s">
        <v>16</v>
      </c>
      <c r="L3870" s="3" t="s">
        <v>386</v>
      </c>
    </row>
    <row r="3871" spans="1:12" ht="114.95" customHeight="1">
      <c r="A3871" s="32">
        <v>4942</v>
      </c>
      <c r="B3871" s="2">
        <v>44546</v>
      </c>
      <c r="C3871" s="3" t="s">
        <v>3453</v>
      </c>
      <c r="D3871" s="3" t="s">
        <v>3507</v>
      </c>
      <c r="E3871" s="4" t="s">
        <v>3553</v>
      </c>
      <c r="F3871" s="2">
        <v>44564</v>
      </c>
      <c r="G3871" s="5">
        <v>44560</v>
      </c>
      <c r="H3871" s="6">
        <v>25000</v>
      </c>
      <c r="I3871" s="7">
        <v>200000</v>
      </c>
      <c r="J3871" s="4" t="s">
        <v>19</v>
      </c>
      <c r="K3871" s="8" t="s">
        <v>16</v>
      </c>
      <c r="L3871" s="3" t="s">
        <v>386</v>
      </c>
    </row>
    <row r="3872" spans="1:12" ht="114.95" customHeight="1">
      <c r="A3872" s="32">
        <v>4942</v>
      </c>
      <c r="B3872" s="56">
        <v>44550</v>
      </c>
      <c r="C3872" s="57" t="s">
        <v>3453</v>
      </c>
      <c r="D3872" s="57" t="s">
        <v>3554</v>
      </c>
      <c r="E3872" s="58" t="s">
        <v>3555</v>
      </c>
      <c r="F3872" s="56">
        <v>44531</v>
      </c>
      <c r="G3872" s="59">
        <v>44557</v>
      </c>
      <c r="H3872" s="60">
        <v>25000</v>
      </c>
      <c r="I3872" s="61">
        <v>28000</v>
      </c>
      <c r="J3872" s="58" t="s">
        <v>51</v>
      </c>
      <c r="K3872" s="62" t="s">
        <v>16</v>
      </c>
      <c r="L3872" s="57" t="s">
        <v>386</v>
      </c>
    </row>
    <row r="3873" spans="1:12" ht="114.95" customHeight="1">
      <c r="A3873" s="32">
        <v>4942</v>
      </c>
      <c r="B3873" s="2">
        <v>44552</v>
      </c>
      <c r="C3873" s="3" t="s">
        <v>3453</v>
      </c>
      <c r="D3873" s="3" t="s">
        <v>182</v>
      </c>
      <c r="E3873" s="4" t="s">
        <v>3556</v>
      </c>
      <c r="F3873" s="2">
        <v>44550</v>
      </c>
      <c r="G3873" s="5">
        <v>44566</v>
      </c>
      <c r="H3873" s="6">
        <v>25000</v>
      </c>
      <c r="I3873" s="7">
        <v>88000</v>
      </c>
      <c r="J3873" s="4" t="s">
        <v>15</v>
      </c>
      <c r="K3873" s="8" t="s">
        <v>16</v>
      </c>
      <c r="L3873" s="3" t="s">
        <v>386</v>
      </c>
    </row>
    <row r="3874" spans="1:12" ht="114.95" customHeight="1">
      <c r="A3874" s="32">
        <v>3827</v>
      </c>
      <c r="B3874" s="2">
        <v>43391</v>
      </c>
      <c r="C3874" s="3" t="s">
        <v>3557</v>
      </c>
      <c r="D3874" s="3" t="s">
        <v>310</v>
      </c>
      <c r="E3874" s="4" t="s">
        <v>523</v>
      </c>
      <c r="F3874" s="2">
        <f>SUM(B3874 +14)</f>
        <v>43405</v>
      </c>
      <c r="G3874" s="5">
        <v>42552</v>
      </c>
      <c r="H3874" s="6">
        <v>25000</v>
      </c>
      <c r="I3874" s="7">
        <v>25000</v>
      </c>
      <c r="J3874" s="4" t="s">
        <v>19</v>
      </c>
      <c r="K3874" s="3" t="s">
        <v>16</v>
      </c>
      <c r="L3874" s="3"/>
    </row>
    <row r="3875" spans="1:12" ht="114.95" customHeight="1">
      <c r="A3875" s="32">
        <v>3828</v>
      </c>
      <c r="B3875" s="2">
        <v>43391</v>
      </c>
      <c r="C3875" s="3" t="s">
        <v>3557</v>
      </c>
      <c r="D3875" s="3" t="s">
        <v>21</v>
      </c>
      <c r="E3875" s="4" t="s">
        <v>124</v>
      </c>
      <c r="F3875" s="2">
        <f>SUM(B3875 +14)</f>
        <v>43405</v>
      </c>
      <c r="G3875" s="5">
        <v>42644</v>
      </c>
      <c r="H3875" s="6">
        <v>298184.84999999998</v>
      </c>
      <c r="I3875" s="9">
        <v>298184.84999999998</v>
      </c>
      <c r="J3875" s="4" t="s">
        <v>19</v>
      </c>
      <c r="K3875" s="3" t="s">
        <v>16</v>
      </c>
      <c r="L3875" s="3"/>
    </row>
    <row r="3876" spans="1:12" ht="114.95" customHeight="1">
      <c r="A3876" s="32">
        <v>3829</v>
      </c>
      <c r="B3876" s="2">
        <v>43391</v>
      </c>
      <c r="C3876" s="3" t="s">
        <v>3557</v>
      </c>
      <c r="D3876" s="3" t="s">
        <v>3558</v>
      </c>
      <c r="E3876" s="11" t="s">
        <v>120</v>
      </c>
      <c r="F3876" s="2">
        <f>SUM(B3876 +14)</f>
        <v>43405</v>
      </c>
      <c r="G3876" s="5">
        <v>42583</v>
      </c>
      <c r="H3876" s="6">
        <v>81167.5</v>
      </c>
      <c r="I3876" s="9">
        <v>81167.5</v>
      </c>
      <c r="J3876" s="4" t="s">
        <v>19</v>
      </c>
      <c r="K3876" s="3" t="s">
        <v>16</v>
      </c>
      <c r="L3876" s="3"/>
    </row>
    <row r="3877" spans="1:12" ht="114.95" customHeight="1">
      <c r="A3877" s="32">
        <v>3830</v>
      </c>
      <c r="B3877" s="12">
        <v>43866.438888888886</v>
      </c>
      <c r="C3877" s="3" t="s">
        <v>3559</v>
      </c>
      <c r="D3877" s="3" t="s">
        <v>3560</v>
      </c>
      <c r="E3877" s="4" t="s">
        <v>3561</v>
      </c>
      <c r="F3877" s="2">
        <f>SUM(B3877+14)</f>
        <v>43880.438888888886</v>
      </c>
      <c r="G3877" s="5">
        <v>43865</v>
      </c>
      <c r="H3877" s="6">
        <v>15000</v>
      </c>
      <c r="I3877" s="7">
        <v>150000</v>
      </c>
      <c r="J3877" s="4" t="s">
        <v>37</v>
      </c>
      <c r="K3877" s="8" t="s">
        <v>16</v>
      </c>
      <c r="L3877" s="3"/>
    </row>
    <row r="3878" spans="1:12" ht="114.95" customHeight="1">
      <c r="A3878" s="32">
        <v>3837</v>
      </c>
      <c r="B3878" s="2">
        <v>43271</v>
      </c>
      <c r="C3878" s="3" t="s">
        <v>3562</v>
      </c>
      <c r="D3878" s="3" t="s">
        <v>3563</v>
      </c>
      <c r="E3878" s="4" t="s">
        <v>3564</v>
      </c>
      <c r="F3878" s="2">
        <f t="shared" ref="F3878:F3886" si="164">B3878+10</f>
        <v>43281</v>
      </c>
      <c r="G3878" s="5">
        <v>42767</v>
      </c>
      <c r="H3878" s="6">
        <v>57387</v>
      </c>
      <c r="I3878" s="7">
        <v>57387</v>
      </c>
      <c r="J3878" s="4" t="s">
        <v>37</v>
      </c>
      <c r="K3878" s="8" t="s">
        <v>16</v>
      </c>
      <c r="L3878" s="3" t="s">
        <v>96</v>
      </c>
    </row>
    <row r="3879" spans="1:12" ht="114.95" customHeight="1">
      <c r="A3879" s="32">
        <v>3833</v>
      </c>
      <c r="B3879" s="2">
        <v>43272</v>
      </c>
      <c r="C3879" s="3" t="s">
        <v>3562</v>
      </c>
      <c r="D3879" s="3" t="s">
        <v>589</v>
      </c>
      <c r="E3879" s="4" t="s">
        <v>3565</v>
      </c>
      <c r="F3879" s="2">
        <f t="shared" si="164"/>
        <v>43282</v>
      </c>
      <c r="G3879" s="5">
        <v>42724</v>
      </c>
      <c r="H3879" s="6">
        <v>25254.13</v>
      </c>
      <c r="I3879" s="7">
        <v>25254.13</v>
      </c>
      <c r="J3879" s="4" t="s">
        <v>314</v>
      </c>
      <c r="K3879" s="8" t="s">
        <v>16</v>
      </c>
      <c r="L3879" s="3" t="s">
        <v>96</v>
      </c>
    </row>
    <row r="3880" spans="1:12" ht="114.95" customHeight="1">
      <c r="A3880" s="32">
        <v>3834</v>
      </c>
      <c r="B3880" s="2">
        <v>43272</v>
      </c>
      <c r="C3880" s="3" t="s">
        <v>3562</v>
      </c>
      <c r="D3880" s="3" t="s">
        <v>3566</v>
      </c>
      <c r="E3880" s="4" t="s">
        <v>559</v>
      </c>
      <c r="F3880" s="2">
        <f t="shared" si="164"/>
        <v>43282</v>
      </c>
      <c r="G3880" s="5">
        <v>42810</v>
      </c>
      <c r="H3880" s="6">
        <v>35000</v>
      </c>
      <c r="I3880" s="7">
        <v>35000</v>
      </c>
      <c r="J3880" s="4" t="s">
        <v>37</v>
      </c>
      <c r="K3880" s="8" t="s">
        <v>16</v>
      </c>
      <c r="L3880" s="3" t="s">
        <v>96</v>
      </c>
    </row>
    <row r="3881" spans="1:12" ht="114.95" customHeight="1">
      <c r="A3881" s="32">
        <v>3835</v>
      </c>
      <c r="B3881" s="2">
        <v>43272</v>
      </c>
      <c r="C3881" s="3" t="s">
        <v>3562</v>
      </c>
      <c r="D3881" s="3" t="s">
        <v>3567</v>
      </c>
      <c r="E3881" s="4" t="s">
        <v>3568</v>
      </c>
      <c r="F3881" s="2">
        <f t="shared" si="164"/>
        <v>43282</v>
      </c>
      <c r="G3881" s="5">
        <v>42641</v>
      </c>
      <c r="H3881" s="6">
        <v>76906.5</v>
      </c>
      <c r="I3881" s="7">
        <v>76906.5</v>
      </c>
      <c r="J3881" s="4" t="s">
        <v>37</v>
      </c>
      <c r="K3881" s="8" t="s">
        <v>16</v>
      </c>
      <c r="L3881" s="3" t="s">
        <v>96</v>
      </c>
    </row>
    <row r="3882" spans="1:12" ht="114.95" customHeight="1">
      <c r="A3882" s="32">
        <v>3836</v>
      </c>
      <c r="B3882" s="2">
        <v>43272</v>
      </c>
      <c r="C3882" s="3" t="s">
        <v>3562</v>
      </c>
      <c r="D3882" s="3" t="s">
        <v>76</v>
      </c>
      <c r="E3882" s="4" t="s">
        <v>405</v>
      </c>
      <c r="F3882" s="2">
        <f t="shared" si="164"/>
        <v>43282</v>
      </c>
      <c r="G3882" s="5">
        <v>42552</v>
      </c>
      <c r="H3882" s="6">
        <v>196513.46</v>
      </c>
      <c r="I3882" s="7">
        <v>196513.46</v>
      </c>
      <c r="J3882" s="4" t="s">
        <v>314</v>
      </c>
      <c r="K3882" s="8" t="s">
        <v>16</v>
      </c>
      <c r="L3882" s="3" t="s">
        <v>96</v>
      </c>
    </row>
    <row r="3883" spans="1:12" ht="114.95" customHeight="1">
      <c r="A3883" s="32">
        <v>3831</v>
      </c>
      <c r="B3883" s="2">
        <v>43278</v>
      </c>
      <c r="C3883" s="3" t="s">
        <v>3562</v>
      </c>
      <c r="D3883" s="3" t="s">
        <v>608</v>
      </c>
      <c r="E3883" s="4" t="s">
        <v>3569</v>
      </c>
      <c r="F3883" s="2">
        <f t="shared" si="164"/>
        <v>43288</v>
      </c>
      <c r="G3883" s="5">
        <v>42614</v>
      </c>
      <c r="H3883" s="6">
        <v>232005.63</v>
      </c>
      <c r="I3883" s="9">
        <v>232005.63</v>
      </c>
      <c r="J3883" s="4" t="s">
        <v>314</v>
      </c>
      <c r="K3883" s="8" t="s">
        <v>16</v>
      </c>
      <c r="L3883" s="3" t="s">
        <v>96</v>
      </c>
    </row>
    <row r="3884" spans="1:12" ht="114.95" customHeight="1">
      <c r="A3884" s="32">
        <v>3832</v>
      </c>
      <c r="B3884" s="2">
        <v>43278</v>
      </c>
      <c r="C3884" s="3" t="s">
        <v>3562</v>
      </c>
      <c r="D3884" s="3" t="s">
        <v>207</v>
      </c>
      <c r="E3884" s="4" t="s">
        <v>78</v>
      </c>
      <c r="F3884" s="2">
        <f t="shared" si="164"/>
        <v>43288</v>
      </c>
      <c r="G3884" s="5">
        <v>42552</v>
      </c>
      <c r="H3884" s="6">
        <v>209835</v>
      </c>
      <c r="I3884" s="7">
        <v>209835</v>
      </c>
      <c r="J3884" s="4" t="s">
        <v>314</v>
      </c>
      <c r="K3884" s="8" t="s">
        <v>16</v>
      </c>
      <c r="L3884" s="3" t="s">
        <v>96</v>
      </c>
    </row>
    <row r="3885" spans="1:12" ht="114.95" customHeight="1">
      <c r="A3885" s="32">
        <v>3838</v>
      </c>
      <c r="B3885" s="2">
        <v>43278</v>
      </c>
      <c r="C3885" s="3" t="s">
        <v>3562</v>
      </c>
      <c r="D3885" s="3" t="s">
        <v>3570</v>
      </c>
      <c r="E3885" s="4" t="s">
        <v>3571</v>
      </c>
      <c r="F3885" s="2">
        <f t="shared" si="164"/>
        <v>43288</v>
      </c>
      <c r="G3885" s="5">
        <v>42552</v>
      </c>
      <c r="H3885" s="6">
        <v>50524.71</v>
      </c>
      <c r="I3885" s="7">
        <v>50524.71</v>
      </c>
      <c r="J3885" s="4" t="s">
        <v>15</v>
      </c>
      <c r="K3885" s="8" t="s">
        <v>16</v>
      </c>
      <c r="L3885" s="3" t="s">
        <v>96</v>
      </c>
    </row>
    <row r="3886" spans="1:12" ht="114.95" customHeight="1">
      <c r="A3886" s="32">
        <v>3839</v>
      </c>
      <c r="B3886" s="2">
        <v>43278</v>
      </c>
      <c r="C3886" s="3" t="s">
        <v>3562</v>
      </c>
      <c r="D3886" s="3" t="s">
        <v>3572</v>
      </c>
      <c r="E3886" s="4" t="s">
        <v>3573</v>
      </c>
      <c r="F3886" s="2">
        <f t="shared" si="164"/>
        <v>43288</v>
      </c>
      <c r="G3886" s="5">
        <v>43282</v>
      </c>
      <c r="H3886" s="6">
        <v>49487.29</v>
      </c>
      <c r="I3886" s="7">
        <v>49487.29</v>
      </c>
      <c r="J3886" s="4" t="s">
        <v>15</v>
      </c>
      <c r="K3886" s="8" t="s">
        <v>16</v>
      </c>
      <c r="L3886" s="3" t="s">
        <v>96</v>
      </c>
    </row>
    <row r="3887" spans="1:12" ht="114.95" customHeight="1">
      <c r="A3887" s="32">
        <v>3840</v>
      </c>
      <c r="B3887" s="2">
        <v>43292</v>
      </c>
      <c r="C3887" s="3" t="s">
        <v>3562</v>
      </c>
      <c r="D3887" s="3" t="s">
        <v>1383</v>
      </c>
      <c r="E3887" s="4" t="s">
        <v>3574</v>
      </c>
      <c r="F3887" s="2">
        <f t="shared" ref="F3887:F3900" si="165">B3887 + 14</f>
        <v>43306</v>
      </c>
      <c r="G3887" s="5">
        <v>43282</v>
      </c>
      <c r="H3887" s="6">
        <v>110415</v>
      </c>
      <c r="I3887" s="7">
        <v>110415</v>
      </c>
      <c r="J3887" s="4" t="s">
        <v>19</v>
      </c>
      <c r="K3887" s="8" t="s">
        <v>16</v>
      </c>
      <c r="L3887" s="3" t="s">
        <v>20</v>
      </c>
    </row>
    <row r="3888" spans="1:12" ht="114.95" customHeight="1">
      <c r="A3888" s="32">
        <v>3841</v>
      </c>
      <c r="B3888" s="2">
        <v>43361</v>
      </c>
      <c r="C3888" s="3" t="s">
        <v>3562</v>
      </c>
      <c r="D3888" s="3" t="s">
        <v>3575</v>
      </c>
      <c r="E3888" s="4" t="s">
        <v>3576</v>
      </c>
      <c r="F3888" s="2">
        <f t="shared" si="165"/>
        <v>43375</v>
      </c>
      <c r="G3888" s="5">
        <v>42948</v>
      </c>
      <c r="H3888" s="6">
        <v>138759.5</v>
      </c>
      <c r="I3888" s="7">
        <v>138759.5</v>
      </c>
      <c r="J3888" s="4" t="s">
        <v>19</v>
      </c>
      <c r="K3888" s="8" t="s">
        <v>16</v>
      </c>
      <c r="L3888" s="3"/>
    </row>
    <row r="3889" spans="1:12" ht="114.95" customHeight="1">
      <c r="A3889" s="32">
        <v>3842</v>
      </c>
      <c r="B3889" s="2">
        <v>43361</v>
      </c>
      <c r="C3889" s="3" t="s">
        <v>3562</v>
      </c>
      <c r="D3889" s="3" t="s">
        <v>3575</v>
      </c>
      <c r="E3889" s="4" t="s">
        <v>3577</v>
      </c>
      <c r="F3889" s="2">
        <f t="shared" si="165"/>
        <v>43375</v>
      </c>
      <c r="G3889" s="5">
        <v>42583</v>
      </c>
      <c r="H3889" s="6">
        <v>71612.5</v>
      </c>
      <c r="I3889" s="7">
        <v>71612.5</v>
      </c>
      <c r="J3889" s="4" t="s">
        <v>19</v>
      </c>
      <c r="K3889" s="8" t="s">
        <v>16</v>
      </c>
      <c r="L3889" s="3"/>
    </row>
    <row r="3890" spans="1:12" ht="114.95" customHeight="1">
      <c r="A3890" s="32">
        <v>3843</v>
      </c>
      <c r="B3890" s="2">
        <v>43361</v>
      </c>
      <c r="C3890" s="3" t="s">
        <v>3562</v>
      </c>
      <c r="D3890" s="3" t="s">
        <v>1707</v>
      </c>
      <c r="E3890" s="4" t="s">
        <v>3578</v>
      </c>
      <c r="F3890" s="2">
        <f t="shared" si="165"/>
        <v>43375</v>
      </c>
      <c r="G3890" s="5">
        <v>42948</v>
      </c>
      <c r="H3890" s="6">
        <v>137290.92000000001</v>
      </c>
      <c r="I3890" s="7">
        <v>137290.92000000001</v>
      </c>
      <c r="J3890" s="4" t="s">
        <v>19</v>
      </c>
      <c r="K3890" s="8" t="s">
        <v>16</v>
      </c>
      <c r="L3890" s="3" t="s">
        <v>20</v>
      </c>
    </row>
    <row r="3891" spans="1:12" ht="114.95" customHeight="1">
      <c r="A3891" s="32">
        <v>3844</v>
      </c>
      <c r="B3891" s="2">
        <v>43361</v>
      </c>
      <c r="C3891" s="3" t="s">
        <v>3562</v>
      </c>
      <c r="D3891" s="3" t="s">
        <v>1707</v>
      </c>
      <c r="E3891" s="4" t="s">
        <v>3578</v>
      </c>
      <c r="F3891" s="2">
        <f t="shared" si="165"/>
        <v>43375</v>
      </c>
      <c r="G3891" s="5">
        <v>42583</v>
      </c>
      <c r="H3891" s="6">
        <v>88301.3</v>
      </c>
      <c r="I3891" s="7">
        <v>88301.3</v>
      </c>
      <c r="J3891" s="4" t="s">
        <v>19</v>
      </c>
      <c r="K3891" s="8" t="s">
        <v>16</v>
      </c>
      <c r="L3891" s="3"/>
    </row>
    <row r="3892" spans="1:12" ht="114.95" customHeight="1">
      <c r="A3892" s="32">
        <v>3845</v>
      </c>
      <c r="B3892" s="2">
        <v>43361</v>
      </c>
      <c r="C3892" s="3" t="s">
        <v>3562</v>
      </c>
      <c r="D3892" s="3" t="s">
        <v>92</v>
      </c>
      <c r="E3892" s="4" t="s">
        <v>93</v>
      </c>
      <c r="F3892" s="2">
        <f t="shared" si="165"/>
        <v>43375</v>
      </c>
      <c r="G3892" s="5">
        <v>42899</v>
      </c>
      <c r="H3892" s="6">
        <v>360869.6</v>
      </c>
      <c r="I3892" s="7">
        <v>360869.6</v>
      </c>
      <c r="J3892" s="4" t="s">
        <v>19</v>
      </c>
      <c r="K3892" s="8" t="s">
        <v>16</v>
      </c>
      <c r="L3892" s="3" t="s">
        <v>20</v>
      </c>
    </row>
    <row r="3893" spans="1:12" ht="114.95" customHeight="1">
      <c r="A3893" s="32">
        <v>3846</v>
      </c>
      <c r="B3893" s="2">
        <v>43361</v>
      </c>
      <c r="C3893" s="3" t="s">
        <v>3562</v>
      </c>
      <c r="D3893" s="3" t="s">
        <v>92</v>
      </c>
      <c r="E3893" s="4" t="s">
        <v>93</v>
      </c>
      <c r="F3893" s="2">
        <f t="shared" si="165"/>
        <v>43375</v>
      </c>
      <c r="G3893" s="5">
        <v>42585</v>
      </c>
      <c r="H3893" s="6">
        <v>300000</v>
      </c>
      <c r="I3893" s="7">
        <v>300000</v>
      </c>
      <c r="J3893" s="4" t="s">
        <v>19</v>
      </c>
      <c r="K3893" s="8" t="s">
        <v>16</v>
      </c>
      <c r="L3893" s="3"/>
    </row>
    <row r="3894" spans="1:12" ht="114.95" customHeight="1">
      <c r="A3894" s="32">
        <v>3847</v>
      </c>
      <c r="B3894" s="2">
        <v>43363</v>
      </c>
      <c r="C3894" s="3" t="s">
        <v>3562</v>
      </c>
      <c r="D3894" s="3" t="s">
        <v>3579</v>
      </c>
      <c r="E3894" s="4" t="s">
        <v>433</v>
      </c>
      <c r="F3894" s="2">
        <f t="shared" si="165"/>
        <v>43377</v>
      </c>
      <c r="G3894" s="5">
        <v>42583</v>
      </c>
      <c r="H3894" s="6">
        <v>51595</v>
      </c>
      <c r="I3894" s="7">
        <v>51595</v>
      </c>
      <c r="J3894" s="4" t="s">
        <v>30</v>
      </c>
      <c r="K3894" s="8" t="s">
        <v>16</v>
      </c>
      <c r="L3894" s="3"/>
    </row>
    <row r="3895" spans="1:12" ht="114.95" customHeight="1">
      <c r="A3895" s="32">
        <v>3848</v>
      </c>
      <c r="B3895" s="2">
        <v>43363</v>
      </c>
      <c r="C3895" s="3" t="s">
        <v>3562</v>
      </c>
      <c r="D3895" s="3" t="s">
        <v>3579</v>
      </c>
      <c r="E3895" s="4" t="s">
        <v>433</v>
      </c>
      <c r="F3895" s="2">
        <f t="shared" si="165"/>
        <v>43377</v>
      </c>
      <c r="G3895" s="5">
        <v>42948</v>
      </c>
      <c r="H3895" s="6">
        <v>52525</v>
      </c>
      <c r="I3895" s="7">
        <v>52525</v>
      </c>
      <c r="J3895" s="4" t="s">
        <v>30</v>
      </c>
      <c r="K3895" s="8" t="s">
        <v>16</v>
      </c>
      <c r="L3895" s="3" t="s">
        <v>20</v>
      </c>
    </row>
    <row r="3896" spans="1:12" ht="114.95" customHeight="1">
      <c r="A3896" s="32">
        <v>3849</v>
      </c>
      <c r="B3896" s="2">
        <v>43364</v>
      </c>
      <c r="C3896" s="3" t="s">
        <v>3562</v>
      </c>
      <c r="D3896" s="3" t="s">
        <v>606</v>
      </c>
      <c r="E3896" s="4" t="s">
        <v>3580</v>
      </c>
      <c r="F3896" s="2">
        <f t="shared" si="165"/>
        <v>43378</v>
      </c>
      <c r="G3896" s="5">
        <v>42552</v>
      </c>
      <c r="H3896" s="6">
        <v>48375.6</v>
      </c>
      <c r="I3896" s="7">
        <v>48375.6</v>
      </c>
      <c r="J3896" s="4" t="s">
        <v>19</v>
      </c>
      <c r="K3896" s="8" t="s">
        <v>16</v>
      </c>
      <c r="L3896" s="3"/>
    </row>
    <row r="3897" spans="1:12" ht="114.95" customHeight="1">
      <c r="A3897" s="32">
        <v>3850</v>
      </c>
      <c r="B3897" s="2">
        <v>43364</v>
      </c>
      <c r="C3897" s="3" t="s">
        <v>3562</v>
      </c>
      <c r="D3897" s="3" t="s">
        <v>3581</v>
      </c>
      <c r="E3897" s="4" t="s">
        <v>3577</v>
      </c>
      <c r="F3897" s="2">
        <f t="shared" si="165"/>
        <v>43378</v>
      </c>
      <c r="G3897" s="5">
        <v>42917</v>
      </c>
      <c r="H3897" s="6">
        <v>35248.5</v>
      </c>
      <c r="I3897" s="7">
        <v>35248.5</v>
      </c>
      <c r="J3897" s="4" t="s">
        <v>19</v>
      </c>
      <c r="K3897" s="8" t="s">
        <v>16</v>
      </c>
      <c r="L3897" s="3" t="s">
        <v>20</v>
      </c>
    </row>
    <row r="3898" spans="1:12" ht="114.95" customHeight="1">
      <c r="A3898" s="32">
        <v>3851</v>
      </c>
      <c r="B3898" s="2">
        <v>43364</v>
      </c>
      <c r="C3898" s="3" t="s">
        <v>3562</v>
      </c>
      <c r="D3898" s="3" t="s">
        <v>3581</v>
      </c>
      <c r="E3898" s="4" t="s">
        <v>3577</v>
      </c>
      <c r="F3898" s="2">
        <f t="shared" si="165"/>
        <v>43378</v>
      </c>
      <c r="G3898" s="5">
        <v>42552</v>
      </c>
      <c r="H3898" s="6">
        <v>31008</v>
      </c>
      <c r="I3898" s="7">
        <v>31008</v>
      </c>
      <c r="J3898" s="4" t="s">
        <v>19</v>
      </c>
      <c r="K3898" s="8" t="s">
        <v>16</v>
      </c>
      <c r="L3898" s="3"/>
    </row>
    <row r="3899" spans="1:12" ht="114.95" customHeight="1">
      <c r="A3899" s="32">
        <v>3852</v>
      </c>
      <c r="B3899" s="2">
        <v>43364</v>
      </c>
      <c r="C3899" s="3" t="s">
        <v>3562</v>
      </c>
      <c r="D3899" s="3" t="s">
        <v>3582</v>
      </c>
      <c r="E3899" s="4" t="s">
        <v>3583</v>
      </c>
      <c r="F3899" s="2">
        <f t="shared" si="165"/>
        <v>43378</v>
      </c>
      <c r="G3899" s="5">
        <v>43228</v>
      </c>
      <c r="H3899" s="6">
        <v>27100</v>
      </c>
      <c r="I3899" s="7">
        <v>27100</v>
      </c>
      <c r="J3899" s="4" t="s">
        <v>15</v>
      </c>
      <c r="K3899" s="8" t="s">
        <v>16</v>
      </c>
      <c r="L3899" s="3" t="s">
        <v>20</v>
      </c>
    </row>
    <row r="3900" spans="1:12" ht="114.95" customHeight="1">
      <c r="A3900" s="32">
        <v>3853</v>
      </c>
      <c r="B3900" s="2">
        <v>43364</v>
      </c>
      <c r="C3900" s="3" t="s">
        <v>3562</v>
      </c>
      <c r="D3900" s="3" t="s">
        <v>3584</v>
      </c>
      <c r="E3900" s="4" t="s">
        <v>3585</v>
      </c>
      <c r="F3900" s="2">
        <f t="shared" si="165"/>
        <v>43378</v>
      </c>
      <c r="G3900" s="5">
        <v>43255</v>
      </c>
      <c r="H3900" s="6">
        <v>109639.2</v>
      </c>
      <c r="I3900" s="7">
        <v>109639.2</v>
      </c>
      <c r="J3900" s="4" t="s">
        <v>15</v>
      </c>
      <c r="K3900" s="8" t="s">
        <v>16</v>
      </c>
      <c r="L3900" s="3" t="s">
        <v>20</v>
      </c>
    </row>
    <row r="3901" spans="1:12" ht="114.95" customHeight="1">
      <c r="A3901" s="32">
        <v>3854</v>
      </c>
      <c r="B3901" s="2">
        <v>43364</v>
      </c>
      <c r="C3901" s="3" t="s">
        <v>3562</v>
      </c>
      <c r="D3901" s="3" t="s">
        <v>312</v>
      </c>
      <c r="E3901" s="4" t="s">
        <v>298</v>
      </c>
      <c r="F3901" s="2">
        <f t="shared" ref="F3901:F3912" si="166">SUM(B3901 +14)</f>
        <v>43378</v>
      </c>
      <c r="G3901" s="5">
        <v>43252</v>
      </c>
      <c r="H3901" s="6">
        <v>45927.32</v>
      </c>
      <c r="I3901" s="7">
        <v>45927.32</v>
      </c>
      <c r="J3901" s="4" t="s">
        <v>15</v>
      </c>
      <c r="K3901" s="3" t="s">
        <v>16</v>
      </c>
      <c r="L3901" s="3"/>
    </row>
    <row r="3902" spans="1:12" ht="114.95" customHeight="1">
      <c r="A3902" s="32">
        <v>3864</v>
      </c>
      <c r="B3902" s="2">
        <v>43364</v>
      </c>
      <c r="C3902" s="3" t="s">
        <v>3562</v>
      </c>
      <c r="D3902" s="3" t="s">
        <v>375</v>
      </c>
      <c r="E3902" s="4" t="s">
        <v>3586</v>
      </c>
      <c r="F3902" s="2">
        <f t="shared" si="166"/>
        <v>43378</v>
      </c>
      <c r="G3902" s="5">
        <v>42917</v>
      </c>
      <c r="H3902" s="6">
        <v>35415.4</v>
      </c>
      <c r="I3902" s="7">
        <v>35415.4</v>
      </c>
      <c r="J3902" s="4" t="s">
        <v>314</v>
      </c>
      <c r="K3902" s="8" t="s">
        <v>16</v>
      </c>
      <c r="L3902" s="3"/>
    </row>
    <row r="3903" spans="1:12" ht="114.95" customHeight="1">
      <c r="A3903" s="32">
        <v>3865</v>
      </c>
      <c r="B3903" s="2">
        <v>43364</v>
      </c>
      <c r="C3903" s="3" t="s">
        <v>3562</v>
      </c>
      <c r="D3903" s="3" t="s">
        <v>375</v>
      </c>
      <c r="E3903" s="4" t="s">
        <v>3586</v>
      </c>
      <c r="F3903" s="2">
        <f t="shared" si="166"/>
        <v>43378</v>
      </c>
      <c r="G3903" s="5">
        <v>42552</v>
      </c>
      <c r="H3903" s="6">
        <v>47935.1</v>
      </c>
      <c r="I3903" s="7">
        <v>47935.1</v>
      </c>
      <c r="J3903" s="4" t="s">
        <v>314</v>
      </c>
      <c r="K3903" s="8" t="s">
        <v>16</v>
      </c>
      <c r="L3903" s="3"/>
    </row>
    <row r="3904" spans="1:12" ht="114.95" customHeight="1">
      <c r="A3904" s="32">
        <v>3855</v>
      </c>
      <c r="B3904" s="2">
        <v>43378</v>
      </c>
      <c r="C3904" s="3" t="s">
        <v>3562</v>
      </c>
      <c r="D3904" s="3" t="s">
        <v>3587</v>
      </c>
      <c r="E3904" s="4" t="s">
        <v>431</v>
      </c>
      <c r="F3904" s="2">
        <f t="shared" si="166"/>
        <v>43392</v>
      </c>
      <c r="G3904" s="5">
        <v>43265</v>
      </c>
      <c r="H3904" s="6">
        <v>46000</v>
      </c>
      <c r="I3904" s="7">
        <v>46000</v>
      </c>
      <c r="J3904" s="4" t="s">
        <v>61</v>
      </c>
      <c r="K3904" s="3" t="s">
        <v>16</v>
      </c>
      <c r="L3904" s="3" t="s">
        <v>3588</v>
      </c>
    </row>
    <row r="3905" spans="1:12" ht="114.95" customHeight="1">
      <c r="A3905" s="32">
        <v>3856</v>
      </c>
      <c r="B3905" s="2">
        <v>43378</v>
      </c>
      <c r="C3905" s="3" t="s">
        <v>3562</v>
      </c>
      <c r="D3905" s="3" t="s">
        <v>207</v>
      </c>
      <c r="E3905" s="4" t="s">
        <v>78</v>
      </c>
      <c r="F3905" s="2">
        <f t="shared" si="166"/>
        <v>43392</v>
      </c>
      <c r="G3905" s="5">
        <v>43282</v>
      </c>
      <c r="H3905" s="6">
        <v>279333.96000000002</v>
      </c>
      <c r="I3905" s="7">
        <v>279333.96000000002</v>
      </c>
      <c r="J3905" s="4" t="s">
        <v>19</v>
      </c>
      <c r="K3905" s="3" t="s">
        <v>16</v>
      </c>
      <c r="L3905" s="3" t="s">
        <v>20</v>
      </c>
    </row>
    <row r="3906" spans="1:12" ht="114.95" customHeight="1">
      <c r="A3906" s="32">
        <v>3857</v>
      </c>
      <c r="B3906" s="2">
        <v>43378</v>
      </c>
      <c r="C3906" s="3" t="s">
        <v>3562</v>
      </c>
      <c r="D3906" s="3" t="s">
        <v>92</v>
      </c>
      <c r="E3906" s="4" t="s">
        <v>93</v>
      </c>
      <c r="F3906" s="2">
        <f t="shared" si="166"/>
        <v>43392</v>
      </c>
      <c r="G3906" s="5">
        <v>43310</v>
      </c>
      <c r="H3906" s="6">
        <v>396796</v>
      </c>
      <c r="I3906" s="7">
        <v>396796</v>
      </c>
      <c r="J3906" s="4" t="s">
        <v>19</v>
      </c>
      <c r="K3906" s="3" t="s">
        <v>16</v>
      </c>
      <c r="L3906" s="3" t="s">
        <v>20</v>
      </c>
    </row>
    <row r="3907" spans="1:12" ht="114.95" customHeight="1">
      <c r="A3907" s="32">
        <v>3858</v>
      </c>
      <c r="B3907" s="2">
        <v>43378</v>
      </c>
      <c r="C3907" s="3" t="s">
        <v>3562</v>
      </c>
      <c r="D3907" s="3" t="s">
        <v>123</v>
      </c>
      <c r="E3907" s="4" t="s">
        <v>124</v>
      </c>
      <c r="F3907" s="2">
        <f t="shared" si="166"/>
        <v>43392</v>
      </c>
      <c r="G3907" s="5">
        <v>43344</v>
      </c>
      <c r="H3907" s="6">
        <v>600000</v>
      </c>
      <c r="I3907" s="7">
        <v>600000</v>
      </c>
      <c r="J3907" s="4" t="s">
        <v>73</v>
      </c>
      <c r="K3907" s="3" t="s">
        <v>16</v>
      </c>
      <c r="L3907" s="3" t="s">
        <v>20</v>
      </c>
    </row>
    <row r="3908" spans="1:12" ht="114.95" customHeight="1">
      <c r="A3908" s="32">
        <v>3859</v>
      </c>
      <c r="B3908" s="2">
        <v>43378</v>
      </c>
      <c r="C3908" s="3" t="s">
        <v>3562</v>
      </c>
      <c r="D3908" s="3" t="s">
        <v>3589</v>
      </c>
      <c r="E3908" s="4" t="s">
        <v>289</v>
      </c>
      <c r="F3908" s="2">
        <f t="shared" si="166"/>
        <v>43392</v>
      </c>
      <c r="G3908" s="5">
        <v>43282</v>
      </c>
      <c r="H3908" s="6">
        <v>61000</v>
      </c>
      <c r="I3908" s="7">
        <v>61000</v>
      </c>
      <c r="J3908" s="4" t="s">
        <v>37</v>
      </c>
      <c r="K3908" s="3" t="s">
        <v>16</v>
      </c>
      <c r="L3908" s="3" t="s">
        <v>146</v>
      </c>
    </row>
    <row r="3909" spans="1:12" ht="114.95" customHeight="1">
      <c r="A3909" s="32">
        <v>3860</v>
      </c>
      <c r="B3909" s="2">
        <v>43378</v>
      </c>
      <c r="C3909" s="3" t="s">
        <v>3562</v>
      </c>
      <c r="D3909" s="3" t="s">
        <v>3590</v>
      </c>
      <c r="E3909" s="4" t="s">
        <v>198</v>
      </c>
      <c r="F3909" s="2">
        <f t="shared" si="166"/>
        <v>43392</v>
      </c>
      <c r="G3909" s="5">
        <v>43344</v>
      </c>
      <c r="H3909" s="6">
        <v>156000</v>
      </c>
      <c r="I3909" s="7">
        <v>156000</v>
      </c>
      <c r="J3909" s="4" t="s">
        <v>19</v>
      </c>
      <c r="K3909" s="3" t="s">
        <v>16</v>
      </c>
      <c r="L3909" s="3" t="s">
        <v>20</v>
      </c>
    </row>
    <row r="3910" spans="1:12" ht="114.95" customHeight="1">
      <c r="A3910" s="32">
        <v>3862</v>
      </c>
      <c r="B3910" s="2">
        <v>43378</v>
      </c>
      <c r="C3910" s="3" t="s">
        <v>3562</v>
      </c>
      <c r="D3910" s="3" t="s">
        <v>1910</v>
      </c>
      <c r="E3910" s="4" t="s">
        <v>3591</v>
      </c>
      <c r="F3910" s="2">
        <f t="shared" si="166"/>
        <v>43392</v>
      </c>
      <c r="G3910" s="5">
        <v>43294</v>
      </c>
      <c r="H3910" s="6">
        <v>137365.35999999999</v>
      </c>
      <c r="I3910" s="7">
        <v>137365.35999999999</v>
      </c>
      <c r="J3910" s="4" t="s">
        <v>30</v>
      </c>
      <c r="K3910" s="3" t="s">
        <v>16</v>
      </c>
      <c r="L3910" s="3"/>
    </row>
    <row r="3911" spans="1:12" ht="114.95" customHeight="1">
      <c r="A3911" s="32">
        <v>3861</v>
      </c>
      <c r="B3911" s="2">
        <v>43390</v>
      </c>
      <c r="C3911" s="3" t="s">
        <v>3562</v>
      </c>
      <c r="D3911" s="3" t="s">
        <v>3592</v>
      </c>
      <c r="E3911" s="4" t="s">
        <v>3593</v>
      </c>
      <c r="F3911" s="2">
        <f t="shared" si="166"/>
        <v>43404</v>
      </c>
      <c r="G3911" s="5">
        <v>43395</v>
      </c>
      <c r="H3911" s="6">
        <v>75000</v>
      </c>
      <c r="I3911" s="7">
        <v>75000</v>
      </c>
      <c r="J3911" s="4" t="s">
        <v>15</v>
      </c>
      <c r="K3911" s="3" t="s">
        <v>16</v>
      </c>
      <c r="L3911" s="3" t="s">
        <v>146</v>
      </c>
    </row>
    <row r="3912" spans="1:12" ht="114.95" customHeight="1">
      <c r="A3912" s="32">
        <v>3863</v>
      </c>
      <c r="B3912" s="2">
        <v>43417</v>
      </c>
      <c r="C3912" s="3" t="s">
        <v>3562</v>
      </c>
      <c r="D3912" s="3" t="s">
        <v>3582</v>
      </c>
      <c r="E3912" s="4" t="s">
        <v>3594</v>
      </c>
      <c r="F3912" s="2">
        <f t="shared" si="166"/>
        <v>43431</v>
      </c>
      <c r="G3912" s="5">
        <v>43417</v>
      </c>
      <c r="H3912" s="6">
        <v>64600</v>
      </c>
      <c r="I3912" s="7">
        <v>64600</v>
      </c>
      <c r="J3912" s="4" t="s">
        <v>15</v>
      </c>
      <c r="K3912" s="8" t="s">
        <v>16</v>
      </c>
      <c r="L3912" s="3" t="s">
        <v>146</v>
      </c>
    </row>
    <row r="3913" spans="1:12" ht="114.95" customHeight="1">
      <c r="A3913" s="32">
        <v>3866</v>
      </c>
      <c r="B3913" s="2">
        <v>43446</v>
      </c>
      <c r="C3913" s="3" t="s">
        <v>3562</v>
      </c>
      <c r="D3913" s="3" t="s">
        <v>608</v>
      </c>
      <c r="E3913" s="4" t="s">
        <v>3595</v>
      </c>
      <c r="F3913" s="2">
        <f t="shared" ref="F3913:F3938" si="167">SUM(B3913+14)</f>
        <v>43460</v>
      </c>
      <c r="G3913" s="5">
        <v>43462</v>
      </c>
      <c r="H3913" s="6">
        <v>200000</v>
      </c>
      <c r="I3913" s="7">
        <v>200000</v>
      </c>
      <c r="J3913" s="4" t="s">
        <v>19</v>
      </c>
      <c r="K3913" s="8" t="s">
        <v>16</v>
      </c>
      <c r="L3913" s="3"/>
    </row>
    <row r="3914" spans="1:12" ht="114.95" customHeight="1">
      <c r="A3914" s="32">
        <v>3867</v>
      </c>
      <c r="B3914" s="2">
        <v>43446</v>
      </c>
      <c r="C3914" s="3" t="s">
        <v>3562</v>
      </c>
      <c r="D3914" s="3" t="s">
        <v>76</v>
      </c>
      <c r="E3914" s="4" t="s">
        <v>612</v>
      </c>
      <c r="F3914" s="2">
        <f t="shared" si="167"/>
        <v>43460</v>
      </c>
      <c r="G3914" s="5">
        <v>43462</v>
      </c>
      <c r="H3914" s="6">
        <v>84422.95</v>
      </c>
      <c r="I3914" s="7">
        <v>84422.95</v>
      </c>
      <c r="J3914" s="4" t="s">
        <v>19</v>
      </c>
      <c r="K3914" s="8" t="s">
        <v>16</v>
      </c>
      <c r="L3914" s="3"/>
    </row>
    <row r="3915" spans="1:12" ht="114.95" customHeight="1">
      <c r="A3915" s="32">
        <v>3868</v>
      </c>
      <c r="B3915" s="2">
        <v>43446</v>
      </c>
      <c r="C3915" s="3" t="s">
        <v>3562</v>
      </c>
      <c r="D3915" s="3" t="s">
        <v>870</v>
      </c>
      <c r="E3915" s="4" t="s">
        <v>124</v>
      </c>
      <c r="F3915" s="2">
        <f t="shared" si="167"/>
        <v>43460</v>
      </c>
      <c r="G3915" s="5">
        <v>43462</v>
      </c>
      <c r="H3915" s="6">
        <v>92000</v>
      </c>
      <c r="I3915" s="7">
        <v>92000</v>
      </c>
      <c r="J3915" s="4" t="s">
        <v>19</v>
      </c>
      <c r="K3915" s="8" t="s">
        <v>16</v>
      </c>
      <c r="L3915" s="3"/>
    </row>
    <row r="3916" spans="1:12" ht="114.95" customHeight="1">
      <c r="A3916" s="32">
        <v>3869</v>
      </c>
      <c r="B3916" s="2">
        <v>43446</v>
      </c>
      <c r="C3916" s="3" t="s">
        <v>3562</v>
      </c>
      <c r="D3916" s="3" t="s">
        <v>35</v>
      </c>
      <c r="E3916" s="4" t="s">
        <v>3356</v>
      </c>
      <c r="F3916" s="2">
        <f t="shared" si="167"/>
        <v>43460</v>
      </c>
      <c r="G3916" s="5">
        <v>43462</v>
      </c>
      <c r="H3916" s="6">
        <v>97000</v>
      </c>
      <c r="I3916" s="7">
        <v>97000</v>
      </c>
      <c r="J3916" s="4" t="s">
        <v>19</v>
      </c>
      <c r="K3916" s="8" t="s">
        <v>16</v>
      </c>
      <c r="L3916" s="3"/>
    </row>
    <row r="3917" spans="1:12" ht="114.95" customHeight="1">
      <c r="A3917" s="32">
        <v>3870</v>
      </c>
      <c r="B3917" s="2">
        <v>43446</v>
      </c>
      <c r="C3917" s="3" t="s">
        <v>3562</v>
      </c>
      <c r="D3917" s="3" t="s">
        <v>1934</v>
      </c>
      <c r="E3917" s="4" t="s">
        <v>93</v>
      </c>
      <c r="F3917" s="2">
        <f t="shared" si="167"/>
        <v>43460</v>
      </c>
      <c r="G3917" s="5">
        <v>43462</v>
      </c>
      <c r="H3917" s="6">
        <v>76000</v>
      </c>
      <c r="I3917" s="7">
        <v>76000</v>
      </c>
      <c r="J3917" s="4" t="s">
        <v>19</v>
      </c>
      <c r="K3917" s="8" t="s">
        <v>16</v>
      </c>
      <c r="L3917" s="3"/>
    </row>
    <row r="3918" spans="1:12" ht="114.95" customHeight="1">
      <c r="A3918" s="32">
        <v>3871</v>
      </c>
      <c r="B3918" s="2">
        <v>43446</v>
      </c>
      <c r="C3918" s="3" t="s">
        <v>3562</v>
      </c>
      <c r="D3918" s="3" t="s">
        <v>3596</v>
      </c>
      <c r="E3918" s="4" t="s">
        <v>3597</v>
      </c>
      <c r="F3918" s="2">
        <f t="shared" si="167"/>
        <v>43460</v>
      </c>
      <c r="G3918" s="5">
        <v>43290</v>
      </c>
      <c r="H3918" s="6">
        <v>41925</v>
      </c>
      <c r="I3918" s="7">
        <v>41925</v>
      </c>
      <c r="J3918" s="4" t="s">
        <v>235</v>
      </c>
      <c r="K3918" s="8" t="s">
        <v>16</v>
      </c>
      <c r="L3918" s="3" t="s">
        <v>3598</v>
      </c>
    </row>
    <row r="3919" spans="1:12" ht="114.95" customHeight="1">
      <c r="A3919" s="32">
        <v>3872</v>
      </c>
      <c r="B3919" s="2">
        <v>43446</v>
      </c>
      <c r="C3919" s="3" t="s">
        <v>3562</v>
      </c>
      <c r="D3919" s="3" t="s">
        <v>2017</v>
      </c>
      <c r="E3919" s="4" t="s">
        <v>3599</v>
      </c>
      <c r="F3919" s="2">
        <f t="shared" si="167"/>
        <v>43460</v>
      </c>
      <c r="G3919" s="5">
        <v>43462</v>
      </c>
      <c r="H3919" s="6">
        <v>97000</v>
      </c>
      <c r="I3919" s="7">
        <v>97000</v>
      </c>
      <c r="J3919" s="4" t="s">
        <v>19</v>
      </c>
      <c r="K3919" s="8" t="s">
        <v>16</v>
      </c>
      <c r="L3919" s="3"/>
    </row>
    <row r="3920" spans="1:12" ht="114.95" customHeight="1">
      <c r="A3920" s="32">
        <v>3873</v>
      </c>
      <c r="B3920" s="2">
        <v>43446</v>
      </c>
      <c r="C3920" s="3" t="s">
        <v>3562</v>
      </c>
      <c r="D3920" s="3" t="s">
        <v>321</v>
      </c>
      <c r="E3920" s="4" t="s">
        <v>198</v>
      </c>
      <c r="F3920" s="2">
        <f t="shared" si="167"/>
        <v>43460</v>
      </c>
      <c r="G3920" s="5">
        <v>43462</v>
      </c>
      <c r="H3920" s="6">
        <v>39409.65</v>
      </c>
      <c r="I3920" s="7">
        <v>39409.65</v>
      </c>
      <c r="J3920" s="4" t="s">
        <v>19</v>
      </c>
      <c r="K3920" s="8" t="s">
        <v>16</v>
      </c>
      <c r="L3920" s="3"/>
    </row>
    <row r="3921" spans="1:12" ht="114.95" customHeight="1">
      <c r="A3921" s="32">
        <v>3874</v>
      </c>
      <c r="B3921" s="2">
        <v>43446</v>
      </c>
      <c r="C3921" s="3" t="s">
        <v>3562</v>
      </c>
      <c r="D3921" s="3" t="s">
        <v>3600</v>
      </c>
      <c r="E3921" s="4" t="s">
        <v>306</v>
      </c>
      <c r="F3921" s="2">
        <f t="shared" si="167"/>
        <v>43460</v>
      </c>
      <c r="G3921" s="5">
        <v>43462</v>
      </c>
      <c r="H3921" s="6">
        <v>27283.599999999999</v>
      </c>
      <c r="I3921" s="7">
        <v>27283.599999999999</v>
      </c>
      <c r="J3921" s="4" t="s">
        <v>19</v>
      </c>
      <c r="K3921" s="8" t="s">
        <v>16</v>
      </c>
      <c r="L3921" s="3"/>
    </row>
    <row r="3922" spans="1:12" ht="114.95" customHeight="1">
      <c r="A3922" s="32">
        <v>3875</v>
      </c>
      <c r="B3922" s="2">
        <v>43446</v>
      </c>
      <c r="C3922" s="3" t="s">
        <v>3562</v>
      </c>
      <c r="D3922" s="3" t="s">
        <v>2057</v>
      </c>
      <c r="E3922" s="4" t="s">
        <v>3601</v>
      </c>
      <c r="F3922" s="2">
        <f t="shared" si="167"/>
        <v>43460</v>
      </c>
      <c r="G3922" s="5">
        <v>43462</v>
      </c>
      <c r="H3922" s="6">
        <v>25000</v>
      </c>
      <c r="I3922" s="7">
        <v>25000</v>
      </c>
      <c r="J3922" s="4" t="s">
        <v>19</v>
      </c>
      <c r="K3922" s="8" t="s">
        <v>16</v>
      </c>
      <c r="L3922" s="3"/>
    </row>
    <row r="3923" spans="1:12" ht="114.95" customHeight="1">
      <c r="A3923" s="32">
        <v>3876</v>
      </c>
      <c r="B3923" s="2">
        <v>43446</v>
      </c>
      <c r="C3923" s="3" t="s">
        <v>3562</v>
      </c>
      <c r="D3923" s="3" t="s">
        <v>538</v>
      </c>
      <c r="E3923" s="4" t="s">
        <v>3356</v>
      </c>
      <c r="F3923" s="2">
        <f t="shared" si="167"/>
        <v>43460</v>
      </c>
      <c r="G3923" s="5">
        <v>43462</v>
      </c>
      <c r="H3923" s="6">
        <v>50000</v>
      </c>
      <c r="I3923" s="7">
        <v>50000</v>
      </c>
      <c r="J3923" s="4" t="s">
        <v>19</v>
      </c>
      <c r="K3923" s="8" t="s">
        <v>16</v>
      </c>
      <c r="L3923" s="3"/>
    </row>
    <row r="3924" spans="1:12" ht="114.95" customHeight="1">
      <c r="A3924" s="32">
        <v>3877</v>
      </c>
      <c r="B3924" s="2">
        <v>43446</v>
      </c>
      <c r="C3924" s="3" t="s">
        <v>3562</v>
      </c>
      <c r="D3924" s="3" t="s">
        <v>3570</v>
      </c>
      <c r="E3924" s="4" t="s">
        <v>611</v>
      </c>
      <c r="F3924" s="2">
        <f t="shared" si="167"/>
        <v>43460</v>
      </c>
      <c r="G3924" s="5">
        <v>43462</v>
      </c>
      <c r="H3924" s="6">
        <v>25000</v>
      </c>
      <c r="I3924" s="7">
        <v>25000</v>
      </c>
      <c r="J3924" s="4" t="s">
        <v>19</v>
      </c>
      <c r="K3924" s="8" t="s">
        <v>16</v>
      </c>
      <c r="L3924" s="3"/>
    </row>
    <row r="3925" spans="1:12" ht="114.95" customHeight="1">
      <c r="A3925" s="32">
        <v>3878</v>
      </c>
      <c r="B3925" s="2">
        <v>43446</v>
      </c>
      <c r="C3925" s="3" t="s">
        <v>3562</v>
      </c>
      <c r="D3925" s="3" t="s">
        <v>2554</v>
      </c>
      <c r="E3925" s="4" t="s">
        <v>611</v>
      </c>
      <c r="F3925" s="2">
        <f t="shared" si="167"/>
        <v>43460</v>
      </c>
      <c r="G3925" s="5">
        <v>43462</v>
      </c>
      <c r="H3925" s="6">
        <v>25000</v>
      </c>
      <c r="I3925" s="7">
        <v>25000</v>
      </c>
      <c r="J3925" s="4" t="s">
        <v>19</v>
      </c>
      <c r="K3925" s="8" t="s">
        <v>16</v>
      </c>
      <c r="L3925" s="3"/>
    </row>
    <row r="3926" spans="1:12" ht="114.95" customHeight="1">
      <c r="A3926" s="32">
        <v>3879</v>
      </c>
      <c r="B3926" s="2">
        <v>43446</v>
      </c>
      <c r="C3926" s="3" t="s">
        <v>3562</v>
      </c>
      <c r="D3926" s="3" t="s">
        <v>3602</v>
      </c>
      <c r="E3926" s="4" t="s">
        <v>198</v>
      </c>
      <c r="F3926" s="2">
        <f t="shared" si="167"/>
        <v>43460</v>
      </c>
      <c r="G3926" s="5">
        <v>43462</v>
      </c>
      <c r="H3926" s="6">
        <v>25000</v>
      </c>
      <c r="I3926" s="7">
        <v>25000</v>
      </c>
      <c r="J3926" s="4" t="s">
        <v>19</v>
      </c>
      <c r="K3926" s="8" t="s">
        <v>16</v>
      </c>
      <c r="L3926" s="3"/>
    </row>
    <row r="3927" spans="1:12" ht="114.95" customHeight="1">
      <c r="A3927" s="32">
        <v>3880</v>
      </c>
      <c r="B3927" s="2">
        <v>43446</v>
      </c>
      <c r="C3927" s="3" t="s">
        <v>3562</v>
      </c>
      <c r="D3927" s="3" t="s">
        <v>3581</v>
      </c>
      <c r="E3927" s="4" t="s">
        <v>3603</v>
      </c>
      <c r="F3927" s="2">
        <f t="shared" si="167"/>
        <v>43460</v>
      </c>
      <c r="G3927" s="5">
        <v>43462</v>
      </c>
      <c r="H3927" s="6">
        <v>25000</v>
      </c>
      <c r="I3927" s="7">
        <v>25000</v>
      </c>
      <c r="J3927" s="4" t="s">
        <v>19</v>
      </c>
      <c r="K3927" s="8" t="s">
        <v>16</v>
      </c>
      <c r="L3927" s="3"/>
    </row>
    <row r="3928" spans="1:12" ht="114.95" customHeight="1">
      <c r="A3928" s="32">
        <v>3881</v>
      </c>
      <c r="B3928" s="2">
        <v>43455</v>
      </c>
      <c r="C3928" s="3" t="s">
        <v>3562</v>
      </c>
      <c r="D3928" s="3" t="s">
        <v>1381</v>
      </c>
      <c r="E3928" s="4" t="s">
        <v>1382</v>
      </c>
      <c r="F3928" s="2">
        <f t="shared" si="167"/>
        <v>43469</v>
      </c>
      <c r="G3928" s="5">
        <v>43476</v>
      </c>
      <c r="H3928" s="6">
        <v>25000</v>
      </c>
      <c r="I3928" s="7">
        <v>25000</v>
      </c>
      <c r="J3928" s="4" t="s">
        <v>19</v>
      </c>
      <c r="K3928" s="8" t="s">
        <v>16</v>
      </c>
      <c r="L3928" s="3"/>
    </row>
    <row r="3929" spans="1:12" ht="114.95" customHeight="1">
      <c r="A3929" s="32">
        <v>3882</v>
      </c>
      <c r="B3929" s="2">
        <v>43455</v>
      </c>
      <c r="C3929" s="3" t="s">
        <v>3562</v>
      </c>
      <c r="D3929" s="3" t="s">
        <v>606</v>
      </c>
      <c r="E3929" s="4" t="s">
        <v>1820</v>
      </c>
      <c r="F3929" s="2">
        <f t="shared" si="167"/>
        <v>43469</v>
      </c>
      <c r="G3929" s="5">
        <v>43476</v>
      </c>
      <c r="H3929" s="6">
        <v>25000</v>
      </c>
      <c r="I3929" s="7">
        <v>25000</v>
      </c>
      <c r="J3929" s="4" t="s">
        <v>19</v>
      </c>
      <c r="K3929" s="8" t="s">
        <v>16</v>
      </c>
      <c r="L3929" s="3"/>
    </row>
    <row r="3930" spans="1:12" ht="114.95" customHeight="1">
      <c r="A3930" s="32">
        <v>3883</v>
      </c>
      <c r="B3930" s="2">
        <v>43455</v>
      </c>
      <c r="C3930" s="2" t="s">
        <v>3562</v>
      </c>
      <c r="D3930" s="3" t="s">
        <v>3604</v>
      </c>
      <c r="E3930" s="4" t="s">
        <v>3605</v>
      </c>
      <c r="F3930" s="2">
        <f t="shared" si="167"/>
        <v>43469</v>
      </c>
      <c r="G3930" s="5">
        <v>43111</v>
      </c>
      <c r="H3930" s="6">
        <v>25000</v>
      </c>
      <c r="I3930" s="7">
        <v>25000</v>
      </c>
      <c r="J3930" s="4" t="s">
        <v>19</v>
      </c>
      <c r="K3930" s="8" t="s">
        <v>16</v>
      </c>
      <c r="L3930" s="3"/>
    </row>
    <row r="3931" spans="1:12" ht="114.95" customHeight="1">
      <c r="A3931" s="32">
        <v>3884</v>
      </c>
      <c r="B3931" s="2">
        <v>43494</v>
      </c>
      <c r="C3931" s="3" t="s">
        <v>3562</v>
      </c>
      <c r="D3931" s="3" t="s">
        <v>76</v>
      </c>
      <c r="E3931" s="4" t="s">
        <v>3606</v>
      </c>
      <c r="F3931" s="2">
        <f t="shared" si="167"/>
        <v>43508</v>
      </c>
      <c r="G3931" s="5">
        <v>43508</v>
      </c>
      <c r="H3931" s="6">
        <v>48000</v>
      </c>
      <c r="I3931" s="7">
        <v>48000</v>
      </c>
      <c r="J3931" s="4" t="s">
        <v>19</v>
      </c>
      <c r="K3931" s="8" t="s">
        <v>16</v>
      </c>
      <c r="L3931" s="3"/>
    </row>
    <row r="3932" spans="1:12" ht="114.95" customHeight="1">
      <c r="A3932" s="32">
        <v>3885</v>
      </c>
      <c r="B3932" s="2">
        <v>43496</v>
      </c>
      <c r="C3932" s="3" t="s">
        <v>3562</v>
      </c>
      <c r="D3932" s="3" t="s">
        <v>366</v>
      </c>
      <c r="E3932" s="4" t="s">
        <v>3607</v>
      </c>
      <c r="F3932" s="2">
        <f t="shared" si="167"/>
        <v>43510</v>
      </c>
      <c r="G3932" s="5">
        <v>42584</v>
      </c>
      <c r="H3932" s="6">
        <v>25000</v>
      </c>
      <c r="I3932" s="7">
        <v>25000</v>
      </c>
      <c r="J3932" s="4" t="s">
        <v>19</v>
      </c>
      <c r="K3932" s="8" t="s">
        <v>16</v>
      </c>
      <c r="L3932" s="3" t="s">
        <v>239</v>
      </c>
    </row>
    <row r="3933" spans="1:12" ht="114.95" customHeight="1">
      <c r="A3933" s="32">
        <v>3886</v>
      </c>
      <c r="B3933" s="2">
        <v>43496</v>
      </c>
      <c r="C3933" s="3" t="s">
        <v>3562</v>
      </c>
      <c r="D3933" s="3" t="s">
        <v>3600</v>
      </c>
      <c r="E3933" s="4" t="s">
        <v>306</v>
      </c>
      <c r="F3933" s="2">
        <f t="shared" si="167"/>
        <v>43510</v>
      </c>
      <c r="G3933" s="5">
        <v>42936</v>
      </c>
      <c r="H3933" s="6">
        <v>25000</v>
      </c>
      <c r="I3933" s="7">
        <v>25000</v>
      </c>
      <c r="J3933" s="4" t="s">
        <v>19</v>
      </c>
      <c r="K3933" s="8" t="s">
        <v>16</v>
      </c>
      <c r="L3933" s="3" t="s">
        <v>239</v>
      </c>
    </row>
    <row r="3934" spans="1:12" ht="114.95" customHeight="1">
      <c r="A3934" s="32">
        <v>3887</v>
      </c>
      <c r="B3934" s="2">
        <v>43496</v>
      </c>
      <c r="C3934" s="3" t="s">
        <v>3562</v>
      </c>
      <c r="D3934" s="3" t="s">
        <v>310</v>
      </c>
      <c r="E3934" s="4" t="s">
        <v>815</v>
      </c>
      <c r="F3934" s="2">
        <f t="shared" si="167"/>
        <v>43510</v>
      </c>
      <c r="G3934" s="5">
        <v>42936</v>
      </c>
      <c r="H3934" s="6">
        <v>27500</v>
      </c>
      <c r="I3934" s="7">
        <v>27500</v>
      </c>
      <c r="J3934" s="4" t="s">
        <v>19</v>
      </c>
      <c r="K3934" s="8" t="s">
        <v>16</v>
      </c>
      <c r="L3934" s="3" t="s">
        <v>239</v>
      </c>
    </row>
    <row r="3935" spans="1:12" ht="114.95" customHeight="1">
      <c r="A3935" s="32">
        <v>3888</v>
      </c>
      <c r="B3935" s="2">
        <v>43537</v>
      </c>
      <c r="C3935" s="3" t="s">
        <v>3562</v>
      </c>
      <c r="D3935" s="3" t="s">
        <v>3608</v>
      </c>
      <c r="E3935" s="4" t="s">
        <v>531</v>
      </c>
      <c r="F3935" s="2">
        <f t="shared" si="167"/>
        <v>43551</v>
      </c>
      <c r="G3935" s="5">
        <v>43551</v>
      </c>
      <c r="H3935" s="6">
        <v>35000</v>
      </c>
      <c r="I3935" s="7">
        <v>35000</v>
      </c>
      <c r="J3935" s="4" t="s">
        <v>30</v>
      </c>
      <c r="K3935" s="8" t="s">
        <v>16</v>
      </c>
      <c r="L3935" s="3"/>
    </row>
    <row r="3936" spans="1:12" ht="114.95" customHeight="1">
      <c r="A3936" s="32">
        <v>3889</v>
      </c>
      <c r="B3936" s="2">
        <v>43537</v>
      </c>
      <c r="C3936" s="3" t="s">
        <v>3562</v>
      </c>
      <c r="D3936" s="3" t="s">
        <v>55</v>
      </c>
      <c r="E3936" s="4" t="s">
        <v>3609</v>
      </c>
      <c r="F3936" s="2">
        <f t="shared" si="167"/>
        <v>43551</v>
      </c>
      <c r="G3936" s="5">
        <v>43551</v>
      </c>
      <c r="H3936" s="6">
        <v>30000</v>
      </c>
      <c r="I3936" s="7">
        <v>30000</v>
      </c>
      <c r="J3936" s="4" t="s">
        <v>19</v>
      </c>
      <c r="K3936" s="8" t="s">
        <v>16</v>
      </c>
      <c r="L3936" s="3"/>
    </row>
    <row r="3937" spans="1:12" ht="114.95" customHeight="1">
      <c r="A3937" s="32">
        <v>3890</v>
      </c>
      <c r="B3937" s="2">
        <v>43556</v>
      </c>
      <c r="C3937" s="3" t="s">
        <v>3562</v>
      </c>
      <c r="D3937" s="3" t="s">
        <v>3608</v>
      </c>
      <c r="E3937" s="4" t="s">
        <v>3610</v>
      </c>
      <c r="F3937" s="2">
        <f t="shared" si="167"/>
        <v>43570</v>
      </c>
      <c r="G3937" s="5">
        <v>43570</v>
      </c>
      <c r="H3937" s="6">
        <v>80000</v>
      </c>
      <c r="I3937" s="7">
        <v>80000</v>
      </c>
      <c r="J3937" s="4" t="s">
        <v>15</v>
      </c>
      <c r="K3937" s="8" t="s">
        <v>16</v>
      </c>
      <c r="L3937" s="3"/>
    </row>
    <row r="3938" spans="1:12" ht="114.95" customHeight="1">
      <c r="A3938" s="32">
        <v>3891</v>
      </c>
      <c r="B3938" s="2">
        <v>43560</v>
      </c>
      <c r="C3938" s="3" t="s">
        <v>3562</v>
      </c>
      <c r="D3938" s="3" t="s">
        <v>824</v>
      </c>
      <c r="E3938" s="4" t="s">
        <v>3611</v>
      </c>
      <c r="F3938" s="2">
        <f t="shared" si="167"/>
        <v>43574</v>
      </c>
      <c r="G3938" s="5">
        <v>43577</v>
      </c>
      <c r="H3938" s="6">
        <v>75780</v>
      </c>
      <c r="I3938" s="7">
        <v>75780</v>
      </c>
      <c r="J3938" s="4" t="s">
        <v>15</v>
      </c>
      <c r="K3938" s="8" t="s">
        <v>16</v>
      </c>
      <c r="L3938" s="3"/>
    </row>
    <row r="3939" spans="1:12" ht="114.95" customHeight="1">
      <c r="A3939" s="32">
        <v>3896</v>
      </c>
      <c r="B3939" s="2">
        <v>43591</v>
      </c>
      <c r="C3939" s="3" t="s">
        <v>3562</v>
      </c>
      <c r="D3939" s="3" t="s">
        <v>3612</v>
      </c>
      <c r="E3939" s="4" t="s">
        <v>3613</v>
      </c>
      <c r="F3939" s="2">
        <v>43635</v>
      </c>
      <c r="G3939" s="5">
        <v>43640</v>
      </c>
      <c r="H3939" s="6">
        <v>38842</v>
      </c>
      <c r="I3939" s="7">
        <v>38842</v>
      </c>
      <c r="J3939" s="4" t="s">
        <v>15</v>
      </c>
      <c r="K3939" s="8" t="s">
        <v>16</v>
      </c>
      <c r="L3939" s="3"/>
    </row>
    <row r="3940" spans="1:12" ht="114.95" customHeight="1">
      <c r="A3940" s="32">
        <v>3897</v>
      </c>
      <c r="B3940" s="2">
        <v>43591</v>
      </c>
      <c r="C3940" s="3" t="s">
        <v>3562</v>
      </c>
      <c r="D3940" s="3" t="s">
        <v>3614</v>
      </c>
      <c r="E3940" s="4" t="s">
        <v>292</v>
      </c>
      <c r="F3940" s="2">
        <v>43635</v>
      </c>
      <c r="G3940" s="5">
        <v>43640</v>
      </c>
      <c r="H3940" s="6">
        <v>27957</v>
      </c>
      <c r="I3940" s="7">
        <v>27957</v>
      </c>
      <c r="J3940" s="4" t="s">
        <v>15</v>
      </c>
      <c r="K3940" s="8" t="s">
        <v>16</v>
      </c>
      <c r="L3940" s="3"/>
    </row>
    <row r="3941" spans="1:12" ht="114.95" customHeight="1">
      <c r="A3941" s="32">
        <v>3892</v>
      </c>
      <c r="B3941" s="2">
        <v>43616</v>
      </c>
      <c r="C3941" s="3" t="s">
        <v>3562</v>
      </c>
      <c r="D3941" s="3" t="s">
        <v>3615</v>
      </c>
      <c r="E3941" s="4" t="s">
        <v>3616</v>
      </c>
      <c r="F3941" s="2">
        <v>43630</v>
      </c>
      <c r="G3941" s="5">
        <v>43640</v>
      </c>
      <c r="H3941" s="6">
        <v>29915</v>
      </c>
      <c r="I3941" s="7">
        <v>29915</v>
      </c>
      <c r="J3941" s="4" t="s">
        <v>37</v>
      </c>
      <c r="K3941" s="8" t="s">
        <v>16</v>
      </c>
      <c r="L3941" s="3"/>
    </row>
    <row r="3942" spans="1:12" ht="114.95" customHeight="1">
      <c r="A3942" s="32">
        <v>3893</v>
      </c>
      <c r="B3942" s="2">
        <v>43616</v>
      </c>
      <c r="C3942" s="3" t="s">
        <v>3562</v>
      </c>
      <c r="D3942" s="3" t="s">
        <v>3617</v>
      </c>
      <c r="E3942" s="4" t="s">
        <v>3616</v>
      </c>
      <c r="F3942" s="2">
        <v>43630</v>
      </c>
      <c r="G3942" s="5">
        <v>43640</v>
      </c>
      <c r="H3942" s="6">
        <v>25081</v>
      </c>
      <c r="I3942" s="7">
        <v>25081</v>
      </c>
      <c r="J3942" s="4" t="s">
        <v>37</v>
      </c>
      <c r="K3942" s="8" t="s">
        <v>16</v>
      </c>
      <c r="L3942" s="3"/>
    </row>
    <row r="3943" spans="1:12" ht="114.95" customHeight="1">
      <c r="A3943" s="32">
        <v>3898</v>
      </c>
      <c r="B3943" s="2">
        <v>43649</v>
      </c>
      <c r="C3943" s="3" t="s">
        <v>3562</v>
      </c>
      <c r="D3943" s="3" t="s">
        <v>55</v>
      </c>
      <c r="E3943" s="4" t="s">
        <v>56</v>
      </c>
      <c r="F3943" s="2">
        <f t="shared" ref="F3943:F3948" si="168">SUM(B3943+14)</f>
        <v>43663</v>
      </c>
      <c r="G3943" s="5">
        <v>43663</v>
      </c>
      <c r="H3943" s="6">
        <v>67000</v>
      </c>
      <c r="I3943" s="7">
        <v>67000</v>
      </c>
      <c r="J3943" s="4" t="s">
        <v>19</v>
      </c>
      <c r="K3943" s="8" t="s">
        <v>16</v>
      </c>
      <c r="L3943" s="3"/>
    </row>
    <row r="3944" spans="1:12" ht="114.95" customHeight="1">
      <c r="A3944" s="32">
        <v>3899</v>
      </c>
      <c r="B3944" s="2">
        <v>43649</v>
      </c>
      <c r="C3944" s="3" t="s">
        <v>3562</v>
      </c>
      <c r="D3944" s="3" t="s">
        <v>538</v>
      </c>
      <c r="E3944" s="4" t="s">
        <v>158</v>
      </c>
      <c r="F3944" s="2">
        <f t="shared" si="168"/>
        <v>43663</v>
      </c>
      <c r="G3944" s="5">
        <v>43663</v>
      </c>
      <c r="H3944" s="6">
        <v>67000</v>
      </c>
      <c r="I3944" s="7">
        <v>67000</v>
      </c>
      <c r="J3944" s="4" t="s">
        <v>19</v>
      </c>
      <c r="K3944" s="8" t="s">
        <v>16</v>
      </c>
      <c r="L3944" s="3"/>
    </row>
    <row r="3945" spans="1:12" ht="114.95" customHeight="1">
      <c r="A3945" s="32">
        <v>3900</v>
      </c>
      <c r="B3945" s="2">
        <v>43649</v>
      </c>
      <c r="C3945" s="3" t="s">
        <v>3562</v>
      </c>
      <c r="D3945" s="3" t="s">
        <v>35</v>
      </c>
      <c r="E3945" s="4" t="s">
        <v>550</v>
      </c>
      <c r="F3945" s="2">
        <f t="shared" si="168"/>
        <v>43663</v>
      </c>
      <c r="G3945" s="5">
        <v>43663</v>
      </c>
      <c r="H3945" s="6">
        <v>145000</v>
      </c>
      <c r="I3945" s="7">
        <v>145000</v>
      </c>
      <c r="J3945" s="4" t="s">
        <v>19</v>
      </c>
      <c r="K3945" s="8" t="s">
        <v>16</v>
      </c>
      <c r="L3945" s="3"/>
    </row>
    <row r="3946" spans="1:12" ht="114.95" customHeight="1">
      <c r="A3946" s="32">
        <v>3901</v>
      </c>
      <c r="B3946" s="2">
        <v>43649</v>
      </c>
      <c r="C3946" s="3" t="s">
        <v>3562</v>
      </c>
      <c r="D3946" s="3" t="s">
        <v>3582</v>
      </c>
      <c r="E3946" s="4" t="s">
        <v>3618</v>
      </c>
      <c r="F3946" s="2">
        <f t="shared" si="168"/>
        <v>43663</v>
      </c>
      <c r="G3946" s="5">
        <v>43663</v>
      </c>
      <c r="H3946" s="6">
        <v>31700</v>
      </c>
      <c r="I3946" s="7">
        <v>31700</v>
      </c>
      <c r="J3946" s="4" t="s">
        <v>15</v>
      </c>
      <c r="K3946" s="8" t="s">
        <v>16</v>
      </c>
      <c r="L3946" s="3"/>
    </row>
    <row r="3947" spans="1:12" ht="114.95" customHeight="1">
      <c r="A3947" s="32">
        <v>3902</v>
      </c>
      <c r="B3947" s="2">
        <v>43662</v>
      </c>
      <c r="C3947" s="3" t="s">
        <v>3562</v>
      </c>
      <c r="D3947" s="3" t="s">
        <v>207</v>
      </c>
      <c r="E3947" s="4" t="s">
        <v>78</v>
      </c>
      <c r="F3947" s="2">
        <f t="shared" si="168"/>
        <v>43676</v>
      </c>
      <c r="G3947" s="5">
        <v>43676</v>
      </c>
      <c r="H3947" s="6">
        <v>295800</v>
      </c>
      <c r="I3947" s="7">
        <v>295800</v>
      </c>
      <c r="J3947" s="4" t="s">
        <v>19</v>
      </c>
      <c r="K3947" s="8" t="s">
        <v>16</v>
      </c>
      <c r="L3947" s="3"/>
    </row>
    <row r="3948" spans="1:12" ht="114.95" customHeight="1">
      <c r="A3948" s="32">
        <v>3903</v>
      </c>
      <c r="B3948" s="2">
        <v>43676</v>
      </c>
      <c r="C3948" s="3" t="s">
        <v>3562</v>
      </c>
      <c r="D3948" s="3" t="s">
        <v>192</v>
      </c>
      <c r="E3948" s="4" t="s">
        <v>93</v>
      </c>
      <c r="F3948" s="2">
        <f t="shared" si="168"/>
        <v>43690</v>
      </c>
      <c r="G3948" s="5">
        <v>43691</v>
      </c>
      <c r="H3948" s="6">
        <v>514080</v>
      </c>
      <c r="I3948" s="7">
        <v>514080</v>
      </c>
      <c r="J3948" s="4" t="s">
        <v>210</v>
      </c>
      <c r="K3948" s="8" t="s">
        <v>16</v>
      </c>
      <c r="L3948" s="3"/>
    </row>
    <row r="3949" spans="1:12" ht="114.95" customHeight="1">
      <c r="A3949" s="32">
        <v>3909</v>
      </c>
      <c r="B3949" s="2">
        <v>43740.530555555553</v>
      </c>
      <c r="C3949" s="3" t="s">
        <v>3562</v>
      </c>
      <c r="D3949" s="3" t="s">
        <v>35</v>
      </c>
      <c r="E3949" s="4" t="s">
        <v>159</v>
      </c>
      <c r="F3949" s="2">
        <v>43755</v>
      </c>
      <c r="G3949" s="5">
        <v>43752</v>
      </c>
      <c r="H3949" s="6">
        <v>128000</v>
      </c>
      <c r="I3949" s="7">
        <v>128000</v>
      </c>
      <c r="J3949" s="4" t="s">
        <v>19</v>
      </c>
      <c r="K3949" s="8" t="s">
        <v>16</v>
      </c>
      <c r="L3949" s="3" t="s">
        <v>146</v>
      </c>
    </row>
    <row r="3950" spans="1:12" ht="114.95" customHeight="1">
      <c r="A3950" s="32">
        <v>3905</v>
      </c>
      <c r="B3950" s="2">
        <v>43740.53125</v>
      </c>
      <c r="C3950" s="3" t="s">
        <v>3562</v>
      </c>
      <c r="D3950" s="3" t="s">
        <v>43</v>
      </c>
      <c r="E3950" s="4" t="s">
        <v>159</v>
      </c>
      <c r="F3950" s="2">
        <v>43755</v>
      </c>
      <c r="G3950" s="5">
        <v>43752</v>
      </c>
      <c r="H3950" s="6">
        <v>80000</v>
      </c>
      <c r="I3950" s="7">
        <v>80000</v>
      </c>
      <c r="J3950" s="4" t="s">
        <v>19</v>
      </c>
      <c r="K3950" s="8" t="s">
        <v>16</v>
      </c>
      <c r="L3950" s="3" t="s">
        <v>146</v>
      </c>
    </row>
    <row r="3951" spans="1:12" ht="114.95" customHeight="1">
      <c r="A3951" s="32">
        <v>3908</v>
      </c>
      <c r="B3951" s="2">
        <v>43740.53402777778</v>
      </c>
      <c r="C3951" s="3" t="s">
        <v>3562</v>
      </c>
      <c r="D3951" s="3" t="s">
        <v>2017</v>
      </c>
      <c r="E3951" s="4" t="s">
        <v>3619</v>
      </c>
      <c r="F3951" s="2">
        <v>43755</v>
      </c>
      <c r="G3951" s="5">
        <v>43752</v>
      </c>
      <c r="H3951" s="6">
        <v>85000</v>
      </c>
      <c r="I3951" s="7">
        <v>85000</v>
      </c>
      <c r="J3951" s="4" t="s">
        <v>19</v>
      </c>
      <c r="K3951" s="8" t="s">
        <v>16</v>
      </c>
      <c r="L3951" s="3" t="s">
        <v>146</v>
      </c>
    </row>
    <row r="3952" spans="1:12" ht="114.95" customHeight="1">
      <c r="A3952" s="32">
        <v>3910</v>
      </c>
      <c r="B3952" s="2">
        <v>43740.54791666667</v>
      </c>
      <c r="C3952" s="3" t="s">
        <v>3562</v>
      </c>
      <c r="D3952" s="3" t="s">
        <v>3620</v>
      </c>
      <c r="E3952" s="4" t="s">
        <v>3621</v>
      </c>
      <c r="F3952" s="2">
        <v>43755</v>
      </c>
      <c r="G3952" s="5">
        <v>43752</v>
      </c>
      <c r="H3952" s="6">
        <v>95000</v>
      </c>
      <c r="I3952" s="7">
        <v>95000</v>
      </c>
      <c r="J3952" s="4" t="s">
        <v>51</v>
      </c>
      <c r="K3952" s="8" t="s">
        <v>16</v>
      </c>
      <c r="L3952" s="3" t="s">
        <v>146</v>
      </c>
    </row>
    <row r="3953" spans="1:12" ht="114.95" customHeight="1">
      <c r="A3953" s="32">
        <v>3906</v>
      </c>
      <c r="B3953" s="2">
        <v>43742.573611111111</v>
      </c>
      <c r="C3953" s="3" t="s">
        <v>3562</v>
      </c>
      <c r="D3953" s="3" t="s">
        <v>76</v>
      </c>
      <c r="E3953" s="4" t="s">
        <v>344</v>
      </c>
      <c r="F3953" s="2">
        <v>43759</v>
      </c>
      <c r="G3953" s="5">
        <v>43752</v>
      </c>
      <c r="H3953" s="6">
        <v>160000</v>
      </c>
      <c r="I3953" s="7">
        <v>160000</v>
      </c>
      <c r="J3953" s="4" t="s">
        <v>19</v>
      </c>
      <c r="K3953" s="8" t="s">
        <v>16</v>
      </c>
      <c r="L3953" s="3" t="s">
        <v>146</v>
      </c>
    </row>
    <row r="3954" spans="1:12" ht="114.95" customHeight="1">
      <c r="A3954" s="32">
        <v>3894</v>
      </c>
      <c r="B3954" s="2">
        <v>43744</v>
      </c>
      <c r="C3954" s="3" t="s">
        <v>3562</v>
      </c>
      <c r="D3954" s="3" t="s">
        <v>375</v>
      </c>
      <c r="E3954" s="4" t="s">
        <v>3622</v>
      </c>
      <c r="F3954" s="2">
        <v>43640</v>
      </c>
      <c r="G3954" s="5">
        <v>43646</v>
      </c>
      <c r="H3954" s="6">
        <v>27000</v>
      </c>
      <c r="I3954" s="7">
        <v>27000</v>
      </c>
      <c r="J3954" s="4" t="s">
        <v>19</v>
      </c>
      <c r="K3954" s="8" t="s">
        <v>16</v>
      </c>
      <c r="L3954" s="3"/>
    </row>
    <row r="3955" spans="1:12" ht="114.95" customHeight="1">
      <c r="A3955" s="32">
        <v>3895</v>
      </c>
      <c r="B3955" s="2">
        <v>43744</v>
      </c>
      <c r="C3955" s="3" t="s">
        <v>3562</v>
      </c>
      <c r="D3955" s="3" t="s">
        <v>829</v>
      </c>
      <c r="E3955" s="4" t="s">
        <v>3623</v>
      </c>
      <c r="F3955" s="2">
        <v>43640</v>
      </c>
      <c r="G3955" s="5">
        <v>43645</v>
      </c>
      <c r="H3955" s="6">
        <v>25000</v>
      </c>
      <c r="I3955" s="7">
        <v>25000</v>
      </c>
      <c r="J3955" s="4" t="s">
        <v>19</v>
      </c>
      <c r="K3955" s="8" t="s">
        <v>16</v>
      </c>
      <c r="L3955" s="3"/>
    </row>
    <row r="3956" spans="1:12" ht="114.95" customHeight="1">
      <c r="A3956" s="32">
        <v>3904</v>
      </c>
      <c r="B3956" s="2">
        <v>43762.731249999997</v>
      </c>
      <c r="C3956" s="3" t="s">
        <v>3562</v>
      </c>
      <c r="D3956" s="3" t="s">
        <v>3608</v>
      </c>
      <c r="E3956" s="4" t="s">
        <v>2815</v>
      </c>
      <c r="F3956" s="2">
        <v>43776</v>
      </c>
      <c r="G3956" s="5">
        <v>43774</v>
      </c>
      <c r="H3956" s="6">
        <v>75000</v>
      </c>
      <c r="I3956" s="7">
        <v>75000</v>
      </c>
      <c r="J3956" s="4" t="s">
        <v>51</v>
      </c>
      <c r="K3956" s="8" t="s">
        <v>16</v>
      </c>
      <c r="L3956" s="3" t="s">
        <v>146</v>
      </c>
    </row>
    <row r="3957" spans="1:12" ht="114.95" customHeight="1">
      <c r="A3957" s="32">
        <v>3907</v>
      </c>
      <c r="B3957" s="2">
        <v>43762.736111111109</v>
      </c>
      <c r="C3957" s="3" t="s">
        <v>3562</v>
      </c>
      <c r="D3957" s="3" t="s">
        <v>644</v>
      </c>
      <c r="E3957" s="4" t="s">
        <v>344</v>
      </c>
      <c r="F3957" s="2">
        <v>43776</v>
      </c>
      <c r="G3957" s="5">
        <v>43774</v>
      </c>
      <c r="H3957" s="6">
        <v>56424.6</v>
      </c>
      <c r="I3957" s="7">
        <v>56424.6</v>
      </c>
      <c r="J3957" s="4" t="s">
        <v>19</v>
      </c>
      <c r="K3957" s="8" t="s">
        <v>16</v>
      </c>
      <c r="L3957" s="3" t="s">
        <v>146</v>
      </c>
    </row>
    <row r="3958" spans="1:12" ht="114.95" customHeight="1">
      <c r="A3958" s="32">
        <v>3911</v>
      </c>
      <c r="B3958" s="12">
        <v>43893.674305555556</v>
      </c>
      <c r="C3958" s="13" t="s">
        <v>3562</v>
      </c>
      <c r="D3958" s="13" t="s">
        <v>3624</v>
      </c>
      <c r="E3958" s="13" t="s">
        <v>3625</v>
      </c>
      <c r="F3958" s="12">
        <v>43907</v>
      </c>
      <c r="G3958" s="12">
        <v>43861</v>
      </c>
      <c r="H3958" s="14">
        <v>35075</v>
      </c>
      <c r="I3958" s="14">
        <v>35075</v>
      </c>
      <c r="J3958" s="13" t="s">
        <v>15</v>
      </c>
      <c r="K3958" s="13" t="s">
        <v>16</v>
      </c>
      <c r="L3958" s="3"/>
    </row>
    <row r="3959" spans="1:12" ht="114.95" customHeight="1">
      <c r="A3959" s="32">
        <v>3913</v>
      </c>
      <c r="B3959" s="2">
        <v>43950.695138888892</v>
      </c>
      <c r="C3959" s="3" t="s">
        <v>3562</v>
      </c>
      <c r="D3959" s="3" t="s">
        <v>178</v>
      </c>
      <c r="E3959" s="3" t="s">
        <v>29</v>
      </c>
      <c r="F3959" s="2">
        <f t="shared" ref="F3959:F3980" si="169">SUM(B3959+14)</f>
        <v>43964.695138888892</v>
      </c>
      <c r="G3959" s="2">
        <v>43956</v>
      </c>
      <c r="H3959" s="10">
        <v>56501</v>
      </c>
      <c r="I3959" s="10">
        <v>56501</v>
      </c>
      <c r="J3959" s="3" t="s">
        <v>15</v>
      </c>
      <c r="K3959" s="3" t="s">
        <v>16</v>
      </c>
      <c r="L3959" s="3"/>
    </row>
    <row r="3960" spans="1:12" ht="114.95" customHeight="1">
      <c r="A3960" s="32">
        <v>3912</v>
      </c>
      <c r="B3960" s="2">
        <v>43971.617361111108</v>
      </c>
      <c r="C3960" s="3" t="s">
        <v>3562</v>
      </c>
      <c r="D3960" s="3" t="s">
        <v>564</v>
      </c>
      <c r="E3960" s="3" t="s">
        <v>136</v>
      </c>
      <c r="F3960" s="2">
        <f t="shared" si="169"/>
        <v>43985.617361111108</v>
      </c>
      <c r="G3960" s="2">
        <v>44185</v>
      </c>
      <c r="H3960" s="10">
        <v>128000</v>
      </c>
      <c r="I3960" s="10">
        <v>128000</v>
      </c>
      <c r="J3960" s="3" t="s">
        <v>64</v>
      </c>
      <c r="K3960" s="3" t="s">
        <v>16</v>
      </c>
      <c r="L3960" s="3"/>
    </row>
    <row r="3961" spans="1:12" ht="114.95" customHeight="1">
      <c r="A3961" s="32">
        <v>3914</v>
      </c>
      <c r="B3961" s="2">
        <v>43977.671527777777</v>
      </c>
      <c r="C3961" s="3" t="s">
        <v>3562</v>
      </c>
      <c r="D3961" s="3" t="s">
        <v>3626</v>
      </c>
      <c r="E3961" s="3" t="s">
        <v>3627</v>
      </c>
      <c r="F3961" s="2">
        <f t="shared" si="169"/>
        <v>43991.671527777777</v>
      </c>
      <c r="G3961" s="2">
        <v>43992</v>
      </c>
      <c r="H3961" s="10">
        <v>66800</v>
      </c>
      <c r="I3961" s="10">
        <v>66800</v>
      </c>
      <c r="J3961" s="3" t="s">
        <v>15</v>
      </c>
      <c r="K3961" s="3" t="s">
        <v>16</v>
      </c>
      <c r="L3961" s="13"/>
    </row>
    <row r="3962" spans="1:12" ht="114.95" customHeight="1">
      <c r="A3962" s="32">
        <v>3915</v>
      </c>
      <c r="B3962" s="2">
        <v>43991.751388888886</v>
      </c>
      <c r="C3962" s="3" t="s">
        <v>3562</v>
      </c>
      <c r="D3962" s="3" t="s">
        <v>123</v>
      </c>
      <c r="E3962" s="3" t="s">
        <v>124</v>
      </c>
      <c r="F3962" s="2">
        <f t="shared" si="169"/>
        <v>44005.751388888886</v>
      </c>
      <c r="G3962" s="2">
        <v>44013</v>
      </c>
      <c r="H3962" s="10">
        <v>900000</v>
      </c>
      <c r="I3962" s="10">
        <v>11000000</v>
      </c>
      <c r="J3962" s="3" t="s">
        <v>19</v>
      </c>
      <c r="K3962" s="3" t="s">
        <v>16</v>
      </c>
      <c r="L3962" s="3"/>
    </row>
    <row r="3963" spans="1:12" ht="114.95" customHeight="1">
      <c r="A3963" s="32">
        <v>3916</v>
      </c>
      <c r="B3963" s="2">
        <v>43991.753472222219</v>
      </c>
      <c r="C3963" s="3" t="s">
        <v>3562</v>
      </c>
      <c r="D3963" s="3" t="s">
        <v>43</v>
      </c>
      <c r="E3963" s="3" t="s">
        <v>899</v>
      </c>
      <c r="F3963" s="2">
        <f t="shared" si="169"/>
        <v>44005.753472222219</v>
      </c>
      <c r="G3963" s="2">
        <v>44013</v>
      </c>
      <c r="H3963" s="10">
        <v>92000</v>
      </c>
      <c r="I3963" s="10">
        <v>92000</v>
      </c>
      <c r="J3963" s="25" t="s">
        <v>19</v>
      </c>
      <c r="K3963" s="3" t="s">
        <v>16</v>
      </c>
      <c r="L3963" s="3"/>
    </row>
    <row r="3964" spans="1:12" ht="114.95" customHeight="1">
      <c r="A3964" s="32">
        <v>3917</v>
      </c>
      <c r="B3964" s="2">
        <v>43991.757638888892</v>
      </c>
      <c r="C3964" s="3" t="s">
        <v>3562</v>
      </c>
      <c r="D3964" s="3" t="s">
        <v>3436</v>
      </c>
      <c r="E3964" s="3" t="s">
        <v>124</v>
      </c>
      <c r="F3964" s="2">
        <f t="shared" si="169"/>
        <v>44005.757638888892</v>
      </c>
      <c r="G3964" s="2">
        <v>44013</v>
      </c>
      <c r="H3964" s="10">
        <v>128000</v>
      </c>
      <c r="I3964" s="10">
        <v>128000</v>
      </c>
      <c r="J3964" s="3" t="s">
        <v>19</v>
      </c>
      <c r="K3964" s="3" t="s">
        <v>16</v>
      </c>
      <c r="L3964" s="3"/>
    </row>
    <row r="3965" spans="1:12" ht="114.95" customHeight="1">
      <c r="A3965" s="32">
        <v>3918</v>
      </c>
      <c r="B3965" s="2">
        <v>43991.760416666664</v>
      </c>
      <c r="C3965" s="3" t="s">
        <v>3562</v>
      </c>
      <c r="D3965" s="3" t="s">
        <v>644</v>
      </c>
      <c r="E3965" s="3" t="s">
        <v>3628</v>
      </c>
      <c r="F3965" s="2">
        <f t="shared" si="169"/>
        <v>44005.760416666664</v>
      </c>
      <c r="G3965" s="2">
        <v>44013</v>
      </c>
      <c r="H3965" s="10">
        <v>75000</v>
      </c>
      <c r="I3965" s="10">
        <v>75000</v>
      </c>
      <c r="J3965" s="3" t="s">
        <v>19</v>
      </c>
      <c r="K3965" s="3" t="s">
        <v>16</v>
      </c>
      <c r="L3965" s="3"/>
    </row>
    <row r="3966" spans="1:12" ht="114.95" customHeight="1">
      <c r="A3966" s="32">
        <v>3919</v>
      </c>
      <c r="B3966" s="2">
        <v>43991.762499999997</v>
      </c>
      <c r="C3966" s="3" t="s">
        <v>3562</v>
      </c>
      <c r="D3966" s="3" t="s">
        <v>3608</v>
      </c>
      <c r="E3966" s="3" t="s">
        <v>2815</v>
      </c>
      <c r="F3966" s="2">
        <f t="shared" si="169"/>
        <v>44005.762499999997</v>
      </c>
      <c r="G3966" s="2">
        <v>44013</v>
      </c>
      <c r="H3966" s="10">
        <v>102000</v>
      </c>
      <c r="I3966" s="10">
        <v>102000</v>
      </c>
      <c r="J3966" s="3" t="s">
        <v>19</v>
      </c>
      <c r="K3966" s="3" t="s">
        <v>16</v>
      </c>
      <c r="L3966" s="3"/>
    </row>
    <row r="3967" spans="1:12" ht="114.95" customHeight="1">
      <c r="A3967" s="32">
        <v>3920</v>
      </c>
      <c r="B3967" s="2">
        <v>43991.771527777775</v>
      </c>
      <c r="C3967" s="3" t="s">
        <v>3562</v>
      </c>
      <c r="D3967" s="3" t="s">
        <v>3570</v>
      </c>
      <c r="E3967" s="3" t="s">
        <v>897</v>
      </c>
      <c r="F3967" s="2">
        <f t="shared" si="169"/>
        <v>44005.771527777775</v>
      </c>
      <c r="G3967" s="2">
        <v>44013</v>
      </c>
      <c r="H3967" s="10">
        <v>28000</v>
      </c>
      <c r="I3967" s="10">
        <v>28000</v>
      </c>
      <c r="J3967" s="3" t="s">
        <v>19</v>
      </c>
      <c r="K3967" s="3" t="s">
        <v>16</v>
      </c>
      <c r="L3967" s="3"/>
    </row>
    <row r="3968" spans="1:12" ht="114.95" customHeight="1">
      <c r="A3968" s="32">
        <v>3921</v>
      </c>
      <c r="B3968" s="2">
        <v>43991.772916666669</v>
      </c>
      <c r="C3968" s="3" t="s">
        <v>3562</v>
      </c>
      <c r="D3968" s="3" t="s">
        <v>351</v>
      </c>
      <c r="E3968" s="3" t="s">
        <v>3629</v>
      </c>
      <c r="F3968" s="2">
        <f t="shared" si="169"/>
        <v>44005.772916666669</v>
      </c>
      <c r="G3968" s="2">
        <v>44013</v>
      </c>
      <c r="H3968" s="10">
        <v>49000</v>
      </c>
      <c r="I3968" s="10">
        <v>49000</v>
      </c>
      <c r="J3968" s="3" t="s">
        <v>19</v>
      </c>
      <c r="K3968" s="3" t="s">
        <v>16</v>
      </c>
      <c r="L3968" s="3"/>
    </row>
    <row r="3969" spans="1:12" ht="114.95" customHeight="1">
      <c r="A3969" s="32">
        <v>3922</v>
      </c>
      <c r="B3969" s="2">
        <v>43991.775694444441</v>
      </c>
      <c r="C3969" s="3" t="s">
        <v>3562</v>
      </c>
      <c r="D3969" s="3" t="s">
        <v>192</v>
      </c>
      <c r="E3969" s="3" t="s">
        <v>180</v>
      </c>
      <c r="F3969" s="2">
        <f t="shared" si="169"/>
        <v>44005.775694444441</v>
      </c>
      <c r="G3969" s="2">
        <v>44044</v>
      </c>
      <c r="H3969" s="10">
        <v>525000</v>
      </c>
      <c r="I3969" s="10">
        <v>525000</v>
      </c>
      <c r="J3969" s="3" t="s">
        <v>19</v>
      </c>
      <c r="K3969" s="3" t="s">
        <v>16</v>
      </c>
      <c r="L3969" s="3"/>
    </row>
    <row r="3970" spans="1:12" ht="114.95" customHeight="1">
      <c r="A3970" s="32">
        <v>3923</v>
      </c>
      <c r="B3970" s="2">
        <v>43991.777083333334</v>
      </c>
      <c r="C3970" s="3" t="s">
        <v>3562</v>
      </c>
      <c r="D3970" s="3" t="s">
        <v>221</v>
      </c>
      <c r="E3970" s="3" t="s">
        <v>746</v>
      </c>
      <c r="F3970" s="2">
        <f t="shared" si="169"/>
        <v>44005.777083333334</v>
      </c>
      <c r="G3970" s="2">
        <v>44013</v>
      </c>
      <c r="H3970" s="10">
        <v>310000</v>
      </c>
      <c r="I3970" s="10">
        <v>310000</v>
      </c>
      <c r="J3970" s="3" t="s">
        <v>19</v>
      </c>
      <c r="K3970" s="3" t="s">
        <v>16</v>
      </c>
      <c r="L3970" s="3"/>
    </row>
    <row r="3971" spans="1:12" ht="114.95" customHeight="1">
      <c r="A3971" s="32">
        <v>3924</v>
      </c>
      <c r="B3971" s="2">
        <v>43991.786805555559</v>
      </c>
      <c r="C3971" s="3" t="s">
        <v>3562</v>
      </c>
      <c r="D3971" s="3" t="s">
        <v>76</v>
      </c>
      <c r="E3971" s="3" t="s">
        <v>264</v>
      </c>
      <c r="F3971" s="2">
        <f t="shared" si="169"/>
        <v>44005.786805555559</v>
      </c>
      <c r="G3971" s="2">
        <v>44013</v>
      </c>
      <c r="H3971" s="10">
        <v>130000</v>
      </c>
      <c r="I3971" s="10">
        <v>130000</v>
      </c>
      <c r="J3971" s="3" t="s">
        <v>19</v>
      </c>
      <c r="K3971" s="3" t="s">
        <v>16</v>
      </c>
      <c r="L3971" s="3"/>
    </row>
    <row r="3972" spans="1:12" ht="114.95" customHeight="1">
      <c r="A3972" s="32">
        <v>3925</v>
      </c>
      <c r="B3972" s="2">
        <v>43992.457638888889</v>
      </c>
      <c r="C3972" s="3" t="s">
        <v>3562</v>
      </c>
      <c r="D3972" s="3" t="s">
        <v>3626</v>
      </c>
      <c r="E3972" s="3" t="s">
        <v>3630</v>
      </c>
      <c r="F3972" s="2">
        <f t="shared" si="169"/>
        <v>44006.457638888889</v>
      </c>
      <c r="G3972" s="2">
        <v>44007</v>
      </c>
      <c r="H3972" s="10">
        <v>50700</v>
      </c>
      <c r="I3972" s="10">
        <v>50700</v>
      </c>
      <c r="J3972" s="3" t="s">
        <v>15</v>
      </c>
      <c r="K3972" s="3" t="s">
        <v>16</v>
      </c>
      <c r="L3972" s="3"/>
    </row>
    <row r="3973" spans="1:12" ht="114.95" customHeight="1">
      <c r="A3973" s="32">
        <v>3926</v>
      </c>
      <c r="B3973" s="2">
        <v>44011.493055555555</v>
      </c>
      <c r="C3973" s="3" t="s">
        <v>3562</v>
      </c>
      <c r="D3973" s="3" t="s">
        <v>2017</v>
      </c>
      <c r="E3973" s="3" t="s">
        <v>3631</v>
      </c>
      <c r="F3973" s="2">
        <f t="shared" si="169"/>
        <v>44025.493055555555</v>
      </c>
      <c r="G3973" s="2">
        <v>44027</v>
      </c>
      <c r="H3973" s="10">
        <v>35974</v>
      </c>
      <c r="I3973" s="10">
        <v>35974</v>
      </c>
      <c r="J3973" s="3" t="s">
        <v>15</v>
      </c>
      <c r="K3973" s="3" t="s">
        <v>16</v>
      </c>
      <c r="L3973" s="3"/>
    </row>
    <row r="3974" spans="1:12" ht="114.95" customHeight="1">
      <c r="A3974" s="32">
        <v>3927</v>
      </c>
      <c r="B3974" s="2">
        <v>44012.547222222223</v>
      </c>
      <c r="C3974" s="3" t="s">
        <v>3562</v>
      </c>
      <c r="D3974" s="3" t="s">
        <v>3626</v>
      </c>
      <c r="E3974" s="3" t="s">
        <v>3632</v>
      </c>
      <c r="F3974" s="2">
        <f t="shared" si="169"/>
        <v>44026.547222222223</v>
      </c>
      <c r="G3974" s="2">
        <v>44025</v>
      </c>
      <c r="H3974" s="10">
        <v>26820</v>
      </c>
      <c r="I3974" s="10">
        <v>26820</v>
      </c>
      <c r="J3974" s="3" t="s">
        <v>15</v>
      </c>
      <c r="K3974" s="3" t="s">
        <v>16</v>
      </c>
      <c r="L3974" s="3"/>
    </row>
    <row r="3975" spans="1:12" ht="114.95" customHeight="1">
      <c r="A3975" s="32">
        <v>3928</v>
      </c>
      <c r="B3975" s="2">
        <v>44026.650694444441</v>
      </c>
      <c r="C3975" s="3" t="s">
        <v>3562</v>
      </c>
      <c r="D3975" s="3" t="s">
        <v>606</v>
      </c>
      <c r="E3975" s="3" t="s">
        <v>3633</v>
      </c>
      <c r="F3975" s="2">
        <f t="shared" si="169"/>
        <v>44040.650694444441</v>
      </c>
      <c r="G3975" s="2">
        <v>44044</v>
      </c>
      <c r="H3975" s="10">
        <v>60000</v>
      </c>
      <c r="I3975" s="10">
        <v>60000</v>
      </c>
      <c r="J3975" s="3" t="s">
        <v>19</v>
      </c>
      <c r="K3975" s="3" t="s">
        <v>16</v>
      </c>
      <c r="L3975" s="3"/>
    </row>
    <row r="3976" spans="1:12" ht="114.95" customHeight="1">
      <c r="A3976" s="32">
        <v>3929</v>
      </c>
      <c r="B3976" s="2">
        <v>44026.652777777781</v>
      </c>
      <c r="C3976" s="3" t="s">
        <v>3562</v>
      </c>
      <c r="D3976" s="3" t="s">
        <v>3581</v>
      </c>
      <c r="E3976" s="3" t="s">
        <v>200</v>
      </c>
      <c r="F3976" s="2">
        <f t="shared" si="169"/>
        <v>44040.652777777781</v>
      </c>
      <c r="G3976" s="2">
        <v>44044</v>
      </c>
      <c r="H3976" s="10">
        <v>40000</v>
      </c>
      <c r="I3976" s="10">
        <v>40000</v>
      </c>
      <c r="J3976" s="3" t="s">
        <v>19</v>
      </c>
      <c r="K3976" s="3" t="s">
        <v>16</v>
      </c>
      <c r="L3976" s="3"/>
    </row>
    <row r="3977" spans="1:12" ht="114.95" customHeight="1">
      <c r="A3977" s="32">
        <v>3930</v>
      </c>
      <c r="B3977" s="2">
        <v>44026.654861111114</v>
      </c>
      <c r="C3977" s="3" t="s">
        <v>3562</v>
      </c>
      <c r="D3977" s="3" t="s">
        <v>3634</v>
      </c>
      <c r="E3977" s="3" t="s">
        <v>3635</v>
      </c>
      <c r="F3977" s="2">
        <f t="shared" si="169"/>
        <v>44040.654861111114</v>
      </c>
      <c r="G3977" s="2">
        <v>44044</v>
      </c>
      <c r="H3977" s="10">
        <v>120000</v>
      </c>
      <c r="I3977" s="10">
        <v>120000</v>
      </c>
      <c r="J3977" s="3" t="s">
        <v>19</v>
      </c>
      <c r="K3977" s="3" t="s">
        <v>16</v>
      </c>
      <c r="L3977" s="3"/>
    </row>
    <row r="3978" spans="1:12" ht="114.95" customHeight="1">
      <c r="A3978" s="32">
        <v>3931</v>
      </c>
      <c r="B3978" s="2">
        <v>44026.656944444447</v>
      </c>
      <c r="C3978" s="3" t="s">
        <v>3562</v>
      </c>
      <c r="D3978" s="3" t="s">
        <v>462</v>
      </c>
      <c r="E3978" s="3" t="s">
        <v>198</v>
      </c>
      <c r="F3978" s="2">
        <f t="shared" si="169"/>
        <v>44040.656944444447</v>
      </c>
      <c r="G3978" s="2">
        <v>44044</v>
      </c>
      <c r="H3978" s="10">
        <v>92000</v>
      </c>
      <c r="I3978" s="10">
        <v>92000</v>
      </c>
      <c r="J3978" s="3" t="s">
        <v>19</v>
      </c>
      <c r="K3978" s="3" t="s">
        <v>16</v>
      </c>
      <c r="L3978" s="3"/>
    </row>
    <row r="3979" spans="1:12" ht="114.95" customHeight="1">
      <c r="A3979" s="32">
        <v>3932</v>
      </c>
      <c r="B3979" s="2">
        <v>44026.662499999999</v>
      </c>
      <c r="C3979" s="3" t="s">
        <v>3562</v>
      </c>
      <c r="D3979" s="3" t="s">
        <v>1549</v>
      </c>
      <c r="E3979" s="3" t="s">
        <v>1222</v>
      </c>
      <c r="F3979" s="2">
        <f t="shared" si="169"/>
        <v>44040.662499999999</v>
      </c>
      <c r="G3979" s="2">
        <v>44044</v>
      </c>
      <c r="H3979" s="10">
        <v>28000</v>
      </c>
      <c r="I3979" s="10">
        <v>28000</v>
      </c>
      <c r="J3979" s="3" t="s">
        <v>19</v>
      </c>
      <c r="K3979" s="3" t="s">
        <v>16</v>
      </c>
      <c r="L3979" s="3"/>
    </row>
    <row r="3980" spans="1:12" ht="114.95" customHeight="1">
      <c r="A3980" s="32">
        <v>3933</v>
      </c>
      <c r="B3980" s="2">
        <v>44026.667361111111</v>
      </c>
      <c r="C3980" s="3" t="s">
        <v>3562</v>
      </c>
      <c r="D3980" s="3" t="s">
        <v>2554</v>
      </c>
      <c r="E3980" s="3" t="s">
        <v>3636</v>
      </c>
      <c r="F3980" s="2">
        <f t="shared" si="169"/>
        <v>44040.667361111111</v>
      </c>
      <c r="G3980" s="2">
        <v>44044</v>
      </c>
      <c r="H3980" s="10">
        <v>30000</v>
      </c>
      <c r="I3980" s="10">
        <v>30000</v>
      </c>
      <c r="J3980" s="3" t="s">
        <v>19</v>
      </c>
      <c r="K3980" s="3" t="s">
        <v>16</v>
      </c>
      <c r="L3980" s="3"/>
    </row>
    <row r="3981" spans="1:12" ht="114.95" customHeight="1">
      <c r="A3981" s="32">
        <v>3934</v>
      </c>
      <c r="B3981" s="2">
        <v>44047.431250000001</v>
      </c>
      <c r="C3981" s="3" t="s">
        <v>3562</v>
      </c>
      <c r="D3981" s="3" t="s">
        <v>1831</v>
      </c>
      <c r="E3981" s="3" t="s">
        <v>3637</v>
      </c>
      <c r="F3981" s="2">
        <v>44057</v>
      </c>
      <c r="G3981" s="2">
        <v>44063</v>
      </c>
      <c r="H3981" s="10">
        <v>33877</v>
      </c>
      <c r="I3981" s="10">
        <v>33877</v>
      </c>
      <c r="J3981" s="3" t="s">
        <v>19</v>
      </c>
      <c r="K3981" s="3" t="s">
        <v>16</v>
      </c>
      <c r="L3981" s="3"/>
    </row>
    <row r="3982" spans="1:12" ht="114.95" customHeight="1">
      <c r="A3982" s="32">
        <v>3935</v>
      </c>
      <c r="B3982" s="2">
        <v>44047.518750000003</v>
      </c>
      <c r="C3982" s="3" t="s">
        <v>3562</v>
      </c>
      <c r="D3982" s="3" t="s">
        <v>1710</v>
      </c>
      <c r="E3982" s="3" t="s">
        <v>3638</v>
      </c>
      <c r="F3982" s="2">
        <v>44057</v>
      </c>
      <c r="G3982" s="2">
        <v>44063</v>
      </c>
      <c r="H3982" s="10">
        <v>49135</v>
      </c>
      <c r="I3982" s="10">
        <v>49135</v>
      </c>
      <c r="J3982" s="3" t="s">
        <v>19</v>
      </c>
      <c r="K3982" s="3" t="s">
        <v>16</v>
      </c>
      <c r="L3982" s="3"/>
    </row>
    <row r="3983" spans="1:12" ht="114.95" customHeight="1">
      <c r="A3983" s="32">
        <v>3936</v>
      </c>
      <c r="B3983" s="2">
        <v>44071.419444444444</v>
      </c>
      <c r="C3983" s="3" t="s">
        <v>3562</v>
      </c>
      <c r="D3983" s="3" t="s">
        <v>3639</v>
      </c>
      <c r="E3983" s="3" t="s">
        <v>56</v>
      </c>
      <c r="F3983" s="2">
        <v>44082</v>
      </c>
      <c r="G3983" s="2">
        <v>44105</v>
      </c>
      <c r="H3983" s="10">
        <v>52000</v>
      </c>
      <c r="I3983" s="10">
        <v>52000</v>
      </c>
      <c r="J3983" s="3" t="s">
        <v>273</v>
      </c>
      <c r="K3983" s="3" t="s">
        <v>16</v>
      </c>
      <c r="L3983" s="3"/>
    </row>
    <row r="3984" spans="1:12" ht="114.95" customHeight="1">
      <c r="A3984" s="32">
        <v>3937</v>
      </c>
      <c r="B3984" s="21">
        <v>44110.419444444444</v>
      </c>
      <c r="C3984" s="24" t="s">
        <v>3562</v>
      </c>
      <c r="D3984" s="13" t="s">
        <v>3640</v>
      </c>
      <c r="E3984" s="13" t="s">
        <v>3641</v>
      </c>
      <c r="F3984" s="22">
        <f>SUM(B3984+14)</f>
        <v>44124.419444444444</v>
      </c>
      <c r="G3984" s="21">
        <v>44125</v>
      </c>
      <c r="H3984" s="23">
        <v>27000</v>
      </c>
      <c r="I3984" s="23">
        <v>27000</v>
      </c>
      <c r="J3984" s="13" t="s">
        <v>15</v>
      </c>
      <c r="K3984" s="24" t="s">
        <v>16</v>
      </c>
      <c r="L3984" s="3"/>
    </row>
    <row r="3985" spans="1:12" ht="114.95" customHeight="1">
      <c r="A3985" s="32">
        <v>3938</v>
      </c>
      <c r="B3985" s="21">
        <v>44173.754166666666</v>
      </c>
      <c r="C3985" s="13" t="s">
        <v>3562</v>
      </c>
      <c r="D3985" s="13" t="s">
        <v>1852</v>
      </c>
      <c r="E3985" s="13" t="s">
        <v>3642</v>
      </c>
      <c r="F3985" s="22">
        <f t="shared" ref="F3985:F3991" si="170">SUM(B3985 + 14)</f>
        <v>44187.754166666666</v>
      </c>
      <c r="G3985" s="21">
        <v>44172</v>
      </c>
      <c r="H3985" s="23">
        <v>55000</v>
      </c>
      <c r="I3985" s="23">
        <v>55000</v>
      </c>
      <c r="J3985" s="13" t="s">
        <v>61</v>
      </c>
      <c r="K3985" s="24" t="s">
        <v>16</v>
      </c>
      <c r="L3985" s="3"/>
    </row>
    <row r="3986" spans="1:12" ht="114.95" customHeight="1">
      <c r="A3986" s="32">
        <v>3940</v>
      </c>
      <c r="B3986" s="2">
        <v>44333.667361111111</v>
      </c>
      <c r="C3986" s="3" t="s">
        <v>3562</v>
      </c>
      <c r="D3986" s="3" t="s">
        <v>3643</v>
      </c>
      <c r="E3986" s="4" t="s">
        <v>3644</v>
      </c>
      <c r="F3986" s="2">
        <f t="shared" si="170"/>
        <v>44347.667361111111</v>
      </c>
      <c r="G3986" s="5">
        <v>44347</v>
      </c>
      <c r="H3986" s="6">
        <v>88500</v>
      </c>
      <c r="I3986" s="7">
        <v>88500</v>
      </c>
      <c r="J3986" s="4" t="s">
        <v>15</v>
      </c>
      <c r="K3986" s="8" t="s">
        <v>16</v>
      </c>
      <c r="L3986" s="3"/>
    </row>
    <row r="3987" spans="1:12" ht="114.95" customHeight="1">
      <c r="A3987" s="32">
        <v>3939</v>
      </c>
      <c r="B3987" s="2">
        <v>44335.645138888889</v>
      </c>
      <c r="C3987" s="3" t="s">
        <v>3562</v>
      </c>
      <c r="D3987" s="3" t="s">
        <v>28</v>
      </c>
      <c r="E3987" s="4" t="s">
        <v>3645</v>
      </c>
      <c r="F3987" s="2">
        <f t="shared" si="170"/>
        <v>44349.645138888889</v>
      </c>
      <c r="G3987" s="5">
        <v>38707</v>
      </c>
      <c r="H3987" s="6">
        <v>89190</v>
      </c>
      <c r="I3987" s="7">
        <v>89190</v>
      </c>
      <c r="J3987" s="4" t="s">
        <v>15</v>
      </c>
      <c r="K3987" s="8" t="s">
        <v>16</v>
      </c>
      <c r="L3987" s="3" t="s">
        <v>2425</v>
      </c>
    </row>
    <row r="3988" spans="1:12" ht="114.95" customHeight="1">
      <c r="A3988" s="32">
        <v>3944</v>
      </c>
      <c r="B3988" s="2">
        <v>44335.645138888889</v>
      </c>
      <c r="C3988" s="3" t="s">
        <v>3562</v>
      </c>
      <c r="D3988" s="3" t="s">
        <v>28</v>
      </c>
      <c r="E3988" s="4" t="s">
        <v>3645</v>
      </c>
      <c r="F3988" s="2">
        <f t="shared" si="170"/>
        <v>44349.645138888889</v>
      </c>
      <c r="G3988" s="5">
        <v>44347</v>
      </c>
      <c r="H3988" s="6">
        <v>89190</v>
      </c>
      <c r="I3988" s="7">
        <v>89190</v>
      </c>
      <c r="J3988" s="4" t="s">
        <v>15</v>
      </c>
      <c r="K3988" s="8" t="s">
        <v>16</v>
      </c>
      <c r="L3988" s="3"/>
    </row>
    <row r="3989" spans="1:12" ht="114.95" customHeight="1">
      <c r="A3989" s="32">
        <v>3941</v>
      </c>
      <c r="B3989" s="2">
        <v>44341.9</v>
      </c>
      <c r="C3989" s="3" t="s">
        <v>3562</v>
      </c>
      <c r="D3989" s="3" t="s">
        <v>76</v>
      </c>
      <c r="E3989" s="4" t="s">
        <v>264</v>
      </c>
      <c r="F3989" s="2">
        <f t="shared" si="170"/>
        <v>44355.9</v>
      </c>
      <c r="G3989" s="5">
        <v>44378</v>
      </c>
      <c r="H3989" s="6">
        <v>105660</v>
      </c>
      <c r="I3989" s="7">
        <v>105660</v>
      </c>
      <c r="J3989" s="4" t="s">
        <v>19</v>
      </c>
      <c r="K3989" s="8" t="s">
        <v>16</v>
      </c>
      <c r="L3989" s="3"/>
    </row>
    <row r="3990" spans="1:12" ht="114.95" customHeight="1">
      <c r="A3990" s="32">
        <v>3942</v>
      </c>
      <c r="B3990" s="2">
        <v>44341.908333333333</v>
      </c>
      <c r="C3990" s="3" t="s">
        <v>3562</v>
      </c>
      <c r="D3990" s="3" t="s">
        <v>3634</v>
      </c>
      <c r="E3990" s="4" t="s">
        <v>3646</v>
      </c>
      <c r="F3990" s="2">
        <f t="shared" si="170"/>
        <v>44355.908333333333</v>
      </c>
      <c r="G3990" s="5">
        <v>44378</v>
      </c>
      <c r="H3990" s="6">
        <v>100000</v>
      </c>
      <c r="I3990" s="7">
        <v>100000</v>
      </c>
      <c r="J3990" s="4" t="s">
        <v>19</v>
      </c>
      <c r="K3990" s="8" t="s">
        <v>16</v>
      </c>
      <c r="L3990" s="3"/>
    </row>
    <row r="3991" spans="1:12" ht="114.95" customHeight="1">
      <c r="A3991" s="32">
        <v>3943</v>
      </c>
      <c r="B3991" s="2">
        <v>44343.368055555555</v>
      </c>
      <c r="C3991" s="3" t="s">
        <v>3562</v>
      </c>
      <c r="D3991" s="3" t="s">
        <v>76</v>
      </c>
      <c r="E3991" s="4" t="s">
        <v>3647</v>
      </c>
      <c r="F3991" s="2">
        <f t="shared" si="170"/>
        <v>44357.368055555555</v>
      </c>
      <c r="G3991" s="5">
        <v>44378</v>
      </c>
      <c r="H3991" s="6">
        <v>125280</v>
      </c>
      <c r="I3991" s="7">
        <v>125280</v>
      </c>
      <c r="J3991" s="4" t="s">
        <v>19</v>
      </c>
      <c r="K3991" s="8" t="s">
        <v>16</v>
      </c>
      <c r="L3991" s="3"/>
    </row>
    <row r="3992" spans="1:12" ht="114.95" customHeight="1">
      <c r="A3992" s="32">
        <v>3945</v>
      </c>
      <c r="B3992" s="2">
        <v>44396.845833333333</v>
      </c>
      <c r="C3992" s="3" t="s">
        <v>3562</v>
      </c>
      <c r="D3992" s="3" t="s">
        <v>178</v>
      </c>
      <c r="E3992" s="4" t="s">
        <v>3645</v>
      </c>
      <c r="F3992" s="2">
        <f t="shared" ref="F3992:F4009" si="171">SUM(B3992+14)</f>
        <v>44410.845833333333</v>
      </c>
      <c r="G3992" s="5">
        <v>44411</v>
      </c>
      <c r="H3992" s="6">
        <v>101878</v>
      </c>
      <c r="I3992" s="7">
        <v>101878</v>
      </c>
      <c r="J3992" s="4" t="s">
        <v>61</v>
      </c>
      <c r="K3992" s="8" t="s">
        <v>16</v>
      </c>
      <c r="L3992" s="3"/>
    </row>
    <row r="3993" spans="1:12" ht="114.95" customHeight="1">
      <c r="A3993" s="32">
        <v>3946</v>
      </c>
      <c r="B3993" s="2">
        <v>44487.356249999997</v>
      </c>
      <c r="C3993" s="3" t="s">
        <v>3562</v>
      </c>
      <c r="D3993" s="3" t="s">
        <v>123</v>
      </c>
      <c r="E3993" s="4" t="s">
        <v>124</v>
      </c>
      <c r="F3993" s="2">
        <f t="shared" si="171"/>
        <v>44501.356249999997</v>
      </c>
      <c r="G3993" s="5">
        <v>44501</v>
      </c>
      <c r="H3993" s="6">
        <v>1200000</v>
      </c>
      <c r="I3993" s="7">
        <v>1200000</v>
      </c>
      <c r="J3993" s="4" t="s">
        <v>19</v>
      </c>
      <c r="K3993" s="8" t="s">
        <v>16</v>
      </c>
      <c r="L3993" s="3"/>
    </row>
    <row r="3994" spans="1:12" ht="114.95" customHeight="1">
      <c r="A3994" s="32">
        <v>3947</v>
      </c>
      <c r="B3994" s="2">
        <v>44487.35833333333</v>
      </c>
      <c r="C3994" s="3" t="s">
        <v>3562</v>
      </c>
      <c r="D3994" s="3" t="s">
        <v>43</v>
      </c>
      <c r="E3994" s="4" t="s">
        <v>159</v>
      </c>
      <c r="F3994" s="2">
        <f t="shared" si="171"/>
        <v>44501.35833333333</v>
      </c>
      <c r="G3994" s="5">
        <v>44501</v>
      </c>
      <c r="H3994" s="6">
        <v>98000</v>
      </c>
      <c r="I3994" s="7">
        <v>98000</v>
      </c>
      <c r="J3994" s="4" t="s">
        <v>19</v>
      </c>
      <c r="K3994" s="8" t="s">
        <v>16</v>
      </c>
      <c r="L3994" s="3"/>
    </row>
    <row r="3995" spans="1:12" ht="114.95" customHeight="1">
      <c r="A3995" s="32">
        <v>3948</v>
      </c>
      <c r="B3995" s="2">
        <v>44487.359722222223</v>
      </c>
      <c r="C3995" s="3" t="s">
        <v>3562</v>
      </c>
      <c r="D3995" s="3" t="s">
        <v>1707</v>
      </c>
      <c r="E3995" s="4" t="s">
        <v>124</v>
      </c>
      <c r="F3995" s="2">
        <f t="shared" si="171"/>
        <v>44501.359722222223</v>
      </c>
      <c r="G3995" s="5">
        <v>44501</v>
      </c>
      <c r="H3995" s="6">
        <v>132000</v>
      </c>
      <c r="I3995" s="7">
        <v>132000</v>
      </c>
      <c r="J3995" s="4" t="s">
        <v>19</v>
      </c>
      <c r="K3995" s="8" t="s">
        <v>16</v>
      </c>
      <c r="L3995" s="3"/>
    </row>
    <row r="3996" spans="1:12" ht="114.95" customHeight="1">
      <c r="A3996" s="32">
        <v>3949</v>
      </c>
      <c r="B3996" s="2">
        <v>44487.363194444442</v>
      </c>
      <c r="C3996" s="3" t="s">
        <v>3562</v>
      </c>
      <c r="D3996" s="3" t="s">
        <v>644</v>
      </c>
      <c r="E3996" s="4" t="s">
        <v>3648</v>
      </c>
      <c r="F3996" s="2">
        <f t="shared" si="171"/>
        <v>44501.363194444442</v>
      </c>
      <c r="G3996" s="5">
        <v>44501</v>
      </c>
      <c r="H3996" s="6">
        <v>80000</v>
      </c>
      <c r="I3996" s="7">
        <v>80000</v>
      </c>
      <c r="J3996" s="4" t="s">
        <v>19</v>
      </c>
      <c r="K3996" s="8" t="s">
        <v>16</v>
      </c>
      <c r="L3996" s="3"/>
    </row>
    <row r="3997" spans="1:12" ht="114.95" customHeight="1">
      <c r="A3997" s="32">
        <v>3950</v>
      </c>
      <c r="B3997" s="2">
        <v>44487.365277777775</v>
      </c>
      <c r="C3997" s="3" t="s">
        <v>3562</v>
      </c>
      <c r="D3997" s="3" t="s">
        <v>3608</v>
      </c>
      <c r="E3997" s="4" t="s">
        <v>2815</v>
      </c>
      <c r="F3997" s="2">
        <f t="shared" si="171"/>
        <v>44501.365277777775</v>
      </c>
      <c r="G3997" s="5">
        <v>44501</v>
      </c>
      <c r="H3997" s="6">
        <v>102000</v>
      </c>
      <c r="I3997" s="7">
        <v>102000</v>
      </c>
      <c r="J3997" s="4" t="s">
        <v>19</v>
      </c>
      <c r="K3997" s="8" t="s">
        <v>16</v>
      </c>
      <c r="L3997" s="3"/>
    </row>
    <row r="3998" spans="1:12" ht="114.95" customHeight="1">
      <c r="A3998" s="32">
        <v>3951</v>
      </c>
      <c r="B3998" s="2">
        <v>44487.367361111108</v>
      </c>
      <c r="C3998" s="3" t="s">
        <v>3562</v>
      </c>
      <c r="D3998" s="3" t="s">
        <v>3570</v>
      </c>
      <c r="E3998" s="4" t="s">
        <v>3649</v>
      </c>
      <c r="F3998" s="2">
        <f t="shared" si="171"/>
        <v>44501.367361111108</v>
      </c>
      <c r="G3998" s="5">
        <v>44501</v>
      </c>
      <c r="H3998" s="6">
        <v>30000</v>
      </c>
      <c r="I3998" s="7">
        <v>30000</v>
      </c>
      <c r="J3998" s="4" t="s">
        <v>19</v>
      </c>
      <c r="K3998" s="8" t="s">
        <v>16</v>
      </c>
      <c r="L3998" s="3"/>
    </row>
    <row r="3999" spans="1:12" ht="114.95" customHeight="1">
      <c r="A3999" s="32">
        <v>3952</v>
      </c>
      <c r="B3999" s="2">
        <v>44487.368750000001</v>
      </c>
      <c r="C3999" s="3" t="s">
        <v>3562</v>
      </c>
      <c r="D3999" s="3" t="s">
        <v>351</v>
      </c>
      <c r="E3999" s="4" t="s">
        <v>3650</v>
      </c>
      <c r="F3999" s="2">
        <f t="shared" si="171"/>
        <v>44501.368750000001</v>
      </c>
      <c r="G3999" s="5">
        <v>44501</v>
      </c>
      <c r="H3999" s="6">
        <v>53000</v>
      </c>
      <c r="I3999" s="7">
        <v>53000</v>
      </c>
      <c r="J3999" s="4" t="s">
        <v>19</v>
      </c>
      <c r="K3999" s="8" t="s">
        <v>16</v>
      </c>
      <c r="L3999" s="3"/>
    </row>
    <row r="4000" spans="1:12" ht="114.95" customHeight="1">
      <c r="A4000" s="32">
        <v>3953</v>
      </c>
      <c r="B4000" s="2">
        <v>44487.371527777781</v>
      </c>
      <c r="C4000" s="3" t="s">
        <v>3562</v>
      </c>
      <c r="D4000" s="3" t="s">
        <v>192</v>
      </c>
      <c r="E4000" s="4" t="s">
        <v>180</v>
      </c>
      <c r="F4000" s="2">
        <f t="shared" si="171"/>
        <v>44501.371527777781</v>
      </c>
      <c r="G4000" s="5">
        <v>44501</v>
      </c>
      <c r="H4000" s="6">
        <v>575000</v>
      </c>
      <c r="I4000" s="7">
        <v>575000</v>
      </c>
      <c r="J4000" s="4" t="s">
        <v>19</v>
      </c>
      <c r="K4000" s="8" t="s">
        <v>16</v>
      </c>
      <c r="L4000" s="3"/>
    </row>
    <row r="4001" spans="1:12" ht="114.95" customHeight="1">
      <c r="A4001" s="32">
        <v>3954</v>
      </c>
      <c r="B4001" s="2">
        <v>44487.374305555553</v>
      </c>
      <c r="C4001" s="3" t="s">
        <v>3562</v>
      </c>
      <c r="D4001" s="3" t="s">
        <v>221</v>
      </c>
      <c r="E4001" s="4" t="s">
        <v>3651</v>
      </c>
      <c r="F4001" s="2">
        <f t="shared" si="171"/>
        <v>44501.374305555553</v>
      </c>
      <c r="G4001" s="5">
        <v>44501</v>
      </c>
      <c r="H4001" s="6">
        <v>325000</v>
      </c>
      <c r="I4001" s="7">
        <v>325000</v>
      </c>
      <c r="J4001" s="4" t="s">
        <v>19</v>
      </c>
      <c r="K4001" s="8" t="s">
        <v>16</v>
      </c>
      <c r="L4001" s="3"/>
    </row>
    <row r="4002" spans="1:12" ht="114.95" customHeight="1">
      <c r="A4002" s="32">
        <v>3955</v>
      </c>
      <c r="B4002" s="2">
        <v>44487.375694444447</v>
      </c>
      <c r="C4002" s="3" t="s">
        <v>3562</v>
      </c>
      <c r="D4002" s="3" t="s">
        <v>3581</v>
      </c>
      <c r="E4002" s="4" t="s">
        <v>200</v>
      </c>
      <c r="F4002" s="2">
        <f t="shared" si="171"/>
        <v>44501.375694444447</v>
      </c>
      <c r="G4002" s="5">
        <v>44501</v>
      </c>
      <c r="H4002" s="6">
        <v>45000</v>
      </c>
      <c r="I4002" s="7">
        <v>45000</v>
      </c>
      <c r="J4002" s="4" t="s">
        <v>19</v>
      </c>
      <c r="K4002" s="8" t="s">
        <v>16</v>
      </c>
      <c r="L4002" s="3"/>
    </row>
    <row r="4003" spans="1:12" ht="114.95" customHeight="1">
      <c r="A4003" s="32">
        <v>3956</v>
      </c>
      <c r="B4003" s="2">
        <v>44487.379166666666</v>
      </c>
      <c r="C4003" s="3" t="s">
        <v>3562</v>
      </c>
      <c r="D4003" s="3" t="s">
        <v>606</v>
      </c>
      <c r="E4003" s="4" t="s">
        <v>990</v>
      </c>
      <c r="F4003" s="2">
        <f t="shared" si="171"/>
        <v>44501.379166666666</v>
      </c>
      <c r="G4003" s="5">
        <v>44501</v>
      </c>
      <c r="H4003" s="6">
        <v>62000</v>
      </c>
      <c r="I4003" s="7">
        <v>62000</v>
      </c>
      <c r="J4003" s="4" t="s">
        <v>19</v>
      </c>
      <c r="K4003" s="8" t="s">
        <v>16</v>
      </c>
      <c r="L4003" s="3"/>
    </row>
    <row r="4004" spans="1:12" ht="114.95" customHeight="1">
      <c r="A4004" s="32">
        <v>3957</v>
      </c>
      <c r="B4004" s="2">
        <v>44487.390277777777</v>
      </c>
      <c r="C4004" s="3" t="s">
        <v>3562</v>
      </c>
      <c r="D4004" s="3" t="s">
        <v>462</v>
      </c>
      <c r="E4004" s="4" t="s">
        <v>198</v>
      </c>
      <c r="F4004" s="2">
        <f t="shared" si="171"/>
        <v>44501.390277777777</v>
      </c>
      <c r="G4004" s="5">
        <v>44501</v>
      </c>
      <c r="H4004" s="6">
        <v>97000</v>
      </c>
      <c r="I4004" s="7">
        <v>97000</v>
      </c>
      <c r="J4004" s="4" t="s">
        <v>19</v>
      </c>
      <c r="K4004" s="8" t="s">
        <v>16</v>
      </c>
      <c r="L4004" s="3"/>
    </row>
    <row r="4005" spans="1:12" ht="114.95" customHeight="1">
      <c r="A4005" s="32">
        <v>3958</v>
      </c>
      <c r="B4005" s="2">
        <v>44487.392361111109</v>
      </c>
      <c r="C4005" s="3" t="s">
        <v>3562</v>
      </c>
      <c r="D4005" s="3" t="s">
        <v>2554</v>
      </c>
      <c r="E4005" s="4" t="s">
        <v>3652</v>
      </c>
      <c r="F4005" s="2">
        <f t="shared" si="171"/>
        <v>44501.392361111109</v>
      </c>
      <c r="G4005" s="5">
        <v>44501</v>
      </c>
      <c r="H4005" s="6">
        <v>35000</v>
      </c>
      <c r="I4005" s="7">
        <v>35000</v>
      </c>
      <c r="J4005" s="4" t="s">
        <v>19</v>
      </c>
      <c r="K4005" s="8" t="s">
        <v>16</v>
      </c>
      <c r="L4005" s="3"/>
    </row>
    <row r="4006" spans="1:12" ht="114.95" customHeight="1">
      <c r="A4006" s="32">
        <v>3959</v>
      </c>
      <c r="B4006" s="2">
        <v>44487.397222222222</v>
      </c>
      <c r="C4006" s="3" t="s">
        <v>3562</v>
      </c>
      <c r="D4006" s="3" t="s">
        <v>1710</v>
      </c>
      <c r="E4006" s="4" t="s">
        <v>3653</v>
      </c>
      <c r="F4006" s="2">
        <f t="shared" si="171"/>
        <v>44501.397222222222</v>
      </c>
      <c r="G4006" s="5">
        <v>44501</v>
      </c>
      <c r="H4006" s="6">
        <v>49135</v>
      </c>
      <c r="I4006" s="7">
        <v>49135</v>
      </c>
      <c r="J4006" s="4" t="s">
        <v>19</v>
      </c>
      <c r="K4006" s="8" t="s">
        <v>16</v>
      </c>
      <c r="L4006" s="3"/>
    </row>
    <row r="4007" spans="1:12" ht="114.95" customHeight="1">
      <c r="A4007" s="32">
        <v>3961</v>
      </c>
      <c r="B4007" s="2">
        <v>44488.487500000003</v>
      </c>
      <c r="C4007" s="3" t="s">
        <v>3562</v>
      </c>
      <c r="D4007" s="3" t="s">
        <v>141</v>
      </c>
      <c r="E4007" s="4" t="s">
        <v>402</v>
      </c>
      <c r="F4007" s="2">
        <f t="shared" si="171"/>
        <v>44502.487500000003</v>
      </c>
      <c r="G4007" s="5">
        <v>44377</v>
      </c>
      <c r="H4007" s="6">
        <v>102000</v>
      </c>
      <c r="I4007" s="7">
        <v>102000</v>
      </c>
      <c r="J4007" s="4" t="s">
        <v>61</v>
      </c>
      <c r="K4007" s="8" t="s">
        <v>16</v>
      </c>
      <c r="L4007" s="3"/>
    </row>
    <row r="4008" spans="1:12" ht="114.95" customHeight="1">
      <c r="A4008" s="32">
        <v>3960</v>
      </c>
      <c r="B4008" s="2">
        <v>44488.597916666666</v>
      </c>
      <c r="C4008" s="3" t="s">
        <v>3562</v>
      </c>
      <c r="D4008" s="3" t="s">
        <v>178</v>
      </c>
      <c r="E4008" s="4" t="s">
        <v>402</v>
      </c>
      <c r="F4008" s="2">
        <f t="shared" si="171"/>
        <v>44502.597916666666</v>
      </c>
      <c r="G4008" s="5">
        <v>44501</v>
      </c>
      <c r="H4008" s="6">
        <v>28000</v>
      </c>
      <c r="I4008" s="7">
        <v>28000</v>
      </c>
      <c r="J4008" s="4" t="s">
        <v>15</v>
      </c>
      <c r="K4008" s="8" t="s">
        <v>16</v>
      </c>
      <c r="L4008" s="3"/>
    </row>
    <row r="4009" spans="1:12" ht="114.95" customHeight="1">
      <c r="A4009" s="32">
        <v>3962</v>
      </c>
      <c r="B4009" s="2">
        <v>44488.600694444445</v>
      </c>
      <c r="C4009" s="3" t="s">
        <v>3562</v>
      </c>
      <c r="D4009" s="3" t="s">
        <v>28</v>
      </c>
      <c r="E4009" s="4" t="s">
        <v>402</v>
      </c>
      <c r="F4009" s="2">
        <f t="shared" si="171"/>
        <v>44502.600694444445</v>
      </c>
      <c r="G4009" s="5">
        <v>44347</v>
      </c>
      <c r="H4009" s="6">
        <v>89190</v>
      </c>
      <c r="I4009" s="7">
        <v>89190</v>
      </c>
      <c r="J4009" s="4" t="s">
        <v>61</v>
      </c>
      <c r="K4009" s="8" t="s">
        <v>16</v>
      </c>
      <c r="L4009" s="3"/>
    </row>
    <row r="4010" spans="1:12" ht="114.95" customHeight="1">
      <c r="A4010" s="32">
        <v>4942</v>
      </c>
      <c r="B4010" s="2">
        <v>44533</v>
      </c>
      <c r="C4010" s="3" t="s">
        <v>3562</v>
      </c>
      <c r="D4010" s="3" t="s">
        <v>1033</v>
      </c>
      <c r="E4010" s="4" t="s">
        <v>1034</v>
      </c>
      <c r="F4010" s="2">
        <v>44547</v>
      </c>
      <c r="G4010" s="5">
        <v>44547</v>
      </c>
      <c r="H4010" s="6">
        <v>32000</v>
      </c>
      <c r="I4010" s="7">
        <v>32000</v>
      </c>
      <c r="J4010" s="4" t="s">
        <v>19</v>
      </c>
      <c r="K4010" s="8" t="s">
        <v>16</v>
      </c>
      <c r="L4010" s="3" t="s">
        <v>386</v>
      </c>
    </row>
    <row r="4011" spans="1:12" ht="114.95" customHeight="1">
      <c r="A4011" s="32">
        <v>4942</v>
      </c>
      <c r="B4011" s="2">
        <v>44533</v>
      </c>
      <c r="C4011" s="3" t="s">
        <v>3562</v>
      </c>
      <c r="D4011" s="3" t="s">
        <v>3654</v>
      </c>
      <c r="E4011" s="4" t="s">
        <v>402</v>
      </c>
      <c r="F4011" s="2">
        <v>44547</v>
      </c>
      <c r="G4011" s="5">
        <v>44547</v>
      </c>
      <c r="H4011" s="6">
        <v>54246</v>
      </c>
      <c r="I4011" s="7">
        <v>54246</v>
      </c>
      <c r="J4011" s="4" t="s">
        <v>15</v>
      </c>
      <c r="K4011" s="8" t="s">
        <v>16</v>
      </c>
      <c r="L4011" s="3" t="s">
        <v>386</v>
      </c>
    </row>
    <row r="4012" spans="1:12" ht="114.95" customHeight="1">
      <c r="A4012" s="32">
        <v>4942</v>
      </c>
      <c r="B4012" s="2">
        <v>44557</v>
      </c>
      <c r="C4012" s="3" t="s">
        <v>3562</v>
      </c>
      <c r="D4012" s="3" t="s">
        <v>3655</v>
      </c>
      <c r="E4012" s="4" t="s">
        <v>3656</v>
      </c>
      <c r="F4012" s="2">
        <v>44536</v>
      </c>
      <c r="G4012" s="5">
        <v>44536</v>
      </c>
      <c r="H4012" s="6">
        <v>20000</v>
      </c>
      <c r="I4012" s="7">
        <v>50000</v>
      </c>
      <c r="J4012" s="4" t="s">
        <v>51</v>
      </c>
      <c r="K4012" s="8" t="s">
        <v>16</v>
      </c>
      <c r="L4012" s="3" t="s">
        <v>386</v>
      </c>
    </row>
    <row r="4013" spans="1:12" ht="114.95" customHeight="1">
      <c r="A4013" s="32">
        <v>3977</v>
      </c>
      <c r="B4013" s="2">
        <v>42845</v>
      </c>
      <c r="C4013" s="3" t="s">
        <v>3657</v>
      </c>
      <c r="D4013" s="3" t="s">
        <v>985</v>
      </c>
      <c r="E4013" s="4" t="s">
        <v>439</v>
      </c>
      <c r="F4013" s="2">
        <f>SUM(B4013+14)</f>
        <v>42859</v>
      </c>
      <c r="G4013" s="5">
        <v>42595</v>
      </c>
      <c r="H4013" s="6">
        <v>185000</v>
      </c>
      <c r="I4013" s="7">
        <v>185000</v>
      </c>
      <c r="J4013" s="4" t="s">
        <v>19</v>
      </c>
      <c r="K4013" s="8" t="s">
        <v>16</v>
      </c>
      <c r="L4013" s="3" t="s">
        <v>3658</v>
      </c>
    </row>
    <row r="4014" spans="1:12" ht="114.95" customHeight="1">
      <c r="A4014" s="32">
        <v>3963</v>
      </c>
      <c r="B4014" s="2">
        <v>43236</v>
      </c>
      <c r="C4014" s="3" t="s">
        <v>3657</v>
      </c>
      <c r="D4014" s="3" t="s">
        <v>3659</v>
      </c>
      <c r="E4014" s="4" t="s">
        <v>292</v>
      </c>
      <c r="F4014" s="2">
        <f>B4014+10</f>
        <v>43246</v>
      </c>
      <c r="G4014" s="5">
        <v>43246</v>
      </c>
      <c r="H4014" s="6">
        <v>52858</v>
      </c>
      <c r="I4014" s="7">
        <v>52858</v>
      </c>
      <c r="J4014" s="4" t="s">
        <v>15</v>
      </c>
      <c r="K4014" s="8" t="s">
        <v>16</v>
      </c>
      <c r="L4014" s="3"/>
    </row>
    <row r="4015" spans="1:12" ht="114.95" customHeight="1">
      <c r="A4015" s="32">
        <v>3964</v>
      </c>
      <c r="B4015" s="2">
        <v>43259</v>
      </c>
      <c r="C4015" s="3" t="s">
        <v>3657</v>
      </c>
      <c r="D4015" s="3" t="s">
        <v>123</v>
      </c>
      <c r="E4015" s="4" t="s">
        <v>124</v>
      </c>
      <c r="F4015" s="2">
        <v>43332</v>
      </c>
      <c r="G4015" s="5">
        <v>43109</v>
      </c>
      <c r="H4015" s="6">
        <v>168000</v>
      </c>
      <c r="I4015" s="7">
        <v>168000</v>
      </c>
      <c r="J4015" s="4" t="s">
        <v>73</v>
      </c>
      <c r="K4015" s="8" t="s">
        <v>16</v>
      </c>
      <c r="L4015" s="3"/>
    </row>
    <row r="4016" spans="1:12" ht="114.95" customHeight="1">
      <c r="A4016" s="32">
        <v>3965</v>
      </c>
      <c r="B4016" s="2">
        <v>43259</v>
      </c>
      <c r="C4016" s="3" t="s">
        <v>3657</v>
      </c>
      <c r="D4016" s="3" t="s">
        <v>76</v>
      </c>
      <c r="E4016" s="4" t="s">
        <v>581</v>
      </c>
      <c r="F4016" s="2">
        <v>43332</v>
      </c>
      <c r="G4016" s="5">
        <v>43109</v>
      </c>
      <c r="H4016" s="6">
        <v>89000</v>
      </c>
      <c r="I4016" s="7">
        <v>89000</v>
      </c>
      <c r="J4016" s="4" t="s">
        <v>19</v>
      </c>
      <c r="K4016" s="8" t="s">
        <v>16</v>
      </c>
      <c r="L4016" s="3"/>
    </row>
    <row r="4017" spans="1:12" ht="114.95" customHeight="1">
      <c r="A4017" s="32">
        <v>3966</v>
      </c>
      <c r="B4017" s="2">
        <v>43259</v>
      </c>
      <c r="C4017" s="3" t="s">
        <v>3657</v>
      </c>
      <c r="D4017" s="3" t="s">
        <v>510</v>
      </c>
      <c r="E4017" s="4" t="s">
        <v>3660</v>
      </c>
      <c r="F4017" s="2">
        <v>43332</v>
      </c>
      <c r="G4017" s="5">
        <v>43327</v>
      </c>
      <c r="H4017" s="6">
        <v>276000</v>
      </c>
      <c r="I4017" s="7">
        <v>276000</v>
      </c>
      <c r="J4017" s="4" t="s">
        <v>19</v>
      </c>
      <c r="K4017" s="8" t="s">
        <v>16</v>
      </c>
      <c r="L4017" s="3" t="s">
        <v>106</v>
      </c>
    </row>
    <row r="4018" spans="1:12" ht="114.95" customHeight="1">
      <c r="A4018" s="32">
        <v>3967</v>
      </c>
      <c r="B4018" s="2">
        <v>43331</v>
      </c>
      <c r="C4018" s="3" t="s">
        <v>3657</v>
      </c>
      <c r="D4018" s="3" t="s">
        <v>211</v>
      </c>
      <c r="E4018" s="4" t="s">
        <v>255</v>
      </c>
      <c r="F4018" s="2">
        <v>43140</v>
      </c>
      <c r="G4018" s="5">
        <v>43109</v>
      </c>
      <c r="H4018" s="6">
        <v>101471</v>
      </c>
      <c r="I4018" s="7">
        <v>101471</v>
      </c>
      <c r="J4018" s="4" t="s">
        <v>19</v>
      </c>
      <c r="K4018" s="8" t="s">
        <v>16</v>
      </c>
      <c r="L4018" s="3"/>
    </row>
    <row r="4019" spans="1:12" ht="114.95" customHeight="1">
      <c r="A4019" s="32">
        <v>3968</v>
      </c>
      <c r="B4019" s="2">
        <v>43390</v>
      </c>
      <c r="C4019" s="3" t="s">
        <v>3657</v>
      </c>
      <c r="D4019" s="3" t="s">
        <v>3661</v>
      </c>
      <c r="E4019" s="11" t="s">
        <v>120</v>
      </c>
      <c r="F4019" s="2">
        <f t="shared" ref="F4019:F4024" si="172">SUM(B4019 +14)</f>
        <v>43404</v>
      </c>
      <c r="G4019" s="5">
        <v>43405</v>
      </c>
      <c r="H4019" s="6">
        <v>50000</v>
      </c>
      <c r="I4019" s="7">
        <v>50000</v>
      </c>
      <c r="J4019" s="4" t="s">
        <v>15</v>
      </c>
      <c r="K4019" s="3" t="s">
        <v>16</v>
      </c>
      <c r="L4019" s="3"/>
    </row>
    <row r="4020" spans="1:12" ht="114.95" customHeight="1">
      <c r="A4020" s="32">
        <v>3969</v>
      </c>
      <c r="B4020" s="2">
        <v>43390</v>
      </c>
      <c r="C4020" s="3" t="s">
        <v>3657</v>
      </c>
      <c r="D4020" s="3" t="s">
        <v>765</v>
      </c>
      <c r="E4020" s="11" t="s">
        <v>120</v>
      </c>
      <c r="F4020" s="2">
        <f t="shared" si="172"/>
        <v>43404</v>
      </c>
      <c r="G4020" s="5">
        <v>43405</v>
      </c>
      <c r="H4020" s="6">
        <v>90000</v>
      </c>
      <c r="I4020" s="9">
        <v>90000</v>
      </c>
      <c r="J4020" s="4" t="s">
        <v>15</v>
      </c>
      <c r="K4020" s="3" t="s">
        <v>16</v>
      </c>
      <c r="L4020" s="3"/>
    </row>
    <row r="4021" spans="1:12" ht="114.95" customHeight="1">
      <c r="A4021" s="32">
        <v>3970</v>
      </c>
      <c r="B4021" s="2">
        <v>43390</v>
      </c>
      <c r="C4021" s="3" t="s">
        <v>3657</v>
      </c>
      <c r="D4021" s="3" t="s">
        <v>3662</v>
      </c>
      <c r="E4021" s="11" t="s">
        <v>120</v>
      </c>
      <c r="F4021" s="2">
        <f t="shared" si="172"/>
        <v>43404</v>
      </c>
      <c r="G4021" s="5">
        <v>43405</v>
      </c>
      <c r="H4021" s="6">
        <v>25000</v>
      </c>
      <c r="I4021" s="7">
        <v>25000</v>
      </c>
      <c r="J4021" s="4" t="s">
        <v>15</v>
      </c>
      <c r="K4021" s="3" t="s">
        <v>16</v>
      </c>
      <c r="L4021" s="3"/>
    </row>
    <row r="4022" spans="1:12" ht="114.95" customHeight="1">
      <c r="A4022" s="32">
        <v>3971</v>
      </c>
      <c r="B4022" s="2">
        <v>43390</v>
      </c>
      <c r="C4022" s="3" t="s">
        <v>3657</v>
      </c>
      <c r="D4022" s="3" t="s">
        <v>35</v>
      </c>
      <c r="E4022" s="4" t="s">
        <v>136</v>
      </c>
      <c r="F4022" s="2">
        <f t="shared" si="172"/>
        <v>43404</v>
      </c>
      <c r="G4022" s="5">
        <v>43405</v>
      </c>
      <c r="H4022" s="6">
        <v>200000</v>
      </c>
      <c r="I4022" s="7">
        <v>200000</v>
      </c>
      <c r="J4022" s="4" t="s">
        <v>37</v>
      </c>
      <c r="K4022" s="3" t="s">
        <v>16</v>
      </c>
      <c r="L4022" s="3"/>
    </row>
    <row r="4023" spans="1:12" ht="114.95" customHeight="1">
      <c r="A4023" s="32">
        <v>3972</v>
      </c>
      <c r="B4023" s="2">
        <v>43390</v>
      </c>
      <c r="C4023" s="3" t="s">
        <v>3657</v>
      </c>
      <c r="D4023" s="3" t="s">
        <v>3663</v>
      </c>
      <c r="E4023" s="4" t="s">
        <v>56</v>
      </c>
      <c r="F4023" s="2">
        <f t="shared" si="172"/>
        <v>43404</v>
      </c>
      <c r="G4023" s="5">
        <v>43405</v>
      </c>
      <c r="H4023" s="6">
        <v>65000</v>
      </c>
      <c r="I4023" s="9">
        <v>65000</v>
      </c>
      <c r="J4023" s="4" t="s">
        <v>37</v>
      </c>
      <c r="K4023" s="3" t="s">
        <v>16</v>
      </c>
      <c r="L4023" s="3"/>
    </row>
    <row r="4024" spans="1:12" ht="114.95" customHeight="1">
      <c r="A4024" s="32">
        <v>3973</v>
      </c>
      <c r="B4024" s="2">
        <v>43390</v>
      </c>
      <c r="C4024" s="3" t="s">
        <v>3657</v>
      </c>
      <c r="D4024" s="3" t="s">
        <v>538</v>
      </c>
      <c r="E4024" s="4" t="s">
        <v>158</v>
      </c>
      <c r="F4024" s="2">
        <f t="shared" si="172"/>
        <v>43404</v>
      </c>
      <c r="G4024" s="5">
        <v>43405</v>
      </c>
      <c r="H4024" s="6">
        <v>82000</v>
      </c>
      <c r="I4024" s="7">
        <v>82000</v>
      </c>
      <c r="J4024" s="4" t="s">
        <v>37</v>
      </c>
      <c r="K4024" s="3" t="s">
        <v>16</v>
      </c>
      <c r="L4024" s="3"/>
    </row>
    <row r="4025" spans="1:12" ht="114.95" customHeight="1">
      <c r="A4025" s="32">
        <v>3974</v>
      </c>
      <c r="B4025" s="2">
        <v>43490</v>
      </c>
      <c r="C4025" s="3" t="s">
        <v>3664</v>
      </c>
      <c r="D4025" s="3" t="s">
        <v>2667</v>
      </c>
      <c r="E4025" s="4" t="s">
        <v>322</v>
      </c>
      <c r="F4025" s="2">
        <f>SUM(B4025+14)</f>
        <v>43504</v>
      </c>
      <c r="G4025" s="5">
        <v>42979</v>
      </c>
      <c r="H4025" s="6">
        <v>26240.06</v>
      </c>
      <c r="I4025" s="7">
        <v>26240.06</v>
      </c>
      <c r="J4025" s="4" t="s">
        <v>73</v>
      </c>
      <c r="K4025" s="8" t="s">
        <v>16</v>
      </c>
      <c r="L4025" s="3" t="s">
        <v>239</v>
      </c>
    </row>
    <row r="4026" spans="1:12" ht="114.95" customHeight="1">
      <c r="A4026" s="32">
        <v>3975</v>
      </c>
      <c r="B4026" s="2">
        <v>43490</v>
      </c>
      <c r="C4026" s="3" t="s">
        <v>3657</v>
      </c>
      <c r="D4026" s="3" t="s">
        <v>870</v>
      </c>
      <c r="E4026" s="4" t="s">
        <v>124</v>
      </c>
      <c r="F4026" s="2">
        <f>SUM(B4026+14)</f>
        <v>43504</v>
      </c>
      <c r="G4026" s="5">
        <v>42979</v>
      </c>
      <c r="H4026" s="6">
        <v>153000</v>
      </c>
      <c r="I4026" s="7">
        <v>153000</v>
      </c>
      <c r="J4026" s="4" t="s">
        <v>73</v>
      </c>
      <c r="K4026" s="8" t="s">
        <v>16</v>
      </c>
      <c r="L4026" s="3" t="s">
        <v>239</v>
      </c>
    </row>
    <row r="4027" spans="1:12" ht="114.95" customHeight="1">
      <c r="A4027" s="32">
        <v>3976</v>
      </c>
      <c r="B4027" s="2">
        <v>43490</v>
      </c>
      <c r="C4027" s="3" t="s">
        <v>3657</v>
      </c>
      <c r="D4027" s="3" t="s">
        <v>211</v>
      </c>
      <c r="E4027" s="4" t="s">
        <v>255</v>
      </c>
      <c r="F4027" s="2">
        <f>SUM(B4027+14)</f>
        <v>43504</v>
      </c>
      <c r="G4027" s="5">
        <v>42979</v>
      </c>
      <c r="H4027" s="6">
        <v>96000</v>
      </c>
      <c r="I4027" s="7">
        <v>96000</v>
      </c>
      <c r="J4027" s="4" t="s">
        <v>73</v>
      </c>
      <c r="K4027" s="8" t="s">
        <v>16</v>
      </c>
      <c r="L4027" s="3" t="s">
        <v>239</v>
      </c>
    </row>
    <row r="4028" spans="1:12" ht="114.95" customHeight="1">
      <c r="A4028" s="32">
        <v>3978</v>
      </c>
      <c r="B4028" s="2">
        <v>43528</v>
      </c>
      <c r="C4028" s="3" t="s">
        <v>3657</v>
      </c>
      <c r="D4028" s="3" t="s">
        <v>182</v>
      </c>
      <c r="E4028" s="4" t="s">
        <v>3665</v>
      </c>
      <c r="F4028" s="2">
        <f>SUM(B4028+14)</f>
        <v>43542</v>
      </c>
      <c r="G4028" s="5">
        <v>43546</v>
      </c>
      <c r="H4028" s="6">
        <v>650000</v>
      </c>
      <c r="I4028" s="7">
        <v>650000</v>
      </c>
      <c r="J4028" s="4" t="s">
        <v>15</v>
      </c>
      <c r="K4028" s="8" t="s">
        <v>16</v>
      </c>
      <c r="L4028" s="3"/>
    </row>
    <row r="4029" spans="1:12" ht="114.95" customHeight="1">
      <c r="A4029" s="32">
        <v>3979</v>
      </c>
      <c r="B4029" s="2">
        <v>43634</v>
      </c>
      <c r="C4029" s="3" t="s">
        <v>3657</v>
      </c>
      <c r="D4029" s="3" t="s">
        <v>985</v>
      </c>
      <c r="E4029" s="4" t="s">
        <v>986</v>
      </c>
      <c r="F4029" s="2">
        <v>43503</v>
      </c>
      <c r="G4029" s="5">
        <v>43592</v>
      </c>
      <c r="H4029" s="6">
        <v>1553600</v>
      </c>
      <c r="I4029" s="7">
        <v>1553600</v>
      </c>
      <c r="J4029" s="4" t="s">
        <v>19</v>
      </c>
      <c r="K4029" s="8" t="s">
        <v>16</v>
      </c>
      <c r="L4029" s="3"/>
    </row>
    <row r="4030" spans="1:12" ht="114.95" customHeight="1">
      <c r="A4030" s="32">
        <v>3980</v>
      </c>
      <c r="B4030" s="2">
        <v>43634</v>
      </c>
      <c r="C4030" s="3" t="s">
        <v>3657</v>
      </c>
      <c r="D4030" s="3" t="s">
        <v>252</v>
      </c>
      <c r="E4030" s="4" t="s">
        <v>253</v>
      </c>
      <c r="F4030" s="2">
        <v>43503</v>
      </c>
      <c r="G4030" s="5">
        <v>43592</v>
      </c>
      <c r="H4030" s="6">
        <v>85927</v>
      </c>
      <c r="I4030" s="7">
        <v>85927</v>
      </c>
      <c r="J4030" s="4" t="s">
        <v>19</v>
      </c>
      <c r="K4030" s="8" t="s">
        <v>16</v>
      </c>
      <c r="L4030" s="3"/>
    </row>
    <row r="4031" spans="1:12" ht="114.95" customHeight="1">
      <c r="A4031" s="32">
        <v>3981</v>
      </c>
      <c r="B4031" s="2">
        <v>43634</v>
      </c>
      <c r="C4031" s="3" t="s">
        <v>3657</v>
      </c>
      <c r="D4031" s="3" t="s">
        <v>510</v>
      </c>
      <c r="E4031" s="4" t="s">
        <v>2027</v>
      </c>
      <c r="F4031" s="2">
        <v>43503</v>
      </c>
      <c r="G4031" s="5">
        <v>43473</v>
      </c>
      <c r="H4031" s="6">
        <v>289000</v>
      </c>
      <c r="I4031" s="7">
        <v>289000</v>
      </c>
      <c r="J4031" s="4" t="s">
        <v>19</v>
      </c>
      <c r="K4031" s="8" t="s">
        <v>16</v>
      </c>
      <c r="L4031" s="3"/>
    </row>
    <row r="4032" spans="1:12" ht="114.95" customHeight="1">
      <c r="A4032" s="32">
        <v>3982</v>
      </c>
      <c r="B4032" s="2">
        <v>43634</v>
      </c>
      <c r="C4032" s="3" t="s">
        <v>3657</v>
      </c>
      <c r="D4032" s="3" t="s">
        <v>3666</v>
      </c>
      <c r="E4032" s="11" t="s">
        <v>120</v>
      </c>
      <c r="F4032" s="2">
        <v>43503</v>
      </c>
      <c r="G4032" s="5">
        <v>43474</v>
      </c>
      <c r="H4032" s="6">
        <v>80000</v>
      </c>
      <c r="I4032" s="7">
        <v>80000</v>
      </c>
      <c r="J4032" s="4" t="s">
        <v>19</v>
      </c>
      <c r="K4032" s="8" t="s">
        <v>16</v>
      </c>
      <c r="L4032" s="3"/>
    </row>
    <row r="4033" spans="1:12" ht="114.95" customHeight="1">
      <c r="A4033" s="32">
        <v>3983</v>
      </c>
      <c r="B4033" s="2">
        <v>43634</v>
      </c>
      <c r="C4033" s="3" t="s">
        <v>3657</v>
      </c>
      <c r="D4033" s="3" t="s">
        <v>211</v>
      </c>
      <c r="E4033" s="4" t="s">
        <v>3667</v>
      </c>
      <c r="F4033" s="2">
        <v>43503</v>
      </c>
      <c r="G4033" s="5">
        <v>43474</v>
      </c>
      <c r="H4033" s="6">
        <v>95000</v>
      </c>
      <c r="I4033" s="7">
        <v>95000</v>
      </c>
      <c r="J4033" s="4" t="s">
        <v>19</v>
      </c>
      <c r="K4033" s="8" t="s">
        <v>16</v>
      </c>
      <c r="L4033" s="3"/>
    </row>
    <row r="4034" spans="1:12" ht="114.95" customHeight="1">
      <c r="A4034" s="32">
        <v>3984</v>
      </c>
      <c r="B4034" s="2">
        <v>43643</v>
      </c>
      <c r="C4034" s="3" t="s">
        <v>3657</v>
      </c>
      <c r="D4034" s="3" t="s">
        <v>3668</v>
      </c>
      <c r="E4034" s="4" t="s">
        <v>3669</v>
      </c>
      <c r="F4034" s="2">
        <f>SUM(B4034+14)</f>
        <v>43657</v>
      </c>
      <c r="G4034" s="5">
        <v>43678</v>
      </c>
      <c r="H4034" s="6">
        <v>260000</v>
      </c>
      <c r="I4034" s="7">
        <v>260000</v>
      </c>
      <c r="J4034" s="4" t="s">
        <v>15</v>
      </c>
      <c r="K4034" s="8" t="s">
        <v>16</v>
      </c>
      <c r="L4034" s="3"/>
    </row>
    <row r="4035" spans="1:12" ht="114.95" customHeight="1">
      <c r="A4035" s="32">
        <v>3985</v>
      </c>
      <c r="B4035" s="2">
        <v>43682</v>
      </c>
      <c r="C4035" s="3" t="s">
        <v>3657</v>
      </c>
      <c r="D4035" s="3" t="s">
        <v>1220</v>
      </c>
      <c r="E4035" s="4" t="s">
        <v>93</v>
      </c>
      <c r="F4035" s="2">
        <f>SUM(B4035+14)</f>
        <v>43696</v>
      </c>
      <c r="G4035" s="5">
        <v>43703</v>
      </c>
      <c r="H4035" s="6">
        <v>315012</v>
      </c>
      <c r="I4035" s="7">
        <v>315012</v>
      </c>
      <c r="J4035" s="4" t="s">
        <v>210</v>
      </c>
      <c r="K4035" s="8" t="s">
        <v>16</v>
      </c>
      <c r="L4035" s="3"/>
    </row>
    <row r="4036" spans="1:12" ht="114.95" customHeight="1">
      <c r="A4036" s="32">
        <v>3986</v>
      </c>
      <c r="B4036" s="2">
        <v>43706</v>
      </c>
      <c r="C4036" s="3" t="s">
        <v>3657</v>
      </c>
      <c r="D4036" s="3" t="s">
        <v>2484</v>
      </c>
      <c r="E4036" s="4" t="s">
        <v>3670</v>
      </c>
      <c r="F4036" s="2">
        <f>SUM(B4036+14)</f>
        <v>43720</v>
      </c>
      <c r="G4036" s="5">
        <v>43739</v>
      </c>
      <c r="H4036" s="6">
        <v>84106</v>
      </c>
      <c r="I4036" s="7">
        <v>84106</v>
      </c>
      <c r="J4036" s="4" t="s">
        <v>3671</v>
      </c>
      <c r="K4036" s="8" t="s">
        <v>16</v>
      </c>
      <c r="L4036" s="3"/>
    </row>
    <row r="4037" spans="1:12" ht="114.95" customHeight="1">
      <c r="A4037" s="32">
        <v>3988</v>
      </c>
      <c r="B4037" s="2">
        <v>43868</v>
      </c>
      <c r="C4037" s="3" t="s">
        <v>3672</v>
      </c>
      <c r="D4037" s="3" t="s">
        <v>3673</v>
      </c>
      <c r="E4037" s="11" t="s">
        <v>3674</v>
      </c>
      <c r="F4037" s="2">
        <f>SUM(B4037+14)</f>
        <v>43882</v>
      </c>
      <c r="G4037" s="2">
        <v>42979</v>
      </c>
      <c r="H4037" s="10">
        <v>36975</v>
      </c>
      <c r="I4037" s="10">
        <v>36975</v>
      </c>
      <c r="J4037" s="2" t="s">
        <v>51</v>
      </c>
      <c r="K4037" s="3" t="s">
        <v>16</v>
      </c>
      <c r="L4037" s="3" t="s">
        <v>38</v>
      </c>
    </row>
    <row r="4038" spans="1:12" ht="114.95" customHeight="1">
      <c r="A4038" s="32">
        <v>3987</v>
      </c>
      <c r="B4038" s="2">
        <v>43931.502083333333</v>
      </c>
      <c r="C4038" s="3" t="s">
        <v>3672</v>
      </c>
      <c r="D4038" s="3" t="s">
        <v>3659</v>
      </c>
      <c r="E4038" s="3" t="s">
        <v>292</v>
      </c>
      <c r="F4038" s="2">
        <v>43948</v>
      </c>
      <c r="G4038" s="2">
        <v>43931</v>
      </c>
      <c r="H4038" s="10">
        <v>50000</v>
      </c>
      <c r="I4038" s="10">
        <v>75000</v>
      </c>
      <c r="J4038" s="3" t="s">
        <v>61</v>
      </c>
      <c r="K4038" s="3" t="s">
        <v>16</v>
      </c>
      <c r="L4038" s="3"/>
    </row>
    <row r="4039" spans="1:12" ht="114.95" customHeight="1">
      <c r="A4039" s="32">
        <v>3989</v>
      </c>
      <c r="B4039" s="2">
        <v>43944.466666666667</v>
      </c>
      <c r="C4039" s="3" t="s">
        <v>3672</v>
      </c>
      <c r="D4039" s="3" t="s">
        <v>3675</v>
      </c>
      <c r="E4039" s="3" t="s">
        <v>3676</v>
      </c>
      <c r="F4039" s="2">
        <f t="shared" ref="F4039:F4044" si="173">SUM(B4039+14)</f>
        <v>43958.466666666667</v>
      </c>
      <c r="G4039" s="2">
        <v>43704</v>
      </c>
      <c r="H4039" s="10">
        <v>20000</v>
      </c>
      <c r="I4039" s="10">
        <v>36000</v>
      </c>
      <c r="J4039" s="3" t="s">
        <v>51</v>
      </c>
      <c r="K4039" s="3" t="s">
        <v>16</v>
      </c>
      <c r="L4039" s="3"/>
    </row>
    <row r="4040" spans="1:12" ht="114.95" customHeight="1">
      <c r="A4040" s="32">
        <v>3991</v>
      </c>
      <c r="B4040" s="2">
        <v>43966.581250000003</v>
      </c>
      <c r="C4040" s="3" t="s">
        <v>3672</v>
      </c>
      <c r="D4040" s="3" t="s">
        <v>35</v>
      </c>
      <c r="E4040" s="3" t="s">
        <v>136</v>
      </c>
      <c r="F4040" s="2">
        <f t="shared" si="173"/>
        <v>43980.581250000003</v>
      </c>
      <c r="G4040" s="2">
        <v>43983</v>
      </c>
      <c r="H4040" s="10">
        <v>200000</v>
      </c>
      <c r="I4040" s="10">
        <v>200000</v>
      </c>
      <c r="J4040" s="3" t="s">
        <v>37</v>
      </c>
      <c r="K4040" s="3" t="s">
        <v>16</v>
      </c>
      <c r="L4040" s="3"/>
    </row>
    <row r="4041" spans="1:12" ht="114.95" customHeight="1">
      <c r="A4041" s="32">
        <v>3992</v>
      </c>
      <c r="B4041" s="2">
        <v>43966.581944444442</v>
      </c>
      <c r="C4041" s="3" t="s">
        <v>3672</v>
      </c>
      <c r="D4041" s="3" t="s">
        <v>55</v>
      </c>
      <c r="E4041" s="3" t="s">
        <v>56</v>
      </c>
      <c r="F4041" s="2">
        <f t="shared" si="173"/>
        <v>43980.581944444442</v>
      </c>
      <c r="G4041" s="2">
        <v>43983</v>
      </c>
      <c r="H4041" s="10">
        <v>60000</v>
      </c>
      <c r="I4041" s="10">
        <v>90000</v>
      </c>
      <c r="J4041" s="3" t="s">
        <v>37</v>
      </c>
      <c r="K4041" s="3" t="s">
        <v>16</v>
      </c>
      <c r="L4041" s="3"/>
    </row>
    <row r="4042" spans="1:12" ht="114.95" customHeight="1">
      <c r="A4042" s="32">
        <v>3990</v>
      </c>
      <c r="B4042" s="2">
        <v>43966.582638888889</v>
      </c>
      <c r="C4042" s="3" t="s">
        <v>3672</v>
      </c>
      <c r="D4042" s="3" t="s">
        <v>43</v>
      </c>
      <c r="E4042" s="3" t="s">
        <v>3677</v>
      </c>
      <c r="F4042" s="2">
        <f t="shared" si="173"/>
        <v>43980.582638888889</v>
      </c>
      <c r="G4042" s="2">
        <v>43983</v>
      </c>
      <c r="H4042" s="10">
        <v>65000</v>
      </c>
      <c r="I4042" s="10">
        <v>95000</v>
      </c>
      <c r="J4042" s="3" t="s">
        <v>37</v>
      </c>
      <c r="K4042" s="3" t="s">
        <v>16</v>
      </c>
      <c r="L4042" s="3"/>
    </row>
    <row r="4043" spans="1:12" ht="114.95" customHeight="1">
      <c r="A4043" s="32">
        <v>3993</v>
      </c>
      <c r="B4043" s="2">
        <v>43986.529861111114</v>
      </c>
      <c r="C4043" s="3" t="s">
        <v>3672</v>
      </c>
      <c r="D4043" s="3" t="s">
        <v>3678</v>
      </c>
      <c r="E4043" s="3" t="s">
        <v>3679</v>
      </c>
      <c r="F4043" s="2">
        <f t="shared" si="173"/>
        <v>44000.529861111114</v>
      </c>
      <c r="G4043" s="2">
        <v>43952</v>
      </c>
      <c r="H4043" s="10">
        <v>500000</v>
      </c>
      <c r="I4043" s="10">
        <v>600000</v>
      </c>
      <c r="J4043" s="3" t="s">
        <v>15</v>
      </c>
      <c r="K4043" s="3" t="s">
        <v>16</v>
      </c>
      <c r="L4043" s="3"/>
    </row>
    <row r="4044" spans="1:12" ht="114.95" customHeight="1">
      <c r="A4044" s="32">
        <v>3994</v>
      </c>
      <c r="B4044" s="2">
        <v>44000.425000000003</v>
      </c>
      <c r="C4044" s="3" t="s">
        <v>3672</v>
      </c>
      <c r="D4044" s="3" t="s">
        <v>76</v>
      </c>
      <c r="E4044" s="3" t="s">
        <v>3680</v>
      </c>
      <c r="F4044" s="2">
        <f t="shared" si="173"/>
        <v>44014.425000000003</v>
      </c>
      <c r="G4044" s="2">
        <v>44018</v>
      </c>
      <c r="H4044" s="10">
        <v>93000</v>
      </c>
      <c r="I4044" s="10">
        <v>93000</v>
      </c>
      <c r="J4044" s="3" t="s">
        <v>19</v>
      </c>
      <c r="K4044" s="3" t="s">
        <v>16</v>
      </c>
      <c r="L4044" s="3"/>
    </row>
    <row r="4045" spans="1:12" ht="114.95" customHeight="1">
      <c r="A4045" s="32">
        <v>3995</v>
      </c>
      <c r="B4045" s="2">
        <v>44012.550694444442</v>
      </c>
      <c r="C4045" s="3" t="s">
        <v>3672</v>
      </c>
      <c r="D4045" s="3" t="s">
        <v>248</v>
      </c>
      <c r="E4045" s="3" t="s">
        <v>3681</v>
      </c>
      <c r="F4045" s="2">
        <v>44023</v>
      </c>
      <c r="G4045" s="2">
        <v>44044</v>
      </c>
      <c r="H4045" s="10">
        <v>25000</v>
      </c>
      <c r="I4045" s="10">
        <v>90000</v>
      </c>
      <c r="J4045" s="3" t="s">
        <v>19</v>
      </c>
      <c r="K4045" s="3" t="s">
        <v>16</v>
      </c>
      <c r="L4045" s="3"/>
    </row>
    <row r="4046" spans="1:12" ht="114.95" customHeight="1">
      <c r="A4046" s="32">
        <v>3996</v>
      </c>
      <c r="B4046" s="28">
        <v>44155.519444444442</v>
      </c>
      <c r="C4046" s="3" t="s">
        <v>3672</v>
      </c>
      <c r="D4046" s="3" t="s">
        <v>765</v>
      </c>
      <c r="E4046" s="3" t="s">
        <v>3681</v>
      </c>
      <c r="F4046" s="28">
        <v>44166</v>
      </c>
      <c r="G4046" s="28">
        <v>43678</v>
      </c>
      <c r="H4046" s="7">
        <v>25000</v>
      </c>
      <c r="I4046" s="7">
        <v>30000</v>
      </c>
      <c r="J4046" s="3" t="s">
        <v>51</v>
      </c>
      <c r="K4046" s="29" t="s">
        <v>16</v>
      </c>
      <c r="L4046" s="3"/>
    </row>
    <row r="4047" spans="1:12" ht="114.95" customHeight="1">
      <c r="A4047" s="32">
        <v>3997</v>
      </c>
      <c r="B4047" s="2">
        <v>44371.625694444447</v>
      </c>
      <c r="C4047" s="3" t="s">
        <v>3672</v>
      </c>
      <c r="D4047" s="3" t="s">
        <v>76</v>
      </c>
      <c r="E4047" s="4" t="s">
        <v>3682</v>
      </c>
      <c r="F4047" s="2">
        <f>SUM(B4047 + 14)</f>
        <v>44385.625694444447</v>
      </c>
      <c r="G4047" s="5">
        <v>44392</v>
      </c>
      <c r="H4047" s="6">
        <v>97380</v>
      </c>
      <c r="I4047" s="7">
        <v>97380</v>
      </c>
      <c r="J4047" s="4" t="s">
        <v>19</v>
      </c>
      <c r="K4047" s="8" t="s">
        <v>16</v>
      </c>
      <c r="L4047" s="3"/>
    </row>
    <row r="4048" spans="1:12" ht="114.95" customHeight="1">
      <c r="A4048" s="32">
        <v>3998</v>
      </c>
      <c r="B4048" s="2">
        <v>44372.376388888886</v>
      </c>
      <c r="C4048" s="3" t="s">
        <v>3672</v>
      </c>
      <c r="D4048" s="3" t="s">
        <v>35</v>
      </c>
      <c r="E4048" s="4" t="s">
        <v>136</v>
      </c>
      <c r="F4048" s="2">
        <f>SUM(B4048 + 14)</f>
        <v>44386.376388888886</v>
      </c>
      <c r="G4048" s="5">
        <v>44409</v>
      </c>
      <c r="H4048" s="6">
        <v>180000</v>
      </c>
      <c r="I4048" s="7">
        <v>200000</v>
      </c>
      <c r="J4048" s="4" t="s">
        <v>37</v>
      </c>
      <c r="K4048" s="8" t="s">
        <v>16</v>
      </c>
      <c r="L4048" s="3"/>
    </row>
    <row r="4049" spans="1:12" ht="114.95" customHeight="1">
      <c r="A4049" s="32">
        <v>3999</v>
      </c>
      <c r="B4049" s="2">
        <v>44372.377083333333</v>
      </c>
      <c r="C4049" s="3" t="s">
        <v>3672</v>
      </c>
      <c r="D4049" s="3" t="s">
        <v>55</v>
      </c>
      <c r="E4049" s="4" t="s">
        <v>3683</v>
      </c>
      <c r="F4049" s="2">
        <f>SUM(B4049 + 14)</f>
        <v>44386.377083333333</v>
      </c>
      <c r="G4049" s="5">
        <v>44409</v>
      </c>
      <c r="H4049" s="6">
        <v>45000</v>
      </c>
      <c r="I4049" s="7">
        <v>75000</v>
      </c>
      <c r="J4049" s="4" t="s">
        <v>37</v>
      </c>
      <c r="K4049" s="8" t="s">
        <v>16</v>
      </c>
      <c r="L4049" s="3"/>
    </row>
    <row r="4050" spans="1:12" ht="114.95" customHeight="1">
      <c r="A4050" s="32">
        <v>4000</v>
      </c>
      <c r="B4050" s="2">
        <v>44372.379166666666</v>
      </c>
      <c r="C4050" s="3" t="s">
        <v>3672</v>
      </c>
      <c r="D4050" s="3" t="s">
        <v>62</v>
      </c>
      <c r="E4050" s="4" t="s">
        <v>3684</v>
      </c>
      <c r="F4050" s="2">
        <f>SUM(B4050 + 14)</f>
        <v>44386.379166666666</v>
      </c>
      <c r="G4050" s="5">
        <v>44409</v>
      </c>
      <c r="H4050" s="6">
        <v>275000</v>
      </c>
      <c r="I4050" s="7">
        <v>315000</v>
      </c>
      <c r="J4050" s="4" t="s">
        <v>19</v>
      </c>
      <c r="K4050" s="8" t="s">
        <v>16</v>
      </c>
      <c r="L4050" s="3"/>
    </row>
    <row r="4051" spans="1:12" ht="114.95" customHeight="1">
      <c r="A4051" s="32">
        <v>4007</v>
      </c>
      <c r="B4051" s="2">
        <v>43032</v>
      </c>
      <c r="C4051" s="3" t="s">
        <v>3685</v>
      </c>
      <c r="D4051" s="18" t="s">
        <v>3686</v>
      </c>
      <c r="E4051" s="4" t="s">
        <v>24</v>
      </c>
      <c r="F4051" s="2">
        <f>SUM(B4051+14)</f>
        <v>43046</v>
      </c>
      <c r="G4051" s="5">
        <v>43040</v>
      </c>
      <c r="H4051" s="6">
        <v>1246109.22</v>
      </c>
      <c r="I4051" s="7">
        <v>1246109.22</v>
      </c>
      <c r="J4051" s="4" t="s">
        <v>245</v>
      </c>
      <c r="K4051" s="8" t="s">
        <v>16</v>
      </c>
      <c r="L4051" s="3" t="s">
        <v>239</v>
      </c>
    </row>
    <row r="4052" spans="1:12" ht="114.95" customHeight="1">
      <c r="A4052" s="32">
        <v>4008</v>
      </c>
      <c r="B4052" s="2">
        <v>43032</v>
      </c>
      <c r="C4052" s="3" t="s">
        <v>3685</v>
      </c>
      <c r="D4052" s="3" t="s">
        <v>521</v>
      </c>
      <c r="E4052" s="4" t="s">
        <v>126</v>
      </c>
      <c r="F4052" s="2">
        <f>SUM(B4052+14)</f>
        <v>43046</v>
      </c>
      <c r="G4052" s="5">
        <v>42917</v>
      </c>
      <c r="H4052" s="6">
        <v>31200</v>
      </c>
      <c r="I4052" s="7">
        <v>31200</v>
      </c>
      <c r="J4052" s="4" t="s">
        <v>19</v>
      </c>
      <c r="K4052" s="8" t="s">
        <v>16</v>
      </c>
      <c r="L4052" s="3" t="s">
        <v>239</v>
      </c>
    </row>
    <row r="4053" spans="1:12" ht="114.95" customHeight="1">
      <c r="A4053" s="32">
        <v>4009</v>
      </c>
      <c r="B4053" s="2">
        <v>43032</v>
      </c>
      <c r="C4053" s="3" t="s">
        <v>3685</v>
      </c>
      <c r="D4053" s="3" t="s">
        <v>3687</v>
      </c>
      <c r="E4053" s="4" t="s">
        <v>3688</v>
      </c>
      <c r="F4053" s="2">
        <f>SUM(B4053+14)</f>
        <v>43046</v>
      </c>
      <c r="G4053" s="5">
        <v>42614</v>
      </c>
      <c r="H4053" s="6">
        <v>129000</v>
      </c>
      <c r="I4053" s="7">
        <v>129000</v>
      </c>
      <c r="J4053" s="4" t="s">
        <v>37</v>
      </c>
      <c r="K4053" s="8" t="s">
        <v>16</v>
      </c>
      <c r="L4053" s="3" t="s">
        <v>239</v>
      </c>
    </row>
    <row r="4054" spans="1:12" ht="114.95" customHeight="1">
      <c r="A4054" s="32">
        <v>4010</v>
      </c>
      <c r="B4054" s="2">
        <v>43032</v>
      </c>
      <c r="C4054" s="3" t="s">
        <v>3685</v>
      </c>
      <c r="D4054" s="3" t="s">
        <v>3357</v>
      </c>
      <c r="E4054" s="4" t="s">
        <v>198</v>
      </c>
      <c r="F4054" s="2">
        <f>SUM(B4054+14)</f>
        <v>43046</v>
      </c>
      <c r="G4054" s="5">
        <v>42917</v>
      </c>
      <c r="H4054" s="6">
        <v>45000</v>
      </c>
      <c r="I4054" s="7">
        <v>45000</v>
      </c>
      <c r="J4054" s="4" t="s">
        <v>73</v>
      </c>
      <c r="K4054" s="8" t="s">
        <v>16</v>
      </c>
      <c r="L4054" s="3" t="s">
        <v>239</v>
      </c>
    </row>
    <row r="4055" spans="1:12" ht="114.95" customHeight="1">
      <c r="A4055" s="32">
        <v>4001</v>
      </c>
      <c r="B4055" s="2">
        <v>43350</v>
      </c>
      <c r="C4055" s="3" t="s">
        <v>3685</v>
      </c>
      <c r="D4055" s="3" t="s">
        <v>1170</v>
      </c>
      <c r="E4055" s="4" t="s">
        <v>93</v>
      </c>
      <c r="F4055" s="2">
        <f t="shared" ref="F4055:F4060" si="174">B4055 + 14</f>
        <v>43364</v>
      </c>
      <c r="G4055" s="5">
        <v>43335</v>
      </c>
      <c r="H4055" s="6">
        <v>276930</v>
      </c>
      <c r="I4055" s="20">
        <v>276930</v>
      </c>
      <c r="J4055" s="4" t="s">
        <v>19</v>
      </c>
      <c r="K4055" s="8" t="s">
        <v>16</v>
      </c>
      <c r="L4055" s="3" t="s">
        <v>20</v>
      </c>
    </row>
    <row r="4056" spans="1:12" ht="114.95" customHeight="1">
      <c r="A4056" s="32">
        <v>4002</v>
      </c>
      <c r="B4056" s="2">
        <v>43350</v>
      </c>
      <c r="C4056" s="3" t="s">
        <v>3685</v>
      </c>
      <c r="D4056" s="17" t="s">
        <v>521</v>
      </c>
      <c r="E4056" s="4" t="s">
        <v>1988</v>
      </c>
      <c r="F4056" s="2">
        <f t="shared" si="174"/>
        <v>43364</v>
      </c>
      <c r="G4056" s="5">
        <v>43313</v>
      </c>
      <c r="H4056" s="6">
        <v>31200</v>
      </c>
      <c r="I4056" s="20">
        <v>31200</v>
      </c>
      <c r="J4056" s="4" t="s">
        <v>19</v>
      </c>
      <c r="K4056" s="8" t="s">
        <v>16</v>
      </c>
      <c r="L4056" s="3" t="s">
        <v>20</v>
      </c>
    </row>
    <row r="4057" spans="1:12" ht="114.95" customHeight="1">
      <c r="A4057" s="32">
        <v>4003</v>
      </c>
      <c r="B4057" s="2">
        <v>43350</v>
      </c>
      <c r="C4057" s="3" t="s">
        <v>3685</v>
      </c>
      <c r="D4057" s="3" t="s">
        <v>2550</v>
      </c>
      <c r="E4057" s="4" t="s">
        <v>124</v>
      </c>
      <c r="F4057" s="2">
        <f t="shared" si="174"/>
        <v>43364</v>
      </c>
      <c r="G4057" s="5">
        <v>43313</v>
      </c>
      <c r="H4057" s="6">
        <v>238801</v>
      </c>
      <c r="I4057" s="20">
        <v>238801</v>
      </c>
      <c r="J4057" s="4" t="s">
        <v>19</v>
      </c>
      <c r="K4057" s="8" t="s">
        <v>16</v>
      </c>
      <c r="L4057" s="3" t="s">
        <v>20</v>
      </c>
    </row>
    <row r="4058" spans="1:12" ht="114.95" customHeight="1">
      <c r="A4058" s="32">
        <v>4004</v>
      </c>
      <c r="B4058" s="2">
        <v>43350</v>
      </c>
      <c r="C4058" s="3" t="s">
        <v>3685</v>
      </c>
      <c r="D4058" s="3" t="s">
        <v>312</v>
      </c>
      <c r="E4058" s="4" t="s">
        <v>298</v>
      </c>
      <c r="F4058" s="2">
        <f t="shared" si="174"/>
        <v>43364</v>
      </c>
      <c r="G4058" s="5">
        <v>43349</v>
      </c>
      <c r="H4058" s="6">
        <v>53260</v>
      </c>
      <c r="I4058" s="7">
        <v>53260</v>
      </c>
      <c r="J4058" s="4" t="s">
        <v>19</v>
      </c>
      <c r="K4058" s="8" t="s">
        <v>16</v>
      </c>
      <c r="L4058" s="3" t="s">
        <v>146</v>
      </c>
    </row>
    <row r="4059" spans="1:12" ht="114.95" customHeight="1">
      <c r="A4059" s="32">
        <v>4005</v>
      </c>
      <c r="B4059" s="2">
        <v>43350</v>
      </c>
      <c r="C4059" s="3" t="s">
        <v>3685</v>
      </c>
      <c r="D4059" s="3" t="s">
        <v>1383</v>
      </c>
      <c r="E4059" s="4" t="s">
        <v>1030</v>
      </c>
      <c r="F4059" s="2">
        <f t="shared" si="174"/>
        <v>43364</v>
      </c>
      <c r="G4059" s="5">
        <v>43344</v>
      </c>
      <c r="H4059" s="6">
        <v>67800</v>
      </c>
      <c r="I4059" s="7">
        <v>67800</v>
      </c>
      <c r="J4059" s="4" t="s">
        <v>15</v>
      </c>
      <c r="K4059" s="8" t="s">
        <v>16</v>
      </c>
      <c r="L4059" s="3" t="s">
        <v>20</v>
      </c>
    </row>
    <row r="4060" spans="1:12" ht="114.95" customHeight="1">
      <c r="A4060" s="32">
        <v>4006</v>
      </c>
      <c r="B4060" s="2">
        <v>43350</v>
      </c>
      <c r="C4060" s="3" t="s">
        <v>3685</v>
      </c>
      <c r="D4060" s="3" t="s">
        <v>1383</v>
      </c>
      <c r="E4060" s="4" t="s">
        <v>3689</v>
      </c>
      <c r="F4060" s="2">
        <f t="shared" si="174"/>
        <v>43364</v>
      </c>
      <c r="G4060" s="5">
        <v>43344</v>
      </c>
      <c r="H4060" s="6">
        <v>50160</v>
      </c>
      <c r="I4060" s="7">
        <v>50160</v>
      </c>
      <c r="J4060" s="4" t="s">
        <v>15</v>
      </c>
      <c r="K4060" s="8" t="s">
        <v>16</v>
      </c>
      <c r="L4060" s="3" t="s">
        <v>20</v>
      </c>
    </row>
    <row r="4061" spans="1:12" ht="114.95" customHeight="1">
      <c r="A4061" s="32">
        <v>4011</v>
      </c>
      <c r="B4061" s="2">
        <v>43493</v>
      </c>
      <c r="C4061" s="3" t="s">
        <v>3685</v>
      </c>
      <c r="D4061" s="3" t="s">
        <v>521</v>
      </c>
      <c r="E4061" s="4" t="s">
        <v>126</v>
      </c>
      <c r="F4061" s="2">
        <f>SUM(B4061+14)</f>
        <v>43507</v>
      </c>
      <c r="G4061" s="5">
        <v>43282</v>
      </c>
      <c r="H4061" s="6">
        <v>31200</v>
      </c>
      <c r="I4061" s="7">
        <v>31200</v>
      </c>
      <c r="J4061" s="4" t="s">
        <v>19</v>
      </c>
      <c r="K4061" s="8" t="s">
        <v>16</v>
      </c>
      <c r="L4061" s="3" t="s">
        <v>20</v>
      </c>
    </row>
    <row r="4062" spans="1:12" ht="114.95" customHeight="1">
      <c r="A4062" s="32">
        <v>4012</v>
      </c>
      <c r="B4062" s="56">
        <v>43493</v>
      </c>
      <c r="C4062" s="57" t="s">
        <v>3685</v>
      </c>
      <c r="D4062" s="57" t="s">
        <v>3357</v>
      </c>
      <c r="E4062" s="58" t="s">
        <v>198</v>
      </c>
      <c r="F4062" s="56">
        <f>SUM(B4062+14)</f>
        <v>43507</v>
      </c>
      <c r="G4062" s="59">
        <v>43282</v>
      </c>
      <c r="H4062" s="60">
        <v>35508</v>
      </c>
      <c r="I4062" s="61">
        <v>35508</v>
      </c>
      <c r="J4062" s="58" t="s">
        <v>19</v>
      </c>
      <c r="K4062" s="62" t="s">
        <v>16</v>
      </c>
      <c r="L4062" s="57" t="s">
        <v>20</v>
      </c>
    </row>
    <row r="4063" spans="1:12" ht="114.95" customHeight="1">
      <c r="A4063" s="32">
        <v>4013</v>
      </c>
      <c r="B4063" s="2">
        <v>43635</v>
      </c>
      <c r="C4063" s="3" t="s">
        <v>3685</v>
      </c>
      <c r="D4063" s="3" t="s">
        <v>3690</v>
      </c>
      <c r="E4063" s="4" t="s">
        <v>3691</v>
      </c>
      <c r="F4063" s="2">
        <v>43531</v>
      </c>
      <c r="G4063" s="5">
        <v>43633</v>
      </c>
      <c r="H4063" s="6">
        <v>869458</v>
      </c>
      <c r="I4063" s="7">
        <v>869458</v>
      </c>
      <c r="J4063" s="4" t="s">
        <v>15</v>
      </c>
      <c r="K4063" s="8" t="s">
        <v>16</v>
      </c>
      <c r="L4063" s="3" t="s">
        <v>103</v>
      </c>
    </row>
    <row r="4064" spans="1:12" ht="114.95" customHeight="1">
      <c r="A4064" s="32">
        <v>4014</v>
      </c>
      <c r="B4064" s="15">
        <v>43678.49722222222</v>
      </c>
      <c r="C4064" s="2" t="s">
        <v>3692</v>
      </c>
      <c r="D4064" s="3" t="s">
        <v>76</v>
      </c>
      <c r="E4064" s="4" t="s">
        <v>1030</v>
      </c>
      <c r="F4064" s="2">
        <f t="shared" ref="F4064:F4069" si="175">SUM(B4064+14)</f>
        <v>43692.49722222222</v>
      </c>
      <c r="G4064" s="5">
        <v>43709</v>
      </c>
      <c r="H4064" s="6">
        <v>70500</v>
      </c>
      <c r="I4064" s="7">
        <v>70500</v>
      </c>
      <c r="J4064" s="4" t="s">
        <v>19</v>
      </c>
      <c r="K4064" s="8" t="s">
        <v>16</v>
      </c>
      <c r="L4064" s="3"/>
    </row>
    <row r="4065" spans="1:12" ht="114.95" customHeight="1">
      <c r="A4065" s="32">
        <v>4015</v>
      </c>
      <c r="B4065" s="15">
        <v>43678.499305555553</v>
      </c>
      <c r="C4065" s="2" t="s">
        <v>3692</v>
      </c>
      <c r="D4065" s="3" t="s">
        <v>76</v>
      </c>
      <c r="E4065" s="4" t="s">
        <v>2653</v>
      </c>
      <c r="F4065" s="2">
        <f t="shared" si="175"/>
        <v>43692.499305555553</v>
      </c>
      <c r="G4065" s="5">
        <v>43709</v>
      </c>
      <c r="H4065" s="6">
        <v>52620</v>
      </c>
      <c r="I4065" s="7">
        <v>52620</v>
      </c>
      <c r="J4065" s="4" t="s">
        <v>19</v>
      </c>
      <c r="K4065" s="8" t="s">
        <v>16</v>
      </c>
      <c r="L4065" s="3"/>
    </row>
    <row r="4066" spans="1:12" ht="114.95" customHeight="1">
      <c r="A4066" s="32">
        <v>4016</v>
      </c>
      <c r="B4066" s="15">
        <v>43678.50277777778</v>
      </c>
      <c r="C4066" s="2" t="s">
        <v>3692</v>
      </c>
      <c r="D4066" s="3" t="s">
        <v>76</v>
      </c>
      <c r="E4066" s="4" t="s">
        <v>592</v>
      </c>
      <c r="F4066" s="2">
        <f t="shared" si="175"/>
        <v>43692.50277777778</v>
      </c>
      <c r="G4066" s="5">
        <v>43709</v>
      </c>
      <c r="H4066" s="6">
        <v>39450</v>
      </c>
      <c r="I4066" s="7">
        <v>39450</v>
      </c>
      <c r="J4066" s="4" t="s">
        <v>19</v>
      </c>
      <c r="K4066" s="8" t="s">
        <v>16</v>
      </c>
      <c r="L4066" s="3"/>
    </row>
    <row r="4067" spans="1:12" ht="114.95" customHeight="1">
      <c r="A4067" s="32">
        <v>4019</v>
      </c>
      <c r="B4067" s="15">
        <v>43678.53402777778</v>
      </c>
      <c r="C4067" s="2" t="s">
        <v>3692</v>
      </c>
      <c r="D4067" s="3" t="s">
        <v>1170</v>
      </c>
      <c r="E4067" s="4" t="s">
        <v>93</v>
      </c>
      <c r="F4067" s="2">
        <f t="shared" si="175"/>
        <v>43692.53402777778</v>
      </c>
      <c r="G4067" s="5">
        <v>43695</v>
      </c>
      <c r="H4067" s="6">
        <v>280731</v>
      </c>
      <c r="I4067" s="7">
        <v>280731</v>
      </c>
      <c r="J4067" s="4" t="s">
        <v>19</v>
      </c>
      <c r="K4067" s="8" t="s">
        <v>16</v>
      </c>
      <c r="L4067" s="3"/>
    </row>
    <row r="4068" spans="1:12" ht="114.95" customHeight="1">
      <c r="A4068" s="32">
        <v>4017</v>
      </c>
      <c r="B4068" s="15">
        <v>43689.548611111109</v>
      </c>
      <c r="C4068" s="2" t="s">
        <v>3692</v>
      </c>
      <c r="D4068" s="3" t="s">
        <v>149</v>
      </c>
      <c r="E4068" s="4" t="s">
        <v>3693</v>
      </c>
      <c r="F4068" s="2">
        <f t="shared" si="175"/>
        <v>43703.548611111109</v>
      </c>
      <c r="G4068" s="5">
        <v>43675</v>
      </c>
      <c r="H4068" s="6">
        <v>35640</v>
      </c>
      <c r="I4068" s="7">
        <v>50000</v>
      </c>
      <c r="J4068" s="4" t="s">
        <v>73</v>
      </c>
      <c r="K4068" s="8" t="s">
        <v>16</v>
      </c>
      <c r="L4068" s="3"/>
    </row>
    <row r="4069" spans="1:12" ht="114.95" customHeight="1">
      <c r="A4069" s="32">
        <v>4018</v>
      </c>
      <c r="B4069" s="15">
        <v>43696.495833333334</v>
      </c>
      <c r="C4069" s="2" t="s">
        <v>3692</v>
      </c>
      <c r="D4069" s="3" t="s">
        <v>312</v>
      </c>
      <c r="E4069" s="4" t="s">
        <v>298</v>
      </c>
      <c r="F4069" s="2">
        <f t="shared" si="175"/>
        <v>43710.495833333334</v>
      </c>
      <c r="G4069" s="5">
        <v>43678</v>
      </c>
      <c r="H4069" s="6">
        <v>51948</v>
      </c>
      <c r="I4069" s="7">
        <v>70000</v>
      </c>
      <c r="J4069" s="4" t="s">
        <v>15</v>
      </c>
      <c r="K4069" s="8" t="s">
        <v>16</v>
      </c>
      <c r="L4069" s="3"/>
    </row>
    <row r="4070" spans="1:12" ht="114.95" customHeight="1">
      <c r="A4070" s="32">
        <v>4020</v>
      </c>
      <c r="B4070" s="2">
        <v>43719.768750000003</v>
      </c>
      <c r="C4070" s="3" t="s">
        <v>3694</v>
      </c>
      <c r="D4070" s="3" t="s">
        <v>3695</v>
      </c>
      <c r="E4070" s="4" t="s">
        <v>3696</v>
      </c>
      <c r="F4070" s="2">
        <v>43733</v>
      </c>
      <c r="G4070" s="5">
        <v>43703</v>
      </c>
      <c r="H4070" s="6">
        <v>37693</v>
      </c>
      <c r="I4070" s="7">
        <v>40000</v>
      </c>
      <c r="J4070" s="4" t="s">
        <v>37</v>
      </c>
      <c r="K4070" s="8" t="s">
        <v>16</v>
      </c>
      <c r="L4070" s="3" t="s">
        <v>20</v>
      </c>
    </row>
    <row r="4071" spans="1:12" ht="114.95" customHeight="1">
      <c r="A4071" s="32">
        <v>4021</v>
      </c>
      <c r="B4071" s="2">
        <v>43776.430555555555</v>
      </c>
      <c r="C4071" s="3" t="s">
        <v>3694</v>
      </c>
      <c r="D4071" s="3" t="s">
        <v>3697</v>
      </c>
      <c r="E4071" s="4" t="s">
        <v>3698</v>
      </c>
      <c r="F4071" s="2">
        <f>SUM(B4071+14)</f>
        <v>43790.430555555555</v>
      </c>
      <c r="G4071" s="5">
        <v>43706</v>
      </c>
      <c r="H4071" s="6">
        <v>25000</v>
      </c>
      <c r="I4071" s="7">
        <v>40000</v>
      </c>
      <c r="J4071" s="4" t="s">
        <v>15</v>
      </c>
      <c r="K4071" s="8" t="s">
        <v>16</v>
      </c>
      <c r="L4071" s="3" t="s">
        <v>20</v>
      </c>
    </row>
    <row r="4072" spans="1:12" ht="114.95" customHeight="1">
      <c r="A4072" s="32">
        <v>4022</v>
      </c>
      <c r="B4072" s="2">
        <v>44069.325694444444</v>
      </c>
      <c r="C4072" s="3" t="s">
        <v>3694</v>
      </c>
      <c r="D4072" s="3" t="s">
        <v>1170</v>
      </c>
      <c r="E4072" s="3" t="s">
        <v>180</v>
      </c>
      <c r="F4072" s="2">
        <v>44079</v>
      </c>
      <c r="G4072" s="2">
        <v>44067</v>
      </c>
      <c r="H4072" s="10">
        <v>100000</v>
      </c>
      <c r="I4072" s="10">
        <v>293220</v>
      </c>
      <c r="J4072" s="3" t="s">
        <v>19</v>
      </c>
      <c r="K4072" s="3" t="s">
        <v>16</v>
      </c>
      <c r="L4072" s="3"/>
    </row>
    <row r="4073" spans="1:12" ht="114.95" customHeight="1">
      <c r="A4073" s="32">
        <v>4023</v>
      </c>
      <c r="B4073" s="2">
        <v>44069.343055555553</v>
      </c>
      <c r="C4073" s="3" t="s">
        <v>3694</v>
      </c>
      <c r="D4073" s="3" t="s">
        <v>76</v>
      </c>
      <c r="E4073" s="3" t="s">
        <v>3699</v>
      </c>
      <c r="F4073" s="2">
        <v>44079</v>
      </c>
      <c r="G4073" s="2">
        <v>44069</v>
      </c>
      <c r="H4073" s="10">
        <v>50000</v>
      </c>
      <c r="I4073" s="10">
        <v>75000</v>
      </c>
      <c r="J4073" s="3" t="s">
        <v>19</v>
      </c>
      <c r="K4073" s="3" t="s">
        <v>16</v>
      </c>
      <c r="L4073" s="3"/>
    </row>
    <row r="4074" spans="1:12" ht="114.95" customHeight="1">
      <c r="A4074" s="32">
        <v>4024</v>
      </c>
      <c r="B4074" s="21">
        <v>44069.344444444447</v>
      </c>
      <c r="C4074" s="13" t="s">
        <v>3694</v>
      </c>
      <c r="D4074" s="13" t="s">
        <v>76</v>
      </c>
      <c r="E4074" s="13" t="s">
        <v>3700</v>
      </c>
      <c r="F4074" s="22">
        <f t="shared" ref="F4074:F4084" si="176">SUM(B4074+14)</f>
        <v>44083.344444444447</v>
      </c>
      <c r="G4074" s="21">
        <v>44013</v>
      </c>
      <c r="H4074" s="23">
        <v>45000</v>
      </c>
      <c r="I4074" s="23">
        <v>55200</v>
      </c>
      <c r="J4074" s="13" t="s">
        <v>19</v>
      </c>
      <c r="K4074" s="24" t="s">
        <v>16</v>
      </c>
      <c r="L4074" s="3"/>
    </row>
    <row r="4075" spans="1:12" ht="114.95" customHeight="1">
      <c r="A4075" s="32">
        <v>4025</v>
      </c>
      <c r="B4075" s="21">
        <v>44069.34652777778</v>
      </c>
      <c r="C4075" s="13" t="s">
        <v>3694</v>
      </c>
      <c r="D4075" s="13" t="s">
        <v>76</v>
      </c>
      <c r="E4075" s="13" t="s">
        <v>692</v>
      </c>
      <c r="F4075" s="22">
        <f t="shared" si="176"/>
        <v>44083.34652777778</v>
      </c>
      <c r="G4075" s="21">
        <v>44013</v>
      </c>
      <c r="H4075" s="23">
        <v>30000</v>
      </c>
      <c r="I4075" s="23">
        <v>42000</v>
      </c>
      <c r="J4075" s="13" t="s">
        <v>19</v>
      </c>
      <c r="K4075" s="24" t="s">
        <v>16</v>
      </c>
      <c r="L4075" s="3"/>
    </row>
    <row r="4076" spans="1:12" ht="114.95" customHeight="1">
      <c r="A4076" s="32">
        <v>4026</v>
      </c>
      <c r="B4076" s="21">
        <v>44088</v>
      </c>
      <c r="C4076" s="13" t="s">
        <v>3694</v>
      </c>
      <c r="D4076" s="13" t="s">
        <v>3214</v>
      </c>
      <c r="E4076" s="13" t="s">
        <v>3701</v>
      </c>
      <c r="F4076" s="22">
        <f t="shared" si="176"/>
        <v>44102</v>
      </c>
      <c r="G4076" s="21">
        <v>44082</v>
      </c>
      <c r="H4076" s="23">
        <v>60000</v>
      </c>
      <c r="I4076" s="23">
        <v>80000</v>
      </c>
      <c r="J4076" s="13" t="s">
        <v>15</v>
      </c>
      <c r="K4076" s="24" t="s">
        <v>16</v>
      </c>
      <c r="L4076" s="3"/>
    </row>
    <row r="4077" spans="1:12" ht="114.95" customHeight="1">
      <c r="A4077" s="32">
        <v>4027</v>
      </c>
      <c r="B4077" s="2">
        <v>44238.506249999999</v>
      </c>
      <c r="C4077" s="3" t="s">
        <v>3694</v>
      </c>
      <c r="D4077" s="3" t="s">
        <v>35</v>
      </c>
      <c r="E4077" s="4" t="s">
        <v>136</v>
      </c>
      <c r="F4077" s="2">
        <f t="shared" si="176"/>
        <v>44252.506249999999</v>
      </c>
      <c r="G4077" s="5">
        <v>43843</v>
      </c>
      <c r="H4077" s="6">
        <v>70000</v>
      </c>
      <c r="I4077" s="7">
        <v>100000</v>
      </c>
      <c r="J4077" s="4" t="s">
        <v>37</v>
      </c>
      <c r="K4077" s="8" t="s">
        <v>16</v>
      </c>
      <c r="L4077" s="3"/>
    </row>
    <row r="4078" spans="1:12" ht="114.95" customHeight="1">
      <c r="A4078" s="32">
        <v>4028</v>
      </c>
      <c r="B4078" s="2">
        <v>44238.522916666669</v>
      </c>
      <c r="C4078" s="3" t="s">
        <v>3694</v>
      </c>
      <c r="D4078" s="3" t="s">
        <v>3702</v>
      </c>
      <c r="E4078" s="4" t="s">
        <v>3703</v>
      </c>
      <c r="F4078" s="2">
        <f t="shared" si="176"/>
        <v>44252.522916666669</v>
      </c>
      <c r="G4078" s="5">
        <v>43708</v>
      </c>
      <c r="H4078" s="6">
        <v>20000</v>
      </c>
      <c r="I4078" s="7">
        <v>35000</v>
      </c>
      <c r="J4078" s="4" t="s">
        <v>37</v>
      </c>
      <c r="K4078" s="8" t="s">
        <v>16</v>
      </c>
      <c r="L4078" s="3"/>
    </row>
    <row r="4079" spans="1:12" ht="114.95" customHeight="1">
      <c r="A4079" s="32">
        <v>4029</v>
      </c>
      <c r="B4079" s="2">
        <v>44238.578472222223</v>
      </c>
      <c r="C4079" s="3" t="s">
        <v>3694</v>
      </c>
      <c r="D4079" s="3" t="s">
        <v>35</v>
      </c>
      <c r="E4079" s="4" t="s">
        <v>136</v>
      </c>
      <c r="F4079" s="2">
        <f t="shared" si="176"/>
        <v>44252.578472222223</v>
      </c>
      <c r="G4079" s="5">
        <v>44013</v>
      </c>
      <c r="H4079" s="6">
        <v>70000</v>
      </c>
      <c r="I4079" s="7">
        <v>100000</v>
      </c>
      <c r="J4079" s="4" t="s">
        <v>37</v>
      </c>
      <c r="K4079" s="8" t="s">
        <v>16</v>
      </c>
      <c r="L4079" s="3"/>
    </row>
    <row r="4080" spans="1:12" ht="114.95" customHeight="1">
      <c r="A4080" s="32">
        <v>4030</v>
      </c>
      <c r="B4080" s="2">
        <v>44270.373611111114</v>
      </c>
      <c r="C4080" s="3" t="s">
        <v>3694</v>
      </c>
      <c r="D4080" s="3" t="s">
        <v>2574</v>
      </c>
      <c r="E4080" s="4" t="s">
        <v>3704</v>
      </c>
      <c r="F4080" s="2">
        <f t="shared" si="176"/>
        <v>44284.373611111114</v>
      </c>
      <c r="G4080" s="5">
        <v>43709</v>
      </c>
      <c r="H4080" s="6">
        <v>288000</v>
      </c>
      <c r="I4080" s="7">
        <v>313600</v>
      </c>
      <c r="J4080" s="4" t="s">
        <v>73</v>
      </c>
      <c r="K4080" s="8" t="s">
        <v>16</v>
      </c>
      <c r="L4080" s="3" t="s">
        <v>1097</v>
      </c>
    </row>
    <row r="4081" spans="1:12" ht="114.95" customHeight="1">
      <c r="A4081" s="32">
        <v>4032</v>
      </c>
      <c r="B4081" s="2">
        <v>44270.376388888886</v>
      </c>
      <c r="C4081" s="3" t="s">
        <v>3694</v>
      </c>
      <c r="D4081" s="3" t="s">
        <v>2574</v>
      </c>
      <c r="E4081" s="4" t="s">
        <v>3704</v>
      </c>
      <c r="F4081" s="2">
        <f t="shared" si="176"/>
        <v>44284.376388888886</v>
      </c>
      <c r="G4081" s="5">
        <v>44075</v>
      </c>
      <c r="H4081" s="6">
        <v>288000</v>
      </c>
      <c r="I4081" s="7">
        <v>325000</v>
      </c>
      <c r="J4081" s="4" t="s">
        <v>73</v>
      </c>
      <c r="K4081" s="8" t="s">
        <v>16</v>
      </c>
      <c r="L4081" s="3"/>
    </row>
    <row r="4082" spans="1:12" ht="114.95" customHeight="1">
      <c r="A4082" s="32">
        <v>4031</v>
      </c>
      <c r="B4082" s="2">
        <v>44270.430555555555</v>
      </c>
      <c r="C4082" s="3" t="s">
        <v>3694</v>
      </c>
      <c r="D4082" s="3" t="s">
        <v>656</v>
      </c>
      <c r="E4082" s="4" t="s">
        <v>3705</v>
      </c>
      <c r="F4082" s="2">
        <f t="shared" si="176"/>
        <v>44284.430555555555</v>
      </c>
      <c r="G4082" s="5">
        <v>43675</v>
      </c>
      <c r="H4082" s="6">
        <v>30000</v>
      </c>
      <c r="I4082" s="7">
        <v>37165</v>
      </c>
      <c r="J4082" s="4" t="s">
        <v>73</v>
      </c>
      <c r="K4082" s="8" t="s">
        <v>16</v>
      </c>
      <c r="L4082" s="3" t="s">
        <v>1097</v>
      </c>
    </row>
    <row r="4083" spans="1:12" ht="114.95" customHeight="1">
      <c r="A4083" s="32">
        <v>4033</v>
      </c>
      <c r="B4083" s="2">
        <v>44305.638194444444</v>
      </c>
      <c r="C4083" s="3" t="s">
        <v>3694</v>
      </c>
      <c r="D4083" s="3" t="s">
        <v>3706</v>
      </c>
      <c r="E4083" s="4" t="s">
        <v>3707</v>
      </c>
      <c r="F4083" s="2">
        <f t="shared" si="176"/>
        <v>44319.638194444444</v>
      </c>
      <c r="G4083" s="5">
        <v>44068</v>
      </c>
      <c r="H4083" s="6">
        <v>25000</v>
      </c>
      <c r="I4083" s="7">
        <v>50000</v>
      </c>
      <c r="J4083" s="4" t="s">
        <v>51</v>
      </c>
      <c r="K4083" s="8" t="s">
        <v>16</v>
      </c>
      <c r="L4083" s="3"/>
    </row>
    <row r="4084" spans="1:12" ht="114.95" customHeight="1">
      <c r="A4084" s="32">
        <v>4034</v>
      </c>
      <c r="B4084" s="2">
        <v>44313.477083333331</v>
      </c>
      <c r="C4084" s="3" t="s">
        <v>3694</v>
      </c>
      <c r="D4084" s="3" t="s">
        <v>3708</v>
      </c>
      <c r="E4084" s="4" t="s">
        <v>3709</v>
      </c>
      <c r="F4084" s="2">
        <f t="shared" si="176"/>
        <v>44327.477083333331</v>
      </c>
      <c r="G4084" s="5">
        <v>43730</v>
      </c>
      <c r="H4084" s="6">
        <v>67909</v>
      </c>
      <c r="I4084" s="7">
        <v>67909</v>
      </c>
      <c r="J4084" s="4" t="s">
        <v>51</v>
      </c>
      <c r="K4084" s="8" t="s">
        <v>16</v>
      </c>
      <c r="L4084" s="3" t="s">
        <v>1097</v>
      </c>
    </row>
    <row r="4085" spans="1:12" ht="114.95" customHeight="1">
      <c r="A4085" s="32">
        <v>4035</v>
      </c>
      <c r="B4085" s="2">
        <v>44328.657638888886</v>
      </c>
      <c r="C4085" s="3" t="s">
        <v>3694</v>
      </c>
      <c r="D4085" s="3" t="s">
        <v>656</v>
      </c>
      <c r="E4085" s="4" t="s">
        <v>3705</v>
      </c>
      <c r="F4085" s="2">
        <f>SUM(B4085 + 14)</f>
        <v>44342.657638888886</v>
      </c>
      <c r="G4085" s="5">
        <v>44041</v>
      </c>
      <c r="H4085" s="6">
        <v>30900</v>
      </c>
      <c r="I4085" s="7">
        <v>30900</v>
      </c>
      <c r="J4085" s="4" t="s">
        <v>73</v>
      </c>
      <c r="K4085" s="8" t="s">
        <v>16</v>
      </c>
      <c r="L4085" s="3"/>
    </row>
    <row r="4086" spans="1:12" ht="114.95" customHeight="1">
      <c r="A4086" s="32">
        <v>4036</v>
      </c>
      <c r="B4086" s="2">
        <v>44328.663194444445</v>
      </c>
      <c r="C4086" s="3" t="s">
        <v>3694</v>
      </c>
      <c r="D4086" s="3" t="s">
        <v>3710</v>
      </c>
      <c r="E4086" s="4" t="s">
        <v>3711</v>
      </c>
      <c r="F4086" s="2">
        <f>SUM(B4086 + 14)</f>
        <v>44342.663194444445</v>
      </c>
      <c r="G4086" s="5">
        <v>43723</v>
      </c>
      <c r="H4086" s="6">
        <v>28050</v>
      </c>
      <c r="I4086" s="7">
        <v>28050</v>
      </c>
      <c r="J4086" s="4" t="s">
        <v>51</v>
      </c>
      <c r="K4086" s="8" t="s">
        <v>16</v>
      </c>
      <c r="L4086" s="3" t="s">
        <v>2425</v>
      </c>
    </row>
    <row r="4087" spans="1:12" ht="114.95" customHeight="1">
      <c r="A4087" s="32">
        <v>4037</v>
      </c>
      <c r="B4087" s="2">
        <v>44348.493055555555</v>
      </c>
      <c r="C4087" s="3" t="s">
        <v>3694</v>
      </c>
      <c r="D4087" s="3" t="s">
        <v>3712</v>
      </c>
      <c r="E4087" s="4" t="s">
        <v>3713</v>
      </c>
      <c r="F4087" s="2">
        <f>SUM(B4087 + 14)</f>
        <v>44362.493055555555</v>
      </c>
      <c r="G4087" s="5">
        <v>44071</v>
      </c>
      <c r="H4087" s="6">
        <v>25000</v>
      </c>
      <c r="I4087" s="7">
        <v>34000</v>
      </c>
      <c r="J4087" s="4" t="s">
        <v>51</v>
      </c>
      <c r="K4087" s="8" t="s">
        <v>16</v>
      </c>
      <c r="L4087" s="3"/>
    </row>
    <row r="4088" spans="1:12" ht="114.95" customHeight="1">
      <c r="A4088" s="32">
        <v>4038</v>
      </c>
      <c r="B4088" s="2">
        <v>44427.611111111109</v>
      </c>
      <c r="C4088" s="3" t="s">
        <v>3694</v>
      </c>
      <c r="D4088" s="3" t="s">
        <v>1170</v>
      </c>
      <c r="E4088" s="4" t="s">
        <v>3714</v>
      </c>
      <c r="F4088" s="2">
        <f>SUM(B4088+14)</f>
        <v>44441.611111111109</v>
      </c>
      <c r="G4088" s="5">
        <v>44424</v>
      </c>
      <c r="H4088" s="6">
        <v>297021</v>
      </c>
      <c r="I4088" s="7">
        <v>300000</v>
      </c>
      <c r="J4088" s="4" t="s">
        <v>19</v>
      </c>
      <c r="K4088" s="8" t="s">
        <v>16</v>
      </c>
      <c r="L4088" s="3"/>
    </row>
    <row r="4089" spans="1:12" ht="114.95" customHeight="1">
      <c r="A4089" s="32">
        <v>4040</v>
      </c>
      <c r="B4089" s="2">
        <v>44432.442361111112</v>
      </c>
      <c r="C4089" s="3" t="s">
        <v>3694</v>
      </c>
      <c r="D4089" s="3" t="s">
        <v>3706</v>
      </c>
      <c r="E4089" s="4" t="s">
        <v>3707</v>
      </c>
      <c r="F4089" s="2">
        <f>SUM(B4089 + 14)</f>
        <v>44446.442361111112</v>
      </c>
      <c r="G4089" s="21">
        <v>44378</v>
      </c>
      <c r="H4089" s="23">
        <v>100800</v>
      </c>
      <c r="I4089" s="23">
        <v>110000</v>
      </c>
      <c r="J4089" s="13" t="s">
        <v>15</v>
      </c>
      <c r="K4089" s="24" t="s">
        <v>16</v>
      </c>
      <c r="L4089" s="3"/>
    </row>
    <row r="4090" spans="1:12" ht="114.95" customHeight="1">
      <c r="A4090" s="32">
        <v>4041</v>
      </c>
      <c r="B4090" s="2">
        <v>44432.450694444444</v>
      </c>
      <c r="C4090" s="3" t="s">
        <v>3694</v>
      </c>
      <c r="D4090" s="3" t="s">
        <v>3715</v>
      </c>
      <c r="E4090" s="4" t="s">
        <v>3716</v>
      </c>
      <c r="F4090" s="2">
        <f>SUM(B4090 + 14)</f>
        <v>44446.450694444444</v>
      </c>
      <c r="G4090" s="21">
        <v>44116</v>
      </c>
      <c r="H4090" s="23">
        <v>25000</v>
      </c>
      <c r="I4090" s="23">
        <v>36699.53</v>
      </c>
      <c r="J4090" s="13" t="s">
        <v>51</v>
      </c>
      <c r="K4090" s="24" t="s">
        <v>16</v>
      </c>
      <c r="L4090" s="3"/>
    </row>
    <row r="4091" spans="1:12" ht="114.95" customHeight="1">
      <c r="A4091" s="32">
        <v>4042</v>
      </c>
      <c r="B4091" s="2">
        <v>44432.464583333334</v>
      </c>
      <c r="C4091" s="3" t="s">
        <v>3694</v>
      </c>
      <c r="D4091" s="3" t="s">
        <v>3717</v>
      </c>
      <c r="E4091" s="4" t="s">
        <v>3718</v>
      </c>
      <c r="F4091" s="2">
        <f>SUM(B4091 + 14)</f>
        <v>44446.464583333334</v>
      </c>
      <c r="G4091" s="21">
        <v>44095</v>
      </c>
      <c r="H4091" s="23">
        <v>33219.699999999997</v>
      </c>
      <c r="I4091" s="23">
        <v>33219.699999999997</v>
      </c>
      <c r="J4091" s="13" t="s">
        <v>51</v>
      </c>
      <c r="K4091" s="24" t="s">
        <v>16</v>
      </c>
      <c r="L4091" s="3"/>
    </row>
    <row r="4092" spans="1:12" ht="114.95" customHeight="1">
      <c r="A4092" s="32">
        <v>4043</v>
      </c>
      <c r="B4092" s="2">
        <v>44432.551388888889</v>
      </c>
      <c r="C4092" s="3" t="s">
        <v>3694</v>
      </c>
      <c r="D4092" s="3" t="s">
        <v>3719</v>
      </c>
      <c r="E4092" s="4" t="s">
        <v>3720</v>
      </c>
      <c r="F4092" s="2">
        <f>SUM(B4092 + 14)</f>
        <v>44446.551388888889</v>
      </c>
      <c r="G4092" s="21">
        <v>44355</v>
      </c>
      <c r="H4092" s="23">
        <v>46025</v>
      </c>
      <c r="I4092" s="23">
        <v>46025</v>
      </c>
      <c r="J4092" s="13" t="s">
        <v>51</v>
      </c>
      <c r="K4092" s="24" t="s">
        <v>16</v>
      </c>
      <c r="L4092" s="3"/>
    </row>
    <row r="4093" spans="1:12" ht="114.95" customHeight="1">
      <c r="A4093" s="32">
        <v>4039</v>
      </c>
      <c r="B4093" s="2">
        <v>44432.555555555555</v>
      </c>
      <c r="C4093" s="3" t="s">
        <v>3694</v>
      </c>
      <c r="D4093" s="3" t="s">
        <v>1194</v>
      </c>
      <c r="E4093" s="4" t="s">
        <v>3721</v>
      </c>
      <c r="F4093" s="2">
        <f>SUM(B4093+14)</f>
        <v>44446.555555555555</v>
      </c>
      <c r="G4093" s="5">
        <v>44070</v>
      </c>
      <c r="H4093" s="6">
        <v>171869.42</v>
      </c>
      <c r="I4093" s="7">
        <v>171869.42</v>
      </c>
      <c r="J4093" s="4" t="s">
        <v>19</v>
      </c>
      <c r="K4093" s="8" t="s">
        <v>16</v>
      </c>
      <c r="L4093" s="3" t="s">
        <v>568</v>
      </c>
    </row>
    <row r="4094" spans="1:12" ht="114.95" customHeight="1">
      <c r="A4094" s="32">
        <v>4044</v>
      </c>
      <c r="B4094" s="2">
        <v>44446.422222222223</v>
      </c>
      <c r="C4094" s="3" t="s">
        <v>3694</v>
      </c>
      <c r="D4094" s="3" t="s">
        <v>76</v>
      </c>
      <c r="E4094" s="4" t="s">
        <v>3722</v>
      </c>
      <c r="F4094" s="2">
        <f t="shared" ref="F4094:F4099" si="177">SUM(B4094 + 14)</f>
        <v>44460.422222222223</v>
      </c>
      <c r="G4094" s="21">
        <v>44440</v>
      </c>
      <c r="H4094" s="23">
        <v>47850</v>
      </c>
      <c r="I4094" s="23">
        <v>47850</v>
      </c>
      <c r="J4094" s="13" t="s">
        <v>19</v>
      </c>
      <c r="K4094" s="24" t="s">
        <v>16</v>
      </c>
      <c r="L4094" s="3"/>
    </row>
    <row r="4095" spans="1:12" ht="114.95" customHeight="1">
      <c r="A4095" s="32">
        <v>4045</v>
      </c>
      <c r="B4095" s="2">
        <v>44446.424305555556</v>
      </c>
      <c r="C4095" s="3" t="s">
        <v>3694</v>
      </c>
      <c r="D4095" s="3" t="s">
        <v>76</v>
      </c>
      <c r="E4095" s="4" t="s">
        <v>2523</v>
      </c>
      <c r="F4095" s="2">
        <f t="shared" si="177"/>
        <v>44460.424305555556</v>
      </c>
      <c r="G4095" s="21">
        <v>44440</v>
      </c>
      <c r="H4095" s="23">
        <v>35750</v>
      </c>
      <c r="I4095" s="23">
        <v>35750</v>
      </c>
      <c r="J4095" s="13" t="s">
        <v>19</v>
      </c>
      <c r="K4095" s="24" t="s">
        <v>16</v>
      </c>
      <c r="L4095" s="3"/>
    </row>
    <row r="4096" spans="1:12" ht="114.95" customHeight="1">
      <c r="A4096" s="32">
        <v>4046</v>
      </c>
      <c r="B4096" s="2">
        <v>44446.429166666669</v>
      </c>
      <c r="C4096" s="3" t="s">
        <v>3694</v>
      </c>
      <c r="D4096" s="3" t="s">
        <v>76</v>
      </c>
      <c r="E4096" s="4" t="s">
        <v>3723</v>
      </c>
      <c r="F4096" s="2">
        <f t="shared" si="177"/>
        <v>44460.429166666669</v>
      </c>
      <c r="G4096" s="21">
        <v>44440</v>
      </c>
      <c r="H4096" s="23">
        <v>64150</v>
      </c>
      <c r="I4096" s="23">
        <v>64150</v>
      </c>
      <c r="J4096" s="13" t="s">
        <v>19</v>
      </c>
      <c r="K4096" s="24" t="s">
        <v>16</v>
      </c>
      <c r="L4096" s="3"/>
    </row>
    <row r="4097" spans="1:12" ht="114.95" customHeight="1">
      <c r="A4097" s="32">
        <v>4047</v>
      </c>
      <c r="B4097" s="2">
        <v>44446.474305555559</v>
      </c>
      <c r="C4097" s="3" t="s">
        <v>3694</v>
      </c>
      <c r="D4097" s="3" t="s">
        <v>84</v>
      </c>
      <c r="E4097" s="4" t="s">
        <v>3724</v>
      </c>
      <c r="F4097" s="2">
        <f t="shared" si="177"/>
        <v>44460.474305555559</v>
      </c>
      <c r="G4097" s="21">
        <v>44440</v>
      </c>
      <c r="H4097" s="23">
        <v>55668</v>
      </c>
      <c r="I4097" s="23">
        <v>70000</v>
      </c>
      <c r="J4097" s="13" t="s">
        <v>19</v>
      </c>
      <c r="K4097" s="24" t="s">
        <v>16</v>
      </c>
      <c r="L4097" s="3"/>
    </row>
    <row r="4098" spans="1:12" ht="114.95" customHeight="1">
      <c r="A4098" s="32">
        <v>4048</v>
      </c>
      <c r="B4098" s="2">
        <v>44446.504861111112</v>
      </c>
      <c r="C4098" s="3" t="s">
        <v>3694</v>
      </c>
      <c r="D4098" s="3" t="s">
        <v>3697</v>
      </c>
      <c r="E4098" s="4" t="s">
        <v>3725</v>
      </c>
      <c r="F4098" s="2">
        <f t="shared" si="177"/>
        <v>44460.504861111112</v>
      </c>
      <c r="G4098" s="21">
        <v>44446</v>
      </c>
      <c r="H4098" s="23">
        <v>40000</v>
      </c>
      <c r="I4098" s="23">
        <v>40000</v>
      </c>
      <c r="J4098" s="13" t="s">
        <v>19</v>
      </c>
      <c r="K4098" s="24" t="s">
        <v>16</v>
      </c>
      <c r="L4098" s="3"/>
    </row>
    <row r="4099" spans="1:12" ht="114.95" customHeight="1">
      <c r="A4099" s="32">
        <v>4049</v>
      </c>
      <c r="B4099" s="2">
        <v>44447.413888888892</v>
      </c>
      <c r="C4099" s="3" t="s">
        <v>3694</v>
      </c>
      <c r="D4099" s="3" t="s">
        <v>35</v>
      </c>
      <c r="E4099" s="4" t="s">
        <v>136</v>
      </c>
      <c r="F4099" s="2">
        <f t="shared" si="177"/>
        <v>44461.413888888892</v>
      </c>
      <c r="G4099" s="21">
        <v>44446</v>
      </c>
      <c r="H4099" s="23">
        <v>192000</v>
      </c>
      <c r="I4099" s="23">
        <v>192000</v>
      </c>
      <c r="J4099" s="13" t="s">
        <v>19</v>
      </c>
      <c r="K4099" s="24" t="s">
        <v>16</v>
      </c>
      <c r="L4099" s="3"/>
    </row>
    <row r="4100" spans="1:12" ht="114.95" customHeight="1">
      <c r="A4100" s="32">
        <v>4051</v>
      </c>
      <c r="B4100" s="2">
        <v>44448.508333333331</v>
      </c>
      <c r="C4100" s="3" t="s">
        <v>3694</v>
      </c>
      <c r="D4100" s="3" t="s">
        <v>2574</v>
      </c>
      <c r="E4100" s="4" t="s">
        <v>3704</v>
      </c>
      <c r="F4100" s="2">
        <f>SUM(B4100+14)</f>
        <v>44462.508333333331</v>
      </c>
      <c r="G4100" s="5">
        <v>44440</v>
      </c>
      <c r="H4100" s="6">
        <v>300000</v>
      </c>
      <c r="I4100" s="7">
        <v>300000</v>
      </c>
      <c r="J4100" s="4" t="s">
        <v>19</v>
      </c>
      <c r="K4100" s="8" t="s">
        <v>16</v>
      </c>
      <c r="L4100" s="3"/>
    </row>
    <row r="4101" spans="1:12" ht="114.95" customHeight="1">
      <c r="A4101" s="32">
        <v>4052</v>
      </c>
      <c r="B4101" s="2">
        <v>44448.515277777777</v>
      </c>
      <c r="C4101" s="3" t="s">
        <v>3694</v>
      </c>
      <c r="D4101" s="3" t="s">
        <v>543</v>
      </c>
      <c r="E4101" s="4" t="s">
        <v>198</v>
      </c>
      <c r="F4101" s="2">
        <f>SUM(B4101+14)</f>
        <v>44462.515277777777</v>
      </c>
      <c r="G4101" s="5">
        <v>44406</v>
      </c>
      <c r="H4101" s="6">
        <v>70500</v>
      </c>
      <c r="I4101" s="7">
        <v>70500</v>
      </c>
      <c r="J4101" s="4" t="s">
        <v>19</v>
      </c>
      <c r="K4101" s="8" t="s">
        <v>16</v>
      </c>
      <c r="L4101" s="3"/>
    </row>
    <row r="4102" spans="1:12" ht="114.95" customHeight="1">
      <c r="A4102" s="32">
        <v>4053</v>
      </c>
      <c r="B4102" s="2">
        <v>44470.688888888886</v>
      </c>
      <c r="C4102" s="3" t="s">
        <v>3694</v>
      </c>
      <c r="D4102" s="3" t="s">
        <v>3726</v>
      </c>
      <c r="E4102" s="4" t="s">
        <v>3727</v>
      </c>
      <c r="F4102" s="2">
        <f>SUM(B4102+14)</f>
        <v>44484.688888888886</v>
      </c>
      <c r="G4102" s="5">
        <v>44469</v>
      </c>
      <c r="H4102" s="6">
        <v>100000</v>
      </c>
      <c r="I4102" s="7">
        <v>125000</v>
      </c>
      <c r="J4102" s="4" t="s">
        <v>15</v>
      </c>
      <c r="K4102" s="8" t="s">
        <v>16</v>
      </c>
      <c r="L4102" s="3"/>
    </row>
    <row r="4103" spans="1:12" ht="114.95" customHeight="1">
      <c r="A4103" s="32">
        <v>4050</v>
      </c>
      <c r="B4103" s="2">
        <v>44470.705555555556</v>
      </c>
      <c r="C4103" s="3" t="s">
        <v>3694</v>
      </c>
      <c r="D4103" s="3" t="s">
        <v>3728</v>
      </c>
      <c r="E4103" s="4" t="s">
        <v>3729</v>
      </c>
      <c r="F4103" s="2">
        <f>SUM(B4103 + 14)</f>
        <v>44484.705555555556</v>
      </c>
      <c r="G4103" s="21">
        <v>44470</v>
      </c>
      <c r="H4103" s="23">
        <v>25000</v>
      </c>
      <c r="I4103" s="23">
        <v>50000</v>
      </c>
      <c r="J4103" s="13" t="s">
        <v>15</v>
      </c>
      <c r="K4103" s="24" t="s">
        <v>16</v>
      </c>
      <c r="L4103" s="3"/>
    </row>
    <row r="4104" spans="1:12" ht="114.95" customHeight="1">
      <c r="A4104" s="32">
        <v>4055</v>
      </c>
      <c r="B4104" s="2">
        <v>43952.805555555555</v>
      </c>
      <c r="C4104" s="3" t="s">
        <v>3730</v>
      </c>
      <c r="D4104" s="3" t="s">
        <v>2671</v>
      </c>
      <c r="E4104" s="3" t="s">
        <v>3718</v>
      </c>
      <c r="F4104" s="2">
        <f t="shared" ref="F4104:F4111" si="178">SUM(B4104+14)</f>
        <v>43966.805555555555</v>
      </c>
      <c r="G4104" s="2">
        <v>43118</v>
      </c>
      <c r="H4104" s="10">
        <v>98219</v>
      </c>
      <c r="I4104" s="10">
        <v>98219</v>
      </c>
      <c r="J4104" s="3" t="s">
        <v>19</v>
      </c>
      <c r="K4104" s="3" t="s">
        <v>16</v>
      </c>
      <c r="L4104" s="3"/>
    </row>
    <row r="4105" spans="1:12" ht="114.95" customHeight="1">
      <c r="A4105" s="32">
        <v>4054</v>
      </c>
      <c r="B4105" s="2">
        <v>43957.961805555555</v>
      </c>
      <c r="C4105" s="3" t="s">
        <v>3730</v>
      </c>
      <c r="D4105" s="3" t="s">
        <v>62</v>
      </c>
      <c r="E4105" s="3" t="s">
        <v>78</v>
      </c>
      <c r="F4105" s="2">
        <f t="shared" si="178"/>
        <v>43971.961805555555</v>
      </c>
      <c r="G4105" s="2">
        <v>43647</v>
      </c>
      <c r="H4105" s="10">
        <v>336740</v>
      </c>
      <c r="I4105" s="10">
        <v>336740</v>
      </c>
      <c r="J4105" s="3" t="s">
        <v>19</v>
      </c>
      <c r="K4105" s="3" t="s">
        <v>16</v>
      </c>
      <c r="L4105" s="3" t="s">
        <v>38</v>
      </c>
    </row>
    <row r="4106" spans="1:12" ht="114.95" customHeight="1">
      <c r="A4106" s="32">
        <v>4064</v>
      </c>
      <c r="B4106" s="2">
        <v>43957.961805555555</v>
      </c>
      <c r="C4106" s="3" t="s">
        <v>3730</v>
      </c>
      <c r="D4106" s="3" t="s">
        <v>62</v>
      </c>
      <c r="E4106" s="4" t="s">
        <v>2782</v>
      </c>
      <c r="F4106" s="2">
        <f t="shared" si="178"/>
        <v>43971.961805555555</v>
      </c>
      <c r="G4106" s="5">
        <v>43647</v>
      </c>
      <c r="H4106" s="6">
        <v>336740</v>
      </c>
      <c r="I4106" s="7">
        <v>336740</v>
      </c>
      <c r="J4106" s="4" t="s">
        <v>19</v>
      </c>
      <c r="K4106" s="8" t="s">
        <v>16</v>
      </c>
      <c r="L4106" s="3"/>
    </row>
    <row r="4107" spans="1:12" ht="114.95" customHeight="1">
      <c r="A4107" s="32">
        <v>4056</v>
      </c>
      <c r="B4107" s="2">
        <v>43977.717361111114</v>
      </c>
      <c r="C4107" s="3" t="s">
        <v>3730</v>
      </c>
      <c r="D4107" s="3" t="s">
        <v>3731</v>
      </c>
      <c r="E4107" s="3" t="s">
        <v>3732</v>
      </c>
      <c r="F4107" s="2">
        <f t="shared" si="178"/>
        <v>43991.717361111114</v>
      </c>
      <c r="G4107" s="2">
        <v>43327</v>
      </c>
      <c r="H4107" s="10">
        <v>100088</v>
      </c>
      <c r="I4107" s="10">
        <v>100088</v>
      </c>
      <c r="J4107" s="3" t="s">
        <v>19</v>
      </c>
      <c r="K4107" s="3" t="s">
        <v>16</v>
      </c>
      <c r="L4107" s="3" t="s">
        <v>1553</v>
      </c>
    </row>
    <row r="4108" spans="1:12" ht="114.95" customHeight="1">
      <c r="A4108" s="32">
        <v>4057</v>
      </c>
      <c r="B4108" s="2">
        <v>43997.84375</v>
      </c>
      <c r="C4108" s="3" t="s">
        <v>3730</v>
      </c>
      <c r="D4108" s="3" t="s">
        <v>179</v>
      </c>
      <c r="E4108" s="3" t="s">
        <v>180</v>
      </c>
      <c r="F4108" s="2">
        <f t="shared" si="178"/>
        <v>44011.84375</v>
      </c>
      <c r="G4108" s="2">
        <v>43309</v>
      </c>
      <c r="H4108" s="10">
        <v>728436</v>
      </c>
      <c r="I4108" s="10">
        <v>728436</v>
      </c>
      <c r="J4108" s="3" t="s">
        <v>216</v>
      </c>
      <c r="K4108" s="3" t="s">
        <v>16</v>
      </c>
      <c r="L4108" s="3" t="s">
        <v>1553</v>
      </c>
    </row>
    <row r="4109" spans="1:12" ht="114.95" customHeight="1">
      <c r="A4109" s="32">
        <v>4058</v>
      </c>
      <c r="B4109" s="21">
        <v>44085.637499999997</v>
      </c>
      <c r="C4109" s="13" t="s">
        <v>3730</v>
      </c>
      <c r="D4109" s="13" t="s">
        <v>179</v>
      </c>
      <c r="E4109" s="13" t="s">
        <v>3733</v>
      </c>
      <c r="F4109" s="22">
        <f t="shared" si="178"/>
        <v>44099.637499999997</v>
      </c>
      <c r="G4109" s="21">
        <v>44027</v>
      </c>
      <c r="H4109" s="23">
        <v>1025944.38</v>
      </c>
      <c r="I4109" s="23">
        <v>1025944.38</v>
      </c>
      <c r="J4109" s="13" t="s">
        <v>216</v>
      </c>
      <c r="K4109" s="24" t="s">
        <v>16</v>
      </c>
      <c r="L4109" s="3"/>
    </row>
    <row r="4110" spans="1:12" ht="114.95" customHeight="1">
      <c r="A4110" s="32">
        <v>4059</v>
      </c>
      <c r="B4110" s="21">
        <v>44085.654861111114</v>
      </c>
      <c r="C4110" s="13" t="s">
        <v>3730</v>
      </c>
      <c r="D4110" s="13" t="s">
        <v>3734</v>
      </c>
      <c r="E4110" s="13" t="s">
        <v>3735</v>
      </c>
      <c r="F4110" s="22">
        <f t="shared" si="178"/>
        <v>44099.654861111114</v>
      </c>
      <c r="G4110" s="21">
        <v>44068</v>
      </c>
      <c r="H4110" s="23">
        <v>26000</v>
      </c>
      <c r="I4110" s="23">
        <v>30000</v>
      </c>
      <c r="J4110" s="13" t="s">
        <v>19</v>
      </c>
      <c r="K4110" s="24" t="s">
        <v>16</v>
      </c>
      <c r="L4110" s="13"/>
    </row>
    <row r="4111" spans="1:12" ht="114.95" customHeight="1">
      <c r="A4111" s="32">
        <v>4060</v>
      </c>
      <c r="B4111" s="21">
        <v>44125.757638888892</v>
      </c>
      <c r="C4111" s="24" t="s">
        <v>3730</v>
      </c>
      <c r="D4111" s="13" t="s">
        <v>62</v>
      </c>
      <c r="E4111" s="13" t="s">
        <v>3338</v>
      </c>
      <c r="F4111" s="22">
        <f t="shared" si="178"/>
        <v>44139.757638888892</v>
      </c>
      <c r="G4111" s="21">
        <v>44036</v>
      </c>
      <c r="H4111" s="23">
        <v>400000</v>
      </c>
      <c r="I4111" s="23">
        <v>650000</v>
      </c>
      <c r="J4111" s="13" t="s">
        <v>19</v>
      </c>
      <c r="K4111" s="24" t="s">
        <v>16</v>
      </c>
      <c r="L4111" s="3"/>
    </row>
    <row r="4112" spans="1:12" ht="114.95" customHeight="1">
      <c r="A4112" s="32">
        <v>4061</v>
      </c>
      <c r="B4112" s="28">
        <v>44155.668055555558</v>
      </c>
      <c r="C4112" s="3" t="s">
        <v>3730</v>
      </c>
      <c r="D4112" s="3" t="s">
        <v>747</v>
      </c>
      <c r="E4112" s="3" t="s">
        <v>3736</v>
      </c>
      <c r="F4112" s="28">
        <v>44166</v>
      </c>
      <c r="G4112" s="28">
        <v>44013</v>
      </c>
      <c r="H4112" s="7">
        <v>213500</v>
      </c>
      <c r="I4112" s="7">
        <v>213500</v>
      </c>
      <c r="J4112" s="3" t="s">
        <v>19</v>
      </c>
      <c r="K4112" s="29" t="s">
        <v>16</v>
      </c>
      <c r="L4112" s="3"/>
    </row>
    <row r="4113" spans="1:12" ht="114.95" customHeight="1">
      <c r="A4113" s="32">
        <v>4062</v>
      </c>
      <c r="B4113" s="28">
        <v>44155.6875</v>
      </c>
      <c r="C4113" s="3" t="s">
        <v>3730</v>
      </c>
      <c r="D4113" s="3" t="s">
        <v>1027</v>
      </c>
      <c r="E4113" s="3" t="s">
        <v>3737</v>
      </c>
      <c r="F4113" s="28">
        <f>SUM(B4113+14)</f>
        <v>44169.6875</v>
      </c>
      <c r="G4113" s="28">
        <v>44067</v>
      </c>
      <c r="H4113" s="7">
        <v>300000</v>
      </c>
      <c r="I4113" s="7">
        <v>360000</v>
      </c>
      <c r="J4113" s="3" t="s">
        <v>64</v>
      </c>
      <c r="K4113" s="29" t="s">
        <v>16</v>
      </c>
      <c r="L4113" s="3"/>
    </row>
    <row r="4114" spans="1:12" ht="114.95" customHeight="1">
      <c r="A4114" s="32">
        <v>4063</v>
      </c>
      <c r="B4114" s="12">
        <v>44224.616666666669</v>
      </c>
      <c r="C4114" s="13" t="s">
        <v>3730</v>
      </c>
      <c r="D4114" s="13" t="s">
        <v>179</v>
      </c>
      <c r="E4114" s="13" t="s">
        <v>3538</v>
      </c>
      <c r="F4114" s="30">
        <f>SUM(B4114 +14)</f>
        <v>44238.616666666669</v>
      </c>
      <c r="G4114" s="12">
        <v>43674</v>
      </c>
      <c r="H4114" s="14">
        <v>713565</v>
      </c>
      <c r="I4114" s="14">
        <v>713565</v>
      </c>
      <c r="J4114" s="13" t="s">
        <v>19</v>
      </c>
      <c r="K4114" s="13" t="s">
        <v>16</v>
      </c>
      <c r="L4114" s="3"/>
    </row>
    <row r="4115" spans="1:12" ht="114.95" customHeight="1">
      <c r="A4115" s="32">
        <v>4065</v>
      </c>
      <c r="B4115" s="2">
        <v>44250.688194444447</v>
      </c>
      <c r="C4115" s="3" t="s">
        <v>3730</v>
      </c>
      <c r="D4115" s="3" t="s">
        <v>3738</v>
      </c>
      <c r="E4115" s="4" t="s">
        <v>3739</v>
      </c>
      <c r="F4115" s="2">
        <f t="shared" ref="F4115:F4126" si="179">SUM(B4115+14)</f>
        <v>44264.688194444447</v>
      </c>
      <c r="G4115" s="5">
        <v>43617</v>
      </c>
      <c r="H4115" s="6">
        <v>170000</v>
      </c>
      <c r="I4115" s="7">
        <v>250000</v>
      </c>
      <c r="J4115" s="4" t="s">
        <v>64</v>
      </c>
      <c r="K4115" s="8" t="s">
        <v>16</v>
      </c>
      <c r="L4115" s="3" t="s">
        <v>1097</v>
      </c>
    </row>
    <row r="4116" spans="1:12" ht="114.95" customHeight="1">
      <c r="A4116" s="32">
        <v>4066</v>
      </c>
      <c r="B4116" s="2">
        <v>44250.689583333333</v>
      </c>
      <c r="C4116" s="3" t="s">
        <v>3730</v>
      </c>
      <c r="D4116" s="3" t="s">
        <v>3740</v>
      </c>
      <c r="E4116" s="4" t="s">
        <v>3741</v>
      </c>
      <c r="F4116" s="2">
        <f t="shared" si="179"/>
        <v>44264.689583333333</v>
      </c>
      <c r="G4116" s="5">
        <v>43617</v>
      </c>
      <c r="H4116" s="6">
        <v>32000</v>
      </c>
      <c r="I4116" s="7">
        <v>50000</v>
      </c>
      <c r="J4116" s="4" t="s">
        <v>64</v>
      </c>
      <c r="K4116" s="8" t="s">
        <v>16</v>
      </c>
      <c r="L4116" s="3" t="s">
        <v>1097</v>
      </c>
    </row>
    <row r="4117" spans="1:12" ht="114.95" customHeight="1">
      <c r="A4117" s="32">
        <v>4069</v>
      </c>
      <c r="B4117" s="2">
        <v>44251.740277777775</v>
      </c>
      <c r="C4117" s="3" t="s">
        <v>3730</v>
      </c>
      <c r="D4117" s="3" t="s">
        <v>3742</v>
      </c>
      <c r="E4117" s="4" t="s">
        <v>3743</v>
      </c>
      <c r="F4117" s="2">
        <f t="shared" si="179"/>
        <v>44265.740277777775</v>
      </c>
      <c r="G4117" s="5">
        <v>44270</v>
      </c>
      <c r="H4117" s="6">
        <v>36398.199999999997</v>
      </c>
      <c r="I4117" s="7">
        <v>40000</v>
      </c>
      <c r="J4117" s="4" t="s">
        <v>153</v>
      </c>
      <c r="K4117" s="8" t="s">
        <v>16</v>
      </c>
      <c r="L4117" s="3"/>
    </row>
    <row r="4118" spans="1:12" ht="114.95" customHeight="1">
      <c r="A4118" s="32">
        <v>4068</v>
      </c>
      <c r="B4118" s="2">
        <v>44251.740972222222</v>
      </c>
      <c r="C4118" s="3" t="s">
        <v>3730</v>
      </c>
      <c r="D4118" s="3" t="s">
        <v>3744</v>
      </c>
      <c r="E4118" s="4" t="s">
        <v>3745</v>
      </c>
      <c r="F4118" s="2">
        <f t="shared" si="179"/>
        <v>44265.740972222222</v>
      </c>
      <c r="G4118" s="5">
        <v>44270</v>
      </c>
      <c r="H4118" s="6">
        <v>136049</v>
      </c>
      <c r="I4118" s="7">
        <v>140000</v>
      </c>
      <c r="J4118" s="4" t="s">
        <v>153</v>
      </c>
      <c r="K4118" s="8" t="s">
        <v>16</v>
      </c>
      <c r="L4118" s="3"/>
    </row>
    <row r="4119" spans="1:12" ht="114.95" customHeight="1">
      <c r="A4119" s="32">
        <v>4067</v>
      </c>
      <c r="B4119" s="2">
        <v>44252.532638888886</v>
      </c>
      <c r="C4119" s="3" t="s">
        <v>3730</v>
      </c>
      <c r="D4119" s="3" t="s">
        <v>3744</v>
      </c>
      <c r="E4119" s="4" t="s">
        <v>3746</v>
      </c>
      <c r="F4119" s="2">
        <f t="shared" si="179"/>
        <v>44266.532638888886</v>
      </c>
      <c r="G4119" s="5">
        <v>44102</v>
      </c>
      <c r="H4119" s="6">
        <v>20000</v>
      </c>
      <c r="I4119" s="7">
        <v>50000</v>
      </c>
      <c r="J4119" s="4" t="s">
        <v>153</v>
      </c>
      <c r="K4119" s="8" t="s">
        <v>16</v>
      </c>
      <c r="L4119" s="3"/>
    </row>
    <row r="4120" spans="1:12" ht="114.95" customHeight="1">
      <c r="A4120" s="32">
        <v>4070</v>
      </c>
      <c r="B4120" s="2">
        <v>44270.690972222219</v>
      </c>
      <c r="C4120" s="3" t="s">
        <v>3730</v>
      </c>
      <c r="D4120" s="3" t="s">
        <v>2472</v>
      </c>
      <c r="E4120" s="4" t="s">
        <v>3747</v>
      </c>
      <c r="F4120" s="2">
        <f t="shared" si="179"/>
        <v>44284.690972222219</v>
      </c>
      <c r="G4120" s="5">
        <v>44284</v>
      </c>
      <c r="H4120" s="6">
        <v>27600</v>
      </c>
      <c r="I4120" s="7">
        <v>27600</v>
      </c>
      <c r="J4120" s="4" t="s">
        <v>37</v>
      </c>
      <c r="K4120" s="8" t="s">
        <v>16</v>
      </c>
      <c r="L4120" s="3"/>
    </row>
    <row r="4121" spans="1:12" ht="114.95" customHeight="1">
      <c r="A4121" s="32">
        <v>4071</v>
      </c>
      <c r="B4121" s="2">
        <v>44277.624305555553</v>
      </c>
      <c r="C4121" s="3" t="s">
        <v>3730</v>
      </c>
      <c r="D4121" s="3" t="s">
        <v>2671</v>
      </c>
      <c r="E4121" s="4" t="s">
        <v>3737</v>
      </c>
      <c r="F4121" s="2">
        <f t="shared" si="179"/>
        <v>44291.624305555553</v>
      </c>
      <c r="G4121" s="5">
        <v>43647</v>
      </c>
      <c r="H4121" s="6">
        <v>87140</v>
      </c>
      <c r="I4121" s="7">
        <v>87140</v>
      </c>
      <c r="J4121" s="4" t="s">
        <v>19</v>
      </c>
      <c r="K4121" s="8" t="s">
        <v>16</v>
      </c>
      <c r="L4121" s="3" t="s">
        <v>1097</v>
      </c>
    </row>
    <row r="4122" spans="1:12" ht="114.95" customHeight="1">
      <c r="A4122" s="32">
        <v>4072</v>
      </c>
      <c r="B4122" s="2">
        <v>44277.633333333331</v>
      </c>
      <c r="C4122" s="3" t="s">
        <v>3730</v>
      </c>
      <c r="D4122" s="3" t="s">
        <v>3748</v>
      </c>
      <c r="E4122" s="4" t="s">
        <v>3732</v>
      </c>
      <c r="F4122" s="2">
        <f t="shared" si="179"/>
        <v>44291.633333333331</v>
      </c>
      <c r="G4122" s="5">
        <v>43647</v>
      </c>
      <c r="H4122" s="6">
        <v>90319</v>
      </c>
      <c r="I4122" s="7">
        <v>90319</v>
      </c>
      <c r="J4122" s="4" t="s">
        <v>19</v>
      </c>
      <c r="K4122" s="8" t="s">
        <v>16</v>
      </c>
      <c r="L4122" s="3" t="s">
        <v>1097</v>
      </c>
    </row>
    <row r="4123" spans="1:12" ht="114.95" customHeight="1">
      <c r="A4123" s="32">
        <v>4073</v>
      </c>
      <c r="B4123" s="2">
        <v>44277.636805555558</v>
      </c>
      <c r="C4123" s="3" t="s">
        <v>3730</v>
      </c>
      <c r="D4123" s="3" t="s">
        <v>3748</v>
      </c>
      <c r="E4123" s="4" t="s">
        <v>3732</v>
      </c>
      <c r="F4123" s="2">
        <f t="shared" si="179"/>
        <v>44291.636805555558</v>
      </c>
      <c r="G4123" s="5">
        <v>44073</v>
      </c>
      <c r="H4123" s="6">
        <v>96000</v>
      </c>
      <c r="I4123" s="7">
        <v>100000</v>
      </c>
      <c r="J4123" s="4" t="s">
        <v>19</v>
      </c>
      <c r="K4123" s="8" t="s">
        <v>16</v>
      </c>
      <c r="L4123" s="3"/>
    </row>
    <row r="4124" spans="1:12" ht="114.95" customHeight="1">
      <c r="A4124" s="32">
        <v>4074</v>
      </c>
      <c r="B4124" s="2">
        <v>44287.699305555558</v>
      </c>
      <c r="C4124" s="3" t="s">
        <v>3730</v>
      </c>
      <c r="D4124" s="3" t="s">
        <v>229</v>
      </c>
      <c r="E4124" s="4" t="s">
        <v>3749</v>
      </c>
      <c r="F4124" s="2">
        <f t="shared" si="179"/>
        <v>44301.699305555558</v>
      </c>
      <c r="G4124" s="5">
        <v>44287</v>
      </c>
      <c r="H4124" s="6">
        <v>40000</v>
      </c>
      <c r="I4124" s="7">
        <v>80000</v>
      </c>
      <c r="J4124" s="4" t="s">
        <v>216</v>
      </c>
      <c r="K4124" s="8" t="s">
        <v>16</v>
      </c>
      <c r="L4124" s="3"/>
    </row>
    <row r="4125" spans="1:12" ht="114.95" customHeight="1">
      <c r="A4125" s="32">
        <v>4075</v>
      </c>
      <c r="B4125" s="2">
        <v>44287.709722222222</v>
      </c>
      <c r="C4125" s="3" t="s">
        <v>3730</v>
      </c>
      <c r="D4125" s="3" t="s">
        <v>70</v>
      </c>
      <c r="E4125" s="4" t="s">
        <v>3750</v>
      </c>
      <c r="F4125" s="2">
        <f t="shared" si="179"/>
        <v>44301.709722222222</v>
      </c>
      <c r="G4125" s="5">
        <v>44284</v>
      </c>
      <c r="H4125" s="6">
        <v>32998</v>
      </c>
      <c r="I4125" s="7">
        <v>32998</v>
      </c>
      <c r="J4125" s="4" t="s">
        <v>61</v>
      </c>
      <c r="K4125" s="8" t="s">
        <v>16</v>
      </c>
      <c r="L4125" s="3"/>
    </row>
    <row r="4126" spans="1:12" ht="114.95" customHeight="1">
      <c r="A4126" s="32">
        <v>4076</v>
      </c>
      <c r="B4126" s="2">
        <v>44291.680555555555</v>
      </c>
      <c r="C4126" s="3" t="s">
        <v>3730</v>
      </c>
      <c r="D4126" s="3" t="s">
        <v>1287</v>
      </c>
      <c r="E4126" s="4" t="s">
        <v>3751</v>
      </c>
      <c r="F4126" s="2">
        <f t="shared" si="179"/>
        <v>44305.680555555555</v>
      </c>
      <c r="G4126" s="5">
        <v>43971</v>
      </c>
      <c r="H4126" s="6">
        <v>240000</v>
      </c>
      <c r="I4126" s="7">
        <v>300000</v>
      </c>
      <c r="J4126" s="4" t="s">
        <v>37</v>
      </c>
      <c r="K4126" s="8" t="s">
        <v>16</v>
      </c>
      <c r="L4126" s="3" t="s">
        <v>1097</v>
      </c>
    </row>
    <row r="4127" spans="1:12" ht="114.95" customHeight="1">
      <c r="A4127" s="32">
        <v>4078</v>
      </c>
      <c r="B4127" s="2">
        <v>44314.561111111114</v>
      </c>
      <c r="C4127" s="3" t="s">
        <v>3730</v>
      </c>
      <c r="D4127" s="3" t="s">
        <v>3752</v>
      </c>
      <c r="E4127" s="4" t="s">
        <v>3753</v>
      </c>
      <c r="F4127" s="2">
        <f t="shared" ref="F4127:F4141" si="180">SUM(B4127 + 14)</f>
        <v>44328.561111111114</v>
      </c>
      <c r="G4127" s="5">
        <v>44242</v>
      </c>
      <c r="H4127" s="6">
        <v>25000</v>
      </c>
      <c r="I4127" s="7">
        <v>150000</v>
      </c>
      <c r="J4127" s="4" t="s">
        <v>64</v>
      </c>
      <c r="K4127" s="8" t="s">
        <v>16</v>
      </c>
      <c r="L4127" s="3"/>
    </row>
    <row r="4128" spans="1:12" ht="114.95" customHeight="1">
      <c r="A4128" s="32">
        <v>4077</v>
      </c>
      <c r="B4128" s="2">
        <v>44328.622916666667</v>
      </c>
      <c r="C4128" s="3" t="s">
        <v>3730</v>
      </c>
      <c r="D4128" s="3" t="s">
        <v>1350</v>
      </c>
      <c r="E4128" s="4" t="s">
        <v>3754</v>
      </c>
      <c r="F4128" s="2">
        <f t="shared" si="180"/>
        <v>44342.622916666667</v>
      </c>
      <c r="G4128" s="5">
        <v>44013</v>
      </c>
      <c r="H4128" s="6">
        <v>70000</v>
      </c>
      <c r="I4128" s="7">
        <v>80000</v>
      </c>
      <c r="J4128" s="4" t="s">
        <v>16</v>
      </c>
      <c r="K4128" s="8" t="s">
        <v>16</v>
      </c>
      <c r="L4128" s="3" t="s">
        <v>676</v>
      </c>
    </row>
    <row r="4129" spans="1:12" ht="114.95" customHeight="1">
      <c r="A4129" s="32">
        <v>4079</v>
      </c>
      <c r="B4129" s="2">
        <v>44354.678472222222</v>
      </c>
      <c r="C4129" s="3" t="s">
        <v>3730</v>
      </c>
      <c r="D4129" s="3" t="s">
        <v>3755</v>
      </c>
      <c r="E4129" s="4" t="s">
        <v>3756</v>
      </c>
      <c r="F4129" s="2">
        <f t="shared" si="180"/>
        <v>44368.678472222222</v>
      </c>
      <c r="G4129" s="21">
        <v>44378</v>
      </c>
      <c r="H4129" s="23">
        <v>25000</v>
      </c>
      <c r="I4129" s="23">
        <v>200000</v>
      </c>
      <c r="J4129" s="13" t="s">
        <v>153</v>
      </c>
      <c r="K4129" s="24" t="s">
        <v>16</v>
      </c>
      <c r="L4129" s="3"/>
    </row>
    <row r="4130" spans="1:12" ht="114.95" customHeight="1">
      <c r="A4130" s="32">
        <v>4081</v>
      </c>
      <c r="B4130" s="2">
        <v>44356.62222222222</v>
      </c>
      <c r="C4130" s="3" t="s">
        <v>3730</v>
      </c>
      <c r="D4130" s="3" t="s">
        <v>1027</v>
      </c>
      <c r="E4130" s="4" t="s">
        <v>3737</v>
      </c>
      <c r="F4130" s="2">
        <f t="shared" si="180"/>
        <v>44370.62222222222</v>
      </c>
      <c r="G4130" s="21">
        <v>44378</v>
      </c>
      <c r="H4130" s="23">
        <v>150000</v>
      </c>
      <c r="I4130" s="23">
        <v>450000</v>
      </c>
      <c r="J4130" s="13" t="s">
        <v>19</v>
      </c>
      <c r="K4130" s="24" t="s">
        <v>16</v>
      </c>
      <c r="L4130" s="3"/>
    </row>
    <row r="4131" spans="1:12" ht="114.95" customHeight="1">
      <c r="A4131" s="32">
        <v>4080</v>
      </c>
      <c r="B4131" s="2">
        <v>44356.634027777778</v>
      </c>
      <c r="C4131" s="3" t="s">
        <v>3730</v>
      </c>
      <c r="D4131" s="3" t="s">
        <v>1350</v>
      </c>
      <c r="E4131" s="4" t="s">
        <v>3757</v>
      </c>
      <c r="F4131" s="2">
        <f t="shared" si="180"/>
        <v>44370.634027777778</v>
      </c>
      <c r="G4131" s="21">
        <v>44378</v>
      </c>
      <c r="H4131" s="23">
        <v>25000</v>
      </c>
      <c r="I4131" s="23">
        <v>75000</v>
      </c>
      <c r="J4131" s="13" t="s">
        <v>15</v>
      </c>
      <c r="K4131" s="24" t="s">
        <v>16</v>
      </c>
      <c r="L4131" s="3"/>
    </row>
    <row r="4132" spans="1:12" ht="114.95" customHeight="1">
      <c r="A4132" s="32">
        <v>4082</v>
      </c>
      <c r="B4132" s="2">
        <v>44356.651388888888</v>
      </c>
      <c r="C4132" s="3" t="s">
        <v>3730</v>
      </c>
      <c r="D4132" s="3" t="s">
        <v>3758</v>
      </c>
      <c r="E4132" s="4" t="s">
        <v>3759</v>
      </c>
      <c r="F4132" s="2">
        <f t="shared" si="180"/>
        <v>44370.651388888888</v>
      </c>
      <c r="G4132" s="21">
        <v>44000</v>
      </c>
      <c r="H4132" s="23">
        <v>35549</v>
      </c>
      <c r="I4132" s="23">
        <v>75000</v>
      </c>
      <c r="J4132" s="13" t="s">
        <v>51</v>
      </c>
      <c r="K4132" s="24" t="s">
        <v>16</v>
      </c>
      <c r="L4132" s="3"/>
    </row>
    <row r="4133" spans="1:12" ht="114.95" customHeight="1">
      <c r="A4133" s="32">
        <v>4083</v>
      </c>
      <c r="B4133" s="2">
        <v>44363.54791666667</v>
      </c>
      <c r="C4133" s="3" t="s">
        <v>3730</v>
      </c>
      <c r="D4133" s="3" t="s">
        <v>3748</v>
      </c>
      <c r="E4133" s="4" t="s">
        <v>3732</v>
      </c>
      <c r="F4133" s="2">
        <f t="shared" si="180"/>
        <v>44377.54791666667</v>
      </c>
      <c r="G4133" s="21">
        <v>44378</v>
      </c>
      <c r="H4133" s="23">
        <v>70000</v>
      </c>
      <c r="I4133" s="23">
        <v>115000</v>
      </c>
      <c r="J4133" s="13" t="s">
        <v>153</v>
      </c>
      <c r="K4133" s="24" t="s">
        <v>16</v>
      </c>
      <c r="L4133" s="3"/>
    </row>
    <row r="4134" spans="1:12" ht="114.95" customHeight="1">
      <c r="A4134" s="32">
        <v>4084</v>
      </c>
      <c r="B4134" s="2">
        <v>44384.694444444445</v>
      </c>
      <c r="C4134" s="3" t="s">
        <v>3730</v>
      </c>
      <c r="D4134" s="3" t="s">
        <v>3760</v>
      </c>
      <c r="E4134" s="4" t="s">
        <v>3761</v>
      </c>
      <c r="F4134" s="2">
        <f t="shared" si="180"/>
        <v>44398.694444444445</v>
      </c>
      <c r="G4134" s="21">
        <v>36922</v>
      </c>
      <c r="H4134" s="23">
        <v>35497</v>
      </c>
      <c r="I4134" s="23">
        <v>35497</v>
      </c>
      <c r="J4134" s="13" t="s">
        <v>51</v>
      </c>
      <c r="K4134" s="24" t="s">
        <v>16</v>
      </c>
      <c r="L4134" s="3"/>
    </row>
    <row r="4135" spans="1:12" ht="114.95" customHeight="1">
      <c r="A4135" s="32">
        <v>4086</v>
      </c>
      <c r="B4135" s="2">
        <v>44389.545138888891</v>
      </c>
      <c r="C4135" s="3" t="s">
        <v>3730</v>
      </c>
      <c r="D4135" s="3" t="s">
        <v>62</v>
      </c>
      <c r="E4135" s="4" t="s">
        <v>3762</v>
      </c>
      <c r="F4135" s="2">
        <f t="shared" si="180"/>
        <v>44403.545138888891</v>
      </c>
      <c r="G4135" s="21">
        <v>44378</v>
      </c>
      <c r="H4135" s="23">
        <v>800000</v>
      </c>
      <c r="I4135" s="23">
        <v>850000</v>
      </c>
      <c r="J4135" s="13" t="s">
        <v>64</v>
      </c>
      <c r="K4135" s="24" t="s">
        <v>16</v>
      </c>
      <c r="L4135" s="3"/>
    </row>
    <row r="4136" spans="1:12" ht="114.95" customHeight="1">
      <c r="A4136" s="32">
        <v>4087</v>
      </c>
      <c r="B4136" s="2">
        <v>44389.634027777778</v>
      </c>
      <c r="C4136" s="3" t="s">
        <v>3730</v>
      </c>
      <c r="D4136" s="3" t="s">
        <v>35</v>
      </c>
      <c r="E4136" s="4" t="s">
        <v>3763</v>
      </c>
      <c r="F4136" s="2">
        <f t="shared" si="180"/>
        <v>44403.634027777778</v>
      </c>
      <c r="G4136" s="21">
        <v>44013</v>
      </c>
      <c r="H4136" s="23">
        <v>170396.16</v>
      </c>
      <c r="I4136" s="23">
        <v>170396.16</v>
      </c>
      <c r="J4136" s="13" t="s">
        <v>37</v>
      </c>
      <c r="K4136" s="24" t="s">
        <v>16</v>
      </c>
      <c r="L4136" s="3"/>
    </row>
    <row r="4137" spans="1:12" ht="114.95" customHeight="1">
      <c r="A4137" s="32">
        <v>4088</v>
      </c>
      <c r="B4137" s="2">
        <v>44389.636111111111</v>
      </c>
      <c r="C4137" s="3" t="s">
        <v>3730</v>
      </c>
      <c r="D4137" s="3" t="s">
        <v>43</v>
      </c>
      <c r="E4137" s="4" t="s">
        <v>3764</v>
      </c>
      <c r="F4137" s="2">
        <f t="shared" si="180"/>
        <v>44403.636111111111</v>
      </c>
      <c r="G4137" s="21">
        <v>44013</v>
      </c>
      <c r="H4137" s="23">
        <v>42810.3</v>
      </c>
      <c r="I4137" s="23">
        <v>42810.3</v>
      </c>
      <c r="J4137" s="13" t="s">
        <v>37</v>
      </c>
      <c r="K4137" s="24" t="s">
        <v>16</v>
      </c>
      <c r="L4137" s="3"/>
    </row>
    <row r="4138" spans="1:12" ht="114.95" customHeight="1">
      <c r="A4138" s="32">
        <v>4085</v>
      </c>
      <c r="B4138" s="2">
        <v>44389.902777777781</v>
      </c>
      <c r="C4138" s="3" t="s">
        <v>3730</v>
      </c>
      <c r="D4138" s="3" t="s">
        <v>70</v>
      </c>
      <c r="E4138" s="4" t="s">
        <v>3765</v>
      </c>
      <c r="F4138" s="2">
        <f t="shared" si="180"/>
        <v>44403.902777777781</v>
      </c>
      <c r="G4138" s="21">
        <v>44378</v>
      </c>
      <c r="H4138" s="23">
        <v>35728</v>
      </c>
      <c r="I4138" s="23">
        <v>35728</v>
      </c>
      <c r="J4138" s="13" t="s">
        <v>64</v>
      </c>
      <c r="K4138" s="24" t="s">
        <v>16</v>
      </c>
      <c r="L4138" s="3"/>
    </row>
    <row r="4139" spans="1:12" ht="114.95" customHeight="1">
      <c r="A4139" s="32">
        <v>4089</v>
      </c>
      <c r="B4139" s="2">
        <v>44417.772916666669</v>
      </c>
      <c r="C4139" s="3" t="s">
        <v>3730</v>
      </c>
      <c r="D4139" s="3" t="s">
        <v>229</v>
      </c>
      <c r="E4139" s="4" t="s">
        <v>3766</v>
      </c>
      <c r="F4139" s="2">
        <f t="shared" si="180"/>
        <v>44431.772916666669</v>
      </c>
      <c r="G4139" s="21">
        <v>44378</v>
      </c>
      <c r="H4139" s="23">
        <v>53092.05</v>
      </c>
      <c r="I4139" s="23">
        <v>83092.05</v>
      </c>
      <c r="J4139" s="13" t="s">
        <v>216</v>
      </c>
      <c r="K4139" s="24" t="s">
        <v>16</v>
      </c>
      <c r="L4139" s="3"/>
    </row>
    <row r="4140" spans="1:12" ht="114.95" customHeight="1">
      <c r="A4140" s="32">
        <v>4090</v>
      </c>
      <c r="B4140" s="2">
        <v>44418.548611111109</v>
      </c>
      <c r="C4140" s="3" t="s">
        <v>3730</v>
      </c>
      <c r="D4140" s="3" t="s">
        <v>179</v>
      </c>
      <c r="E4140" s="4" t="s">
        <v>3767</v>
      </c>
      <c r="F4140" s="2">
        <f t="shared" si="180"/>
        <v>44432.548611111109</v>
      </c>
      <c r="G4140" s="21">
        <v>44405</v>
      </c>
      <c r="H4140" s="23">
        <v>1000000</v>
      </c>
      <c r="I4140" s="23">
        <v>1500000</v>
      </c>
      <c r="J4140" s="13" t="s">
        <v>19</v>
      </c>
      <c r="K4140" s="24" t="s">
        <v>16</v>
      </c>
      <c r="L4140" s="3"/>
    </row>
    <row r="4141" spans="1:12" ht="114.95" customHeight="1">
      <c r="A4141" s="32">
        <v>4091</v>
      </c>
      <c r="B4141" s="2">
        <v>44438.734027777777</v>
      </c>
      <c r="C4141" s="3" t="s">
        <v>3730</v>
      </c>
      <c r="D4141" s="3" t="s">
        <v>3768</v>
      </c>
      <c r="E4141" s="4" t="s">
        <v>2530</v>
      </c>
      <c r="F4141" s="2">
        <f t="shared" si="180"/>
        <v>44452.734027777777</v>
      </c>
      <c r="G4141" s="21">
        <v>44378</v>
      </c>
      <c r="H4141" s="23">
        <v>27000</v>
      </c>
      <c r="I4141" s="23">
        <v>150000</v>
      </c>
      <c r="J4141" s="13" t="s">
        <v>15</v>
      </c>
      <c r="K4141" s="24" t="s">
        <v>16</v>
      </c>
      <c r="L4141" s="3"/>
    </row>
    <row r="4142" spans="1:12" ht="114.95" customHeight="1">
      <c r="A4142" s="32">
        <v>4092</v>
      </c>
      <c r="B4142" s="2">
        <v>44474.634027777778</v>
      </c>
      <c r="C4142" s="3" t="s">
        <v>3730</v>
      </c>
      <c r="D4142" s="3" t="s">
        <v>1549</v>
      </c>
      <c r="E4142" s="4" t="s">
        <v>3769</v>
      </c>
      <c r="F4142" s="2">
        <f>SUM(B4142+14)</f>
        <v>44488.634027777778</v>
      </c>
      <c r="G4142" s="5">
        <v>44470</v>
      </c>
      <c r="H4142" s="6">
        <v>25000</v>
      </c>
      <c r="I4142" s="7">
        <v>75000</v>
      </c>
      <c r="J4142" s="4" t="s">
        <v>37</v>
      </c>
      <c r="K4142" s="8" t="s">
        <v>16</v>
      </c>
      <c r="L4142" s="3" t="s">
        <v>3547</v>
      </c>
    </row>
    <row r="4143" spans="1:12" ht="114.95" customHeight="1">
      <c r="A4143" s="32">
        <v>4093</v>
      </c>
      <c r="B4143" s="2">
        <v>44484.540972222225</v>
      </c>
      <c r="C4143" s="3" t="s">
        <v>3730</v>
      </c>
      <c r="D4143" s="3" t="s">
        <v>1316</v>
      </c>
      <c r="E4143" s="4" t="s">
        <v>3770</v>
      </c>
      <c r="F4143" s="2">
        <f>SUM(B4143+14)</f>
        <v>44498.540972222225</v>
      </c>
      <c r="G4143" s="5">
        <v>44487</v>
      </c>
      <c r="H4143" s="6">
        <v>75000</v>
      </c>
      <c r="I4143" s="7">
        <v>100000</v>
      </c>
      <c r="J4143" s="4" t="s">
        <v>64</v>
      </c>
      <c r="K4143" s="8" t="s">
        <v>16</v>
      </c>
      <c r="L4143" s="3" t="s">
        <v>3547</v>
      </c>
    </row>
    <row r="4144" spans="1:12" ht="114.95" customHeight="1">
      <c r="A4144" s="32">
        <v>4094</v>
      </c>
      <c r="B4144" s="2">
        <v>43383</v>
      </c>
      <c r="C4144" s="2" t="s">
        <v>3771</v>
      </c>
      <c r="D4144" s="3" t="s">
        <v>1170</v>
      </c>
      <c r="E4144" s="4" t="s">
        <v>93</v>
      </c>
      <c r="F4144" s="2">
        <f>SUM(B4144 +14)</f>
        <v>43397</v>
      </c>
      <c r="G4144" s="5">
        <v>42614</v>
      </c>
      <c r="H4144" s="6">
        <v>648423</v>
      </c>
      <c r="I4144" s="9">
        <v>648423</v>
      </c>
      <c r="J4144" s="4" t="s">
        <v>210</v>
      </c>
      <c r="K4144" s="3" t="s">
        <v>16</v>
      </c>
      <c r="L4144" s="3"/>
    </row>
    <row r="4145" spans="1:12" ht="114.95" customHeight="1">
      <c r="A4145" s="32">
        <v>4095</v>
      </c>
      <c r="B4145" s="2">
        <v>43383</v>
      </c>
      <c r="C4145" s="2" t="s">
        <v>3771</v>
      </c>
      <c r="D4145" s="3" t="s">
        <v>21</v>
      </c>
      <c r="E4145" s="4" t="s">
        <v>3772</v>
      </c>
      <c r="F4145" s="2">
        <f>SUM(B4145 +14)</f>
        <v>43397</v>
      </c>
      <c r="G4145" s="5">
        <v>42736</v>
      </c>
      <c r="H4145" s="6">
        <v>80000</v>
      </c>
      <c r="I4145" s="7">
        <v>80000</v>
      </c>
      <c r="J4145" s="4" t="s">
        <v>19</v>
      </c>
      <c r="K4145" s="3" t="s">
        <v>16</v>
      </c>
      <c r="L4145" s="3"/>
    </row>
    <row r="4146" spans="1:12" ht="114.95" customHeight="1">
      <c r="A4146" s="32">
        <v>4096</v>
      </c>
      <c r="B4146" s="2">
        <v>43383</v>
      </c>
      <c r="C4146" s="2" t="s">
        <v>3771</v>
      </c>
      <c r="D4146" s="3" t="s">
        <v>123</v>
      </c>
      <c r="E4146" s="4" t="s">
        <v>3772</v>
      </c>
      <c r="F4146" s="2">
        <f>SUM(B4146 +14)</f>
        <v>43397</v>
      </c>
      <c r="G4146" s="5">
        <v>42370</v>
      </c>
      <c r="H4146" s="6">
        <v>80000</v>
      </c>
      <c r="I4146" s="7">
        <v>80000</v>
      </c>
      <c r="J4146" s="4" t="s">
        <v>19</v>
      </c>
      <c r="K4146" s="3" t="s">
        <v>16</v>
      </c>
      <c r="L4146" s="3"/>
    </row>
    <row r="4147" spans="1:12" ht="114.95" customHeight="1">
      <c r="A4147" s="32">
        <v>4097</v>
      </c>
      <c r="B4147" s="2">
        <v>43483</v>
      </c>
      <c r="C4147" s="3" t="s">
        <v>3771</v>
      </c>
      <c r="D4147" s="3" t="s">
        <v>3773</v>
      </c>
      <c r="E4147" s="4" t="s">
        <v>244</v>
      </c>
      <c r="F4147" s="2">
        <f t="shared" ref="F4147:F4155" si="181">SUM(B4147+14)</f>
        <v>43497</v>
      </c>
      <c r="G4147" s="5">
        <v>42887</v>
      </c>
      <c r="H4147" s="6">
        <v>210322</v>
      </c>
      <c r="I4147" s="7">
        <v>210322</v>
      </c>
      <c r="J4147" s="4" t="s">
        <v>19</v>
      </c>
      <c r="K4147" s="8" t="s">
        <v>15</v>
      </c>
      <c r="L4147" s="3" t="s">
        <v>3774</v>
      </c>
    </row>
    <row r="4148" spans="1:12" ht="114.95" customHeight="1">
      <c r="A4148" s="32">
        <v>4098</v>
      </c>
      <c r="B4148" s="2">
        <v>43483</v>
      </c>
      <c r="C4148" s="3" t="s">
        <v>3771</v>
      </c>
      <c r="D4148" s="3" t="s">
        <v>21</v>
      </c>
      <c r="E4148" s="18" t="s">
        <v>22</v>
      </c>
      <c r="F4148" s="2">
        <f t="shared" si="181"/>
        <v>43497</v>
      </c>
      <c r="G4148" s="5">
        <v>43101</v>
      </c>
      <c r="H4148" s="6">
        <v>80000</v>
      </c>
      <c r="I4148" s="7">
        <v>80000</v>
      </c>
      <c r="J4148" s="4" t="s">
        <v>73</v>
      </c>
      <c r="K4148" s="8" t="s">
        <v>16</v>
      </c>
      <c r="L4148" s="3" t="s">
        <v>239</v>
      </c>
    </row>
    <row r="4149" spans="1:12" ht="114.95" customHeight="1">
      <c r="A4149" s="32">
        <v>4099</v>
      </c>
      <c r="B4149" s="2">
        <v>43483</v>
      </c>
      <c r="C4149" s="3" t="s">
        <v>3771</v>
      </c>
      <c r="D4149" s="3" t="s">
        <v>3775</v>
      </c>
      <c r="E4149" s="4" t="s">
        <v>244</v>
      </c>
      <c r="F4149" s="2">
        <f t="shared" si="181"/>
        <v>43497</v>
      </c>
      <c r="G4149" s="5">
        <v>42887</v>
      </c>
      <c r="H4149" s="6">
        <v>138642</v>
      </c>
      <c r="I4149" s="7">
        <v>138642</v>
      </c>
      <c r="J4149" s="4" t="s">
        <v>19</v>
      </c>
      <c r="K4149" s="8" t="s">
        <v>15</v>
      </c>
      <c r="L4149" s="3" t="s">
        <v>3776</v>
      </c>
    </row>
    <row r="4150" spans="1:12" ht="114.95" customHeight="1">
      <c r="A4150" s="32">
        <v>4100</v>
      </c>
      <c r="B4150" s="2">
        <v>43483</v>
      </c>
      <c r="C4150" s="3" t="s">
        <v>3771</v>
      </c>
      <c r="D4150" s="3" t="s">
        <v>3775</v>
      </c>
      <c r="E4150" s="4" t="s">
        <v>3777</v>
      </c>
      <c r="F4150" s="2">
        <f t="shared" si="181"/>
        <v>43497</v>
      </c>
      <c r="G4150" s="5">
        <v>42887</v>
      </c>
      <c r="H4150" s="6">
        <v>965000</v>
      </c>
      <c r="I4150" s="7">
        <v>965000</v>
      </c>
      <c r="J4150" s="4" t="s">
        <v>19</v>
      </c>
      <c r="K4150" s="8" t="s">
        <v>15</v>
      </c>
      <c r="L4150" s="3" t="s">
        <v>3776</v>
      </c>
    </row>
    <row r="4151" spans="1:12" ht="114.95" customHeight="1">
      <c r="A4151" s="32">
        <v>4101</v>
      </c>
      <c r="B4151" s="2">
        <v>43483</v>
      </c>
      <c r="C4151" s="3" t="s">
        <v>3771</v>
      </c>
      <c r="D4151" s="3" t="s">
        <v>1170</v>
      </c>
      <c r="E4151" s="4" t="s">
        <v>93</v>
      </c>
      <c r="F4151" s="2">
        <f t="shared" si="181"/>
        <v>43497</v>
      </c>
      <c r="G4151" s="5">
        <v>42979</v>
      </c>
      <c r="H4151" s="6">
        <v>648423</v>
      </c>
      <c r="I4151" s="9">
        <v>648423</v>
      </c>
      <c r="J4151" s="4" t="s">
        <v>19</v>
      </c>
      <c r="K4151" s="8" t="s">
        <v>16</v>
      </c>
      <c r="L4151" s="3" t="s">
        <v>239</v>
      </c>
    </row>
    <row r="4152" spans="1:12" ht="114.95" customHeight="1">
      <c r="A4152" s="32">
        <v>4102</v>
      </c>
      <c r="B4152" s="2">
        <v>43496</v>
      </c>
      <c r="C4152" s="3" t="s">
        <v>3771</v>
      </c>
      <c r="D4152" s="3" t="s">
        <v>2816</v>
      </c>
      <c r="E4152" s="4" t="s">
        <v>3778</v>
      </c>
      <c r="F4152" s="2">
        <f t="shared" si="181"/>
        <v>43510</v>
      </c>
      <c r="G4152" s="5">
        <v>42983</v>
      </c>
      <c r="H4152" s="6">
        <v>45000</v>
      </c>
      <c r="I4152" s="7">
        <v>45000</v>
      </c>
      <c r="J4152" s="4" t="s">
        <v>15</v>
      </c>
      <c r="K4152" s="8" t="s">
        <v>16</v>
      </c>
      <c r="L4152" s="3" t="s">
        <v>239</v>
      </c>
    </row>
    <row r="4153" spans="1:12" ht="114.95" customHeight="1">
      <c r="A4153" s="32">
        <v>4103</v>
      </c>
      <c r="B4153" s="2">
        <v>43496</v>
      </c>
      <c r="C4153" s="3" t="s">
        <v>3771</v>
      </c>
      <c r="D4153" s="3" t="s">
        <v>2816</v>
      </c>
      <c r="E4153" s="4" t="s">
        <v>3778</v>
      </c>
      <c r="F4153" s="2">
        <f t="shared" si="181"/>
        <v>43510</v>
      </c>
      <c r="G4153" s="5">
        <v>43348</v>
      </c>
      <c r="H4153" s="6">
        <v>135000</v>
      </c>
      <c r="I4153" s="7">
        <v>135000</v>
      </c>
      <c r="J4153" s="4" t="s">
        <v>19</v>
      </c>
      <c r="K4153" s="8" t="s">
        <v>16</v>
      </c>
      <c r="L4153" s="3" t="s">
        <v>20</v>
      </c>
    </row>
    <row r="4154" spans="1:12" ht="114.95" customHeight="1">
      <c r="A4154" s="32">
        <v>4104</v>
      </c>
      <c r="B4154" s="2">
        <v>43496</v>
      </c>
      <c r="C4154" s="3" t="s">
        <v>3771</v>
      </c>
      <c r="D4154" s="3" t="s">
        <v>21</v>
      </c>
      <c r="E4154" s="4" t="s">
        <v>3772</v>
      </c>
      <c r="F4154" s="2">
        <f t="shared" si="181"/>
        <v>43510</v>
      </c>
      <c r="G4154" s="5">
        <v>43466</v>
      </c>
      <c r="H4154" s="6">
        <v>80000</v>
      </c>
      <c r="I4154" s="7">
        <v>80000</v>
      </c>
      <c r="J4154" s="4" t="s">
        <v>19</v>
      </c>
      <c r="K4154" s="8" t="s">
        <v>16</v>
      </c>
      <c r="L4154" s="3" t="s">
        <v>20</v>
      </c>
    </row>
    <row r="4155" spans="1:12" ht="114.95" customHeight="1">
      <c r="A4155" s="32">
        <v>4105</v>
      </c>
      <c r="B4155" s="2">
        <v>43496</v>
      </c>
      <c r="C4155" s="3" t="s">
        <v>3771</v>
      </c>
      <c r="D4155" s="3" t="s">
        <v>1170</v>
      </c>
      <c r="E4155" s="4" t="s">
        <v>93</v>
      </c>
      <c r="F4155" s="2">
        <f t="shared" si="181"/>
        <v>43510</v>
      </c>
      <c r="G4155" s="5">
        <v>43344</v>
      </c>
      <c r="H4155" s="6">
        <v>648423</v>
      </c>
      <c r="I4155" s="9">
        <v>648423</v>
      </c>
      <c r="J4155" s="4" t="s">
        <v>19</v>
      </c>
      <c r="K4155" s="8" t="s">
        <v>16</v>
      </c>
      <c r="L4155" s="3" t="s">
        <v>20</v>
      </c>
    </row>
    <row r="4156" spans="1:12" ht="114.95" customHeight="1">
      <c r="A4156" s="32">
        <v>4106</v>
      </c>
      <c r="B4156" s="2">
        <v>43603</v>
      </c>
      <c r="C4156" s="3" t="s">
        <v>3771</v>
      </c>
      <c r="D4156" s="3" t="s">
        <v>3773</v>
      </c>
      <c r="E4156" s="4" t="s">
        <v>3779</v>
      </c>
      <c r="F4156" s="2">
        <v>43471</v>
      </c>
      <c r="G4156" s="5">
        <v>43106</v>
      </c>
      <c r="H4156" s="6">
        <v>1220270</v>
      </c>
      <c r="I4156" s="7">
        <v>1220270</v>
      </c>
      <c r="J4156" s="4" t="s">
        <v>19</v>
      </c>
      <c r="K4156" s="8" t="s">
        <v>15</v>
      </c>
      <c r="L4156" s="3" t="s">
        <v>3780</v>
      </c>
    </row>
    <row r="4157" spans="1:12" ht="114.95" customHeight="1">
      <c r="A4157" s="32">
        <v>4107</v>
      </c>
      <c r="B4157" s="2">
        <v>43603</v>
      </c>
      <c r="C4157" s="3" t="s">
        <v>3771</v>
      </c>
      <c r="D4157" s="3" t="s">
        <v>3775</v>
      </c>
      <c r="E4157" s="4" t="s">
        <v>3779</v>
      </c>
      <c r="F4157" s="2">
        <v>43471</v>
      </c>
      <c r="G4157" s="5">
        <v>43106</v>
      </c>
      <c r="H4157" s="6">
        <v>804402</v>
      </c>
      <c r="I4157" s="7">
        <v>804402</v>
      </c>
      <c r="J4157" s="4" t="s">
        <v>19</v>
      </c>
      <c r="K4157" s="8" t="s">
        <v>15</v>
      </c>
      <c r="L4157" s="3" t="s">
        <v>3781</v>
      </c>
    </row>
    <row r="4158" spans="1:12" ht="114.95" customHeight="1">
      <c r="A4158" s="32">
        <v>4108</v>
      </c>
      <c r="B4158" s="2">
        <v>43633</v>
      </c>
      <c r="C4158" s="2" t="s">
        <v>3771</v>
      </c>
      <c r="D4158" s="3" t="s">
        <v>3775</v>
      </c>
      <c r="E4158" s="4" t="s">
        <v>3782</v>
      </c>
      <c r="F4158" s="2">
        <f>SUM(B4158+14)</f>
        <v>43647</v>
      </c>
      <c r="G4158" s="5">
        <v>43640</v>
      </c>
      <c r="H4158" s="6">
        <v>121500</v>
      </c>
      <c r="I4158" s="7">
        <v>121500</v>
      </c>
      <c r="J4158" s="4" t="s">
        <v>19</v>
      </c>
      <c r="K4158" s="8" t="s">
        <v>15</v>
      </c>
      <c r="L4158" s="31" t="s">
        <v>3783</v>
      </c>
    </row>
    <row r="4159" spans="1:12" ht="114.95" customHeight="1">
      <c r="A4159" s="32">
        <v>4109</v>
      </c>
      <c r="B4159" s="2">
        <v>43950.363888888889</v>
      </c>
      <c r="C4159" s="3" t="s">
        <v>3771</v>
      </c>
      <c r="D4159" s="3" t="s">
        <v>3784</v>
      </c>
      <c r="E4159" s="3" t="s">
        <v>306</v>
      </c>
      <c r="F4159" s="2">
        <f>SUM(B4159+14)</f>
        <v>43964.363888888889</v>
      </c>
      <c r="G4159" s="2">
        <v>43913</v>
      </c>
      <c r="H4159" s="10">
        <v>31500</v>
      </c>
      <c r="I4159" s="10">
        <v>31500</v>
      </c>
      <c r="J4159" s="3" t="s">
        <v>37</v>
      </c>
      <c r="K4159" s="3" t="s">
        <v>15</v>
      </c>
      <c r="L4159" s="3" t="s">
        <v>3785</v>
      </c>
    </row>
    <row r="4160" spans="1:12" ht="114.95" customHeight="1">
      <c r="A4160" s="32">
        <v>4111</v>
      </c>
      <c r="B4160" s="12">
        <v>44229.186111111114</v>
      </c>
      <c r="C4160" s="13" t="s">
        <v>3771</v>
      </c>
      <c r="D4160" s="13" t="s">
        <v>1170</v>
      </c>
      <c r="E4160" s="13" t="s">
        <v>3786</v>
      </c>
      <c r="F4160" s="30">
        <f>SUM(B4160 +14)</f>
        <v>44243.186111111114</v>
      </c>
      <c r="G4160" s="12">
        <v>44082</v>
      </c>
      <c r="H4160" s="14">
        <v>648423</v>
      </c>
      <c r="I4160" s="14">
        <v>648423</v>
      </c>
      <c r="J4160" s="13" t="s">
        <v>19</v>
      </c>
      <c r="K4160" s="13" t="s">
        <v>16</v>
      </c>
      <c r="L4160" s="3"/>
    </row>
    <row r="4161" spans="1:12" ht="114.95" customHeight="1">
      <c r="A4161" s="32">
        <v>4110</v>
      </c>
      <c r="B4161" s="12">
        <v>44229.211805555555</v>
      </c>
      <c r="C4161" s="13" t="s">
        <v>3771</v>
      </c>
      <c r="D4161" s="13" t="s">
        <v>1170</v>
      </c>
      <c r="E4161" s="13" t="s">
        <v>3786</v>
      </c>
      <c r="F4161" s="30">
        <f>SUM(B4161 +14)</f>
        <v>44243.211805555555</v>
      </c>
      <c r="G4161" s="12">
        <v>43711</v>
      </c>
      <c r="H4161" s="14">
        <v>648423</v>
      </c>
      <c r="I4161" s="14">
        <v>648423</v>
      </c>
      <c r="J4161" s="13" t="s">
        <v>19</v>
      </c>
      <c r="K4161" s="13" t="s">
        <v>16</v>
      </c>
      <c r="L4161" s="3"/>
    </row>
    <row r="4162" spans="1:12" ht="114.95" customHeight="1">
      <c r="A4162" s="32">
        <v>4112</v>
      </c>
      <c r="B4162" s="12">
        <v>44229.396527777775</v>
      </c>
      <c r="C4162" s="13" t="s">
        <v>3771</v>
      </c>
      <c r="D4162" s="13" t="s">
        <v>3787</v>
      </c>
      <c r="E4162" s="13" t="s">
        <v>24</v>
      </c>
      <c r="F4162" s="30">
        <f>SUM(B4162 +14)</f>
        <v>44243.396527777775</v>
      </c>
      <c r="G4162" s="12">
        <v>43252</v>
      </c>
      <c r="H4162" s="14">
        <v>1220270.24</v>
      </c>
      <c r="I4162" s="14">
        <v>1220270.24</v>
      </c>
      <c r="J4162" s="13" t="s">
        <v>19</v>
      </c>
      <c r="K4162" s="13" t="s">
        <v>15</v>
      </c>
      <c r="L4162" s="13" t="s">
        <v>3788</v>
      </c>
    </row>
    <row r="4163" spans="1:12" ht="114.95" customHeight="1">
      <c r="A4163" s="32">
        <v>4113</v>
      </c>
      <c r="B4163" s="12">
        <v>44229.397222222222</v>
      </c>
      <c r="C4163" s="13" t="s">
        <v>3771</v>
      </c>
      <c r="D4163" s="13" t="s">
        <v>3789</v>
      </c>
      <c r="E4163" s="13" t="s">
        <v>24</v>
      </c>
      <c r="F4163" s="30">
        <f>SUM(B4163 +14)</f>
        <v>44243.397222222222</v>
      </c>
      <c r="G4163" s="12">
        <v>43252</v>
      </c>
      <c r="H4163" s="14">
        <v>804401.73</v>
      </c>
      <c r="I4163" s="14">
        <v>804401.73</v>
      </c>
      <c r="J4163" s="13" t="s">
        <v>245</v>
      </c>
      <c r="K4163" s="13" t="s">
        <v>15</v>
      </c>
      <c r="L4163" s="13" t="s">
        <v>3788</v>
      </c>
    </row>
    <row r="4164" spans="1:12" ht="114.95" customHeight="1">
      <c r="A4164" s="32">
        <v>4115</v>
      </c>
      <c r="B4164" s="2">
        <v>44230.352083333331</v>
      </c>
      <c r="C4164" s="3" t="s">
        <v>3771</v>
      </c>
      <c r="D4164" s="3" t="s">
        <v>256</v>
      </c>
      <c r="E4164" s="4" t="s">
        <v>257</v>
      </c>
      <c r="F4164" s="2">
        <f>SUM(B4164+14)</f>
        <v>44244.352083333331</v>
      </c>
      <c r="G4164" s="5">
        <v>44197</v>
      </c>
      <c r="H4164" s="6">
        <v>80000</v>
      </c>
      <c r="I4164" s="7">
        <v>99000</v>
      </c>
      <c r="J4164" s="4" t="s">
        <v>73</v>
      </c>
      <c r="K4164" s="8" t="s">
        <v>16</v>
      </c>
      <c r="L4164" s="3"/>
    </row>
    <row r="4165" spans="1:12" ht="114.95" customHeight="1">
      <c r="A4165" s="32">
        <v>4114</v>
      </c>
      <c r="B4165" s="2">
        <v>44230.352777777778</v>
      </c>
      <c r="C4165" s="3" t="s">
        <v>3771</v>
      </c>
      <c r="D4165" s="3" t="s">
        <v>256</v>
      </c>
      <c r="E4165" s="4" t="s">
        <v>257</v>
      </c>
      <c r="F4165" s="2">
        <f>SUM(B4165+14)</f>
        <v>44244.352777777778</v>
      </c>
      <c r="G4165" s="5">
        <v>43831</v>
      </c>
      <c r="H4165" s="6">
        <v>80000</v>
      </c>
      <c r="I4165" s="7">
        <v>99000</v>
      </c>
      <c r="J4165" s="4" t="s">
        <v>73</v>
      </c>
      <c r="K4165" s="8" t="s">
        <v>16</v>
      </c>
      <c r="L4165" s="3"/>
    </row>
    <row r="4166" spans="1:12" ht="114.95" customHeight="1">
      <c r="A4166" s="32">
        <v>4116</v>
      </c>
      <c r="B4166" s="2">
        <v>44253.770833333336</v>
      </c>
      <c r="C4166" s="3" t="s">
        <v>3771</v>
      </c>
      <c r="D4166" s="3" t="s">
        <v>3790</v>
      </c>
      <c r="E4166" s="4" t="s">
        <v>3791</v>
      </c>
      <c r="F4166" s="2">
        <f>SUM(B4166+14)</f>
        <v>44267.770833333336</v>
      </c>
      <c r="G4166" s="5">
        <v>44075</v>
      </c>
      <c r="H4166" s="6">
        <v>34000</v>
      </c>
      <c r="I4166" s="7">
        <v>34000</v>
      </c>
      <c r="J4166" s="4" t="s">
        <v>51</v>
      </c>
      <c r="K4166" s="8" t="s">
        <v>16</v>
      </c>
      <c r="L4166" s="3"/>
    </row>
    <row r="4167" spans="1:12" ht="114.95" customHeight="1">
      <c r="A4167" s="32">
        <v>4117</v>
      </c>
      <c r="B4167" s="2">
        <v>44314.351388888892</v>
      </c>
      <c r="C4167" s="3" t="s">
        <v>3771</v>
      </c>
      <c r="D4167" s="3" t="s">
        <v>3789</v>
      </c>
      <c r="E4167" s="4" t="s">
        <v>3792</v>
      </c>
      <c r="F4167" s="2">
        <f>SUM(B4167 + 14)</f>
        <v>44328.351388888892</v>
      </c>
      <c r="G4167" s="5">
        <v>43647</v>
      </c>
      <c r="H4167" s="6">
        <v>965000</v>
      </c>
      <c r="I4167" s="7">
        <v>965000</v>
      </c>
      <c r="J4167" s="4" t="s">
        <v>19</v>
      </c>
      <c r="K4167" s="8" t="s">
        <v>15</v>
      </c>
      <c r="L4167" s="3" t="s">
        <v>3793</v>
      </c>
    </row>
    <row r="4168" spans="1:12" ht="114.95" customHeight="1">
      <c r="A4168" s="32">
        <v>4118</v>
      </c>
      <c r="B4168" s="2">
        <v>44443.542361111111</v>
      </c>
      <c r="C4168" s="3" t="s">
        <v>3771</v>
      </c>
      <c r="D4168" s="3" t="s">
        <v>3794</v>
      </c>
      <c r="E4168" s="4" t="s">
        <v>3795</v>
      </c>
      <c r="F4168" s="2">
        <f>SUM(B4168 + 14)</f>
        <v>44457.542361111111</v>
      </c>
      <c r="G4168" s="21">
        <v>44440</v>
      </c>
      <c r="H4168" s="23">
        <v>212500</v>
      </c>
      <c r="I4168" s="23">
        <v>212500</v>
      </c>
      <c r="J4168" s="13" t="s">
        <v>16</v>
      </c>
      <c r="K4168" s="24" t="s">
        <v>16</v>
      </c>
      <c r="L4168" s="3"/>
    </row>
    <row r="4169" spans="1:12" ht="114.95" customHeight="1">
      <c r="A4169" s="32">
        <v>4119</v>
      </c>
      <c r="B4169" s="2">
        <v>44454.341666666667</v>
      </c>
      <c r="C4169" s="3" t="s">
        <v>3771</v>
      </c>
      <c r="D4169" s="3" t="s">
        <v>3796</v>
      </c>
      <c r="E4169" s="4" t="s">
        <v>3797</v>
      </c>
      <c r="F4169" s="2">
        <f>SUM(B4169 + 14)</f>
        <v>44468.341666666667</v>
      </c>
      <c r="G4169" s="21">
        <v>44440</v>
      </c>
      <c r="H4169" s="23">
        <v>139364</v>
      </c>
      <c r="I4169" s="23">
        <v>139364</v>
      </c>
      <c r="J4169" s="13" t="s">
        <v>216</v>
      </c>
      <c r="K4169" s="24" t="s">
        <v>16</v>
      </c>
      <c r="L4169" s="3"/>
    </row>
    <row r="4170" spans="1:12" ht="114.95" customHeight="1">
      <c r="A4170" s="32">
        <v>4942</v>
      </c>
      <c r="B4170" s="2">
        <v>44544</v>
      </c>
      <c r="C4170" s="3" t="s">
        <v>3771</v>
      </c>
      <c r="D4170" s="3" t="s">
        <v>256</v>
      </c>
      <c r="E4170" s="4" t="s">
        <v>1174</v>
      </c>
      <c r="F4170" s="2">
        <v>44559</v>
      </c>
      <c r="G4170" s="5">
        <v>44562</v>
      </c>
      <c r="H4170" s="6">
        <v>110000</v>
      </c>
      <c r="I4170" s="7">
        <v>115000</v>
      </c>
      <c r="J4170" s="4" t="s">
        <v>73</v>
      </c>
      <c r="K4170" s="8" t="s">
        <v>16</v>
      </c>
      <c r="L4170" s="3" t="s">
        <v>386</v>
      </c>
    </row>
    <row r="4171" spans="1:12" ht="114.95" customHeight="1">
      <c r="A4171" s="32">
        <v>4120</v>
      </c>
      <c r="B4171" s="2">
        <v>43441</v>
      </c>
      <c r="C4171" s="3" t="s">
        <v>3798</v>
      </c>
      <c r="D4171" s="3" t="s">
        <v>3799</v>
      </c>
      <c r="E4171" s="4" t="s">
        <v>93</v>
      </c>
      <c r="F4171" s="2">
        <v>43307</v>
      </c>
      <c r="G4171" s="5">
        <v>43107</v>
      </c>
      <c r="H4171" s="6">
        <v>909259</v>
      </c>
      <c r="I4171" s="7">
        <v>909259</v>
      </c>
      <c r="J4171" s="4" t="s">
        <v>19</v>
      </c>
      <c r="K4171" s="8" t="s">
        <v>16</v>
      </c>
      <c r="L4171" s="3" t="s">
        <v>106</v>
      </c>
    </row>
    <row r="4172" spans="1:12" ht="114.95" customHeight="1">
      <c r="A4172" s="32">
        <v>4121</v>
      </c>
      <c r="B4172" s="2">
        <v>43441</v>
      </c>
      <c r="C4172" s="3" t="s">
        <v>3798</v>
      </c>
      <c r="D4172" s="3" t="s">
        <v>1084</v>
      </c>
      <c r="E4172" s="4" t="s">
        <v>78</v>
      </c>
      <c r="F4172" s="2">
        <v>43307</v>
      </c>
      <c r="G4172" s="5">
        <v>43107</v>
      </c>
      <c r="H4172" s="6">
        <v>285348</v>
      </c>
      <c r="I4172" s="7">
        <v>285348</v>
      </c>
      <c r="J4172" s="4" t="s">
        <v>19</v>
      </c>
      <c r="K4172" s="8" t="s">
        <v>16</v>
      </c>
      <c r="L4172" s="3" t="s">
        <v>106</v>
      </c>
    </row>
    <row r="4173" spans="1:12" ht="114.95" customHeight="1">
      <c r="A4173" s="32">
        <v>4122</v>
      </c>
      <c r="B4173" s="2">
        <v>43508</v>
      </c>
      <c r="C4173" s="3" t="s">
        <v>3798</v>
      </c>
      <c r="D4173" s="3" t="s">
        <v>3800</v>
      </c>
      <c r="E4173" s="4" t="s">
        <v>706</v>
      </c>
      <c r="F4173" s="2">
        <f t="shared" ref="F4173:F4180" si="182">SUM(B4173+14)</f>
        <v>43522</v>
      </c>
      <c r="G4173" s="5">
        <v>42917</v>
      </c>
      <c r="H4173" s="6">
        <v>330870</v>
      </c>
      <c r="I4173" s="9">
        <v>330870</v>
      </c>
      <c r="J4173" s="4" t="s">
        <v>19</v>
      </c>
      <c r="K4173" s="8" t="s">
        <v>16</v>
      </c>
      <c r="L4173" s="3" t="s">
        <v>239</v>
      </c>
    </row>
    <row r="4174" spans="1:12" ht="114.95" customHeight="1">
      <c r="A4174" s="32">
        <v>4123</v>
      </c>
      <c r="B4174" s="2">
        <v>43508</v>
      </c>
      <c r="C4174" s="3" t="s">
        <v>3798</v>
      </c>
      <c r="D4174" s="3" t="s">
        <v>3801</v>
      </c>
      <c r="E4174" s="4" t="s">
        <v>3802</v>
      </c>
      <c r="F4174" s="2">
        <f t="shared" si="182"/>
        <v>43522</v>
      </c>
      <c r="G4174" s="5">
        <v>42917</v>
      </c>
      <c r="H4174" s="6">
        <v>122700</v>
      </c>
      <c r="I4174" s="9">
        <v>122700</v>
      </c>
      <c r="J4174" s="4" t="s">
        <v>19</v>
      </c>
      <c r="K4174" s="8" t="s">
        <v>16</v>
      </c>
      <c r="L4174" s="3" t="s">
        <v>239</v>
      </c>
    </row>
    <row r="4175" spans="1:12" ht="114.95" customHeight="1">
      <c r="A4175" s="32">
        <v>4124</v>
      </c>
      <c r="B4175" s="2">
        <v>43508</v>
      </c>
      <c r="C4175" s="3" t="s">
        <v>3798</v>
      </c>
      <c r="D4175" s="3" t="s">
        <v>521</v>
      </c>
      <c r="E4175" s="4" t="s">
        <v>126</v>
      </c>
      <c r="F4175" s="2">
        <f t="shared" si="182"/>
        <v>43522</v>
      </c>
      <c r="G4175" s="5">
        <v>43282</v>
      </c>
      <c r="H4175" s="6">
        <v>39721.839999999997</v>
      </c>
      <c r="I4175" s="9">
        <v>39721.839999999997</v>
      </c>
      <c r="J4175" s="4" t="s">
        <v>19</v>
      </c>
      <c r="K4175" s="8" t="s">
        <v>16</v>
      </c>
      <c r="L4175" s="3" t="s">
        <v>20</v>
      </c>
    </row>
    <row r="4176" spans="1:12" ht="114.95" customHeight="1">
      <c r="A4176" s="32">
        <v>4125</v>
      </c>
      <c r="B4176" s="2">
        <v>43508</v>
      </c>
      <c r="C4176" s="3" t="s">
        <v>3798</v>
      </c>
      <c r="D4176" s="3" t="s">
        <v>3803</v>
      </c>
      <c r="E4176" s="4" t="s">
        <v>3804</v>
      </c>
      <c r="F4176" s="2">
        <f t="shared" si="182"/>
        <v>43522</v>
      </c>
      <c r="G4176" s="5">
        <v>42917</v>
      </c>
      <c r="H4176" s="6">
        <v>64736.060000000012</v>
      </c>
      <c r="I4176" s="9">
        <v>64736.060000000012</v>
      </c>
      <c r="J4176" s="4" t="s">
        <v>19</v>
      </c>
      <c r="K4176" s="8" t="s">
        <v>16</v>
      </c>
      <c r="L4176" s="3" t="s">
        <v>239</v>
      </c>
    </row>
    <row r="4177" spans="1:12" ht="114.95" customHeight="1">
      <c r="A4177" s="32">
        <v>4126</v>
      </c>
      <c r="B4177" s="2">
        <v>43508</v>
      </c>
      <c r="C4177" s="3" t="s">
        <v>3798</v>
      </c>
      <c r="D4177" s="3" t="s">
        <v>3805</v>
      </c>
      <c r="E4177" s="4" t="s">
        <v>3286</v>
      </c>
      <c r="F4177" s="2">
        <f t="shared" si="182"/>
        <v>43522</v>
      </c>
      <c r="G4177" s="5">
        <v>43282</v>
      </c>
      <c r="H4177" s="6">
        <v>41012.019999999997</v>
      </c>
      <c r="I4177" s="9">
        <v>41012.019999999997</v>
      </c>
      <c r="J4177" s="4" t="s">
        <v>19</v>
      </c>
      <c r="K4177" s="8" t="s">
        <v>16</v>
      </c>
      <c r="L4177" s="3" t="s">
        <v>20</v>
      </c>
    </row>
    <row r="4178" spans="1:12" ht="114.95" customHeight="1">
      <c r="A4178" s="32">
        <v>4127</v>
      </c>
      <c r="B4178" s="2">
        <v>43508</v>
      </c>
      <c r="C4178" s="3" t="s">
        <v>3798</v>
      </c>
      <c r="D4178" s="3" t="s">
        <v>630</v>
      </c>
      <c r="E4178" s="4" t="s">
        <v>431</v>
      </c>
      <c r="F4178" s="2">
        <f t="shared" si="182"/>
        <v>43522</v>
      </c>
      <c r="G4178" s="5">
        <v>43147</v>
      </c>
      <c r="H4178" s="6">
        <v>61205</v>
      </c>
      <c r="I4178" s="9">
        <v>61205</v>
      </c>
      <c r="J4178" s="4" t="s">
        <v>19</v>
      </c>
      <c r="K4178" s="8" t="s">
        <v>16</v>
      </c>
      <c r="L4178" s="3" t="s">
        <v>239</v>
      </c>
    </row>
    <row r="4179" spans="1:12" ht="114.95" customHeight="1">
      <c r="A4179" s="32">
        <v>4128</v>
      </c>
      <c r="B4179" s="2">
        <v>43508</v>
      </c>
      <c r="C4179" s="3" t="s">
        <v>3798</v>
      </c>
      <c r="D4179" s="3" t="s">
        <v>870</v>
      </c>
      <c r="E4179" s="4" t="s">
        <v>124</v>
      </c>
      <c r="F4179" s="2">
        <f t="shared" si="182"/>
        <v>43522</v>
      </c>
      <c r="G4179" s="5">
        <v>43282</v>
      </c>
      <c r="H4179" s="6">
        <v>936327.94</v>
      </c>
      <c r="I4179" s="9">
        <v>936327.94</v>
      </c>
      <c r="J4179" s="4" t="s">
        <v>19</v>
      </c>
      <c r="K4179" s="8" t="s">
        <v>16</v>
      </c>
      <c r="L4179" s="3" t="s">
        <v>20</v>
      </c>
    </row>
    <row r="4180" spans="1:12" ht="114.95" customHeight="1">
      <c r="A4180" s="32">
        <v>4129</v>
      </c>
      <c r="B4180" s="2">
        <v>43508</v>
      </c>
      <c r="C4180" s="3" t="s">
        <v>3798</v>
      </c>
      <c r="D4180" s="3" t="s">
        <v>3600</v>
      </c>
      <c r="E4180" s="4" t="s">
        <v>306</v>
      </c>
      <c r="F4180" s="2">
        <f t="shared" si="182"/>
        <v>43522</v>
      </c>
      <c r="G4180" s="5">
        <v>43125</v>
      </c>
      <c r="H4180" s="6">
        <v>209345.34</v>
      </c>
      <c r="I4180" s="9">
        <v>209345.34</v>
      </c>
      <c r="J4180" s="4" t="s">
        <v>61</v>
      </c>
      <c r="K4180" s="8" t="s">
        <v>16</v>
      </c>
      <c r="L4180" s="3" t="s">
        <v>239</v>
      </c>
    </row>
    <row r="4181" spans="1:12" ht="114.95" customHeight="1">
      <c r="A4181" s="32">
        <v>4130</v>
      </c>
      <c r="B4181" s="2">
        <v>43581</v>
      </c>
      <c r="C4181" s="3" t="s">
        <v>3798</v>
      </c>
      <c r="D4181" s="3" t="s">
        <v>3806</v>
      </c>
      <c r="E4181" s="4" t="s">
        <v>3807</v>
      </c>
      <c r="F4181" s="2">
        <f>SUM(B4181 +14)</f>
        <v>43595</v>
      </c>
      <c r="G4181" s="5">
        <v>43591</v>
      </c>
      <c r="H4181" s="6">
        <v>146023</v>
      </c>
      <c r="I4181" s="9">
        <v>146023</v>
      </c>
      <c r="J4181" s="4" t="s">
        <v>15</v>
      </c>
      <c r="K4181" s="8" t="s">
        <v>16</v>
      </c>
      <c r="L4181" s="3" t="s">
        <v>146</v>
      </c>
    </row>
    <row r="4182" spans="1:12" ht="114.95" customHeight="1">
      <c r="A4182" s="32">
        <v>4131</v>
      </c>
      <c r="B4182" s="2">
        <v>43581</v>
      </c>
      <c r="C4182" s="3" t="s">
        <v>3798</v>
      </c>
      <c r="D4182" s="3" t="s">
        <v>3808</v>
      </c>
      <c r="E4182" s="4" t="s">
        <v>3809</v>
      </c>
      <c r="F4182" s="2">
        <f>SUM(B4182 +14)</f>
        <v>43595</v>
      </c>
      <c r="G4182" s="5">
        <v>43591</v>
      </c>
      <c r="H4182" s="6">
        <v>208420</v>
      </c>
      <c r="I4182" s="9">
        <v>208420</v>
      </c>
      <c r="J4182" s="4" t="s">
        <v>15</v>
      </c>
      <c r="K4182" s="8" t="s">
        <v>16</v>
      </c>
      <c r="L4182" s="3" t="s">
        <v>146</v>
      </c>
    </row>
    <row r="4183" spans="1:12" ht="114.95" customHeight="1">
      <c r="A4183" s="32">
        <v>4132</v>
      </c>
      <c r="B4183" s="2">
        <v>43642</v>
      </c>
      <c r="C4183" s="3" t="s">
        <v>3798</v>
      </c>
      <c r="D4183" s="3" t="s">
        <v>2806</v>
      </c>
      <c r="E4183" s="4" t="s">
        <v>3810</v>
      </c>
      <c r="F4183" s="2">
        <f>SUM(B4183+14)</f>
        <v>43656</v>
      </c>
      <c r="G4183" s="5">
        <v>43658</v>
      </c>
      <c r="H4183" s="6">
        <v>7475000</v>
      </c>
      <c r="I4183" s="9">
        <v>7475000</v>
      </c>
      <c r="J4183" s="4" t="s">
        <v>37</v>
      </c>
      <c r="K4183" s="8" t="s">
        <v>16</v>
      </c>
      <c r="L4183" s="3" t="s">
        <v>3811</v>
      </c>
    </row>
    <row r="4184" spans="1:12" ht="114.95" customHeight="1">
      <c r="A4184" s="32">
        <v>4133</v>
      </c>
      <c r="B4184" s="2">
        <v>44294.490277777775</v>
      </c>
      <c r="C4184" s="3" t="s">
        <v>3798</v>
      </c>
      <c r="D4184" s="3" t="s">
        <v>1852</v>
      </c>
      <c r="E4184" s="4" t="s">
        <v>3812</v>
      </c>
      <c r="F4184" s="2">
        <f>SUM(B4184+14)</f>
        <v>44308.490277777775</v>
      </c>
      <c r="G4184" s="5">
        <v>44295</v>
      </c>
      <c r="H4184" s="6">
        <v>99214</v>
      </c>
      <c r="I4184" s="7">
        <v>142000</v>
      </c>
      <c r="J4184" s="4" t="s">
        <v>15</v>
      </c>
      <c r="K4184" s="8" t="s">
        <v>16</v>
      </c>
      <c r="L4184" s="3"/>
    </row>
    <row r="4185" spans="1:12" ht="114.95" customHeight="1">
      <c r="A4185" s="32">
        <v>4134</v>
      </c>
      <c r="B4185" s="2">
        <v>44336.620138888888</v>
      </c>
      <c r="C4185" s="3" t="s">
        <v>3798</v>
      </c>
      <c r="D4185" s="3" t="s">
        <v>35</v>
      </c>
      <c r="E4185" s="4" t="s">
        <v>3813</v>
      </c>
      <c r="F4185" s="2">
        <f t="shared" ref="F4185:F4196" si="183">SUM(B4185 + 14)</f>
        <v>44350.620138888888</v>
      </c>
      <c r="G4185" s="5">
        <v>43647</v>
      </c>
      <c r="H4185" s="6">
        <v>217145</v>
      </c>
      <c r="I4185" s="7">
        <v>217145</v>
      </c>
      <c r="J4185" s="4" t="s">
        <v>37</v>
      </c>
      <c r="K4185" s="8" t="s">
        <v>16</v>
      </c>
      <c r="L4185" s="3" t="s">
        <v>2425</v>
      </c>
    </row>
    <row r="4186" spans="1:12" ht="114.95" customHeight="1">
      <c r="A4186" s="32">
        <v>4135</v>
      </c>
      <c r="B4186" s="2">
        <v>44336.623611111114</v>
      </c>
      <c r="C4186" s="3" t="s">
        <v>3798</v>
      </c>
      <c r="D4186" s="3" t="s">
        <v>43</v>
      </c>
      <c r="E4186" s="4" t="s">
        <v>3814</v>
      </c>
      <c r="F4186" s="2">
        <f t="shared" si="183"/>
        <v>44350.623611111114</v>
      </c>
      <c r="G4186" s="5">
        <v>43647</v>
      </c>
      <c r="H4186" s="6">
        <v>56207</v>
      </c>
      <c r="I4186" s="7">
        <v>56207</v>
      </c>
      <c r="J4186" s="4" t="s">
        <v>37</v>
      </c>
      <c r="K4186" s="8" t="s">
        <v>16</v>
      </c>
      <c r="L4186" s="3" t="s">
        <v>2425</v>
      </c>
    </row>
    <row r="4187" spans="1:12" ht="114.95" customHeight="1">
      <c r="A4187" s="32">
        <v>4136</v>
      </c>
      <c r="B4187" s="2">
        <v>44336.631944444445</v>
      </c>
      <c r="C4187" s="3" t="s">
        <v>3798</v>
      </c>
      <c r="D4187" s="3" t="s">
        <v>35</v>
      </c>
      <c r="E4187" s="4" t="s">
        <v>3813</v>
      </c>
      <c r="F4187" s="2">
        <f t="shared" si="183"/>
        <v>44350.631944444445</v>
      </c>
      <c r="G4187" s="5">
        <v>44378</v>
      </c>
      <c r="H4187" s="6">
        <v>200000</v>
      </c>
      <c r="I4187" s="7">
        <v>250000</v>
      </c>
      <c r="J4187" s="4" t="s">
        <v>37</v>
      </c>
      <c r="K4187" s="8" t="s">
        <v>16</v>
      </c>
      <c r="L4187" s="3"/>
    </row>
    <row r="4188" spans="1:12" ht="114.95" customHeight="1">
      <c r="A4188" s="32">
        <v>4145</v>
      </c>
      <c r="B4188" s="2">
        <v>44336.633333333331</v>
      </c>
      <c r="C4188" s="3" t="s">
        <v>3798</v>
      </c>
      <c r="D4188" s="3" t="s">
        <v>43</v>
      </c>
      <c r="E4188" s="4" t="s">
        <v>3814</v>
      </c>
      <c r="F4188" s="2">
        <f t="shared" si="183"/>
        <v>44350.633333333331</v>
      </c>
      <c r="G4188" s="21">
        <v>44013</v>
      </c>
      <c r="H4188" s="23">
        <v>35000</v>
      </c>
      <c r="I4188" s="23">
        <v>40000</v>
      </c>
      <c r="J4188" s="13" t="s">
        <v>37</v>
      </c>
      <c r="K4188" s="24" t="s">
        <v>16</v>
      </c>
      <c r="L4188" s="3"/>
    </row>
    <row r="4189" spans="1:12" ht="114.95" customHeight="1">
      <c r="A4189" s="32">
        <v>4137</v>
      </c>
      <c r="B4189" s="2">
        <v>44336.635416666664</v>
      </c>
      <c r="C4189" s="3" t="s">
        <v>3798</v>
      </c>
      <c r="D4189" s="3" t="s">
        <v>43</v>
      </c>
      <c r="E4189" s="4" t="s">
        <v>3814</v>
      </c>
      <c r="F4189" s="2">
        <f t="shared" si="183"/>
        <v>44350.635416666664</v>
      </c>
      <c r="G4189" s="5">
        <v>44378</v>
      </c>
      <c r="H4189" s="6">
        <v>40000</v>
      </c>
      <c r="I4189" s="7">
        <v>60000</v>
      </c>
      <c r="J4189" s="4" t="s">
        <v>37</v>
      </c>
      <c r="K4189" s="8" t="s">
        <v>16</v>
      </c>
      <c r="L4189" s="3"/>
    </row>
    <row r="4190" spans="1:12" ht="114.95" customHeight="1">
      <c r="A4190" s="32">
        <v>4138</v>
      </c>
      <c r="B4190" s="2">
        <v>44336.694444444445</v>
      </c>
      <c r="C4190" s="3" t="s">
        <v>3798</v>
      </c>
      <c r="D4190" s="3" t="s">
        <v>589</v>
      </c>
      <c r="E4190" s="4" t="s">
        <v>3815</v>
      </c>
      <c r="F4190" s="2">
        <f t="shared" si="183"/>
        <v>44350.694444444445</v>
      </c>
      <c r="G4190" s="5">
        <v>43623</v>
      </c>
      <c r="H4190" s="6">
        <v>57684</v>
      </c>
      <c r="I4190" s="7">
        <v>61751</v>
      </c>
      <c r="J4190" s="4" t="s">
        <v>37</v>
      </c>
      <c r="K4190" s="8" t="s">
        <v>16</v>
      </c>
      <c r="L4190" s="3" t="s">
        <v>2425</v>
      </c>
    </row>
    <row r="4191" spans="1:12" ht="114.95" customHeight="1">
      <c r="A4191" s="32">
        <v>4139</v>
      </c>
      <c r="B4191" s="2">
        <v>44336.695833333331</v>
      </c>
      <c r="C4191" s="3" t="s">
        <v>3798</v>
      </c>
      <c r="D4191" s="3" t="s">
        <v>589</v>
      </c>
      <c r="E4191" s="4" t="s">
        <v>3815</v>
      </c>
      <c r="F4191" s="2">
        <f t="shared" si="183"/>
        <v>44350.695833333331</v>
      </c>
      <c r="G4191" s="5">
        <v>44075</v>
      </c>
      <c r="H4191" s="6">
        <v>80000</v>
      </c>
      <c r="I4191" s="7">
        <v>95000</v>
      </c>
      <c r="J4191" s="4" t="s">
        <v>37</v>
      </c>
      <c r="K4191" s="8" t="s">
        <v>16</v>
      </c>
      <c r="L4191" s="3"/>
    </row>
    <row r="4192" spans="1:12" ht="114.95" customHeight="1">
      <c r="A4192" s="32">
        <v>4143</v>
      </c>
      <c r="B4192" s="2">
        <v>44336.714583333334</v>
      </c>
      <c r="C4192" s="3" t="s">
        <v>3798</v>
      </c>
      <c r="D4192" s="3" t="s">
        <v>3816</v>
      </c>
      <c r="E4192" s="4" t="s">
        <v>3817</v>
      </c>
      <c r="F4192" s="2">
        <f t="shared" si="183"/>
        <v>44350.714583333334</v>
      </c>
      <c r="G4192" s="5">
        <v>43647</v>
      </c>
      <c r="H4192" s="6">
        <v>100000</v>
      </c>
      <c r="I4192" s="7">
        <v>150000</v>
      </c>
      <c r="J4192" s="4" t="s">
        <v>73</v>
      </c>
      <c r="K4192" s="8" t="s">
        <v>16</v>
      </c>
      <c r="L4192" s="3"/>
    </row>
    <row r="4193" spans="1:12" ht="114.95" customHeight="1">
      <c r="A4193" s="32">
        <v>4140</v>
      </c>
      <c r="B4193" s="2">
        <v>44344.418749999997</v>
      </c>
      <c r="C4193" s="3" t="s">
        <v>3798</v>
      </c>
      <c r="D4193" s="3" t="s">
        <v>229</v>
      </c>
      <c r="E4193" s="4" t="s">
        <v>3818</v>
      </c>
      <c r="F4193" s="2">
        <f t="shared" si="183"/>
        <v>44358.418749999997</v>
      </c>
      <c r="G4193" s="5">
        <v>44343</v>
      </c>
      <c r="H4193" s="6">
        <v>264659.21999999997</v>
      </c>
      <c r="I4193" s="7">
        <v>264659.21999999997</v>
      </c>
      <c r="J4193" s="4" t="s">
        <v>64</v>
      </c>
      <c r="K4193" s="8" t="s">
        <v>16</v>
      </c>
      <c r="L4193" s="3"/>
    </row>
    <row r="4194" spans="1:12" ht="114.95" customHeight="1">
      <c r="A4194" s="32">
        <v>4141</v>
      </c>
      <c r="B4194" s="2">
        <v>44344.421527777777</v>
      </c>
      <c r="C4194" s="3" t="s">
        <v>3798</v>
      </c>
      <c r="D4194" s="3" t="s">
        <v>229</v>
      </c>
      <c r="E4194" s="4" t="s">
        <v>3819</v>
      </c>
      <c r="F4194" s="2">
        <f t="shared" si="183"/>
        <v>44358.421527777777</v>
      </c>
      <c r="G4194" s="5">
        <v>44343</v>
      </c>
      <c r="H4194" s="6">
        <v>272075.62</v>
      </c>
      <c r="I4194" s="7">
        <v>272075.62</v>
      </c>
      <c r="J4194" s="4" t="s">
        <v>64</v>
      </c>
      <c r="K4194" s="8" t="s">
        <v>16</v>
      </c>
      <c r="L4194" s="3"/>
    </row>
    <row r="4195" spans="1:12" ht="114.95" customHeight="1">
      <c r="A4195" s="32">
        <v>4142</v>
      </c>
      <c r="B4195" s="2">
        <v>44344.423611111109</v>
      </c>
      <c r="C4195" s="3" t="s">
        <v>3798</v>
      </c>
      <c r="D4195" s="3" t="s">
        <v>229</v>
      </c>
      <c r="E4195" s="4" t="s">
        <v>3820</v>
      </c>
      <c r="F4195" s="2">
        <f t="shared" si="183"/>
        <v>44358.423611111109</v>
      </c>
      <c r="G4195" s="5">
        <v>44343</v>
      </c>
      <c r="H4195" s="6">
        <v>34041</v>
      </c>
      <c r="I4195" s="7">
        <v>34041</v>
      </c>
      <c r="J4195" s="4" t="s">
        <v>64</v>
      </c>
      <c r="K4195" s="8" t="s">
        <v>16</v>
      </c>
      <c r="L4195" s="3"/>
    </row>
    <row r="4196" spans="1:12" ht="114.95" customHeight="1">
      <c r="A4196" s="32">
        <v>4146</v>
      </c>
      <c r="B4196" s="2">
        <v>44412.436111111114</v>
      </c>
      <c r="C4196" s="3" t="s">
        <v>3798</v>
      </c>
      <c r="D4196" s="3" t="s">
        <v>229</v>
      </c>
      <c r="E4196" s="4" t="s">
        <v>292</v>
      </c>
      <c r="F4196" s="2">
        <f t="shared" si="183"/>
        <v>44426.436111111114</v>
      </c>
      <c r="G4196" s="21">
        <v>44412</v>
      </c>
      <c r="H4196" s="23">
        <v>86370.08</v>
      </c>
      <c r="I4196" s="23">
        <v>86370.08</v>
      </c>
      <c r="J4196" s="13" t="s">
        <v>64</v>
      </c>
      <c r="K4196" s="24" t="s">
        <v>16</v>
      </c>
      <c r="L4196" s="3"/>
    </row>
    <row r="4197" spans="1:12" ht="114.95" customHeight="1">
      <c r="A4197" s="32">
        <v>4144</v>
      </c>
      <c r="B4197" s="2">
        <v>44417.669444444444</v>
      </c>
      <c r="C4197" s="3" t="s">
        <v>3798</v>
      </c>
      <c r="D4197" s="3" t="s">
        <v>3821</v>
      </c>
      <c r="E4197" s="4" t="s">
        <v>93</v>
      </c>
      <c r="F4197" s="2">
        <f>SUM(B4197+14)</f>
        <v>44431.669444444444</v>
      </c>
      <c r="G4197" s="5">
        <v>44378</v>
      </c>
      <c r="H4197" s="6">
        <v>603400</v>
      </c>
      <c r="I4197" s="7">
        <v>603400</v>
      </c>
      <c r="J4197" s="4" t="s">
        <v>19</v>
      </c>
      <c r="K4197" s="8" t="s">
        <v>16</v>
      </c>
      <c r="L4197" s="3"/>
    </row>
    <row r="4198" spans="1:12" ht="114.95" customHeight="1">
      <c r="A4198" s="32">
        <v>4147</v>
      </c>
      <c r="B4198" s="2">
        <v>44417.67291666667</v>
      </c>
      <c r="C4198" s="3" t="s">
        <v>3798</v>
      </c>
      <c r="D4198" s="3" t="s">
        <v>3821</v>
      </c>
      <c r="E4198" s="4" t="s">
        <v>3822</v>
      </c>
      <c r="F4198" s="2">
        <f>SUM(B4198 + 14)</f>
        <v>44431.67291666667</v>
      </c>
      <c r="G4198" s="21">
        <v>44378</v>
      </c>
      <c r="H4198" s="23">
        <v>603400</v>
      </c>
      <c r="I4198" s="23">
        <v>603400</v>
      </c>
      <c r="J4198" s="13" t="s">
        <v>19</v>
      </c>
      <c r="K4198" s="24" t="s">
        <v>16</v>
      </c>
      <c r="L4198" s="3"/>
    </row>
    <row r="4199" spans="1:12" ht="114.95" customHeight="1">
      <c r="A4199" s="32">
        <v>4148</v>
      </c>
      <c r="B4199" s="2">
        <v>44417.675000000003</v>
      </c>
      <c r="C4199" s="3" t="s">
        <v>3798</v>
      </c>
      <c r="D4199" s="3" t="s">
        <v>3821</v>
      </c>
      <c r="E4199" s="4" t="s">
        <v>3823</v>
      </c>
      <c r="F4199" s="2">
        <f>SUM(B4199 + 14)</f>
        <v>44431.675000000003</v>
      </c>
      <c r="G4199" s="21">
        <v>44378</v>
      </c>
      <c r="H4199" s="23">
        <v>603400</v>
      </c>
      <c r="I4199" s="23">
        <v>603400</v>
      </c>
      <c r="J4199" s="13" t="s">
        <v>19</v>
      </c>
      <c r="K4199" s="24" t="s">
        <v>16</v>
      </c>
      <c r="L4199" s="3"/>
    </row>
    <row r="4200" spans="1:12" ht="114.95" customHeight="1">
      <c r="A4200" s="32">
        <v>4151</v>
      </c>
      <c r="B4200" s="2">
        <v>44428.629861111112</v>
      </c>
      <c r="C4200" s="3" t="s">
        <v>3798</v>
      </c>
      <c r="D4200" s="3" t="s">
        <v>35</v>
      </c>
      <c r="E4200" s="4" t="s">
        <v>3813</v>
      </c>
      <c r="F4200" s="2">
        <f>SUM(B4200+14)</f>
        <v>44442.629861111112</v>
      </c>
      <c r="G4200" s="5">
        <v>44013</v>
      </c>
      <c r="H4200" s="6">
        <v>150000</v>
      </c>
      <c r="I4200" s="7">
        <v>170000</v>
      </c>
      <c r="J4200" s="4" t="s">
        <v>37</v>
      </c>
      <c r="K4200" s="8" t="s">
        <v>16</v>
      </c>
      <c r="L4200" s="3"/>
    </row>
    <row r="4201" spans="1:12" ht="114.95" customHeight="1">
      <c r="A4201" s="32">
        <v>4149</v>
      </c>
      <c r="B4201" s="2">
        <v>44431.915972222225</v>
      </c>
      <c r="C4201" s="3" t="s">
        <v>3798</v>
      </c>
      <c r="D4201" s="3" t="s">
        <v>3821</v>
      </c>
      <c r="E4201" s="4" t="s">
        <v>3823</v>
      </c>
      <c r="F4201" s="2">
        <f>SUM(B4201 + 14)</f>
        <v>44445.915972222225</v>
      </c>
      <c r="G4201" s="21">
        <v>44378</v>
      </c>
      <c r="H4201" s="23">
        <v>603400</v>
      </c>
      <c r="I4201" s="23">
        <v>603400</v>
      </c>
      <c r="J4201" s="13" t="s">
        <v>19</v>
      </c>
      <c r="K4201" s="24" t="s">
        <v>16</v>
      </c>
      <c r="L4201" s="3"/>
    </row>
    <row r="4202" spans="1:12" ht="114.95" customHeight="1">
      <c r="A4202" s="32">
        <v>4150</v>
      </c>
      <c r="B4202" s="2">
        <v>44447.321527777778</v>
      </c>
      <c r="C4202" s="3" t="s">
        <v>3798</v>
      </c>
      <c r="D4202" s="3" t="s">
        <v>3821</v>
      </c>
      <c r="E4202" s="4" t="s">
        <v>3824</v>
      </c>
      <c r="F4202" s="2">
        <f>SUM(B4202 + 14)</f>
        <v>44461.321527777778</v>
      </c>
      <c r="G4202" s="21">
        <v>44348</v>
      </c>
      <c r="H4202" s="23">
        <v>603400</v>
      </c>
      <c r="I4202" s="23">
        <v>603400</v>
      </c>
      <c r="J4202" s="13" t="s">
        <v>19</v>
      </c>
      <c r="K4202" s="24" t="s">
        <v>16</v>
      </c>
      <c r="L4202" s="3"/>
    </row>
    <row r="4203" spans="1:12" ht="114.95" customHeight="1">
      <c r="A4203" s="32">
        <v>4942</v>
      </c>
      <c r="B4203" s="2">
        <v>44539</v>
      </c>
      <c r="C4203" s="3" t="s">
        <v>3798</v>
      </c>
      <c r="D4203" s="3" t="s">
        <v>229</v>
      </c>
      <c r="E4203" s="4" t="s">
        <v>292</v>
      </c>
      <c r="F4203" s="2">
        <v>44553</v>
      </c>
      <c r="G4203" s="5">
        <v>44539</v>
      </c>
      <c r="H4203" s="6">
        <v>73225.179999999993</v>
      </c>
      <c r="I4203" s="7">
        <v>73225.179999999993</v>
      </c>
      <c r="J4203" s="4" t="s">
        <v>64</v>
      </c>
      <c r="K4203" s="8" t="s">
        <v>16</v>
      </c>
      <c r="L4203" s="3" t="s">
        <v>386</v>
      </c>
    </row>
    <row r="4204" spans="1:12" ht="114.95" customHeight="1">
      <c r="A4204" s="32">
        <v>4152</v>
      </c>
      <c r="B4204" s="2">
        <v>43376</v>
      </c>
      <c r="C4204" s="3" t="s">
        <v>3825</v>
      </c>
      <c r="D4204" s="3" t="s">
        <v>3826</v>
      </c>
      <c r="E4204" s="4" t="s">
        <v>3827</v>
      </c>
      <c r="F4204" s="2">
        <f>SUM(B4204 +14)</f>
        <v>43390</v>
      </c>
      <c r="G4204" s="5">
        <v>43368</v>
      </c>
      <c r="H4204" s="6">
        <v>27401</v>
      </c>
      <c r="I4204" s="7">
        <v>27401</v>
      </c>
      <c r="J4204" s="4" t="s">
        <v>15</v>
      </c>
      <c r="K4204" s="3" t="s">
        <v>16</v>
      </c>
      <c r="L4204" s="3" t="s">
        <v>20</v>
      </c>
    </row>
    <row r="4205" spans="1:12" ht="114.95" customHeight="1">
      <c r="A4205" s="32">
        <v>4153</v>
      </c>
      <c r="B4205" s="2">
        <v>43405</v>
      </c>
      <c r="C4205" s="3" t="s">
        <v>3828</v>
      </c>
      <c r="D4205" s="3" t="s">
        <v>92</v>
      </c>
      <c r="E4205" s="4" t="s">
        <v>93</v>
      </c>
      <c r="F4205" s="2">
        <f>SUM(B4205 +14)</f>
        <v>43419</v>
      </c>
      <c r="G4205" s="5">
        <v>42583</v>
      </c>
      <c r="H4205" s="6">
        <v>195782.39999999999</v>
      </c>
      <c r="I4205" s="9">
        <v>195782.39999999999</v>
      </c>
      <c r="J4205" s="4" t="s">
        <v>314</v>
      </c>
      <c r="K4205" s="8" t="s">
        <v>16</v>
      </c>
      <c r="L4205" s="3"/>
    </row>
    <row r="4206" spans="1:12" ht="114.95" customHeight="1">
      <c r="A4206" s="32">
        <v>4154</v>
      </c>
      <c r="B4206" s="2">
        <v>43405</v>
      </c>
      <c r="C4206" s="3" t="s">
        <v>3828</v>
      </c>
      <c r="D4206" s="3" t="s">
        <v>3829</v>
      </c>
      <c r="E4206" s="4" t="s">
        <v>24</v>
      </c>
      <c r="F4206" s="2">
        <f>SUM(B4206 +14)</f>
        <v>43419</v>
      </c>
      <c r="G4206" s="5">
        <v>42583</v>
      </c>
      <c r="H4206" s="6">
        <v>247609.08</v>
      </c>
      <c r="I4206" s="7">
        <v>247609.08</v>
      </c>
      <c r="J4206" s="4" t="s">
        <v>314</v>
      </c>
      <c r="K4206" s="8" t="s">
        <v>16</v>
      </c>
      <c r="L4206" s="3"/>
    </row>
    <row r="4207" spans="1:12" ht="114.95" customHeight="1">
      <c r="A4207" s="32">
        <v>4155</v>
      </c>
      <c r="B4207" s="2">
        <v>43405</v>
      </c>
      <c r="C4207" s="3" t="s">
        <v>3828</v>
      </c>
      <c r="D4207" s="3" t="s">
        <v>123</v>
      </c>
      <c r="E4207" s="4" t="s">
        <v>124</v>
      </c>
      <c r="F4207" s="2">
        <f>SUM(B4207 +14)</f>
        <v>43419</v>
      </c>
      <c r="G4207" s="5">
        <v>42583</v>
      </c>
      <c r="H4207" s="6">
        <v>92800.98</v>
      </c>
      <c r="I4207" s="7">
        <v>92800.98</v>
      </c>
      <c r="J4207" s="4" t="s">
        <v>314</v>
      </c>
      <c r="K4207" s="8" t="s">
        <v>16</v>
      </c>
      <c r="L4207" s="3"/>
    </row>
    <row r="4208" spans="1:12" ht="114.95" customHeight="1">
      <c r="A4208" s="32">
        <v>4156</v>
      </c>
      <c r="B4208" s="2">
        <v>43510</v>
      </c>
      <c r="C4208" s="3" t="s">
        <v>3828</v>
      </c>
      <c r="D4208" s="3" t="s">
        <v>92</v>
      </c>
      <c r="E4208" s="4" t="s">
        <v>93</v>
      </c>
      <c r="F4208" s="2">
        <f>SUM(B4208+14)</f>
        <v>43524</v>
      </c>
      <c r="G4208" s="5">
        <v>43282</v>
      </c>
      <c r="H4208" s="6">
        <v>140000</v>
      </c>
      <c r="I4208" s="7">
        <v>140000</v>
      </c>
      <c r="J4208" s="4" t="s">
        <v>19</v>
      </c>
      <c r="K4208" s="8" t="s">
        <v>16</v>
      </c>
      <c r="L4208" s="3" t="s">
        <v>20</v>
      </c>
    </row>
    <row r="4209" spans="1:12" ht="114.95" customHeight="1">
      <c r="A4209" s="32">
        <v>4157</v>
      </c>
      <c r="B4209" s="2">
        <v>43510</v>
      </c>
      <c r="C4209" s="3" t="s">
        <v>3828</v>
      </c>
      <c r="D4209" s="3" t="s">
        <v>195</v>
      </c>
      <c r="E4209" s="4" t="s">
        <v>3830</v>
      </c>
      <c r="F4209" s="2">
        <f>SUM(B4209+14)</f>
        <v>43524</v>
      </c>
      <c r="G4209" s="5">
        <v>43282</v>
      </c>
      <c r="H4209" s="6">
        <v>103620</v>
      </c>
      <c r="I4209" s="9">
        <v>103620</v>
      </c>
      <c r="J4209" s="4" t="s">
        <v>19</v>
      </c>
      <c r="K4209" s="8" t="s">
        <v>16</v>
      </c>
      <c r="L4209" s="3" t="s">
        <v>20</v>
      </c>
    </row>
    <row r="4210" spans="1:12" ht="114.95" customHeight="1">
      <c r="A4210" s="32">
        <v>4158</v>
      </c>
      <c r="B4210" s="2">
        <v>43510</v>
      </c>
      <c r="C4210" s="3" t="s">
        <v>3828</v>
      </c>
      <c r="D4210" s="3" t="s">
        <v>765</v>
      </c>
      <c r="E4210" s="11" t="s">
        <v>120</v>
      </c>
      <c r="F4210" s="2">
        <f>SUM(B4210+14)</f>
        <v>43524</v>
      </c>
      <c r="G4210" s="5">
        <v>43313</v>
      </c>
      <c r="H4210" s="6">
        <v>209000</v>
      </c>
      <c r="I4210" s="7">
        <v>209000</v>
      </c>
      <c r="J4210" s="4" t="s">
        <v>19</v>
      </c>
      <c r="K4210" s="8" t="s">
        <v>16</v>
      </c>
      <c r="L4210" s="3" t="s">
        <v>20</v>
      </c>
    </row>
    <row r="4211" spans="1:12" ht="114.95" customHeight="1">
      <c r="A4211" s="32">
        <v>4159</v>
      </c>
      <c r="B4211" s="2">
        <v>43629</v>
      </c>
      <c r="C4211" s="3" t="s">
        <v>3828</v>
      </c>
      <c r="D4211" s="3" t="s">
        <v>3831</v>
      </c>
      <c r="E4211" s="4" t="s">
        <v>78</v>
      </c>
      <c r="F4211" s="2">
        <v>43643</v>
      </c>
      <c r="G4211" s="5">
        <v>43472</v>
      </c>
      <c r="H4211" s="6">
        <v>129612</v>
      </c>
      <c r="I4211" s="7">
        <v>129612</v>
      </c>
      <c r="J4211" s="4" t="s">
        <v>202</v>
      </c>
      <c r="K4211" s="8" t="s">
        <v>16</v>
      </c>
      <c r="L4211" s="3"/>
    </row>
    <row r="4212" spans="1:12" ht="114.95" customHeight="1">
      <c r="A4212" s="32">
        <v>4160</v>
      </c>
      <c r="B4212" s="2">
        <v>43847.557638888888</v>
      </c>
      <c r="C4212" s="3" t="s">
        <v>3828</v>
      </c>
      <c r="D4212" s="3" t="s">
        <v>123</v>
      </c>
      <c r="E4212" s="4" t="s">
        <v>257</v>
      </c>
      <c r="F4212" s="2">
        <f>SUM(B4212+14)</f>
        <v>43861.557638888888</v>
      </c>
      <c r="G4212" s="5">
        <v>43647</v>
      </c>
      <c r="H4212" s="6">
        <v>200000</v>
      </c>
      <c r="I4212" s="7">
        <v>230000</v>
      </c>
      <c r="J4212" s="4" t="s">
        <v>73</v>
      </c>
      <c r="K4212" s="8" t="s">
        <v>16</v>
      </c>
      <c r="L4212" s="3" t="s">
        <v>20</v>
      </c>
    </row>
    <row r="4213" spans="1:12" ht="114.95" customHeight="1">
      <c r="A4213" s="32">
        <v>4161</v>
      </c>
      <c r="B4213" s="65">
        <v>43888.601388888892</v>
      </c>
      <c r="C4213" s="66" t="s">
        <v>3828</v>
      </c>
      <c r="D4213" s="66" t="s">
        <v>76</v>
      </c>
      <c r="E4213" s="66" t="s">
        <v>77</v>
      </c>
      <c r="F4213" s="65">
        <v>43902</v>
      </c>
      <c r="G4213" s="65">
        <v>43647</v>
      </c>
      <c r="H4213" s="67">
        <v>67000</v>
      </c>
      <c r="I4213" s="67">
        <v>67380</v>
      </c>
      <c r="J4213" s="66" t="s">
        <v>19</v>
      </c>
      <c r="K4213" s="66" t="s">
        <v>16</v>
      </c>
      <c r="L4213" s="57"/>
    </row>
    <row r="4214" spans="1:12" ht="114.95" customHeight="1">
      <c r="A4214" s="32">
        <v>4162</v>
      </c>
      <c r="B4214" s="21">
        <v>44075.648611111108</v>
      </c>
      <c r="C4214" s="13" t="s">
        <v>3828</v>
      </c>
      <c r="D4214" s="13" t="s">
        <v>1170</v>
      </c>
      <c r="E4214" s="13" t="s">
        <v>3832</v>
      </c>
      <c r="F4214" s="21">
        <f>SUM(B4214+14)</f>
        <v>44089.648611111108</v>
      </c>
      <c r="G4214" s="21">
        <v>44013</v>
      </c>
      <c r="H4214" s="23">
        <v>100000</v>
      </c>
      <c r="I4214" s="23">
        <v>127890</v>
      </c>
      <c r="J4214" s="13" t="s">
        <v>216</v>
      </c>
      <c r="K4214" s="24" t="s">
        <v>16</v>
      </c>
      <c r="L4214" s="3"/>
    </row>
    <row r="4215" spans="1:12" ht="114.95" customHeight="1">
      <c r="A4215" s="32">
        <v>4163</v>
      </c>
      <c r="B4215" s="21">
        <v>44075.652777777781</v>
      </c>
      <c r="C4215" s="13" t="s">
        <v>3828</v>
      </c>
      <c r="D4215" s="13" t="s">
        <v>582</v>
      </c>
      <c r="E4215" s="13" t="s">
        <v>78</v>
      </c>
      <c r="F4215" s="22">
        <f>SUM(B4215+14)</f>
        <v>44089.652777777781</v>
      </c>
      <c r="G4215" s="21">
        <v>44013</v>
      </c>
      <c r="H4215" s="23">
        <v>100800</v>
      </c>
      <c r="I4215" s="23">
        <v>138156</v>
      </c>
      <c r="J4215" s="13" t="s">
        <v>19</v>
      </c>
      <c r="K4215" s="24" t="s">
        <v>16</v>
      </c>
      <c r="L4215" s="3"/>
    </row>
    <row r="4216" spans="1:12" ht="114.95" customHeight="1">
      <c r="A4216" s="32">
        <v>4164</v>
      </c>
      <c r="B4216" s="21">
        <v>44084.390972222223</v>
      </c>
      <c r="C4216" s="13" t="s">
        <v>3828</v>
      </c>
      <c r="D4216" s="13" t="s">
        <v>76</v>
      </c>
      <c r="E4216" s="13" t="s">
        <v>3833</v>
      </c>
      <c r="F4216" s="22">
        <f>SUM(B4216+14)</f>
        <v>44098.390972222223</v>
      </c>
      <c r="G4216" s="21">
        <v>44013</v>
      </c>
      <c r="H4216" s="23">
        <v>100000</v>
      </c>
      <c r="I4216" s="23">
        <v>200000</v>
      </c>
      <c r="J4216" s="13" t="s">
        <v>19</v>
      </c>
      <c r="K4216" s="24" t="s">
        <v>16</v>
      </c>
      <c r="L4216" s="3"/>
    </row>
    <row r="4217" spans="1:12" ht="114.95" customHeight="1">
      <c r="A4217" s="32">
        <v>4165</v>
      </c>
      <c r="B4217" s="12">
        <v>44216.820138888892</v>
      </c>
      <c r="C4217" s="13" t="s">
        <v>3828</v>
      </c>
      <c r="D4217" s="13" t="s">
        <v>492</v>
      </c>
      <c r="E4217" s="13" t="s">
        <v>815</v>
      </c>
      <c r="F4217" s="30">
        <f>SUM(B4217 +14)</f>
        <v>44230.820138888892</v>
      </c>
      <c r="G4217" s="12">
        <v>43661</v>
      </c>
      <c r="H4217" s="14">
        <v>29692</v>
      </c>
      <c r="I4217" s="14">
        <v>30000</v>
      </c>
      <c r="J4217" s="13" t="s">
        <v>19</v>
      </c>
      <c r="K4217" s="13" t="s">
        <v>16</v>
      </c>
      <c r="L4217" s="3"/>
    </row>
    <row r="4218" spans="1:12" ht="114.95" customHeight="1">
      <c r="A4218" s="32">
        <v>4166</v>
      </c>
      <c r="B4218" s="12">
        <v>44216.824305555558</v>
      </c>
      <c r="C4218" s="13" t="s">
        <v>3828</v>
      </c>
      <c r="D4218" s="13" t="s">
        <v>35</v>
      </c>
      <c r="E4218" s="13" t="s">
        <v>3834</v>
      </c>
      <c r="F4218" s="30">
        <f>SUM(B4218 +14)</f>
        <v>44230.824305555558</v>
      </c>
      <c r="G4218" s="12">
        <v>44013</v>
      </c>
      <c r="H4218" s="14">
        <v>120000</v>
      </c>
      <c r="I4218" s="14">
        <v>155000</v>
      </c>
      <c r="J4218" s="13" t="s">
        <v>19</v>
      </c>
      <c r="K4218" s="13" t="s">
        <v>16</v>
      </c>
      <c r="L4218" s="3"/>
    </row>
    <row r="4219" spans="1:12" ht="114.95" customHeight="1">
      <c r="A4219" s="32">
        <v>4167</v>
      </c>
      <c r="B4219" s="12">
        <v>44217.59097222222</v>
      </c>
      <c r="C4219" s="13" t="s">
        <v>3828</v>
      </c>
      <c r="D4219" s="13" t="s">
        <v>765</v>
      </c>
      <c r="E4219" s="13" t="s">
        <v>1041</v>
      </c>
      <c r="F4219" s="30">
        <f>SUM(B4219 +14)</f>
        <v>44231.59097222222</v>
      </c>
      <c r="G4219" s="12">
        <v>44013</v>
      </c>
      <c r="H4219" s="14">
        <v>100000</v>
      </c>
      <c r="I4219" s="14">
        <v>175000</v>
      </c>
      <c r="J4219" s="13" t="s">
        <v>19</v>
      </c>
      <c r="K4219" s="13" t="s">
        <v>16</v>
      </c>
      <c r="L4219" s="3"/>
    </row>
    <row r="4220" spans="1:12" ht="114.95" customHeight="1">
      <c r="A4220" s="32">
        <v>4168</v>
      </c>
      <c r="B4220" s="2">
        <v>44239.640972222223</v>
      </c>
      <c r="C4220" s="3" t="s">
        <v>3828</v>
      </c>
      <c r="D4220" s="3" t="s">
        <v>3835</v>
      </c>
      <c r="E4220" s="4" t="s">
        <v>3836</v>
      </c>
      <c r="F4220" s="2">
        <f>SUM(B4220+14)</f>
        <v>44253.640972222223</v>
      </c>
      <c r="G4220" s="5">
        <v>44256</v>
      </c>
      <c r="H4220" s="6">
        <v>20000</v>
      </c>
      <c r="I4220" s="7">
        <v>50000</v>
      </c>
      <c r="J4220" s="4" t="s">
        <v>51</v>
      </c>
      <c r="K4220" s="8" t="s">
        <v>16</v>
      </c>
      <c r="L4220" s="3"/>
    </row>
    <row r="4221" spans="1:12" ht="114.95" customHeight="1">
      <c r="A4221" s="32">
        <v>4169</v>
      </c>
      <c r="B4221" s="2">
        <v>44252.786805555559</v>
      </c>
      <c r="C4221" s="3" t="s">
        <v>3828</v>
      </c>
      <c r="D4221" s="3" t="s">
        <v>765</v>
      </c>
      <c r="E4221" s="4" t="s">
        <v>1041</v>
      </c>
      <c r="F4221" s="2">
        <f>SUM(B4221+14)</f>
        <v>44266.786805555559</v>
      </c>
      <c r="G4221" s="5">
        <v>43661</v>
      </c>
      <c r="H4221" s="6">
        <v>145062</v>
      </c>
      <c r="I4221" s="7">
        <v>150000</v>
      </c>
      <c r="J4221" s="4" t="s">
        <v>19</v>
      </c>
      <c r="K4221" s="8" t="s">
        <v>16</v>
      </c>
      <c r="L4221" s="3" t="s">
        <v>1097</v>
      </c>
    </row>
    <row r="4222" spans="1:12" ht="114.95" customHeight="1">
      <c r="A4222" s="32">
        <v>4171</v>
      </c>
      <c r="B4222" s="2">
        <v>44252.790277777778</v>
      </c>
      <c r="C4222" s="3" t="s">
        <v>3828</v>
      </c>
      <c r="D4222" s="3" t="s">
        <v>582</v>
      </c>
      <c r="E4222" s="4" t="s">
        <v>78</v>
      </c>
      <c r="F4222" s="2">
        <f>SUM(B4222+14)</f>
        <v>44266.790277777778</v>
      </c>
      <c r="G4222" s="5">
        <v>44013</v>
      </c>
      <c r="H4222" s="6">
        <v>96000</v>
      </c>
      <c r="I4222" s="7">
        <v>120000</v>
      </c>
      <c r="J4222" s="4" t="s">
        <v>19</v>
      </c>
      <c r="K4222" s="8" t="s">
        <v>16</v>
      </c>
      <c r="L4222" s="3"/>
    </row>
    <row r="4223" spans="1:12" ht="114.95" customHeight="1">
      <c r="A4223" s="32">
        <v>4170</v>
      </c>
      <c r="B4223" s="2">
        <v>44253.472222222219</v>
      </c>
      <c r="C4223" s="3" t="s">
        <v>3828</v>
      </c>
      <c r="D4223" s="3" t="s">
        <v>179</v>
      </c>
      <c r="E4223" s="4" t="s">
        <v>93</v>
      </c>
      <c r="F4223" s="2">
        <f>SUM(B4223+14)</f>
        <v>44267.472222222219</v>
      </c>
      <c r="G4223" s="5">
        <v>43646</v>
      </c>
      <c r="H4223" s="6">
        <v>94556</v>
      </c>
      <c r="I4223" s="7">
        <v>95000</v>
      </c>
      <c r="J4223" s="4" t="s">
        <v>19</v>
      </c>
      <c r="K4223" s="8" t="s">
        <v>16</v>
      </c>
      <c r="L4223" s="3" t="s">
        <v>1097</v>
      </c>
    </row>
    <row r="4224" spans="1:12" ht="114.95" customHeight="1">
      <c r="A4224" s="32">
        <v>4942</v>
      </c>
      <c r="B4224" s="2">
        <v>44555</v>
      </c>
      <c r="C4224" s="3" t="s">
        <v>3828</v>
      </c>
      <c r="D4224" s="3" t="s">
        <v>936</v>
      </c>
      <c r="E4224" s="4" t="s">
        <v>3837</v>
      </c>
      <c r="F4224" s="2">
        <v>44552</v>
      </c>
      <c r="G4224" s="5">
        <v>44566</v>
      </c>
      <c r="H4224" s="6">
        <v>30000</v>
      </c>
      <c r="I4224" s="7">
        <v>50000</v>
      </c>
      <c r="J4224" s="4" t="s">
        <v>15</v>
      </c>
      <c r="K4224" s="8" t="s">
        <v>16</v>
      </c>
      <c r="L4224" s="3" t="s">
        <v>386</v>
      </c>
    </row>
    <row r="4225" spans="1:12" ht="114.95" customHeight="1">
      <c r="A4225" s="32">
        <v>4172</v>
      </c>
      <c r="B4225" s="2">
        <v>43382</v>
      </c>
      <c r="C4225" s="3" t="s">
        <v>3838</v>
      </c>
      <c r="D4225" s="3" t="s">
        <v>35</v>
      </c>
      <c r="E4225" s="4" t="s">
        <v>159</v>
      </c>
      <c r="F4225" s="2">
        <f t="shared" ref="F4225:F4230" si="184">SUM(B4225 +14)</f>
        <v>43396</v>
      </c>
      <c r="G4225" s="5">
        <v>43397</v>
      </c>
      <c r="H4225" s="6">
        <v>56000</v>
      </c>
      <c r="I4225" s="7">
        <v>56000</v>
      </c>
      <c r="J4225" s="4" t="s">
        <v>37</v>
      </c>
      <c r="K4225" s="3" t="s">
        <v>16</v>
      </c>
      <c r="L4225" s="3"/>
    </row>
    <row r="4226" spans="1:12" ht="114.95" customHeight="1">
      <c r="A4226" s="32">
        <v>4174</v>
      </c>
      <c r="B4226" s="2">
        <v>43384</v>
      </c>
      <c r="C4226" s="3" t="s">
        <v>3838</v>
      </c>
      <c r="D4226" s="3" t="s">
        <v>3346</v>
      </c>
      <c r="E4226" s="4" t="s">
        <v>93</v>
      </c>
      <c r="F4226" s="2">
        <f t="shared" si="184"/>
        <v>43398</v>
      </c>
      <c r="G4226" s="5">
        <v>43332</v>
      </c>
      <c r="H4226" s="6">
        <v>277170</v>
      </c>
      <c r="I4226" s="7">
        <v>277170</v>
      </c>
      <c r="J4226" s="4" t="s">
        <v>210</v>
      </c>
      <c r="K4226" s="3" t="s">
        <v>16</v>
      </c>
      <c r="L4226" s="3" t="s">
        <v>20</v>
      </c>
    </row>
    <row r="4227" spans="1:12" ht="114.95" customHeight="1">
      <c r="A4227" s="32">
        <v>4173</v>
      </c>
      <c r="B4227" s="2">
        <v>43388</v>
      </c>
      <c r="C4227" s="3" t="s">
        <v>3838</v>
      </c>
      <c r="D4227" s="3" t="s">
        <v>3839</v>
      </c>
      <c r="E4227" s="4" t="s">
        <v>3840</v>
      </c>
      <c r="F4227" s="2">
        <f t="shared" si="184"/>
        <v>43402</v>
      </c>
      <c r="G4227" s="5">
        <v>43419</v>
      </c>
      <c r="H4227" s="6">
        <v>75000</v>
      </c>
      <c r="I4227" s="7">
        <v>75000</v>
      </c>
      <c r="J4227" s="4" t="s">
        <v>19</v>
      </c>
      <c r="K4227" s="3" t="s">
        <v>16</v>
      </c>
      <c r="L4227" s="3"/>
    </row>
    <row r="4228" spans="1:12" ht="114.95" customHeight="1">
      <c r="A4228" s="32">
        <v>4175</v>
      </c>
      <c r="B4228" s="2">
        <v>43390</v>
      </c>
      <c r="C4228" s="3" t="s">
        <v>3838</v>
      </c>
      <c r="D4228" s="3" t="s">
        <v>21</v>
      </c>
      <c r="E4228" s="18" t="s">
        <v>22</v>
      </c>
      <c r="F4228" s="2">
        <f t="shared" si="184"/>
        <v>43404</v>
      </c>
      <c r="G4228" s="5">
        <v>43374</v>
      </c>
      <c r="H4228" s="6">
        <v>75000</v>
      </c>
      <c r="I4228" s="7">
        <v>75000</v>
      </c>
      <c r="J4228" s="4" t="s">
        <v>73</v>
      </c>
      <c r="K4228" s="3" t="s">
        <v>16</v>
      </c>
      <c r="L4228" s="3" t="s">
        <v>20</v>
      </c>
    </row>
    <row r="4229" spans="1:12" ht="114.95" customHeight="1">
      <c r="A4229" s="32">
        <v>4176</v>
      </c>
      <c r="B4229" s="2">
        <v>43423</v>
      </c>
      <c r="C4229" s="3" t="s">
        <v>3838</v>
      </c>
      <c r="D4229" s="3" t="s">
        <v>3841</v>
      </c>
      <c r="E4229" s="4" t="s">
        <v>3842</v>
      </c>
      <c r="F4229" s="2">
        <f t="shared" si="184"/>
        <v>43437</v>
      </c>
      <c r="G4229" s="5">
        <v>43440</v>
      </c>
      <c r="H4229" s="6">
        <v>37200</v>
      </c>
      <c r="I4229" s="7">
        <v>37200</v>
      </c>
      <c r="J4229" s="4" t="s">
        <v>15</v>
      </c>
      <c r="K4229" s="8" t="s">
        <v>16</v>
      </c>
      <c r="L4229" s="3"/>
    </row>
    <row r="4230" spans="1:12" ht="114.95" customHeight="1">
      <c r="A4230" s="32">
        <v>4177</v>
      </c>
      <c r="B4230" s="2">
        <v>43424</v>
      </c>
      <c r="C4230" s="3" t="s">
        <v>3838</v>
      </c>
      <c r="D4230" s="3" t="s">
        <v>199</v>
      </c>
      <c r="E4230" s="4" t="s">
        <v>3843</v>
      </c>
      <c r="F4230" s="2">
        <f t="shared" si="184"/>
        <v>43438</v>
      </c>
      <c r="G4230" s="5">
        <v>43441</v>
      </c>
      <c r="H4230" s="6">
        <v>50000</v>
      </c>
      <c r="I4230" s="7">
        <v>50000</v>
      </c>
      <c r="J4230" s="4" t="s">
        <v>15</v>
      </c>
      <c r="K4230" s="8" t="s">
        <v>16</v>
      </c>
      <c r="L4230" s="3"/>
    </row>
    <row r="4231" spans="1:12" ht="114.95" customHeight="1">
      <c r="A4231" s="32">
        <v>4178</v>
      </c>
      <c r="B4231" s="2">
        <v>43473</v>
      </c>
      <c r="C4231" s="3" t="s">
        <v>3838</v>
      </c>
      <c r="D4231" s="3" t="s">
        <v>3844</v>
      </c>
      <c r="E4231" s="4" t="s">
        <v>3845</v>
      </c>
      <c r="F4231" s="2">
        <f>SUM(B4231+14)</f>
        <v>43487</v>
      </c>
      <c r="G4231" s="5">
        <v>43489</v>
      </c>
      <c r="H4231" s="6">
        <v>25000</v>
      </c>
      <c r="I4231" s="7">
        <v>25000</v>
      </c>
      <c r="J4231" s="4" t="s">
        <v>30</v>
      </c>
      <c r="K4231" s="8" t="s">
        <v>16</v>
      </c>
      <c r="L4231" s="3"/>
    </row>
    <row r="4232" spans="1:12" ht="114.95" customHeight="1">
      <c r="A4232" s="32">
        <v>4179</v>
      </c>
      <c r="B4232" s="2">
        <v>43500</v>
      </c>
      <c r="C4232" s="3" t="s">
        <v>3838</v>
      </c>
      <c r="D4232" s="3" t="s">
        <v>3841</v>
      </c>
      <c r="E4232" s="4" t="s">
        <v>3846</v>
      </c>
      <c r="F4232" s="2">
        <f>SUM(B4232+14)</f>
        <v>43514</v>
      </c>
      <c r="G4232" s="5">
        <v>42917</v>
      </c>
      <c r="H4232" s="6">
        <v>37200</v>
      </c>
      <c r="I4232" s="7">
        <v>37200</v>
      </c>
      <c r="J4232" s="4" t="s">
        <v>30</v>
      </c>
      <c r="K4232" s="8" t="s">
        <v>16</v>
      </c>
      <c r="L4232" s="3" t="s">
        <v>239</v>
      </c>
    </row>
    <row r="4233" spans="1:12" ht="114.95" customHeight="1">
      <c r="A4233" s="32">
        <v>4180</v>
      </c>
      <c r="B4233" s="2">
        <v>43500</v>
      </c>
      <c r="C4233" s="3" t="s">
        <v>3838</v>
      </c>
      <c r="D4233" s="3" t="s">
        <v>199</v>
      </c>
      <c r="E4233" s="4" t="s">
        <v>3847</v>
      </c>
      <c r="F4233" s="2">
        <f>SUM(B4233+14)</f>
        <v>43514</v>
      </c>
      <c r="G4233" s="5">
        <v>42917</v>
      </c>
      <c r="H4233" s="6">
        <v>50000</v>
      </c>
      <c r="I4233" s="7">
        <v>50000</v>
      </c>
      <c r="J4233" s="4" t="s">
        <v>19</v>
      </c>
      <c r="K4233" s="8" t="s">
        <v>16</v>
      </c>
      <c r="L4233" s="3" t="s">
        <v>239</v>
      </c>
    </row>
    <row r="4234" spans="1:12" ht="114.95" customHeight="1">
      <c r="A4234" s="32">
        <v>4181</v>
      </c>
      <c r="B4234" s="2">
        <v>43500</v>
      </c>
      <c r="C4234" s="3" t="s">
        <v>3838</v>
      </c>
      <c r="D4234" s="3" t="s">
        <v>21</v>
      </c>
      <c r="E4234" s="4" t="s">
        <v>124</v>
      </c>
      <c r="F4234" s="2">
        <f>SUM(B4234+14)</f>
        <v>43514</v>
      </c>
      <c r="G4234" s="5">
        <v>43009</v>
      </c>
      <c r="H4234" s="6">
        <v>75000</v>
      </c>
      <c r="I4234" s="7">
        <v>75000</v>
      </c>
      <c r="J4234" s="4" t="s">
        <v>73</v>
      </c>
      <c r="K4234" s="8" t="s">
        <v>16</v>
      </c>
      <c r="L4234" s="3" t="s">
        <v>239</v>
      </c>
    </row>
    <row r="4235" spans="1:12" ht="114.95" customHeight="1">
      <c r="A4235" s="32">
        <v>4182</v>
      </c>
      <c r="B4235" s="2">
        <v>43500</v>
      </c>
      <c r="C4235" s="3" t="s">
        <v>3838</v>
      </c>
      <c r="D4235" s="3" t="s">
        <v>1121</v>
      </c>
      <c r="E4235" s="4" t="s">
        <v>93</v>
      </c>
      <c r="F4235" s="2">
        <f>SUM(B4235+14)</f>
        <v>43514</v>
      </c>
      <c r="G4235" s="5">
        <v>42917</v>
      </c>
      <c r="H4235" s="6">
        <v>277170</v>
      </c>
      <c r="I4235" s="7">
        <v>277170</v>
      </c>
      <c r="J4235" s="4" t="s">
        <v>210</v>
      </c>
      <c r="K4235" s="8" t="s">
        <v>16</v>
      </c>
      <c r="L4235" s="3" t="s">
        <v>239</v>
      </c>
    </row>
    <row r="4236" spans="1:12" ht="114.95" customHeight="1">
      <c r="A4236" s="32">
        <v>4183</v>
      </c>
      <c r="B4236" s="2">
        <v>43630</v>
      </c>
      <c r="C4236" s="3" t="s">
        <v>3838</v>
      </c>
      <c r="D4236" s="3" t="s">
        <v>55</v>
      </c>
      <c r="E4236" s="4" t="s">
        <v>56</v>
      </c>
      <c r="F4236" s="2">
        <v>43644</v>
      </c>
      <c r="G4236" s="5">
        <v>43472</v>
      </c>
      <c r="H4236" s="6">
        <v>28736</v>
      </c>
      <c r="I4236" s="7">
        <v>28736</v>
      </c>
      <c r="J4236" s="4" t="s">
        <v>37</v>
      </c>
      <c r="K4236" s="8" t="s">
        <v>16</v>
      </c>
      <c r="L4236" s="3"/>
    </row>
    <row r="4237" spans="1:12" ht="114.95" customHeight="1">
      <c r="A4237" s="32">
        <v>4184</v>
      </c>
      <c r="B4237" s="2">
        <v>43630</v>
      </c>
      <c r="C4237" s="3" t="s">
        <v>3838</v>
      </c>
      <c r="D4237" s="3" t="s">
        <v>35</v>
      </c>
      <c r="E4237" s="4" t="s">
        <v>136</v>
      </c>
      <c r="F4237" s="2">
        <v>43644</v>
      </c>
      <c r="G4237" s="5">
        <v>43472</v>
      </c>
      <c r="H4237" s="6">
        <v>52280</v>
      </c>
      <c r="I4237" s="7">
        <v>52280</v>
      </c>
      <c r="J4237" s="4" t="s">
        <v>37</v>
      </c>
      <c r="K4237" s="8" t="s">
        <v>16</v>
      </c>
      <c r="L4237" s="3"/>
    </row>
    <row r="4238" spans="1:12" ht="114.95" customHeight="1">
      <c r="A4238" s="32">
        <v>4192</v>
      </c>
      <c r="B4238" s="2">
        <v>43724.63958333333</v>
      </c>
      <c r="C4238" s="3" t="s">
        <v>3838</v>
      </c>
      <c r="D4238" s="3" t="s">
        <v>125</v>
      </c>
      <c r="E4238" s="4" t="s">
        <v>3848</v>
      </c>
      <c r="F4238" s="2">
        <v>43738</v>
      </c>
      <c r="G4238" s="5">
        <v>43739</v>
      </c>
      <c r="H4238" s="6">
        <v>30678</v>
      </c>
      <c r="I4238" s="7">
        <v>30678</v>
      </c>
      <c r="J4238" s="4" t="s">
        <v>73</v>
      </c>
      <c r="K4238" s="8" t="s">
        <v>16</v>
      </c>
      <c r="L4238" s="3"/>
    </row>
    <row r="4239" spans="1:12" ht="114.95" customHeight="1">
      <c r="A4239" s="32">
        <v>4185</v>
      </c>
      <c r="B4239" s="2">
        <v>43724.645833333336</v>
      </c>
      <c r="C4239" s="3" t="s">
        <v>3838</v>
      </c>
      <c r="D4239" s="3" t="s">
        <v>123</v>
      </c>
      <c r="E4239" s="4" t="s">
        <v>3849</v>
      </c>
      <c r="F4239" s="2">
        <v>43738</v>
      </c>
      <c r="G4239" s="5">
        <v>43739</v>
      </c>
      <c r="H4239" s="6">
        <v>223000</v>
      </c>
      <c r="I4239" s="7">
        <v>225000</v>
      </c>
      <c r="J4239" s="4" t="s">
        <v>73</v>
      </c>
      <c r="K4239" s="8" t="s">
        <v>16</v>
      </c>
      <c r="L4239" s="3"/>
    </row>
    <row r="4240" spans="1:12" ht="114.95" customHeight="1">
      <c r="A4240" s="32">
        <v>4191</v>
      </c>
      <c r="B4240" s="2">
        <v>43724.648611111108</v>
      </c>
      <c r="C4240" s="3" t="s">
        <v>3838</v>
      </c>
      <c r="D4240" s="3" t="s">
        <v>3850</v>
      </c>
      <c r="E4240" s="4" t="s">
        <v>3851</v>
      </c>
      <c r="F4240" s="2">
        <v>43738</v>
      </c>
      <c r="G4240" s="5">
        <v>43739</v>
      </c>
      <c r="H4240" s="6">
        <v>49442</v>
      </c>
      <c r="I4240" s="7">
        <v>50000</v>
      </c>
      <c r="J4240" s="4" t="s">
        <v>19</v>
      </c>
      <c r="K4240" s="8" t="s">
        <v>16</v>
      </c>
      <c r="L4240" s="3"/>
    </row>
    <row r="4241" spans="1:12" ht="114.95" customHeight="1">
      <c r="A4241" s="32">
        <v>4186</v>
      </c>
      <c r="B4241" s="2">
        <v>43724.652083333334</v>
      </c>
      <c r="C4241" s="3" t="s">
        <v>3838</v>
      </c>
      <c r="D4241" s="3" t="s">
        <v>76</v>
      </c>
      <c r="E4241" s="4" t="s">
        <v>3852</v>
      </c>
      <c r="F4241" s="2">
        <v>43738</v>
      </c>
      <c r="G4241" s="5">
        <v>43739</v>
      </c>
      <c r="H4241" s="6">
        <v>64800</v>
      </c>
      <c r="I4241" s="7">
        <v>100000</v>
      </c>
      <c r="J4241" s="4" t="s">
        <v>19</v>
      </c>
      <c r="K4241" s="8" t="s">
        <v>16</v>
      </c>
      <c r="L4241" s="3"/>
    </row>
    <row r="4242" spans="1:12" ht="114.95" customHeight="1">
      <c r="A4242" s="32">
        <v>4189</v>
      </c>
      <c r="B4242" s="2">
        <v>43724.656944444447</v>
      </c>
      <c r="C4242" s="3" t="s">
        <v>3838</v>
      </c>
      <c r="D4242" s="3" t="s">
        <v>225</v>
      </c>
      <c r="E4242" s="4" t="s">
        <v>3853</v>
      </c>
      <c r="F4242" s="2">
        <v>43738</v>
      </c>
      <c r="G4242" s="5">
        <v>43739</v>
      </c>
      <c r="H4242" s="6">
        <v>64000</v>
      </c>
      <c r="I4242" s="7">
        <v>70000</v>
      </c>
      <c r="J4242" s="4" t="s">
        <v>19</v>
      </c>
      <c r="K4242" s="8" t="s">
        <v>16</v>
      </c>
      <c r="L4242" s="3"/>
    </row>
    <row r="4243" spans="1:12" ht="114.95" customHeight="1">
      <c r="A4243" s="32">
        <v>4187</v>
      </c>
      <c r="B4243" s="2">
        <v>43724.664583333331</v>
      </c>
      <c r="C4243" s="3" t="s">
        <v>3838</v>
      </c>
      <c r="D4243" s="3" t="s">
        <v>3839</v>
      </c>
      <c r="E4243" s="4" t="s">
        <v>2488</v>
      </c>
      <c r="F4243" s="2">
        <v>43738</v>
      </c>
      <c r="G4243" s="5">
        <v>43739</v>
      </c>
      <c r="H4243" s="6">
        <v>70000</v>
      </c>
      <c r="I4243" s="7">
        <v>100000</v>
      </c>
      <c r="J4243" s="4" t="s">
        <v>19</v>
      </c>
      <c r="K4243" s="8" t="s">
        <v>16</v>
      </c>
      <c r="L4243" s="3"/>
    </row>
    <row r="4244" spans="1:12" ht="114.95" customHeight="1">
      <c r="A4244" s="32">
        <v>4188</v>
      </c>
      <c r="B4244" s="2">
        <v>43724.770138888889</v>
      </c>
      <c r="C4244" s="3" t="s">
        <v>3838</v>
      </c>
      <c r="D4244" s="3" t="s">
        <v>76</v>
      </c>
      <c r="E4244" s="4" t="s">
        <v>143</v>
      </c>
      <c r="F4244" s="2">
        <v>43738</v>
      </c>
      <c r="G4244" s="5">
        <v>43739</v>
      </c>
      <c r="H4244" s="6">
        <v>50000</v>
      </c>
      <c r="I4244" s="7">
        <v>80000</v>
      </c>
      <c r="J4244" s="4" t="s">
        <v>19</v>
      </c>
      <c r="K4244" s="8" t="s">
        <v>16</v>
      </c>
      <c r="L4244" s="3"/>
    </row>
    <row r="4245" spans="1:12" ht="114.95" customHeight="1">
      <c r="A4245" s="32">
        <v>4190</v>
      </c>
      <c r="B4245" s="2">
        <v>43734.643750000003</v>
      </c>
      <c r="C4245" s="3" t="s">
        <v>3838</v>
      </c>
      <c r="D4245" s="3" t="s">
        <v>3854</v>
      </c>
      <c r="E4245" s="4" t="s">
        <v>142</v>
      </c>
      <c r="F4245" s="2">
        <v>43748</v>
      </c>
      <c r="G4245" s="5">
        <v>43753</v>
      </c>
      <c r="H4245" s="6">
        <v>50000</v>
      </c>
      <c r="I4245" s="7">
        <v>60000</v>
      </c>
      <c r="J4245" s="4" t="s">
        <v>19</v>
      </c>
      <c r="K4245" s="8" t="s">
        <v>16</v>
      </c>
      <c r="L4245" s="3"/>
    </row>
    <row r="4246" spans="1:12" ht="114.95" customHeight="1">
      <c r="A4246" s="32">
        <v>4193</v>
      </c>
      <c r="B4246" s="2">
        <v>43763.62222222222</v>
      </c>
      <c r="C4246" s="3" t="s">
        <v>3838</v>
      </c>
      <c r="D4246" s="3" t="s">
        <v>580</v>
      </c>
      <c r="E4246" s="4" t="s">
        <v>639</v>
      </c>
      <c r="F4246" s="2">
        <v>43777</v>
      </c>
      <c r="G4246" s="5">
        <v>43703</v>
      </c>
      <c r="H4246" s="6">
        <v>250000</v>
      </c>
      <c r="I4246" s="7">
        <v>285000</v>
      </c>
      <c r="J4246" s="4" t="s">
        <v>216</v>
      </c>
      <c r="K4246" s="8" t="s">
        <v>16</v>
      </c>
      <c r="L4246" s="3" t="s">
        <v>20</v>
      </c>
    </row>
    <row r="4247" spans="1:12" ht="114.95" customHeight="1">
      <c r="A4247" s="32">
        <v>4194</v>
      </c>
      <c r="B4247" s="2">
        <v>43987.465277777781</v>
      </c>
      <c r="C4247" s="3" t="s">
        <v>3838</v>
      </c>
      <c r="D4247" s="3" t="s">
        <v>3570</v>
      </c>
      <c r="E4247" s="3" t="s">
        <v>897</v>
      </c>
      <c r="F4247" s="2">
        <f t="shared" ref="F4247:F4253" si="185">SUM(B4247+14)</f>
        <v>44001.465277777781</v>
      </c>
      <c r="G4247" s="2">
        <v>43647</v>
      </c>
      <c r="H4247" s="10">
        <v>25000</v>
      </c>
      <c r="I4247" s="10">
        <v>30000</v>
      </c>
      <c r="J4247" s="3" t="s">
        <v>51</v>
      </c>
      <c r="K4247" s="3" t="s">
        <v>16</v>
      </c>
      <c r="L4247" s="3"/>
    </row>
    <row r="4248" spans="1:12" ht="114.95" customHeight="1">
      <c r="A4248" s="32">
        <v>4195</v>
      </c>
      <c r="B4248" s="2">
        <v>43993.425000000003</v>
      </c>
      <c r="C4248" s="3" t="s">
        <v>3838</v>
      </c>
      <c r="D4248" s="3" t="s">
        <v>35</v>
      </c>
      <c r="E4248" s="3" t="s">
        <v>86</v>
      </c>
      <c r="F4248" s="2">
        <f t="shared" si="185"/>
        <v>44007.425000000003</v>
      </c>
      <c r="G4248" s="2">
        <v>44013</v>
      </c>
      <c r="H4248" s="10">
        <v>45000</v>
      </c>
      <c r="I4248" s="10">
        <v>60000</v>
      </c>
      <c r="J4248" s="3" t="s">
        <v>37</v>
      </c>
      <c r="K4248" s="3" t="s">
        <v>16</v>
      </c>
      <c r="L4248" s="3"/>
    </row>
    <row r="4249" spans="1:12" ht="114.95" customHeight="1">
      <c r="A4249" s="32">
        <v>4196</v>
      </c>
      <c r="B4249" s="28">
        <v>44139.604166666664</v>
      </c>
      <c r="C4249" s="3" t="s">
        <v>3838</v>
      </c>
      <c r="D4249" s="3" t="s">
        <v>3839</v>
      </c>
      <c r="E4249" s="3" t="s">
        <v>3855</v>
      </c>
      <c r="F4249" s="28">
        <f t="shared" si="185"/>
        <v>44153.604166666664</v>
      </c>
      <c r="G4249" s="28">
        <v>44158</v>
      </c>
      <c r="H4249" s="7">
        <v>80000</v>
      </c>
      <c r="I4249" s="7">
        <v>85000</v>
      </c>
      <c r="J4249" s="3" t="s">
        <v>19</v>
      </c>
      <c r="K4249" s="29" t="s">
        <v>16</v>
      </c>
      <c r="L4249" s="3"/>
    </row>
    <row r="4250" spans="1:12" ht="114.95" customHeight="1">
      <c r="A4250" s="32">
        <v>4197</v>
      </c>
      <c r="B4250" s="28">
        <v>44139.607638888891</v>
      </c>
      <c r="C4250" s="3" t="s">
        <v>3838</v>
      </c>
      <c r="D4250" s="3" t="s">
        <v>225</v>
      </c>
      <c r="E4250" s="3" t="s">
        <v>120</v>
      </c>
      <c r="F4250" s="28">
        <f t="shared" si="185"/>
        <v>44153.607638888891</v>
      </c>
      <c r="G4250" s="28">
        <v>44158</v>
      </c>
      <c r="H4250" s="7">
        <v>140000</v>
      </c>
      <c r="I4250" s="7">
        <v>160000</v>
      </c>
      <c r="J4250" s="3" t="s">
        <v>19</v>
      </c>
      <c r="K4250" s="29" t="s">
        <v>16</v>
      </c>
      <c r="L4250" s="3"/>
    </row>
    <row r="4251" spans="1:12" ht="114.95" customHeight="1">
      <c r="A4251" s="32">
        <v>4198</v>
      </c>
      <c r="B4251" s="28">
        <v>44139.611805555556</v>
      </c>
      <c r="C4251" s="3" t="s">
        <v>3838</v>
      </c>
      <c r="D4251" s="3" t="s">
        <v>3850</v>
      </c>
      <c r="E4251" s="3" t="s">
        <v>3856</v>
      </c>
      <c r="F4251" s="28">
        <f t="shared" si="185"/>
        <v>44153.611805555556</v>
      </c>
      <c r="G4251" s="28">
        <v>44158</v>
      </c>
      <c r="H4251" s="7">
        <v>35000</v>
      </c>
      <c r="I4251" s="7">
        <v>40000</v>
      </c>
      <c r="J4251" s="3" t="s">
        <v>19</v>
      </c>
      <c r="K4251" s="29" t="s">
        <v>16</v>
      </c>
      <c r="L4251" s="3"/>
    </row>
    <row r="4252" spans="1:12" ht="114.95" customHeight="1">
      <c r="A4252" s="32">
        <v>4199</v>
      </c>
      <c r="B4252" s="28">
        <v>44145.631944444445</v>
      </c>
      <c r="C4252" s="3" t="s">
        <v>3838</v>
      </c>
      <c r="D4252" s="3" t="s">
        <v>580</v>
      </c>
      <c r="E4252" s="3" t="s">
        <v>180</v>
      </c>
      <c r="F4252" s="28">
        <f t="shared" si="185"/>
        <v>44159.631944444445</v>
      </c>
      <c r="G4252" s="28">
        <v>44073</v>
      </c>
      <c r="H4252" s="7">
        <v>270000</v>
      </c>
      <c r="I4252" s="7">
        <v>280000</v>
      </c>
      <c r="J4252" s="3" t="s">
        <v>216</v>
      </c>
      <c r="K4252" s="29" t="s">
        <v>16</v>
      </c>
      <c r="L4252" s="3"/>
    </row>
    <row r="4253" spans="1:12" ht="114.95" customHeight="1">
      <c r="A4253" s="32">
        <v>4200</v>
      </c>
      <c r="B4253" s="28">
        <v>44154.543749999997</v>
      </c>
      <c r="C4253" s="3" t="s">
        <v>3838</v>
      </c>
      <c r="D4253" s="3" t="s">
        <v>3857</v>
      </c>
      <c r="E4253" s="3" t="s">
        <v>306</v>
      </c>
      <c r="F4253" s="28">
        <f t="shared" si="185"/>
        <v>44168.543749999997</v>
      </c>
      <c r="G4253" s="28">
        <v>44013</v>
      </c>
      <c r="H4253" s="7">
        <v>30000</v>
      </c>
      <c r="I4253" s="7">
        <v>40000</v>
      </c>
      <c r="J4253" s="3" t="s">
        <v>15</v>
      </c>
      <c r="K4253" s="29" t="s">
        <v>16</v>
      </c>
      <c r="L4253" s="3"/>
    </row>
    <row r="4254" spans="1:12" ht="114.95" customHeight="1">
      <c r="A4254" s="32">
        <v>4204</v>
      </c>
      <c r="B4254" s="12">
        <v>44154.543749999997</v>
      </c>
      <c r="C4254" s="13" t="s">
        <v>3838</v>
      </c>
      <c r="D4254" s="13" t="s">
        <v>3858</v>
      </c>
      <c r="E4254" s="13" t="s">
        <v>306</v>
      </c>
      <c r="F4254" s="12">
        <f>SUM(B4254 +14)</f>
        <v>44168.543749999997</v>
      </c>
      <c r="G4254" s="12">
        <v>44013</v>
      </c>
      <c r="H4254" s="14">
        <v>30000</v>
      </c>
      <c r="I4254" s="14">
        <v>40000</v>
      </c>
      <c r="J4254" s="13" t="s">
        <v>15</v>
      </c>
      <c r="K4254" s="13" t="s">
        <v>16</v>
      </c>
      <c r="L4254" s="3"/>
    </row>
    <row r="4255" spans="1:12" ht="114.95" customHeight="1">
      <c r="A4255" s="32">
        <v>4201</v>
      </c>
      <c r="B4255" s="28">
        <v>44154.693749999999</v>
      </c>
      <c r="C4255" s="3" t="s">
        <v>3838</v>
      </c>
      <c r="D4255" s="3" t="s">
        <v>256</v>
      </c>
      <c r="E4255" s="3" t="s">
        <v>124</v>
      </c>
      <c r="F4255" s="28">
        <f>SUM(B4255+14)</f>
        <v>44168.693749999999</v>
      </c>
      <c r="G4255" s="28">
        <v>44105</v>
      </c>
      <c r="H4255" s="7">
        <v>250000</v>
      </c>
      <c r="I4255" s="7">
        <v>260000</v>
      </c>
      <c r="J4255" s="3" t="s">
        <v>73</v>
      </c>
      <c r="K4255" s="29" t="s">
        <v>16</v>
      </c>
      <c r="L4255" s="3"/>
    </row>
    <row r="4256" spans="1:12" ht="114.95" customHeight="1">
      <c r="A4256" s="32">
        <v>4202</v>
      </c>
      <c r="B4256" s="28">
        <v>44157.574305555558</v>
      </c>
      <c r="C4256" s="3" t="s">
        <v>3838</v>
      </c>
      <c r="D4256" s="3" t="s">
        <v>1686</v>
      </c>
      <c r="E4256" s="3" t="s">
        <v>3859</v>
      </c>
      <c r="F4256" s="28">
        <f>SUM(B4256+14)</f>
        <v>44171.574305555558</v>
      </c>
      <c r="G4256" s="28">
        <v>44173</v>
      </c>
      <c r="H4256" s="7">
        <v>28000</v>
      </c>
      <c r="I4256" s="7">
        <v>29000</v>
      </c>
      <c r="J4256" s="3" t="s">
        <v>15</v>
      </c>
      <c r="K4256" s="29" t="s">
        <v>16</v>
      </c>
      <c r="L4256" s="3"/>
    </row>
    <row r="4257" spans="1:12" ht="114.95" customHeight="1">
      <c r="A4257" s="32">
        <v>4203</v>
      </c>
      <c r="B4257" s="21">
        <v>44180.569444444445</v>
      </c>
      <c r="C4257" s="13" t="s">
        <v>3838</v>
      </c>
      <c r="D4257" s="13" t="s">
        <v>125</v>
      </c>
      <c r="E4257" s="13" t="s">
        <v>3848</v>
      </c>
      <c r="F4257" s="22">
        <f t="shared" ref="F4257:F4272" si="186">SUM(B4257 + 14)</f>
        <v>44194.569444444445</v>
      </c>
      <c r="G4257" s="21">
        <v>44105</v>
      </c>
      <c r="H4257" s="23">
        <v>30000</v>
      </c>
      <c r="I4257" s="23">
        <v>35000</v>
      </c>
      <c r="J4257" s="13" t="s">
        <v>19</v>
      </c>
      <c r="K4257" s="24" t="s">
        <v>16</v>
      </c>
      <c r="L4257" s="3" t="s">
        <v>1558</v>
      </c>
    </row>
    <row r="4258" spans="1:12" ht="114.95" customHeight="1">
      <c r="A4258" s="32">
        <v>4205</v>
      </c>
      <c r="B4258" s="2">
        <v>44313.740277777775</v>
      </c>
      <c r="C4258" s="3" t="s">
        <v>3838</v>
      </c>
      <c r="D4258" s="3" t="s">
        <v>471</v>
      </c>
      <c r="E4258" s="4" t="s">
        <v>3860</v>
      </c>
      <c r="F4258" s="2">
        <f t="shared" si="186"/>
        <v>44327.740277777775</v>
      </c>
      <c r="G4258" s="5">
        <v>44064</v>
      </c>
      <c r="H4258" s="6">
        <v>25000</v>
      </c>
      <c r="I4258" s="7">
        <v>50000</v>
      </c>
      <c r="J4258" s="4" t="s">
        <v>51</v>
      </c>
      <c r="K4258" s="8" t="s">
        <v>16</v>
      </c>
      <c r="L4258" s="3"/>
    </row>
    <row r="4259" spans="1:12" ht="114.95" customHeight="1">
      <c r="A4259" s="32">
        <v>4206</v>
      </c>
      <c r="B4259" s="2">
        <v>44328.388888888891</v>
      </c>
      <c r="C4259" s="3" t="s">
        <v>3838</v>
      </c>
      <c r="D4259" s="3" t="s">
        <v>3861</v>
      </c>
      <c r="E4259" s="4" t="s">
        <v>3862</v>
      </c>
      <c r="F4259" s="2">
        <f t="shared" si="186"/>
        <v>44342.388888888891</v>
      </c>
      <c r="G4259" s="5">
        <v>43647</v>
      </c>
      <c r="H4259" s="6">
        <v>50000</v>
      </c>
      <c r="I4259" s="7">
        <v>55000</v>
      </c>
      <c r="J4259" s="4" t="s">
        <v>73</v>
      </c>
      <c r="K4259" s="8" t="s">
        <v>16</v>
      </c>
      <c r="L4259" s="3" t="s">
        <v>2425</v>
      </c>
    </row>
    <row r="4260" spans="1:12" ht="114.95" customHeight="1">
      <c r="A4260" s="32">
        <v>4207</v>
      </c>
      <c r="B4260" s="2">
        <v>44343.518750000003</v>
      </c>
      <c r="C4260" s="3" t="s">
        <v>3838</v>
      </c>
      <c r="D4260" s="3" t="s">
        <v>55</v>
      </c>
      <c r="E4260" s="4" t="s">
        <v>56</v>
      </c>
      <c r="F4260" s="2">
        <f t="shared" si="186"/>
        <v>44357.518750000003</v>
      </c>
      <c r="G4260" s="5">
        <v>44378</v>
      </c>
      <c r="H4260" s="6">
        <v>25000</v>
      </c>
      <c r="I4260" s="7">
        <v>35000</v>
      </c>
      <c r="J4260" s="4" t="s">
        <v>37</v>
      </c>
      <c r="K4260" s="8" t="s">
        <v>16</v>
      </c>
      <c r="L4260" s="3"/>
    </row>
    <row r="4261" spans="1:12" ht="114.95" customHeight="1">
      <c r="A4261" s="32">
        <v>4208</v>
      </c>
      <c r="B4261" s="2">
        <v>44343.520138888889</v>
      </c>
      <c r="C4261" s="3" t="s">
        <v>3838</v>
      </c>
      <c r="D4261" s="3" t="s">
        <v>35</v>
      </c>
      <c r="E4261" s="4" t="s">
        <v>136</v>
      </c>
      <c r="F4261" s="2">
        <f t="shared" si="186"/>
        <v>44357.520138888889</v>
      </c>
      <c r="G4261" s="5">
        <v>44378</v>
      </c>
      <c r="H4261" s="6">
        <v>50000</v>
      </c>
      <c r="I4261" s="7">
        <v>600000</v>
      </c>
      <c r="J4261" s="4" t="s">
        <v>37</v>
      </c>
      <c r="K4261" s="8" t="s">
        <v>16</v>
      </c>
      <c r="L4261" s="3"/>
    </row>
    <row r="4262" spans="1:12" ht="114.95" customHeight="1">
      <c r="A4262" s="32">
        <v>4209</v>
      </c>
      <c r="B4262" s="2">
        <v>44349.584027777775</v>
      </c>
      <c r="C4262" s="3" t="s">
        <v>3838</v>
      </c>
      <c r="D4262" s="3" t="s">
        <v>76</v>
      </c>
      <c r="E4262" s="4" t="s">
        <v>143</v>
      </c>
      <c r="F4262" s="2">
        <f t="shared" si="186"/>
        <v>44363.584027777775</v>
      </c>
      <c r="G4262" s="21">
        <v>44166</v>
      </c>
      <c r="H4262" s="23">
        <v>100000</v>
      </c>
      <c r="I4262" s="23">
        <v>130000</v>
      </c>
      <c r="J4262" s="13" t="s">
        <v>19</v>
      </c>
      <c r="K4262" s="24" t="s">
        <v>16</v>
      </c>
      <c r="L4262" s="3"/>
    </row>
    <row r="4263" spans="1:12" ht="114.95" customHeight="1">
      <c r="A4263" s="32">
        <v>4210</v>
      </c>
      <c r="B4263" s="2">
        <v>44349.585416666669</v>
      </c>
      <c r="C4263" s="3" t="s">
        <v>3838</v>
      </c>
      <c r="D4263" s="3" t="s">
        <v>3863</v>
      </c>
      <c r="E4263" s="4" t="s">
        <v>3864</v>
      </c>
      <c r="F4263" s="2">
        <f t="shared" si="186"/>
        <v>44363.585416666669</v>
      </c>
      <c r="G4263" s="21">
        <v>43703</v>
      </c>
      <c r="H4263" s="23">
        <v>24000</v>
      </c>
      <c r="I4263" s="23">
        <v>30000</v>
      </c>
      <c r="J4263" s="13" t="s">
        <v>16</v>
      </c>
      <c r="K4263" s="24" t="s">
        <v>16</v>
      </c>
      <c r="L4263" s="3"/>
    </row>
    <row r="4264" spans="1:12" ht="114.95" customHeight="1">
      <c r="A4264" s="32">
        <v>4211</v>
      </c>
      <c r="B4264" s="2">
        <v>44361.412499999999</v>
      </c>
      <c r="C4264" s="3" t="s">
        <v>3838</v>
      </c>
      <c r="D4264" s="3" t="s">
        <v>225</v>
      </c>
      <c r="E4264" s="4" t="s">
        <v>120</v>
      </c>
      <c r="F4264" s="2">
        <f t="shared" si="186"/>
        <v>44375.412499999999</v>
      </c>
      <c r="G4264" s="21">
        <v>44378</v>
      </c>
      <c r="H4264" s="23">
        <v>120000</v>
      </c>
      <c r="I4264" s="23">
        <v>130000</v>
      </c>
      <c r="J4264" s="13" t="s">
        <v>19</v>
      </c>
      <c r="K4264" s="24" t="s">
        <v>16</v>
      </c>
      <c r="L4264" s="3"/>
    </row>
    <row r="4265" spans="1:12" ht="114.95" customHeight="1">
      <c r="A4265" s="32">
        <v>4212</v>
      </c>
      <c r="B4265" s="2">
        <v>44361.415277777778</v>
      </c>
      <c r="C4265" s="3" t="s">
        <v>3838</v>
      </c>
      <c r="D4265" s="3" t="s">
        <v>3850</v>
      </c>
      <c r="E4265" s="4" t="s">
        <v>3865</v>
      </c>
      <c r="F4265" s="2">
        <f t="shared" si="186"/>
        <v>44375.415277777778</v>
      </c>
      <c r="G4265" s="21">
        <v>44378</v>
      </c>
      <c r="H4265" s="23">
        <v>50000</v>
      </c>
      <c r="I4265" s="23">
        <v>50000</v>
      </c>
      <c r="J4265" s="13" t="s">
        <v>19</v>
      </c>
      <c r="K4265" s="24" t="s">
        <v>16</v>
      </c>
      <c r="L4265" s="3"/>
    </row>
    <row r="4266" spans="1:12" ht="114.95" customHeight="1">
      <c r="A4266" s="32">
        <v>4213</v>
      </c>
      <c r="B4266" s="2">
        <v>44361.418749999997</v>
      </c>
      <c r="C4266" s="3" t="s">
        <v>3838</v>
      </c>
      <c r="D4266" s="3" t="s">
        <v>76</v>
      </c>
      <c r="E4266" s="4" t="s">
        <v>3866</v>
      </c>
      <c r="F4266" s="2">
        <f t="shared" si="186"/>
        <v>44375.418749999997</v>
      </c>
      <c r="G4266" s="21">
        <v>44378</v>
      </c>
      <c r="H4266" s="23">
        <v>140000</v>
      </c>
      <c r="I4266" s="23">
        <v>150000</v>
      </c>
      <c r="J4266" s="13" t="s">
        <v>19</v>
      </c>
      <c r="K4266" s="24" t="s">
        <v>16</v>
      </c>
      <c r="L4266" s="3"/>
    </row>
    <row r="4267" spans="1:12" ht="114.95" customHeight="1">
      <c r="A4267" s="32">
        <v>4214</v>
      </c>
      <c r="B4267" s="2">
        <v>44361.423611111109</v>
      </c>
      <c r="C4267" s="3" t="s">
        <v>3838</v>
      </c>
      <c r="D4267" s="3" t="s">
        <v>3858</v>
      </c>
      <c r="E4267" s="4" t="s">
        <v>3867</v>
      </c>
      <c r="F4267" s="2">
        <f t="shared" si="186"/>
        <v>44375.423611111109</v>
      </c>
      <c r="G4267" s="21">
        <v>44378</v>
      </c>
      <c r="H4267" s="23">
        <v>65000</v>
      </c>
      <c r="I4267" s="23">
        <v>65000</v>
      </c>
      <c r="J4267" s="13" t="s">
        <v>19</v>
      </c>
      <c r="K4267" s="24" t="s">
        <v>16</v>
      </c>
      <c r="L4267" s="3"/>
    </row>
    <row r="4268" spans="1:12" ht="114.95" customHeight="1">
      <c r="A4268" s="32">
        <v>4215</v>
      </c>
      <c r="B4268" s="2">
        <v>44379.479166666664</v>
      </c>
      <c r="C4268" s="3" t="s">
        <v>3838</v>
      </c>
      <c r="D4268" s="3" t="s">
        <v>3854</v>
      </c>
      <c r="E4268" s="4" t="s">
        <v>932</v>
      </c>
      <c r="F4268" s="2">
        <f t="shared" si="186"/>
        <v>44393.479166666664</v>
      </c>
      <c r="G4268" s="21">
        <v>44393</v>
      </c>
      <c r="H4268" s="23">
        <v>57600</v>
      </c>
      <c r="I4268" s="23">
        <v>57600</v>
      </c>
      <c r="J4268" s="13" t="s">
        <v>19</v>
      </c>
      <c r="K4268" s="24" t="s">
        <v>16</v>
      </c>
      <c r="L4268" s="3"/>
    </row>
    <row r="4269" spans="1:12" ht="114.95" customHeight="1">
      <c r="A4269" s="32">
        <v>4216</v>
      </c>
      <c r="B4269" s="2">
        <v>44411.390972222223</v>
      </c>
      <c r="C4269" s="3" t="s">
        <v>3838</v>
      </c>
      <c r="D4269" s="3" t="s">
        <v>580</v>
      </c>
      <c r="E4269" s="4" t="s">
        <v>180</v>
      </c>
      <c r="F4269" s="2">
        <f t="shared" si="186"/>
        <v>44425.390972222223</v>
      </c>
      <c r="G4269" s="21">
        <v>44384</v>
      </c>
      <c r="H4269" s="23">
        <v>275000</v>
      </c>
      <c r="I4269" s="23">
        <v>280000</v>
      </c>
      <c r="J4269" s="13" t="s">
        <v>216</v>
      </c>
      <c r="K4269" s="24" t="s">
        <v>16</v>
      </c>
      <c r="L4269" s="3"/>
    </row>
    <row r="4270" spans="1:12" ht="114.95" customHeight="1">
      <c r="A4270" s="32">
        <v>4219</v>
      </c>
      <c r="B4270" s="2">
        <v>44425.597222222219</v>
      </c>
      <c r="C4270" s="3" t="s">
        <v>3838</v>
      </c>
      <c r="D4270" s="3" t="s">
        <v>3868</v>
      </c>
      <c r="E4270" s="4" t="s">
        <v>3869</v>
      </c>
      <c r="F4270" s="2">
        <f t="shared" si="186"/>
        <v>44439.597222222219</v>
      </c>
      <c r="G4270" s="21">
        <v>44013</v>
      </c>
      <c r="H4270" s="23">
        <v>32743</v>
      </c>
      <c r="I4270" s="23">
        <v>32743</v>
      </c>
      <c r="J4270" s="13" t="s">
        <v>51</v>
      </c>
      <c r="K4270" s="24" t="s">
        <v>16</v>
      </c>
      <c r="L4270" s="3"/>
    </row>
    <row r="4271" spans="1:12" ht="114.95" customHeight="1">
      <c r="A4271" s="32">
        <v>4218</v>
      </c>
      <c r="B4271" s="2">
        <v>44425.600694444445</v>
      </c>
      <c r="C4271" s="3" t="s">
        <v>3838</v>
      </c>
      <c r="D4271" s="3" t="s">
        <v>765</v>
      </c>
      <c r="E4271" s="4" t="s">
        <v>120</v>
      </c>
      <c r="F4271" s="2">
        <f t="shared" si="186"/>
        <v>44439.600694444445</v>
      </c>
      <c r="G4271" s="21">
        <v>44013</v>
      </c>
      <c r="H4271" s="23">
        <v>50765</v>
      </c>
      <c r="I4271" s="23">
        <v>50765</v>
      </c>
      <c r="J4271" s="13" t="s">
        <v>51</v>
      </c>
      <c r="K4271" s="24" t="s">
        <v>16</v>
      </c>
      <c r="L4271" s="3"/>
    </row>
    <row r="4272" spans="1:12" ht="114.95" customHeight="1">
      <c r="A4272" s="32">
        <v>4217</v>
      </c>
      <c r="B4272" s="2">
        <v>44425.601388888892</v>
      </c>
      <c r="C4272" s="3" t="s">
        <v>3838</v>
      </c>
      <c r="D4272" s="3" t="s">
        <v>3854</v>
      </c>
      <c r="E4272" s="4" t="s">
        <v>3845</v>
      </c>
      <c r="F4272" s="2">
        <f t="shared" si="186"/>
        <v>44439.601388888892</v>
      </c>
      <c r="G4272" s="21">
        <v>44228</v>
      </c>
      <c r="H4272" s="23">
        <v>24000</v>
      </c>
      <c r="I4272" s="23">
        <v>40000</v>
      </c>
      <c r="J4272" s="13" t="s">
        <v>19</v>
      </c>
      <c r="K4272" s="24" t="s">
        <v>16</v>
      </c>
      <c r="L4272" s="3"/>
    </row>
    <row r="4273" spans="1:12" ht="114.95" customHeight="1">
      <c r="A4273" s="32">
        <v>4220</v>
      </c>
      <c r="B4273" s="2">
        <v>44452.38958333333</v>
      </c>
      <c r="C4273" s="3" t="s">
        <v>3838</v>
      </c>
      <c r="D4273" s="3" t="s">
        <v>1686</v>
      </c>
      <c r="E4273" s="4" t="s">
        <v>3870</v>
      </c>
      <c r="F4273" s="2">
        <f>SUM(B4273+14)</f>
        <v>44466.38958333333</v>
      </c>
      <c r="G4273" s="5">
        <v>44501</v>
      </c>
      <c r="H4273" s="6">
        <v>32467</v>
      </c>
      <c r="I4273" s="7">
        <v>32467</v>
      </c>
      <c r="J4273" s="4" t="s">
        <v>19</v>
      </c>
      <c r="K4273" s="8" t="s">
        <v>16</v>
      </c>
      <c r="L4273" s="3"/>
    </row>
    <row r="4274" spans="1:12" ht="114.95" customHeight="1">
      <c r="A4274" s="32">
        <v>4221</v>
      </c>
      <c r="B4274" s="2">
        <v>44459.40902777778</v>
      </c>
      <c r="C4274" s="3" t="s">
        <v>3838</v>
      </c>
      <c r="D4274" s="3" t="s">
        <v>3839</v>
      </c>
      <c r="E4274" s="4" t="s">
        <v>3855</v>
      </c>
      <c r="F4274" s="2">
        <f>SUM(B4274+14)</f>
        <v>44473.40902777778</v>
      </c>
      <c r="G4274" s="5">
        <v>44473</v>
      </c>
      <c r="H4274" s="6">
        <v>90000</v>
      </c>
      <c r="I4274" s="7">
        <v>90000</v>
      </c>
      <c r="J4274" s="4" t="s">
        <v>19</v>
      </c>
      <c r="K4274" s="8" t="s">
        <v>16</v>
      </c>
      <c r="L4274" s="3"/>
    </row>
    <row r="4275" spans="1:12" ht="114.95" customHeight="1">
      <c r="A4275" s="32">
        <v>4222</v>
      </c>
      <c r="B4275" s="2">
        <v>44462.458333333336</v>
      </c>
      <c r="C4275" s="3" t="s">
        <v>3838</v>
      </c>
      <c r="D4275" s="3" t="s">
        <v>125</v>
      </c>
      <c r="E4275" s="4" t="s">
        <v>3871</v>
      </c>
      <c r="F4275" s="2">
        <f>SUM(B4275+14)</f>
        <v>44476.458333333336</v>
      </c>
      <c r="G4275" s="5">
        <v>44470</v>
      </c>
      <c r="H4275" s="6">
        <v>40000</v>
      </c>
      <c r="I4275" s="7">
        <v>45000</v>
      </c>
      <c r="J4275" s="4" t="s">
        <v>19</v>
      </c>
      <c r="K4275" s="8" t="s">
        <v>16</v>
      </c>
      <c r="L4275" s="3"/>
    </row>
    <row r="4276" spans="1:12" ht="114.95" customHeight="1">
      <c r="A4276" s="32">
        <v>4942</v>
      </c>
      <c r="B4276" s="2">
        <v>44531</v>
      </c>
      <c r="C4276" s="3" t="s">
        <v>3838</v>
      </c>
      <c r="D4276" s="3" t="s">
        <v>3872</v>
      </c>
      <c r="E4276" s="4" t="s">
        <v>3873</v>
      </c>
      <c r="F4276" s="2">
        <v>44545</v>
      </c>
      <c r="G4276" s="5">
        <v>44424</v>
      </c>
      <c r="H4276" s="6">
        <v>135000</v>
      </c>
      <c r="I4276" s="7">
        <v>145000</v>
      </c>
      <c r="J4276" s="4" t="s">
        <v>37</v>
      </c>
      <c r="K4276" s="8" t="s">
        <v>16</v>
      </c>
      <c r="L4276" s="3" t="s">
        <v>386</v>
      </c>
    </row>
    <row r="4277" spans="1:12" ht="114.95" customHeight="1">
      <c r="A4277" s="32">
        <v>4223</v>
      </c>
      <c r="B4277" s="2">
        <v>44013.611805555556</v>
      </c>
      <c r="C4277" s="3" t="s">
        <v>3874</v>
      </c>
      <c r="D4277" s="3" t="s">
        <v>2436</v>
      </c>
      <c r="E4277" s="3" t="s">
        <v>3875</v>
      </c>
      <c r="F4277" s="2">
        <v>44024</v>
      </c>
      <c r="G4277" s="2">
        <v>44046</v>
      </c>
      <c r="H4277" s="10">
        <v>48974.73</v>
      </c>
      <c r="I4277" s="10">
        <v>55000</v>
      </c>
      <c r="J4277" s="3" t="s">
        <v>15</v>
      </c>
      <c r="K4277" s="3" t="s">
        <v>16</v>
      </c>
      <c r="L4277" s="3"/>
    </row>
    <row r="4278" spans="1:12" ht="114.95" customHeight="1">
      <c r="A4278" s="32">
        <v>4224</v>
      </c>
      <c r="B4278" s="2">
        <v>44013.788194444445</v>
      </c>
      <c r="C4278" s="3" t="s">
        <v>3874</v>
      </c>
      <c r="D4278" s="3" t="s">
        <v>173</v>
      </c>
      <c r="E4278" s="3" t="s">
        <v>3876</v>
      </c>
      <c r="F4278" s="2">
        <f>SUM(B4278+14)</f>
        <v>44027.788194444445</v>
      </c>
      <c r="G4278" s="2">
        <v>44042</v>
      </c>
      <c r="H4278" s="10">
        <v>55038.65</v>
      </c>
      <c r="I4278" s="10">
        <v>65000</v>
      </c>
      <c r="J4278" s="3" t="s">
        <v>15</v>
      </c>
      <c r="K4278" s="3" t="s">
        <v>16</v>
      </c>
      <c r="L4278" s="3"/>
    </row>
    <row r="4279" spans="1:12" ht="114.95" customHeight="1">
      <c r="A4279" s="32">
        <v>4225</v>
      </c>
      <c r="B4279" s="2">
        <v>44043.972222222219</v>
      </c>
      <c r="C4279" s="3" t="s">
        <v>3874</v>
      </c>
      <c r="D4279" s="3" t="s">
        <v>76</v>
      </c>
      <c r="E4279" s="3" t="s">
        <v>3877</v>
      </c>
      <c r="F4279" s="2">
        <f>SUM(B4279+14)</f>
        <v>44057.972222222219</v>
      </c>
      <c r="G4279" s="2">
        <v>44044</v>
      </c>
      <c r="H4279" s="10">
        <v>25000</v>
      </c>
      <c r="I4279" s="10">
        <v>40000</v>
      </c>
      <c r="J4279" s="3" t="s">
        <v>15</v>
      </c>
      <c r="K4279" s="3" t="s">
        <v>16</v>
      </c>
      <c r="L4279" s="3"/>
    </row>
    <row r="4280" spans="1:12" ht="114.95" customHeight="1">
      <c r="A4280" s="32">
        <v>4226</v>
      </c>
      <c r="B4280" s="2">
        <v>44350.633333333331</v>
      </c>
      <c r="C4280" s="3" t="s">
        <v>3874</v>
      </c>
      <c r="D4280" s="3" t="s">
        <v>2436</v>
      </c>
      <c r="E4280" s="4" t="s">
        <v>3878</v>
      </c>
      <c r="F4280" s="2">
        <f>SUM(B4280+14)</f>
        <v>44364.633333333331</v>
      </c>
      <c r="G4280" s="5">
        <v>44392</v>
      </c>
      <c r="H4280" s="6">
        <v>66652.09</v>
      </c>
      <c r="I4280" s="7">
        <v>70000</v>
      </c>
      <c r="J4280" s="4" t="s">
        <v>15</v>
      </c>
      <c r="K4280" s="8" t="s">
        <v>16</v>
      </c>
      <c r="L4280" s="3"/>
    </row>
    <row r="4281" spans="1:12" ht="114.95" customHeight="1">
      <c r="A4281" s="32">
        <v>4227</v>
      </c>
      <c r="B4281" s="2">
        <v>44378.595138888886</v>
      </c>
      <c r="C4281" s="3" t="s">
        <v>3874</v>
      </c>
      <c r="D4281" s="3" t="s">
        <v>76</v>
      </c>
      <c r="E4281" s="4" t="s">
        <v>77</v>
      </c>
      <c r="F4281" s="2">
        <f>SUM(B4281+14)</f>
        <v>44392.595138888886</v>
      </c>
      <c r="G4281" s="5">
        <v>44394</v>
      </c>
      <c r="H4281" s="6">
        <v>54084</v>
      </c>
      <c r="I4281" s="7">
        <v>54084</v>
      </c>
      <c r="J4281" s="4" t="s">
        <v>19</v>
      </c>
      <c r="K4281" s="8" t="s">
        <v>16</v>
      </c>
      <c r="L4281" s="3"/>
    </row>
    <row r="4282" spans="1:12" ht="114.95" customHeight="1">
      <c r="A4282" s="32">
        <v>4228</v>
      </c>
      <c r="B4282" s="2">
        <v>44378.604166666664</v>
      </c>
      <c r="C4282" s="3" t="s">
        <v>3874</v>
      </c>
      <c r="D4282" s="3" t="s">
        <v>76</v>
      </c>
      <c r="E4282" s="4" t="s">
        <v>3879</v>
      </c>
      <c r="F4282" s="2">
        <f>SUM(B4282+14)</f>
        <v>44392.604166666664</v>
      </c>
      <c r="G4282" s="5">
        <v>44378</v>
      </c>
      <c r="H4282" s="6">
        <v>21384</v>
      </c>
      <c r="I4282" s="7">
        <v>26000</v>
      </c>
      <c r="J4282" s="4" t="s">
        <v>51</v>
      </c>
      <c r="K4282" s="8" t="s">
        <v>16</v>
      </c>
      <c r="L4282" s="3"/>
    </row>
    <row r="4283" spans="1:12" ht="114.95" customHeight="1">
      <c r="A4283" s="32">
        <v>4229</v>
      </c>
      <c r="B4283" s="2">
        <v>43217</v>
      </c>
      <c r="C4283" s="3" t="s">
        <v>3880</v>
      </c>
      <c r="D4283" s="3" t="s">
        <v>1910</v>
      </c>
      <c r="E4283" s="4" t="s">
        <v>3881</v>
      </c>
      <c r="F4283" s="2">
        <f>B4283+10</f>
        <v>43227</v>
      </c>
      <c r="G4283" s="5" t="s">
        <v>3299</v>
      </c>
      <c r="H4283" s="7">
        <v>44604.82</v>
      </c>
      <c r="I4283" s="7">
        <v>44604.82</v>
      </c>
      <c r="J4283" s="4" t="s">
        <v>37</v>
      </c>
      <c r="K4283" s="8" t="s">
        <v>16</v>
      </c>
      <c r="L4283" s="3"/>
    </row>
    <row r="4284" spans="1:12" ht="114.95" customHeight="1">
      <c r="A4284" s="32">
        <v>4230</v>
      </c>
      <c r="B4284" s="2">
        <v>43231</v>
      </c>
      <c r="C4284" s="3" t="s">
        <v>3880</v>
      </c>
      <c r="D4284" s="3" t="s">
        <v>785</v>
      </c>
      <c r="E4284" s="4" t="s">
        <v>93</v>
      </c>
      <c r="F4284" s="2">
        <f>B4284+10</f>
        <v>43241</v>
      </c>
      <c r="G4284" s="5" t="s">
        <v>516</v>
      </c>
      <c r="H4284" s="6">
        <v>80905</v>
      </c>
      <c r="I4284" s="7">
        <v>80905</v>
      </c>
      <c r="J4284" s="4" t="s">
        <v>210</v>
      </c>
      <c r="K4284" s="8" t="s">
        <v>16</v>
      </c>
      <c r="L4284" s="3"/>
    </row>
    <row r="4285" spans="1:12" ht="114.95" customHeight="1">
      <c r="A4285" s="32">
        <v>4231</v>
      </c>
      <c r="B4285" s="2">
        <v>43231</v>
      </c>
      <c r="C4285" s="3" t="s">
        <v>3880</v>
      </c>
      <c r="D4285" s="3" t="s">
        <v>310</v>
      </c>
      <c r="E4285" s="4" t="s">
        <v>3882</v>
      </c>
      <c r="F4285" s="2">
        <f>B4285+10</f>
        <v>43241</v>
      </c>
      <c r="G4285" s="5">
        <v>42917</v>
      </c>
      <c r="H4285" s="6">
        <v>53000</v>
      </c>
      <c r="I4285" s="7">
        <v>53000</v>
      </c>
      <c r="J4285" s="4" t="s">
        <v>153</v>
      </c>
      <c r="K4285" s="8" t="s">
        <v>16</v>
      </c>
      <c r="L4285" s="3"/>
    </row>
    <row r="4286" spans="1:12" ht="114.95" customHeight="1">
      <c r="A4286" s="32">
        <v>4232</v>
      </c>
      <c r="B4286" s="2">
        <v>43258</v>
      </c>
      <c r="C4286" s="3" t="s">
        <v>3880</v>
      </c>
      <c r="D4286" s="3" t="s">
        <v>199</v>
      </c>
      <c r="E4286" s="11" t="s">
        <v>120</v>
      </c>
      <c r="F4286" s="2">
        <v>43301</v>
      </c>
      <c r="G4286" s="5">
        <v>43227</v>
      </c>
      <c r="H4286" s="6">
        <v>100000</v>
      </c>
      <c r="I4286" s="7">
        <v>100000</v>
      </c>
      <c r="J4286" s="4" t="s">
        <v>19</v>
      </c>
      <c r="K4286" s="8" t="s">
        <v>16</v>
      </c>
      <c r="L4286" s="3" t="s">
        <v>106</v>
      </c>
    </row>
    <row r="4287" spans="1:12" ht="114.95" customHeight="1">
      <c r="A4287" s="32">
        <v>4238</v>
      </c>
      <c r="B4287" s="2">
        <v>43278</v>
      </c>
      <c r="C4287" s="3" t="s">
        <v>3880</v>
      </c>
      <c r="D4287" s="3" t="s">
        <v>21</v>
      </c>
      <c r="E4287" s="4" t="s">
        <v>124</v>
      </c>
      <c r="F4287" s="2">
        <f>B4287 + 14</f>
        <v>43292</v>
      </c>
      <c r="G4287" s="5">
        <v>43070</v>
      </c>
      <c r="H4287" s="6">
        <v>200000</v>
      </c>
      <c r="I4287" s="7">
        <v>200000</v>
      </c>
      <c r="J4287" s="4" t="s">
        <v>19</v>
      </c>
      <c r="K4287" s="8" t="s">
        <v>16</v>
      </c>
      <c r="L4287" s="3"/>
    </row>
    <row r="4288" spans="1:12" ht="114.95" customHeight="1">
      <c r="A4288" s="32">
        <v>4234</v>
      </c>
      <c r="B4288" s="2">
        <v>43287</v>
      </c>
      <c r="C4288" s="3" t="s">
        <v>3880</v>
      </c>
      <c r="D4288" s="3" t="s">
        <v>199</v>
      </c>
      <c r="E4288" s="11" t="s">
        <v>120</v>
      </c>
      <c r="F4288" s="2">
        <f>B4288 + 14</f>
        <v>43301</v>
      </c>
      <c r="G4288" s="5">
        <v>42917</v>
      </c>
      <c r="H4288" s="6">
        <v>150000</v>
      </c>
      <c r="I4288" s="7">
        <v>150000</v>
      </c>
      <c r="J4288" s="4" t="s">
        <v>15</v>
      </c>
      <c r="K4288" s="8" t="s">
        <v>16</v>
      </c>
      <c r="L4288" s="3" t="s">
        <v>146</v>
      </c>
    </row>
    <row r="4289" spans="1:12" ht="114.95" customHeight="1">
      <c r="A4289" s="32">
        <v>4235</v>
      </c>
      <c r="B4289" s="2">
        <v>43294</v>
      </c>
      <c r="C4289" s="3" t="s">
        <v>3880</v>
      </c>
      <c r="D4289" s="3" t="s">
        <v>2053</v>
      </c>
      <c r="E4289" s="4" t="s">
        <v>3883</v>
      </c>
      <c r="F4289" s="2">
        <f>B4289 + 14</f>
        <v>43308</v>
      </c>
      <c r="G4289" s="5">
        <v>43009</v>
      </c>
      <c r="H4289" s="6">
        <v>35000</v>
      </c>
      <c r="I4289" s="7">
        <v>35000</v>
      </c>
      <c r="J4289" s="4" t="s">
        <v>37</v>
      </c>
      <c r="K4289" s="8" t="s">
        <v>16</v>
      </c>
      <c r="L4289" s="3" t="s">
        <v>20</v>
      </c>
    </row>
    <row r="4290" spans="1:12" ht="114.95" customHeight="1">
      <c r="A4290" s="32">
        <v>4233</v>
      </c>
      <c r="B4290" s="2">
        <v>43351</v>
      </c>
      <c r="C4290" s="3" t="s">
        <v>3880</v>
      </c>
      <c r="D4290" s="3" t="s">
        <v>196</v>
      </c>
      <c r="E4290" s="4" t="s">
        <v>93</v>
      </c>
      <c r="F4290" s="2">
        <v>43335</v>
      </c>
      <c r="G4290" s="5">
        <v>43336</v>
      </c>
      <c r="H4290" s="6">
        <v>162470</v>
      </c>
      <c r="I4290" s="7">
        <v>162470</v>
      </c>
      <c r="J4290" s="4" t="s">
        <v>19</v>
      </c>
      <c r="K4290" s="8" t="s">
        <v>16</v>
      </c>
      <c r="L4290" s="3"/>
    </row>
    <row r="4291" spans="1:12" ht="114.95" customHeight="1">
      <c r="A4291" s="32">
        <v>4236</v>
      </c>
      <c r="B4291" s="2">
        <v>43357</v>
      </c>
      <c r="C4291" s="3" t="s">
        <v>3880</v>
      </c>
      <c r="D4291" s="3" t="s">
        <v>76</v>
      </c>
      <c r="E4291" s="4" t="s">
        <v>3884</v>
      </c>
      <c r="F4291" s="2">
        <f>B4291 + 14</f>
        <v>43371</v>
      </c>
      <c r="G4291" s="5">
        <v>43374</v>
      </c>
      <c r="H4291" s="6">
        <v>48780</v>
      </c>
      <c r="I4291" s="7">
        <v>48780</v>
      </c>
      <c r="J4291" s="4" t="s">
        <v>15</v>
      </c>
      <c r="K4291" s="8" t="s">
        <v>16</v>
      </c>
      <c r="L4291" s="3"/>
    </row>
    <row r="4292" spans="1:12" ht="114.95" customHeight="1">
      <c r="A4292" s="32">
        <v>4237</v>
      </c>
      <c r="B4292" s="2">
        <v>43363</v>
      </c>
      <c r="C4292" s="3" t="s">
        <v>3880</v>
      </c>
      <c r="D4292" s="3" t="s">
        <v>2053</v>
      </c>
      <c r="E4292" s="4" t="s">
        <v>3883</v>
      </c>
      <c r="F4292" s="2">
        <f>B4292 + 14</f>
        <v>43377</v>
      </c>
      <c r="G4292" s="5">
        <v>43363</v>
      </c>
      <c r="H4292" s="6">
        <v>41995</v>
      </c>
      <c r="I4292" s="7">
        <v>41995</v>
      </c>
      <c r="J4292" s="4" t="s">
        <v>37</v>
      </c>
      <c r="K4292" s="8" t="s">
        <v>16</v>
      </c>
      <c r="L4292" s="3" t="s">
        <v>146</v>
      </c>
    </row>
    <row r="4293" spans="1:12" ht="114.95" customHeight="1">
      <c r="A4293" s="32">
        <v>4239</v>
      </c>
      <c r="B4293" s="2">
        <v>43371</v>
      </c>
      <c r="C4293" s="3" t="s">
        <v>3880</v>
      </c>
      <c r="D4293" s="3" t="s">
        <v>3885</v>
      </c>
      <c r="E4293" s="4" t="s">
        <v>3886</v>
      </c>
      <c r="F4293" s="2">
        <f>SUM(B4293 +14)</f>
        <v>43385</v>
      </c>
      <c r="G4293" s="5">
        <v>43393</v>
      </c>
      <c r="H4293" s="6">
        <v>55000</v>
      </c>
      <c r="I4293" s="7">
        <v>55000</v>
      </c>
      <c r="J4293" s="4" t="s">
        <v>153</v>
      </c>
      <c r="K4293" s="3" t="s">
        <v>16</v>
      </c>
      <c r="L4293" s="3"/>
    </row>
    <row r="4294" spans="1:12" ht="114.95" customHeight="1">
      <c r="A4294" s="32">
        <v>4240</v>
      </c>
      <c r="B4294" s="2">
        <v>43384</v>
      </c>
      <c r="C4294" s="3" t="s">
        <v>3880</v>
      </c>
      <c r="D4294" s="3" t="s">
        <v>154</v>
      </c>
      <c r="E4294" s="4" t="s">
        <v>3887</v>
      </c>
      <c r="F4294" s="2">
        <f>SUM(B4294 +14)</f>
        <v>43398</v>
      </c>
      <c r="G4294" s="5">
        <v>43399</v>
      </c>
      <c r="H4294" s="6">
        <v>42466</v>
      </c>
      <c r="I4294" s="7">
        <v>42466</v>
      </c>
      <c r="J4294" s="4" t="s">
        <v>15</v>
      </c>
      <c r="K4294" s="3" t="s">
        <v>16</v>
      </c>
      <c r="L4294" s="3"/>
    </row>
    <row r="4295" spans="1:12" ht="114.95" customHeight="1">
      <c r="A4295" s="32">
        <v>4241</v>
      </c>
      <c r="B4295" s="2">
        <v>43392</v>
      </c>
      <c r="C4295" s="3" t="s">
        <v>3880</v>
      </c>
      <c r="D4295" s="3" t="s">
        <v>589</v>
      </c>
      <c r="E4295" s="4" t="s">
        <v>3888</v>
      </c>
      <c r="F4295" s="2">
        <f>SUM(B4295 +14)</f>
        <v>43406</v>
      </c>
      <c r="G4295" s="5">
        <v>43409</v>
      </c>
      <c r="H4295" s="6">
        <v>25000</v>
      </c>
      <c r="I4295" s="7">
        <v>25000</v>
      </c>
      <c r="J4295" s="4" t="s">
        <v>210</v>
      </c>
      <c r="K4295" s="3" t="s">
        <v>16</v>
      </c>
      <c r="L4295" s="3"/>
    </row>
    <row r="4296" spans="1:12" ht="114.95" customHeight="1">
      <c r="A4296" s="32">
        <v>4242</v>
      </c>
      <c r="B4296" s="2">
        <v>43420</v>
      </c>
      <c r="C4296" s="3" t="s">
        <v>3880</v>
      </c>
      <c r="D4296" s="3" t="s">
        <v>21</v>
      </c>
      <c r="E4296" s="18" t="s">
        <v>22</v>
      </c>
      <c r="F4296" s="2">
        <f>SUM(B4296 +14)</f>
        <v>43434</v>
      </c>
      <c r="G4296" s="5">
        <v>43435</v>
      </c>
      <c r="H4296" s="6">
        <v>160000</v>
      </c>
      <c r="I4296" s="7">
        <v>160000</v>
      </c>
      <c r="J4296" s="4" t="s">
        <v>314</v>
      </c>
      <c r="K4296" s="8" t="s">
        <v>16</v>
      </c>
      <c r="L4296" s="3"/>
    </row>
    <row r="4297" spans="1:12" ht="114.95" customHeight="1">
      <c r="A4297" s="32">
        <v>4243</v>
      </c>
      <c r="B4297" s="2">
        <v>43455</v>
      </c>
      <c r="C4297" s="3" t="s">
        <v>3880</v>
      </c>
      <c r="D4297" s="3" t="s">
        <v>3889</v>
      </c>
      <c r="E4297" s="11" t="s">
        <v>120</v>
      </c>
      <c r="F4297" s="2">
        <f>SUM(B4297+14)</f>
        <v>43469</v>
      </c>
      <c r="G4297" s="5">
        <v>42979</v>
      </c>
      <c r="H4297" s="6">
        <v>250000</v>
      </c>
      <c r="I4297" s="7">
        <v>250000</v>
      </c>
      <c r="J4297" s="4" t="s">
        <v>15</v>
      </c>
      <c r="K4297" s="8" t="s">
        <v>16</v>
      </c>
      <c r="L4297" s="3" t="s">
        <v>20</v>
      </c>
    </row>
    <row r="4298" spans="1:12" ht="114.95" customHeight="1">
      <c r="A4298" s="32">
        <v>4244</v>
      </c>
      <c r="B4298" s="2">
        <v>43455</v>
      </c>
      <c r="C4298" s="3" t="s">
        <v>3880</v>
      </c>
      <c r="D4298" s="3" t="s">
        <v>3890</v>
      </c>
      <c r="E4298" s="4" t="s">
        <v>3891</v>
      </c>
      <c r="F4298" s="2">
        <f>SUM(B4298+14)</f>
        <v>43469</v>
      </c>
      <c r="G4298" s="5">
        <v>42979</v>
      </c>
      <c r="H4298" s="6">
        <v>250000</v>
      </c>
      <c r="I4298" s="7">
        <v>250000</v>
      </c>
      <c r="J4298" s="4" t="s">
        <v>15</v>
      </c>
      <c r="K4298" s="8" t="s">
        <v>16</v>
      </c>
      <c r="L4298" s="3" t="s">
        <v>20</v>
      </c>
    </row>
    <row r="4299" spans="1:12" ht="114.95" customHeight="1">
      <c r="A4299" s="32">
        <v>4245</v>
      </c>
      <c r="B4299" s="2">
        <v>43525</v>
      </c>
      <c r="C4299" s="3" t="s">
        <v>3880</v>
      </c>
      <c r="D4299" s="3" t="s">
        <v>3892</v>
      </c>
      <c r="E4299" s="11" t="s">
        <v>120</v>
      </c>
      <c r="F4299" s="2">
        <f>SUM(B4299+14)</f>
        <v>43539</v>
      </c>
      <c r="G4299" s="5">
        <v>42804</v>
      </c>
      <c r="H4299" s="6">
        <v>85000</v>
      </c>
      <c r="I4299" s="7">
        <v>85000</v>
      </c>
      <c r="J4299" s="4" t="s">
        <v>30</v>
      </c>
      <c r="K4299" s="8" t="s">
        <v>16</v>
      </c>
      <c r="L4299" s="3"/>
    </row>
    <row r="4300" spans="1:12" ht="114.95" customHeight="1">
      <c r="A4300" s="32">
        <v>4246</v>
      </c>
      <c r="B4300" s="2">
        <v>43545</v>
      </c>
      <c r="C4300" s="3" t="s">
        <v>3880</v>
      </c>
      <c r="D4300" s="3" t="s">
        <v>792</v>
      </c>
      <c r="E4300" s="4" t="s">
        <v>306</v>
      </c>
      <c r="F4300" s="2">
        <f>SUM(B4300+14)</f>
        <v>43559</v>
      </c>
      <c r="G4300" s="5">
        <v>42695</v>
      </c>
      <c r="H4300" s="6">
        <v>35000</v>
      </c>
      <c r="I4300" s="7">
        <v>35000</v>
      </c>
      <c r="J4300" s="4" t="s">
        <v>30</v>
      </c>
      <c r="K4300" s="8" t="s">
        <v>16</v>
      </c>
      <c r="L4300" s="3"/>
    </row>
    <row r="4301" spans="1:12" ht="114.95" customHeight="1">
      <c r="A4301" s="32">
        <v>4247</v>
      </c>
      <c r="B4301" s="2">
        <v>43704</v>
      </c>
      <c r="C4301" s="3" t="s">
        <v>3893</v>
      </c>
      <c r="D4301" s="3" t="s">
        <v>3894</v>
      </c>
      <c r="E4301" s="4" t="s">
        <v>635</v>
      </c>
      <c r="F4301" s="2">
        <f>SUM(B4301+14)</f>
        <v>43718</v>
      </c>
      <c r="G4301" s="5">
        <v>43718</v>
      </c>
      <c r="H4301" s="6">
        <v>687719</v>
      </c>
      <c r="I4301" s="7">
        <v>687719</v>
      </c>
      <c r="J4301" s="4" t="s">
        <v>19</v>
      </c>
      <c r="K4301" s="8" t="s">
        <v>16</v>
      </c>
      <c r="L4301" s="3"/>
    </row>
    <row r="4302" spans="1:12" ht="114.95" customHeight="1">
      <c r="A4302" s="32">
        <v>4248</v>
      </c>
      <c r="B4302" s="2">
        <v>43305</v>
      </c>
      <c r="C4302" s="3" t="s">
        <v>3895</v>
      </c>
      <c r="D4302" s="3" t="s">
        <v>3896</v>
      </c>
      <c r="E4302" s="4" t="s">
        <v>3897</v>
      </c>
      <c r="F4302" s="2">
        <v>43289</v>
      </c>
      <c r="G4302" s="5">
        <v>43304</v>
      </c>
      <c r="H4302" s="6">
        <v>30724</v>
      </c>
      <c r="I4302" s="7">
        <v>30724</v>
      </c>
      <c r="J4302" s="4" t="s">
        <v>15</v>
      </c>
      <c r="K4302" s="8" t="s">
        <v>16</v>
      </c>
      <c r="L4302" s="3" t="s">
        <v>3898</v>
      </c>
    </row>
    <row r="4303" spans="1:12" ht="114.95" customHeight="1">
      <c r="A4303" s="32">
        <v>4249</v>
      </c>
      <c r="B4303" s="2">
        <v>43375</v>
      </c>
      <c r="C4303" s="3" t="s">
        <v>3895</v>
      </c>
      <c r="D4303" s="3" t="s">
        <v>3899</v>
      </c>
      <c r="E4303" s="4" t="s">
        <v>3900</v>
      </c>
      <c r="F4303" s="2">
        <f>SUM(B4303 +14)</f>
        <v>43389</v>
      </c>
      <c r="G4303" s="5">
        <v>43374</v>
      </c>
      <c r="H4303" s="6">
        <v>150489</v>
      </c>
      <c r="I4303" s="9">
        <v>150489</v>
      </c>
      <c r="J4303" s="4" t="s">
        <v>15</v>
      </c>
      <c r="K4303" s="3" t="s">
        <v>16</v>
      </c>
      <c r="L4303" s="3" t="s">
        <v>146</v>
      </c>
    </row>
    <row r="4304" spans="1:12" ht="114.95" customHeight="1">
      <c r="A4304" s="32">
        <v>4250</v>
      </c>
      <c r="B4304" s="2">
        <v>43445</v>
      </c>
      <c r="C4304" s="3" t="s">
        <v>3895</v>
      </c>
      <c r="D4304" s="3" t="s">
        <v>3901</v>
      </c>
      <c r="E4304" s="4" t="s">
        <v>198</v>
      </c>
      <c r="F4304" s="2">
        <f>SUM(B4304+14)</f>
        <v>43459</v>
      </c>
      <c r="G4304" s="5">
        <v>43419</v>
      </c>
      <c r="H4304" s="6">
        <v>429539</v>
      </c>
      <c r="I4304" s="7">
        <v>429539</v>
      </c>
      <c r="J4304" s="4" t="s">
        <v>19</v>
      </c>
      <c r="K4304" s="8" t="s">
        <v>16</v>
      </c>
      <c r="L4304" s="3" t="s">
        <v>20</v>
      </c>
    </row>
    <row r="4305" spans="1:12" ht="114.95" customHeight="1">
      <c r="A4305" s="32">
        <v>4251</v>
      </c>
      <c r="B4305" s="2">
        <v>43502</v>
      </c>
      <c r="C4305" s="3" t="s">
        <v>3895</v>
      </c>
      <c r="D4305" s="3" t="s">
        <v>3902</v>
      </c>
      <c r="E4305" s="4" t="s">
        <v>3845</v>
      </c>
      <c r="F4305" s="2">
        <f>SUM(B4305+14)</f>
        <v>43516</v>
      </c>
      <c r="G4305" s="5">
        <v>43282</v>
      </c>
      <c r="H4305" s="6">
        <v>245349</v>
      </c>
      <c r="I4305" s="7">
        <v>245349</v>
      </c>
      <c r="J4305" s="4" t="s">
        <v>19</v>
      </c>
      <c r="K4305" s="8" t="s">
        <v>16</v>
      </c>
      <c r="L4305" s="3" t="s">
        <v>20</v>
      </c>
    </row>
    <row r="4306" spans="1:12" ht="114.95" customHeight="1">
      <c r="A4306" s="32">
        <v>4252</v>
      </c>
      <c r="B4306" s="2">
        <v>43502</v>
      </c>
      <c r="C4306" s="3" t="s">
        <v>3895</v>
      </c>
      <c r="D4306" s="3" t="s">
        <v>3800</v>
      </c>
      <c r="E4306" s="4" t="s">
        <v>706</v>
      </c>
      <c r="F4306" s="2">
        <f>SUM(B4306+14)</f>
        <v>43516</v>
      </c>
      <c r="G4306" s="5">
        <v>43525</v>
      </c>
      <c r="H4306" s="6">
        <v>240000</v>
      </c>
      <c r="I4306" s="7">
        <v>240000</v>
      </c>
      <c r="J4306" s="4" t="s">
        <v>19</v>
      </c>
      <c r="K4306" s="8" t="s">
        <v>16</v>
      </c>
      <c r="L4306" s="3"/>
    </row>
    <row r="4307" spans="1:12" ht="114.95" customHeight="1">
      <c r="A4307" s="32">
        <v>4253</v>
      </c>
      <c r="B4307" s="2">
        <v>43563</v>
      </c>
      <c r="C4307" s="3" t="s">
        <v>3895</v>
      </c>
      <c r="D4307" s="3" t="s">
        <v>3903</v>
      </c>
      <c r="E4307" s="4" t="s">
        <v>2395</v>
      </c>
      <c r="F4307" s="2">
        <f>SUM(B4307+14)</f>
        <v>43577</v>
      </c>
      <c r="G4307" s="5">
        <v>43525</v>
      </c>
      <c r="H4307" s="6">
        <v>160338.23999999999</v>
      </c>
      <c r="I4307" s="7">
        <v>160338.23999999999</v>
      </c>
      <c r="J4307" s="4" t="s">
        <v>73</v>
      </c>
      <c r="K4307" s="8" t="s">
        <v>16</v>
      </c>
      <c r="L4307" s="3" t="s">
        <v>20</v>
      </c>
    </row>
    <row r="4308" spans="1:12" ht="114.95" customHeight="1">
      <c r="A4308" s="32">
        <v>4254</v>
      </c>
      <c r="B4308" s="2">
        <v>43636</v>
      </c>
      <c r="C4308" s="3" t="s">
        <v>3895</v>
      </c>
      <c r="D4308" s="3" t="s">
        <v>3902</v>
      </c>
      <c r="E4308" s="4" t="s">
        <v>3845</v>
      </c>
      <c r="F4308" s="2">
        <v>43562</v>
      </c>
      <c r="G4308" s="5">
        <v>43472</v>
      </c>
      <c r="H4308" s="6">
        <v>259389</v>
      </c>
      <c r="I4308" s="7">
        <v>259389</v>
      </c>
      <c r="J4308" s="4" t="s">
        <v>19</v>
      </c>
      <c r="K4308" s="8" t="s">
        <v>16</v>
      </c>
      <c r="L4308" s="3" t="s">
        <v>106</v>
      </c>
    </row>
    <row r="4309" spans="1:12" ht="114.95" customHeight="1">
      <c r="A4309" s="32">
        <v>4255</v>
      </c>
      <c r="B4309" s="12">
        <v>43873.611805555556</v>
      </c>
      <c r="C4309" s="3" t="s">
        <v>3895</v>
      </c>
      <c r="D4309" s="3" t="s">
        <v>1090</v>
      </c>
      <c r="E4309" s="4" t="s">
        <v>706</v>
      </c>
      <c r="F4309" s="2">
        <f>SUM(B4309+14)</f>
        <v>43887.611805555556</v>
      </c>
      <c r="G4309" s="5">
        <v>43890</v>
      </c>
      <c r="H4309" s="6">
        <v>266721.48</v>
      </c>
      <c r="I4309" s="7">
        <v>276055.90999999997</v>
      </c>
      <c r="J4309" s="4" t="s">
        <v>19</v>
      </c>
      <c r="K4309" s="8" t="s">
        <v>16</v>
      </c>
      <c r="L4309" s="3" t="s">
        <v>238</v>
      </c>
    </row>
    <row r="4310" spans="1:12" ht="114.95" customHeight="1">
      <c r="A4310" s="32">
        <v>4256</v>
      </c>
      <c r="B4310" s="2">
        <v>43999.68472222222</v>
      </c>
      <c r="C4310" s="3" t="s">
        <v>3895</v>
      </c>
      <c r="D4310" s="3" t="s">
        <v>3904</v>
      </c>
      <c r="E4310" s="3" t="s">
        <v>78</v>
      </c>
      <c r="F4310" s="2">
        <f>SUM(B4310+14)</f>
        <v>44013.68472222222</v>
      </c>
      <c r="G4310" s="2">
        <v>44013</v>
      </c>
      <c r="H4310" s="10">
        <v>277641</v>
      </c>
      <c r="I4310" s="10">
        <v>277641</v>
      </c>
      <c r="J4310" s="3" t="s">
        <v>19</v>
      </c>
      <c r="K4310" s="3" t="s">
        <v>16</v>
      </c>
      <c r="L4310" s="3"/>
    </row>
    <row r="4311" spans="1:12" ht="114.95" customHeight="1">
      <c r="A4311" s="32">
        <v>4257</v>
      </c>
      <c r="B4311" s="2">
        <v>44327.647222222222</v>
      </c>
      <c r="C4311" s="3" t="s">
        <v>3895</v>
      </c>
      <c r="D4311" s="3" t="s">
        <v>1090</v>
      </c>
      <c r="E4311" s="4" t="s">
        <v>706</v>
      </c>
      <c r="F4311" s="2">
        <f>SUM(B4311 + 14)</f>
        <v>44341.647222222222</v>
      </c>
      <c r="G4311" s="5">
        <v>44256</v>
      </c>
      <c r="H4311" s="6">
        <v>250000</v>
      </c>
      <c r="I4311" s="7">
        <v>270000</v>
      </c>
      <c r="J4311" s="4" t="s">
        <v>19</v>
      </c>
      <c r="K4311" s="8" t="s">
        <v>16</v>
      </c>
      <c r="L4311" s="3"/>
    </row>
    <row r="4312" spans="1:12" ht="114.95" customHeight="1">
      <c r="A4312" s="32">
        <v>4258</v>
      </c>
      <c r="B4312" s="2">
        <v>44384.629166666666</v>
      </c>
      <c r="C4312" s="3" t="s">
        <v>3895</v>
      </c>
      <c r="D4312" s="3" t="s">
        <v>3904</v>
      </c>
      <c r="E4312" s="4" t="s">
        <v>3845</v>
      </c>
      <c r="F4312" s="2">
        <f>SUM(B4312+14)</f>
        <v>44398.629166666666</v>
      </c>
      <c r="G4312" s="5">
        <v>44378</v>
      </c>
      <c r="H4312" s="6">
        <v>277641</v>
      </c>
      <c r="I4312" s="7">
        <v>277641</v>
      </c>
      <c r="J4312" s="4" t="s">
        <v>19</v>
      </c>
      <c r="K4312" s="8" t="s">
        <v>16</v>
      </c>
      <c r="L4312" s="3"/>
    </row>
    <row r="4313" spans="1:12" ht="114.95" customHeight="1">
      <c r="A4313" s="32">
        <v>4259</v>
      </c>
      <c r="B4313" s="2">
        <v>43573</v>
      </c>
      <c r="C4313" s="3" t="s">
        <v>3905</v>
      </c>
      <c r="D4313" s="3" t="s">
        <v>3587</v>
      </c>
      <c r="E4313" s="4" t="s">
        <v>631</v>
      </c>
      <c r="F4313" s="2">
        <f>SUM(B4313+14)</f>
        <v>43587</v>
      </c>
      <c r="G4313" s="5">
        <v>43544</v>
      </c>
      <c r="H4313" s="6">
        <v>34700</v>
      </c>
      <c r="I4313" s="7">
        <v>34700</v>
      </c>
      <c r="J4313" s="4" t="s">
        <v>166</v>
      </c>
      <c r="K4313" s="8" t="s">
        <v>16</v>
      </c>
      <c r="L4313" s="3"/>
    </row>
    <row r="4314" spans="1:12" ht="114.95" customHeight="1">
      <c r="A4314" s="32">
        <v>4260</v>
      </c>
      <c r="B4314" s="2">
        <v>43592</v>
      </c>
      <c r="C4314" s="3" t="s">
        <v>3905</v>
      </c>
      <c r="D4314" s="3" t="s">
        <v>765</v>
      </c>
      <c r="E4314" s="11" t="s">
        <v>120</v>
      </c>
      <c r="F4314" s="2">
        <f>SUM(B4314 +14)</f>
        <v>43606</v>
      </c>
      <c r="G4314" s="5">
        <v>43606</v>
      </c>
      <c r="H4314" s="6">
        <v>80000</v>
      </c>
      <c r="I4314" s="9">
        <v>80000</v>
      </c>
      <c r="J4314" s="4" t="s">
        <v>15</v>
      </c>
      <c r="K4314" s="8" t="s">
        <v>16</v>
      </c>
      <c r="L4314" s="3"/>
    </row>
    <row r="4315" spans="1:12" ht="114.95" customHeight="1">
      <c r="A4315" s="32">
        <v>4261</v>
      </c>
      <c r="B4315" s="2">
        <v>43592</v>
      </c>
      <c r="C4315" s="3" t="s">
        <v>3905</v>
      </c>
      <c r="D4315" s="3" t="s">
        <v>3906</v>
      </c>
      <c r="E4315" s="11" t="s">
        <v>120</v>
      </c>
      <c r="F4315" s="2">
        <f>SUM(B4315 +14)</f>
        <v>43606</v>
      </c>
      <c r="G4315" s="5">
        <v>43606</v>
      </c>
      <c r="H4315" s="6">
        <v>60000</v>
      </c>
      <c r="I4315" s="7">
        <v>60000</v>
      </c>
      <c r="J4315" s="4" t="s">
        <v>15</v>
      </c>
      <c r="K4315" s="8" t="s">
        <v>16</v>
      </c>
      <c r="L4315" s="3"/>
    </row>
    <row r="4316" spans="1:12" ht="114.95" customHeight="1">
      <c r="A4316" s="32">
        <v>4264</v>
      </c>
      <c r="B4316" s="2">
        <v>43861</v>
      </c>
      <c r="C4316" s="3" t="s">
        <v>3905</v>
      </c>
      <c r="D4316" s="3" t="s">
        <v>179</v>
      </c>
      <c r="E4316" s="19" t="s">
        <v>3907</v>
      </c>
      <c r="F4316" s="2">
        <f>SUM(B4316+14)</f>
        <v>43875</v>
      </c>
      <c r="G4316" s="15">
        <v>43703</v>
      </c>
      <c r="H4316" s="10">
        <v>144585</v>
      </c>
      <c r="I4316" s="16">
        <v>160000</v>
      </c>
      <c r="J4316" s="2" t="s">
        <v>15</v>
      </c>
      <c r="K4316" s="13" t="s">
        <v>16</v>
      </c>
      <c r="L4316" s="3"/>
    </row>
    <row r="4317" spans="1:12" ht="114.95" customHeight="1">
      <c r="A4317" s="32">
        <v>4265</v>
      </c>
      <c r="B4317" s="2">
        <v>43861</v>
      </c>
      <c r="C4317" s="3" t="s">
        <v>3905</v>
      </c>
      <c r="D4317" s="3" t="s">
        <v>3153</v>
      </c>
      <c r="E4317" s="3" t="s">
        <v>3908</v>
      </c>
      <c r="F4317" s="2">
        <f>SUM(B4317+14)</f>
        <v>43875</v>
      </c>
      <c r="G4317" s="2">
        <v>43647</v>
      </c>
      <c r="H4317" s="10">
        <v>49749.36</v>
      </c>
      <c r="I4317" s="16">
        <v>55000</v>
      </c>
      <c r="J4317" s="2" t="s">
        <v>153</v>
      </c>
      <c r="K4317" s="3" t="s">
        <v>16</v>
      </c>
      <c r="L4317" s="3"/>
    </row>
    <row r="4318" spans="1:12" ht="114.95" customHeight="1">
      <c r="A4318" s="32">
        <v>4262</v>
      </c>
      <c r="B4318" s="2">
        <v>43861.597916666666</v>
      </c>
      <c r="C4318" s="3" t="s">
        <v>3905</v>
      </c>
      <c r="D4318" s="3" t="s">
        <v>76</v>
      </c>
      <c r="E4318" s="4" t="s">
        <v>3909</v>
      </c>
      <c r="F4318" s="2">
        <f>SUM(B4318+14)</f>
        <v>43875.597916666666</v>
      </c>
      <c r="G4318" s="5">
        <v>43292</v>
      </c>
      <c r="H4318" s="6">
        <v>48640</v>
      </c>
      <c r="I4318" s="7">
        <v>110000</v>
      </c>
      <c r="J4318" s="4" t="s">
        <v>3910</v>
      </c>
      <c r="K4318" s="8" t="s">
        <v>16</v>
      </c>
      <c r="L4318" s="3" t="s">
        <v>258</v>
      </c>
    </row>
    <row r="4319" spans="1:12" ht="114.95" customHeight="1">
      <c r="A4319" s="32">
        <v>4263</v>
      </c>
      <c r="B4319" s="12">
        <v>43873.448611111111</v>
      </c>
      <c r="C4319" s="3" t="s">
        <v>3905</v>
      </c>
      <c r="D4319" s="3" t="s">
        <v>256</v>
      </c>
      <c r="E4319" s="4" t="s">
        <v>3911</v>
      </c>
      <c r="F4319" s="2">
        <f>SUM(B4319+14)</f>
        <v>43887.448611111111</v>
      </c>
      <c r="G4319" s="5">
        <v>43313</v>
      </c>
      <c r="H4319" s="6">
        <v>54512</v>
      </c>
      <c r="I4319" s="7">
        <v>150000</v>
      </c>
      <c r="J4319" s="4" t="s">
        <v>73</v>
      </c>
      <c r="K4319" s="8" t="s">
        <v>16</v>
      </c>
      <c r="L4319" s="3"/>
    </row>
    <row r="4320" spans="1:12" ht="114.95" customHeight="1">
      <c r="A4320" s="32">
        <v>4266</v>
      </c>
      <c r="B4320" s="2">
        <v>43998.634722222225</v>
      </c>
      <c r="C4320" s="3" t="s">
        <v>3905</v>
      </c>
      <c r="D4320" s="3" t="s">
        <v>1350</v>
      </c>
      <c r="E4320" s="4" t="s">
        <v>3912</v>
      </c>
      <c r="F4320" s="2">
        <f>SUM(B4320+14)</f>
        <v>44012.634722222225</v>
      </c>
      <c r="G4320" s="5">
        <v>43861</v>
      </c>
      <c r="H4320" s="6">
        <v>89750</v>
      </c>
      <c r="I4320" s="7">
        <v>89750</v>
      </c>
      <c r="J4320" s="4" t="s">
        <v>153</v>
      </c>
      <c r="K4320" s="8" t="s">
        <v>16</v>
      </c>
      <c r="L4320" s="3"/>
    </row>
    <row r="4321" spans="1:12" ht="114.95" customHeight="1">
      <c r="A4321" s="32">
        <v>4268</v>
      </c>
      <c r="B4321" s="2">
        <v>43998.634722222225</v>
      </c>
      <c r="C4321" s="3" t="s">
        <v>3905</v>
      </c>
      <c r="D4321" s="3" t="s">
        <v>1350</v>
      </c>
      <c r="E4321" s="4" t="s">
        <v>3913</v>
      </c>
      <c r="F4321" s="2">
        <v>44012</v>
      </c>
      <c r="G4321" s="5">
        <v>43861</v>
      </c>
      <c r="H4321" s="6">
        <v>89750</v>
      </c>
      <c r="I4321" s="7">
        <v>89750</v>
      </c>
      <c r="J4321" s="4" t="s">
        <v>153</v>
      </c>
      <c r="K4321" s="8" t="s">
        <v>16</v>
      </c>
      <c r="L4321" s="3" t="s">
        <v>568</v>
      </c>
    </row>
    <row r="4322" spans="1:12" ht="114.95" customHeight="1">
      <c r="A4322" s="32">
        <v>4267</v>
      </c>
      <c r="B4322" s="2">
        <v>44342.40902777778</v>
      </c>
      <c r="C4322" s="3" t="s">
        <v>3905</v>
      </c>
      <c r="D4322" s="3" t="s">
        <v>3914</v>
      </c>
      <c r="E4322" s="4" t="s">
        <v>3915</v>
      </c>
      <c r="F4322" s="2">
        <f>SUM(B4322 + 14)</f>
        <v>44356.40902777778</v>
      </c>
      <c r="G4322" s="5">
        <v>44235</v>
      </c>
      <c r="H4322" s="6">
        <v>7200</v>
      </c>
      <c r="I4322" s="7">
        <v>7200</v>
      </c>
      <c r="J4322" s="4" t="s">
        <v>3155</v>
      </c>
      <c r="K4322" s="8" t="s">
        <v>15</v>
      </c>
      <c r="L4322" s="3" t="s">
        <v>3916</v>
      </c>
    </row>
    <row r="4323" spans="1:12" ht="114.95" customHeight="1">
      <c r="A4323" s="32">
        <v>4269</v>
      </c>
      <c r="B4323" s="2">
        <v>44398.652777777781</v>
      </c>
      <c r="C4323" s="3" t="s">
        <v>3917</v>
      </c>
      <c r="D4323" s="3" t="s">
        <v>3918</v>
      </c>
      <c r="E4323" s="4" t="s">
        <v>78</v>
      </c>
      <c r="F4323" s="2">
        <v>44412</v>
      </c>
      <c r="G4323" s="5">
        <v>44109</v>
      </c>
      <c r="H4323" s="6">
        <v>107520</v>
      </c>
      <c r="I4323" s="7">
        <v>107520</v>
      </c>
      <c r="J4323" s="4" t="s">
        <v>15</v>
      </c>
      <c r="K4323" s="8" t="s">
        <v>16</v>
      </c>
      <c r="L4323" s="3" t="s">
        <v>568</v>
      </c>
    </row>
    <row r="4324" spans="1:12" ht="114.95" customHeight="1">
      <c r="A4324" s="32">
        <v>4270</v>
      </c>
      <c r="B4324" s="2">
        <v>44399.634722222225</v>
      </c>
      <c r="C4324" s="3" t="s">
        <v>3917</v>
      </c>
      <c r="D4324" s="3" t="s">
        <v>1022</v>
      </c>
      <c r="E4324" s="4" t="s">
        <v>3919</v>
      </c>
      <c r="F4324" s="2">
        <f t="shared" ref="F4324:F4343" si="187">SUM(B4324+14)</f>
        <v>44413.634722222225</v>
      </c>
      <c r="G4324" s="5">
        <v>43617</v>
      </c>
      <c r="H4324" s="6">
        <v>80868</v>
      </c>
      <c r="I4324" s="7">
        <v>80868</v>
      </c>
      <c r="J4324" s="4" t="s">
        <v>19</v>
      </c>
      <c r="K4324" s="8" t="s">
        <v>16</v>
      </c>
      <c r="L4324" s="3" t="s">
        <v>3920</v>
      </c>
    </row>
    <row r="4325" spans="1:12" ht="114.95" customHeight="1">
      <c r="A4325" s="32">
        <v>4277</v>
      </c>
      <c r="B4325" s="2">
        <v>44406.340277777781</v>
      </c>
      <c r="C4325" s="3" t="s">
        <v>3917</v>
      </c>
      <c r="D4325" s="3" t="s">
        <v>209</v>
      </c>
      <c r="E4325" s="4" t="s">
        <v>180</v>
      </c>
      <c r="F4325" s="2">
        <f t="shared" si="187"/>
        <v>44420.340277777781</v>
      </c>
      <c r="G4325" s="5">
        <v>44092</v>
      </c>
      <c r="H4325" s="6">
        <v>380880.5</v>
      </c>
      <c r="I4325" s="7">
        <v>1372165.34</v>
      </c>
      <c r="J4325" s="4" t="s">
        <v>19</v>
      </c>
      <c r="K4325" s="8" t="s">
        <v>16</v>
      </c>
      <c r="L4325" s="3" t="s">
        <v>568</v>
      </c>
    </row>
    <row r="4326" spans="1:12" ht="114.95" customHeight="1">
      <c r="A4326" s="32">
        <v>4278</v>
      </c>
      <c r="B4326" s="2">
        <v>44419.611111111109</v>
      </c>
      <c r="C4326" s="3" t="s">
        <v>3917</v>
      </c>
      <c r="D4326" s="3" t="s">
        <v>209</v>
      </c>
      <c r="E4326" s="4" t="s">
        <v>180</v>
      </c>
      <c r="F4326" s="2">
        <f t="shared" si="187"/>
        <v>44433.611111111109</v>
      </c>
      <c r="G4326" s="5">
        <v>43726</v>
      </c>
      <c r="H4326" s="6">
        <v>680620.26</v>
      </c>
      <c r="I4326" s="7">
        <v>680620.26</v>
      </c>
      <c r="J4326" s="4" t="s">
        <v>19</v>
      </c>
      <c r="K4326" s="8" t="s">
        <v>16</v>
      </c>
      <c r="L4326" s="3" t="s">
        <v>3920</v>
      </c>
    </row>
    <row r="4327" spans="1:12" ht="114.95" customHeight="1">
      <c r="A4327" s="32">
        <v>4271</v>
      </c>
      <c r="B4327" s="2">
        <v>44419.611805555556</v>
      </c>
      <c r="C4327" s="3" t="s">
        <v>3917</v>
      </c>
      <c r="D4327" s="3" t="s">
        <v>209</v>
      </c>
      <c r="E4327" s="4" t="s">
        <v>180</v>
      </c>
      <c r="F4327" s="2">
        <f t="shared" si="187"/>
        <v>44433.611805555556</v>
      </c>
      <c r="G4327" s="5">
        <v>44092</v>
      </c>
      <c r="H4327" s="6">
        <v>182783.73</v>
      </c>
      <c r="I4327" s="7">
        <v>182783.73</v>
      </c>
      <c r="J4327" s="4" t="s">
        <v>19</v>
      </c>
      <c r="K4327" s="8" t="s">
        <v>16</v>
      </c>
      <c r="L4327" s="3" t="s">
        <v>568</v>
      </c>
    </row>
    <row r="4328" spans="1:12" ht="114.95" customHeight="1">
      <c r="A4328" s="32">
        <v>4276</v>
      </c>
      <c r="B4328" s="2">
        <v>44419.612500000003</v>
      </c>
      <c r="C4328" s="3" t="s">
        <v>3917</v>
      </c>
      <c r="D4328" s="3" t="s">
        <v>1022</v>
      </c>
      <c r="E4328" s="4" t="s">
        <v>175</v>
      </c>
      <c r="F4328" s="2">
        <f t="shared" si="187"/>
        <v>44433.612500000003</v>
      </c>
      <c r="G4328" s="5">
        <v>43617</v>
      </c>
      <c r="H4328" s="6">
        <v>86005.6</v>
      </c>
      <c r="I4328" s="7">
        <v>86005.6</v>
      </c>
      <c r="J4328" s="4" t="s">
        <v>19</v>
      </c>
      <c r="K4328" s="8" t="s">
        <v>16</v>
      </c>
      <c r="L4328" s="3" t="s">
        <v>3920</v>
      </c>
    </row>
    <row r="4329" spans="1:12" ht="114.95" customHeight="1">
      <c r="A4329" s="32">
        <v>4273</v>
      </c>
      <c r="B4329" s="2">
        <v>44419.616666666669</v>
      </c>
      <c r="C4329" s="3" t="s">
        <v>3917</v>
      </c>
      <c r="D4329" s="3" t="s">
        <v>3921</v>
      </c>
      <c r="E4329" s="4" t="s">
        <v>3922</v>
      </c>
      <c r="F4329" s="2">
        <f t="shared" si="187"/>
        <v>44433.616666666669</v>
      </c>
      <c r="G4329" s="5">
        <v>43466</v>
      </c>
      <c r="H4329" s="6">
        <v>42309.64</v>
      </c>
      <c r="I4329" s="7">
        <v>42309.64</v>
      </c>
      <c r="J4329" s="4" t="s">
        <v>153</v>
      </c>
      <c r="K4329" s="8" t="s">
        <v>16</v>
      </c>
      <c r="L4329" s="3" t="s">
        <v>3920</v>
      </c>
    </row>
    <row r="4330" spans="1:12" ht="114.95" customHeight="1">
      <c r="A4330" s="32">
        <v>4272</v>
      </c>
      <c r="B4330" s="2">
        <v>44419.625</v>
      </c>
      <c r="C4330" s="3" t="s">
        <v>3917</v>
      </c>
      <c r="D4330" s="3" t="s">
        <v>1766</v>
      </c>
      <c r="E4330" s="4" t="s">
        <v>3923</v>
      </c>
      <c r="F4330" s="2">
        <f t="shared" si="187"/>
        <v>44433.625</v>
      </c>
      <c r="G4330" s="5">
        <v>43966</v>
      </c>
      <c r="H4330" s="6">
        <v>45000</v>
      </c>
      <c r="I4330" s="7">
        <v>45000</v>
      </c>
      <c r="J4330" s="4" t="s">
        <v>153</v>
      </c>
      <c r="K4330" s="8" t="s">
        <v>16</v>
      </c>
      <c r="L4330" s="3" t="s">
        <v>3920</v>
      </c>
    </row>
    <row r="4331" spans="1:12" ht="114.95" customHeight="1">
      <c r="A4331" s="32">
        <v>4281</v>
      </c>
      <c r="B4331" s="2">
        <v>44419.630555555559</v>
      </c>
      <c r="C4331" s="3" t="s">
        <v>3917</v>
      </c>
      <c r="D4331" s="3" t="s">
        <v>3924</v>
      </c>
      <c r="E4331" s="4" t="s">
        <v>2278</v>
      </c>
      <c r="F4331" s="2">
        <f t="shared" si="187"/>
        <v>44433.630555555559</v>
      </c>
      <c r="G4331" s="5">
        <v>44074</v>
      </c>
      <c r="H4331" s="6">
        <v>603488.68000000005</v>
      </c>
      <c r="I4331" s="7">
        <v>603488.68000000005</v>
      </c>
      <c r="J4331" s="4" t="s">
        <v>15</v>
      </c>
      <c r="K4331" s="8" t="s">
        <v>16</v>
      </c>
      <c r="L4331" s="3" t="s">
        <v>568</v>
      </c>
    </row>
    <row r="4332" spans="1:12" ht="114.95" customHeight="1">
      <c r="A4332" s="32">
        <v>4280</v>
      </c>
      <c r="B4332" s="2">
        <v>44419.631249999999</v>
      </c>
      <c r="C4332" s="3" t="s">
        <v>3917</v>
      </c>
      <c r="D4332" s="3" t="s">
        <v>1766</v>
      </c>
      <c r="E4332" s="4" t="s">
        <v>3923</v>
      </c>
      <c r="F4332" s="2">
        <f t="shared" si="187"/>
        <v>44433.631249999999</v>
      </c>
      <c r="G4332" s="5">
        <v>43647</v>
      </c>
      <c r="H4332" s="6">
        <v>39000</v>
      </c>
      <c r="I4332" s="7">
        <v>39000</v>
      </c>
      <c r="J4332" s="4" t="s">
        <v>16</v>
      </c>
      <c r="K4332" s="8" t="s">
        <v>16</v>
      </c>
      <c r="L4332" s="3" t="s">
        <v>3925</v>
      </c>
    </row>
    <row r="4333" spans="1:12" ht="114.95" customHeight="1">
      <c r="A4333" s="32">
        <v>4274</v>
      </c>
      <c r="B4333" s="2">
        <v>44419.632638888892</v>
      </c>
      <c r="C4333" s="3" t="s">
        <v>3917</v>
      </c>
      <c r="D4333" s="3" t="s">
        <v>35</v>
      </c>
      <c r="E4333" s="4" t="s">
        <v>3926</v>
      </c>
      <c r="F4333" s="2">
        <f t="shared" si="187"/>
        <v>44433.632638888892</v>
      </c>
      <c r="G4333" s="5">
        <v>43647</v>
      </c>
      <c r="H4333" s="6">
        <v>88366.61</v>
      </c>
      <c r="I4333" s="7">
        <v>88366.61</v>
      </c>
      <c r="J4333" s="4" t="s">
        <v>37</v>
      </c>
      <c r="K4333" s="8" t="s">
        <v>16</v>
      </c>
      <c r="L4333" s="3" t="s">
        <v>3920</v>
      </c>
    </row>
    <row r="4334" spans="1:12" ht="114.95" customHeight="1">
      <c r="A4334" s="32">
        <v>4275</v>
      </c>
      <c r="B4334" s="2">
        <v>44419.632638888892</v>
      </c>
      <c r="C4334" s="3" t="s">
        <v>3917</v>
      </c>
      <c r="D4334" s="3" t="s">
        <v>295</v>
      </c>
      <c r="E4334" s="4" t="s">
        <v>2278</v>
      </c>
      <c r="F4334" s="2">
        <f t="shared" si="187"/>
        <v>44433.632638888892</v>
      </c>
      <c r="G4334" s="5">
        <v>43466</v>
      </c>
      <c r="H4334" s="6">
        <v>680620.26</v>
      </c>
      <c r="I4334" s="7">
        <v>680620.26</v>
      </c>
      <c r="J4334" s="4" t="s">
        <v>16</v>
      </c>
      <c r="K4334" s="8" t="s">
        <v>16</v>
      </c>
      <c r="L4334" s="3" t="s">
        <v>3925</v>
      </c>
    </row>
    <row r="4335" spans="1:12" ht="114.95" customHeight="1">
      <c r="A4335" s="32">
        <v>4279</v>
      </c>
      <c r="B4335" s="2">
        <v>44419.633333333331</v>
      </c>
      <c r="C4335" s="3" t="s">
        <v>3917</v>
      </c>
      <c r="D4335" s="3" t="s">
        <v>35</v>
      </c>
      <c r="E4335" s="4" t="s">
        <v>3926</v>
      </c>
      <c r="F4335" s="2">
        <f t="shared" si="187"/>
        <v>44433.633333333331</v>
      </c>
      <c r="G4335" s="5">
        <v>44013</v>
      </c>
      <c r="H4335" s="6">
        <v>59946.29</v>
      </c>
      <c r="I4335" s="7">
        <v>59946.29</v>
      </c>
      <c r="J4335" s="4" t="s">
        <v>37</v>
      </c>
      <c r="K4335" s="8" t="s">
        <v>16</v>
      </c>
      <c r="L4335" s="3" t="s">
        <v>568</v>
      </c>
    </row>
    <row r="4336" spans="1:12" ht="114.95" customHeight="1">
      <c r="A4336" s="32">
        <v>4282</v>
      </c>
      <c r="B4336" s="2">
        <v>44421.375694444447</v>
      </c>
      <c r="C4336" s="3" t="s">
        <v>3917</v>
      </c>
      <c r="D4336" s="3" t="s">
        <v>3924</v>
      </c>
      <c r="E4336" s="4" t="s">
        <v>2278</v>
      </c>
      <c r="F4336" s="2">
        <f t="shared" si="187"/>
        <v>44435.375694444447</v>
      </c>
      <c r="G4336" s="5">
        <v>44438</v>
      </c>
      <c r="H4336" s="6">
        <v>284102</v>
      </c>
      <c r="I4336" s="7">
        <v>949130</v>
      </c>
      <c r="J4336" s="4" t="s">
        <v>19</v>
      </c>
      <c r="K4336" s="8" t="s">
        <v>16</v>
      </c>
      <c r="L4336" s="3"/>
    </row>
    <row r="4337" spans="1:12" ht="114.95" customHeight="1">
      <c r="A4337" s="32">
        <v>4283</v>
      </c>
      <c r="B4337" s="2">
        <v>43392</v>
      </c>
      <c r="C4337" s="3" t="s">
        <v>3927</v>
      </c>
      <c r="D4337" s="3" t="s">
        <v>76</v>
      </c>
      <c r="E4337" s="4" t="s">
        <v>240</v>
      </c>
      <c r="F4337" s="2">
        <f t="shared" si="187"/>
        <v>43406</v>
      </c>
      <c r="G4337" s="5">
        <v>43374</v>
      </c>
      <c r="H4337" s="6">
        <v>32413.360000000001</v>
      </c>
      <c r="I4337" s="7">
        <v>32413.360000000001</v>
      </c>
      <c r="J4337" s="4" t="s">
        <v>15</v>
      </c>
      <c r="K4337" s="8" t="s">
        <v>16</v>
      </c>
      <c r="L4337" s="3" t="s">
        <v>20</v>
      </c>
    </row>
    <row r="4338" spans="1:12" ht="114.95" customHeight="1">
      <c r="A4338" s="32">
        <v>4284</v>
      </c>
      <c r="B4338" s="2">
        <v>44313.571527777778</v>
      </c>
      <c r="C4338" s="3" t="s">
        <v>3927</v>
      </c>
      <c r="D4338" s="3" t="s">
        <v>76</v>
      </c>
      <c r="E4338" s="4" t="s">
        <v>1030</v>
      </c>
      <c r="F4338" s="2">
        <f t="shared" si="187"/>
        <v>44327.571527777778</v>
      </c>
      <c r="G4338" s="5">
        <v>43647</v>
      </c>
      <c r="H4338" s="6">
        <v>51060</v>
      </c>
      <c r="I4338" s="7">
        <v>51060</v>
      </c>
      <c r="J4338" s="4" t="s">
        <v>19</v>
      </c>
      <c r="K4338" s="8" t="s">
        <v>16</v>
      </c>
      <c r="L4338" s="3" t="s">
        <v>1097</v>
      </c>
    </row>
    <row r="4339" spans="1:12" ht="114.95" customHeight="1">
      <c r="A4339" s="32">
        <v>4285</v>
      </c>
      <c r="B4339" s="2">
        <v>44313.57708333333</v>
      </c>
      <c r="C4339" s="3" t="s">
        <v>3927</v>
      </c>
      <c r="D4339" s="3" t="s">
        <v>76</v>
      </c>
      <c r="E4339" s="4" t="s">
        <v>1030</v>
      </c>
      <c r="F4339" s="2">
        <f t="shared" si="187"/>
        <v>44327.57708333333</v>
      </c>
      <c r="G4339" s="5">
        <v>44013</v>
      </c>
      <c r="H4339" s="6">
        <v>53100</v>
      </c>
      <c r="I4339" s="7">
        <v>53100</v>
      </c>
      <c r="J4339" s="4" t="s">
        <v>19</v>
      </c>
      <c r="K4339" s="8" t="s">
        <v>16</v>
      </c>
      <c r="L4339" s="3"/>
    </row>
    <row r="4340" spans="1:12" ht="114.95" customHeight="1">
      <c r="A4340" s="32">
        <v>4286</v>
      </c>
      <c r="B4340" s="2">
        <v>44426.65347222222</v>
      </c>
      <c r="C4340" s="3" t="s">
        <v>3927</v>
      </c>
      <c r="D4340" s="3" t="s">
        <v>3928</v>
      </c>
      <c r="E4340" s="4" t="s">
        <v>3929</v>
      </c>
      <c r="F4340" s="2">
        <f t="shared" si="187"/>
        <v>44440.65347222222</v>
      </c>
      <c r="G4340" s="5">
        <v>44013</v>
      </c>
      <c r="H4340" s="6">
        <v>26307.96</v>
      </c>
      <c r="I4340" s="7">
        <v>26307.96</v>
      </c>
      <c r="J4340" s="4" t="s">
        <v>51</v>
      </c>
      <c r="K4340" s="8" t="s">
        <v>16</v>
      </c>
      <c r="L4340" s="3" t="s">
        <v>568</v>
      </c>
    </row>
    <row r="4341" spans="1:12" ht="114.95" customHeight="1">
      <c r="A4341" s="32">
        <v>4287</v>
      </c>
      <c r="B4341" s="2">
        <v>44426.731249999997</v>
      </c>
      <c r="C4341" s="3" t="s">
        <v>3927</v>
      </c>
      <c r="D4341" s="3" t="s">
        <v>2381</v>
      </c>
      <c r="E4341" s="4" t="s">
        <v>3930</v>
      </c>
      <c r="F4341" s="2">
        <f t="shared" si="187"/>
        <v>44440.731249999997</v>
      </c>
      <c r="G4341" s="5">
        <v>44074</v>
      </c>
      <c r="H4341" s="6">
        <v>25479.200000000001</v>
      </c>
      <c r="I4341" s="7">
        <v>25479.200000000001</v>
      </c>
      <c r="J4341" s="4" t="s">
        <v>51</v>
      </c>
      <c r="K4341" s="8" t="s">
        <v>16</v>
      </c>
      <c r="L4341" s="3" t="s">
        <v>568</v>
      </c>
    </row>
    <row r="4342" spans="1:12" ht="114.95" customHeight="1">
      <c r="A4342" s="32">
        <v>4288</v>
      </c>
      <c r="B4342" s="2">
        <v>44426.759027777778</v>
      </c>
      <c r="C4342" s="3" t="s">
        <v>3927</v>
      </c>
      <c r="D4342" s="3" t="s">
        <v>76</v>
      </c>
      <c r="E4342" s="4" t="s">
        <v>264</v>
      </c>
      <c r="F4342" s="2">
        <f t="shared" si="187"/>
        <v>44440.759027777778</v>
      </c>
      <c r="G4342" s="5">
        <v>44013</v>
      </c>
      <c r="H4342" s="6">
        <v>53100</v>
      </c>
      <c r="I4342" s="7">
        <v>53100</v>
      </c>
      <c r="J4342" s="4" t="s">
        <v>19</v>
      </c>
      <c r="K4342" s="8" t="s">
        <v>16</v>
      </c>
      <c r="L4342" s="3" t="s">
        <v>568</v>
      </c>
    </row>
    <row r="4343" spans="1:12" ht="114.95" customHeight="1">
      <c r="A4343" s="32">
        <v>4289</v>
      </c>
      <c r="B4343" s="2">
        <v>44439.669444444444</v>
      </c>
      <c r="C4343" s="3" t="s">
        <v>3927</v>
      </c>
      <c r="D4343" s="3" t="s">
        <v>76</v>
      </c>
      <c r="E4343" s="4" t="s">
        <v>264</v>
      </c>
      <c r="F4343" s="2">
        <f t="shared" si="187"/>
        <v>44453.669444444444</v>
      </c>
      <c r="G4343" s="5">
        <v>44378</v>
      </c>
      <c r="H4343" s="6">
        <v>56460</v>
      </c>
      <c r="I4343" s="7">
        <v>56460</v>
      </c>
      <c r="J4343" s="4" t="s">
        <v>19</v>
      </c>
      <c r="K4343" s="8" t="s">
        <v>16</v>
      </c>
      <c r="L4343" s="3"/>
    </row>
    <row r="4344" spans="1:12" ht="114.95" customHeight="1">
      <c r="A4344" s="32">
        <v>4290</v>
      </c>
      <c r="B4344" s="2">
        <v>43279</v>
      </c>
      <c r="C4344" s="3" t="s">
        <v>3931</v>
      </c>
      <c r="D4344" s="3" t="s">
        <v>76</v>
      </c>
      <c r="E4344" s="4" t="s">
        <v>3932</v>
      </c>
      <c r="F4344" s="2">
        <v>43441</v>
      </c>
      <c r="G4344" s="5">
        <v>43107</v>
      </c>
      <c r="H4344" s="6">
        <v>70075</v>
      </c>
      <c r="I4344" s="7">
        <v>70075</v>
      </c>
      <c r="J4344" s="4" t="s">
        <v>15</v>
      </c>
      <c r="K4344" s="8" t="s">
        <v>16</v>
      </c>
      <c r="L4344" s="3"/>
    </row>
    <row r="4345" spans="1:12" ht="114.95" customHeight="1">
      <c r="A4345" s="32">
        <v>4291</v>
      </c>
      <c r="B4345" s="12">
        <v>43900.474999999999</v>
      </c>
      <c r="C4345" s="13" t="s">
        <v>3933</v>
      </c>
      <c r="D4345" s="13" t="s">
        <v>3934</v>
      </c>
      <c r="E4345" s="13" t="s">
        <v>3935</v>
      </c>
      <c r="F4345" s="12">
        <f>SUM(B4345+14)</f>
        <v>43914.474999999999</v>
      </c>
      <c r="G4345" s="12">
        <v>43363</v>
      </c>
      <c r="H4345" s="14">
        <v>26345</v>
      </c>
      <c r="I4345" s="14">
        <v>26345</v>
      </c>
      <c r="J4345" s="13" t="s">
        <v>37</v>
      </c>
      <c r="K4345" s="13" t="s">
        <v>16</v>
      </c>
      <c r="L4345" s="3" t="s">
        <v>38</v>
      </c>
    </row>
    <row r="4346" spans="1:12" ht="114.95" customHeight="1">
      <c r="A4346" s="32">
        <v>4292</v>
      </c>
      <c r="B4346" s="21">
        <v>44091.651388888888</v>
      </c>
      <c r="C4346" s="13" t="s">
        <v>3933</v>
      </c>
      <c r="D4346" s="13" t="s">
        <v>3934</v>
      </c>
      <c r="E4346" s="13" t="s">
        <v>3936</v>
      </c>
      <c r="F4346" s="22">
        <f>SUM(B4346+14)</f>
        <v>44105.651388888888</v>
      </c>
      <c r="G4346" s="21">
        <v>43363</v>
      </c>
      <c r="H4346" s="23">
        <v>26345</v>
      </c>
      <c r="I4346" s="23">
        <v>26345</v>
      </c>
      <c r="J4346" s="13" t="s">
        <v>37</v>
      </c>
      <c r="K4346" s="24" t="s">
        <v>16</v>
      </c>
      <c r="L4346" s="3"/>
    </row>
    <row r="4347" spans="1:12" ht="114.95" customHeight="1">
      <c r="A4347" s="32">
        <v>4293</v>
      </c>
      <c r="B4347" s="21">
        <v>44091.666666666664</v>
      </c>
      <c r="C4347" s="13" t="s">
        <v>3933</v>
      </c>
      <c r="D4347" s="13" t="s">
        <v>164</v>
      </c>
      <c r="E4347" s="13" t="s">
        <v>3937</v>
      </c>
      <c r="F4347" s="22">
        <f>SUM(B4347+14)</f>
        <v>44105.666666666664</v>
      </c>
      <c r="G4347" s="21">
        <v>43646</v>
      </c>
      <c r="H4347" s="23">
        <v>29679</v>
      </c>
      <c r="I4347" s="23">
        <v>29679</v>
      </c>
      <c r="J4347" s="13" t="s">
        <v>166</v>
      </c>
      <c r="K4347" s="24" t="s">
        <v>16</v>
      </c>
      <c r="L4347" s="3"/>
    </row>
    <row r="4348" spans="1:12" ht="114.95" customHeight="1">
      <c r="A4348" s="32">
        <v>4295</v>
      </c>
      <c r="B4348" s="28">
        <v>44133.690972222219</v>
      </c>
      <c r="C4348" s="3" t="s">
        <v>3933</v>
      </c>
      <c r="D4348" s="3" t="s">
        <v>1228</v>
      </c>
      <c r="E4348" s="3" t="s">
        <v>3938</v>
      </c>
      <c r="F4348" s="28">
        <v>44143</v>
      </c>
      <c r="G4348" s="28">
        <v>43280</v>
      </c>
      <c r="H4348" s="7">
        <v>62784</v>
      </c>
      <c r="I4348" s="7">
        <v>62784</v>
      </c>
      <c r="J4348" s="3" t="s">
        <v>19</v>
      </c>
      <c r="K4348" s="29" t="s">
        <v>16</v>
      </c>
      <c r="L4348" s="3" t="s">
        <v>1052</v>
      </c>
    </row>
    <row r="4349" spans="1:12" ht="114.95" customHeight="1">
      <c r="A4349" s="32">
        <v>4294</v>
      </c>
      <c r="B4349" s="28">
        <v>44133.692361111112</v>
      </c>
      <c r="C4349" s="3" t="s">
        <v>3933</v>
      </c>
      <c r="D4349" s="3" t="s">
        <v>589</v>
      </c>
      <c r="E4349" s="3" t="s">
        <v>3939</v>
      </c>
      <c r="F4349" s="28">
        <v>44143</v>
      </c>
      <c r="G4349" s="28">
        <v>43640</v>
      </c>
      <c r="H4349" s="7">
        <v>43060</v>
      </c>
      <c r="I4349" s="7">
        <v>43060</v>
      </c>
      <c r="J4349" s="3" t="s">
        <v>37</v>
      </c>
      <c r="K4349" s="29" t="s">
        <v>16</v>
      </c>
      <c r="L4349" s="3" t="s">
        <v>1052</v>
      </c>
    </row>
    <row r="4350" spans="1:12" ht="114.95" customHeight="1">
      <c r="A4350" s="32">
        <v>4296</v>
      </c>
      <c r="B4350" s="28">
        <v>44133.720138888886</v>
      </c>
      <c r="C4350" s="3" t="s">
        <v>3933</v>
      </c>
      <c r="D4350" s="3" t="s">
        <v>2574</v>
      </c>
      <c r="E4350" s="3" t="s">
        <v>3940</v>
      </c>
      <c r="F4350" s="28">
        <f>SUM(B4350+14)</f>
        <v>44147.720138888886</v>
      </c>
      <c r="G4350" s="28">
        <v>43282</v>
      </c>
      <c r="H4350" s="7">
        <v>546778</v>
      </c>
      <c r="I4350" s="7">
        <v>546778</v>
      </c>
      <c r="J4350" s="3" t="s">
        <v>19</v>
      </c>
      <c r="K4350" s="29" t="s">
        <v>16</v>
      </c>
      <c r="L4350" s="3" t="s">
        <v>1052</v>
      </c>
    </row>
    <row r="4351" spans="1:12" ht="114.95" customHeight="1">
      <c r="A4351" s="32">
        <v>4297</v>
      </c>
      <c r="B4351" s="28">
        <v>44133.720833333333</v>
      </c>
      <c r="C4351" s="3" t="s">
        <v>3933</v>
      </c>
      <c r="D4351" s="3" t="s">
        <v>560</v>
      </c>
      <c r="E4351" s="3" t="s">
        <v>2483</v>
      </c>
      <c r="F4351" s="28">
        <f>SUM(B4351+14)</f>
        <v>44147.720833333333</v>
      </c>
      <c r="G4351" s="28">
        <v>43281</v>
      </c>
      <c r="H4351" s="7">
        <v>44042</v>
      </c>
      <c r="I4351" s="7">
        <v>44042</v>
      </c>
      <c r="J4351" s="3" t="s">
        <v>19</v>
      </c>
      <c r="K4351" s="29" t="s">
        <v>16</v>
      </c>
      <c r="L4351" s="3" t="s">
        <v>1052</v>
      </c>
    </row>
    <row r="4352" spans="1:12" ht="114.95" customHeight="1">
      <c r="A4352" s="32">
        <v>4298</v>
      </c>
      <c r="B4352" s="12">
        <v>44225.143055555556</v>
      </c>
      <c r="C4352" s="13" t="s">
        <v>3933</v>
      </c>
      <c r="D4352" s="13" t="s">
        <v>3941</v>
      </c>
      <c r="E4352" s="13" t="s">
        <v>3942</v>
      </c>
      <c r="F4352" s="30">
        <f>SUM(B4352 +14)</f>
        <v>44239.143055555556</v>
      </c>
      <c r="G4352" s="12">
        <v>43647</v>
      </c>
      <c r="H4352" s="14">
        <v>50985</v>
      </c>
      <c r="I4352" s="14">
        <v>50985</v>
      </c>
      <c r="J4352" s="13" t="s">
        <v>37</v>
      </c>
      <c r="K4352" s="13" t="s">
        <v>16</v>
      </c>
      <c r="L4352" s="3"/>
    </row>
    <row r="4353" spans="1:12" ht="114.95" customHeight="1">
      <c r="A4353" s="32">
        <v>4299</v>
      </c>
      <c r="B4353" s="2">
        <v>44244.482638888891</v>
      </c>
      <c r="C4353" s="3" t="s">
        <v>3933</v>
      </c>
      <c r="D4353" s="3" t="s">
        <v>35</v>
      </c>
      <c r="E4353" s="4" t="s">
        <v>136</v>
      </c>
      <c r="F4353" s="2">
        <f t="shared" ref="F4353:F4359" si="188">SUM(B4353+14)</f>
        <v>44258.482638888891</v>
      </c>
      <c r="G4353" s="5">
        <v>43647</v>
      </c>
      <c r="H4353" s="6">
        <v>58459</v>
      </c>
      <c r="I4353" s="7">
        <v>58459</v>
      </c>
      <c r="J4353" s="4" t="s">
        <v>37</v>
      </c>
      <c r="K4353" s="8" t="s">
        <v>16</v>
      </c>
      <c r="L4353" s="3"/>
    </row>
    <row r="4354" spans="1:12" ht="114.95" customHeight="1">
      <c r="A4354" s="32">
        <v>4300</v>
      </c>
      <c r="B4354" s="2">
        <v>44244.482638888891</v>
      </c>
      <c r="C4354" s="3" t="s">
        <v>3933</v>
      </c>
      <c r="D4354" s="3" t="s">
        <v>35</v>
      </c>
      <c r="E4354" s="4" t="s">
        <v>136</v>
      </c>
      <c r="F4354" s="2">
        <f t="shared" si="188"/>
        <v>44258.482638888891</v>
      </c>
      <c r="G4354" s="5">
        <v>43647</v>
      </c>
      <c r="H4354" s="6">
        <v>58459</v>
      </c>
      <c r="I4354" s="7">
        <v>58459</v>
      </c>
      <c r="J4354" s="4" t="s">
        <v>37</v>
      </c>
      <c r="K4354" s="8" t="s">
        <v>16</v>
      </c>
      <c r="L4354" s="3" t="s">
        <v>1097</v>
      </c>
    </row>
    <row r="4355" spans="1:12" ht="114.95" customHeight="1">
      <c r="A4355" s="32">
        <v>4304</v>
      </c>
      <c r="B4355" s="2">
        <v>44278.667361111111</v>
      </c>
      <c r="C4355" s="3" t="s">
        <v>3933</v>
      </c>
      <c r="D4355" s="3" t="s">
        <v>3941</v>
      </c>
      <c r="E4355" s="4" t="s">
        <v>3943</v>
      </c>
      <c r="F4355" s="2">
        <f t="shared" si="188"/>
        <v>44292.667361111111</v>
      </c>
      <c r="G4355" s="5">
        <v>43622</v>
      </c>
      <c r="H4355" s="6">
        <v>50985</v>
      </c>
      <c r="I4355" s="7">
        <v>50985</v>
      </c>
      <c r="J4355" s="4" t="s">
        <v>37</v>
      </c>
      <c r="K4355" s="8" t="s">
        <v>16</v>
      </c>
      <c r="L4355" s="3" t="s">
        <v>1097</v>
      </c>
    </row>
    <row r="4356" spans="1:12" ht="114.95" customHeight="1">
      <c r="A4356" s="32">
        <v>4306</v>
      </c>
      <c r="B4356" s="2">
        <v>44278.716666666667</v>
      </c>
      <c r="C4356" s="3" t="s">
        <v>3933</v>
      </c>
      <c r="D4356" s="3" t="s">
        <v>560</v>
      </c>
      <c r="E4356" s="4" t="s">
        <v>3944</v>
      </c>
      <c r="F4356" s="2">
        <f t="shared" si="188"/>
        <v>44292.716666666667</v>
      </c>
      <c r="G4356" s="5">
        <v>43647</v>
      </c>
      <c r="H4356" s="6">
        <v>42927</v>
      </c>
      <c r="I4356" s="7">
        <v>42927</v>
      </c>
      <c r="J4356" s="4" t="s">
        <v>19</v>
      </c>
      <c r="K4356" s="8" t="s">
        <v>16</v>
      </c>
      <c r="L4356" s="3" t="s">
        <v>1097</v>
      </c>
    </row>
    <row r="4357" spans="1:12" ht="114.95" customHeight="1">
      <c r="A4357" s="32">
        <v>4307</v>
      </c>
      <c r="B4357" s="2">
        <v>44278.757638888892</v>
      </c>
      <c r="C4357" s="3" t="s">
        <v>3933</v>
      </c>
      <c r="D4357" s="3" t="s">
        <v>1001</v>
      </c>
      <c r="E4357" s="4" t="s">
        <v>3945</v>
      </c>
      <c r="F4357" s="2">
        <f t="shared" si="188"/>
        <v>44292.757638888892</v>
      </c>
      <c r="G4357" s="5">
        <v>43647</v>
      </c>
      <c r="H4357" s="6">
        <v>27539</v>
      </c>
      <c r="I4357" s="7">
        <v>27539</v>
      </c>
      <c r="J4357" s="4" t="s">
        <v>37</v>
      </c>
      <c r="K4357" s="8" t="s">
        <v>16</v>
      </c>
      <c r="L4357" s="3" t="s">
        <v>1097</v>
      </c>
    </row>
    <row r="4358" spans="1:12" ht="114.95" customHeight="1">
      <c r="A4358" s="32">
        <v>4308</v>
      </c>
      <c r="B4358" s="2">
        <v>44278.761805555558</v>
      </c>
      <c r="C4358" s="3" t="s">
        <v>3933</v>
      </c>
      <c r="D4358" s="3" t="s">
        <v>1258</v>
      </c>
      <c r="E4358" s="4" t="s">
        <v>631</v>
      </c>
      <c r="F4358" s="2">
        <f t="shared" si="188"/>
        <v>44292.761805555558</v>
      </c>
      <c r="G4358" s="5">
        <v>43646</v>
      </c>
      <c r="H4358" s="6">
        <v>27507</v>
      </c>
      <c r="I4358" s="7">
        <v>27507</v>
      </c>
      <c r="J4358" s="4" t="s">
        <v>166</v>
      </c>
      <c r="K4358" s="8" t="s">
        <v>16</v>
      </c>
      <c r="L4358" s="3" t="s">
        <v>1097</v>
      </c>
    </row>
    <row r="4359" spans="1:12" ht="114.95" customHeight="1">
      <c r="A4359" s="32">
        <v>4309</v>
      </c>
      <c r="B4359" s="2">
        <v>44278.767361111109</v>
      </c>
      <c r="C4359" s="3" t="s">
        <v>3933</v>
      </c>
      <c r="D4359" s="3" t="s">
        <v>3946</v>
      </c>
      <c r="E4359" s="4" t="s">
        <v>3947</v>
      </c>
      <c r="F4359" s="2">
        <f t="shared" si="188"/>
        <v>44292.767361111109</v>
      </c>
      <c r="G4359" s="5">
        <v>43920</v>
      </c>
      <c r="H4359" s="6">
        <v>25581</v>
      </c>
      <c r="I4359" s="7">
        <v>25581</v>
      </c>
      <c r="J4359" s="4" t="s">
        <v>51</v>
      </c>
      <c r="K4359" s="8" t="s">
        <v>16</v>
      </c>
      <c r="L4359" s="3"/>
    </row>
    <row r="4360" spans="1:12" ht="114.95" customHeight="1">
      <c r="A4360" s="32">
        <v>4320</v>
      </c>
      <c r="B4360" s="2">
        <v>44278.767361111109</v>
      </c>
      <c r="C4360" s="3" t="s">
        <v>3933</v>
      </c>
      <c r="D4360" s="3" t="s">
        <v>3946</v>
      </c>
      <c r="E4360" s="4" t="s">
        <v>3947</v>
      </c>
      <c r="F4360" s="2">
        <f>SUM(B4360 + 14)</f>
        <v>44292.767361111109</v>
      </c>
      <c r="G4360" s="5">
        <v>43920</v>
      </c>
      <c r="H4360" s="6">
        <v>25581</v>
      </c>
      <c r="I4360" s="7">
        <v>25581</v>
      </c>
      <c r="J4360" s="4" t="s">
        <v>51</v>
      </c>
      <c r="K4360" s="8" t="s">
        <v>16</v>
      </c>
      <c r="L4360" s="3"/>
    </row>
    <row r="4361" spans="1:12" ht="114.95" customHeight="1">
      <c r="A4361" s="32">
        <v>4303</v>
      </c>
      <c r="B4361" s="2">
        <v>44284.731249999997</v>
      </c>
      <c r="C4361" s="3" t="s">
        <v>3933</v>
      </c>
      <c r="D4361" s="3" t="s">
        <v>580</v>
      </c>
      <c r="E4361" s="4" t="s">
        <v>2624</v>
      </c>
      <c r="F4361" s="2">
        <f t="shared" ref="F4361:F4371" si="189">SUM(B4361+14)</f>
        <v>44298.731249999997</v>
      </c>
      <c r="G4361" s="5">
        <v>43647</v>
      </c>
      <c r="H4361" s="6">
        <v>136234</v>
      </c>
      <c r="I4361" s="7">
        <v>136234</v>
      </c>
      <c r="J4361" s="4" t="s">
        <v>19</v>
      </c>
      <c r="K4361" s="8" t="s">
        <v>16</v>
      </c>
      <c r="L4361" s="3" t="s">
        <v>1097</v>
      </c>
    </row>
    <row r="4362" spans="1:12" ht="114.95" customHeight="1">
      <c r="A4362" s="32">
        <v>4301</v>
      </c>
      <c r="B4362" s="2">
        <v>44284.963194444441</v>
      </c>
      <c r="C4362" s="3" t="s">
        <v>3933</v>
      </c>
      <c r="D4362" s="3" t="s">
        <v>3948</v>
      </c>
      <c r="E4362" s="4" t="s">
        <v>298</v>
      </c>
      <c r="F4362" s="2">
        <f t="shared" si="189"/>
        <v>44298.963194444441</v>
      </c>
      <c r="G4362" s="5">
        <v>43647</v>
      </c>
      <c r="H4362" s="6">
        <v>57552</v>
      </c>
      <c r="I4362" s="7">
        <v>57552</v>
      </c>
      <c r="J4362" s="4" t="s">
        <v>61</v>
      </c>
      <c r="K4362" s="8" t="s">
        <v>16</v>
      </c>
      <c r="L4362" s="3" t="s">
        <v>1097</v>
      </c>
    </row>
    <row r="4363" spans="1:12" ht="114.95" customHeight="1">
      <c r="A4363" s="32">
        <v>4305</v>
      </c>
      <c r="B4363" s="2">
        <v>44284.980555555558</v>
      </c>
      <c r="C4363" s="3" t="s">
        <v>3933</v>
      </c>
      <c r="D4363" s="3" t="s">
        <v>498</v>
      </c>
      <c r="E4363" s="4" t="s">
        <v>3949</v>
      </c>
      <c r="F4363" s="2">
        <f t="shared" si="189"/>
        <v>44298.980555555558</v>
      </c>
      <c r="G4363" s="5">
        <v>43922</v>
      </c>
      <c r="H4363" s="6">
        <v>46589</v>
      </c>
      <c r="I4363" s="7">
        <v>46589</v>
      </c>
      <c r="J4363" s="4" t="s">
        <v>61</v>
      </c>
      <c r="K4363" s="8" t="s">
        <v>16</v>
      </c>
      <c r="L4363" s="3"/>
    </row>
    <row r="4364" spans="1:12" ht="114.95" customHeight="1">
      <c r="A4364" s="32">
        <v>4302</v>
      </c>
      <c r="B4364" s="2">
        <v>44284.988194444442</v>
      </c>
      <c r="C4364" s="3" t="s">
        <v>3933</v>
      </c>
      <c r="D4364" s="3" t="s">
        <v>3950</v>
      </c>
      <c r="E4364" s="4" t="s">
        <v>3951</v>
      </c>
      <c r="F4364" s="2">
        <f t="shared" si="189"/>
        <v>44298.988194444442</v>
      </c>
      <c r="G4364" s="5">
        <v>43964</v>
      </c>
      <c r="H4364" s="6">
        <v>34316</v>
      </c>
      <c r="I4364" s="7">
        <v>34316</v>
      </c>
      <c r="J4364" s="4" t="s">
        <v>51</v>
      </c>
      <c r="K4364" s="8" t="s">
        <v>16</v>
      </c>
      <c r="L4364" s="3"/>
    </row>
    <row r="4365" spans="1:12" ht="114.95" customHeight="1">
      <c r="A4365" s="32">
        <v>4315</v>
      </c>
      <c r="B4365" s="2">
        <v>44299.703472222223</v>
      </c>
      <c r="C4365" s="3" t="s">
        <v>3933</v>
      </c>
      <c r="D4365" s="3" t="s">
        <v>3952</v>
      </c>
      <c r="E4365" s="4" t="s">
        <v>3953</v>
      </c>
      <c r="F4365" s="2">
        <f t="shared" si="189"/>
        <v>44313.703472222223</v>
      </c>
      <c r="G4365" s="5">
        <v>43678</v>
      </c>
      <c r="H4365" s="6">
        <v>31088</v>
      </c>
      <c r="I4365" s="7">
        <v>31088</v>
      </c>
      <c r="J4365" s="4" t="s">
        <v>61</v>
      </c>
      <c r="K4365" s="8" t="s">
        <v>16</v>
      </c>
      <c r="L4365" s="3" t="s">
        <v>1097</v>
      </c>
    </row>
    <row r="4366" spans="1:12" ht="114.95" customHeight="1">
      <c r="A4366" s="32">
        <v>4311</v>
      </c>
      <c r="B4366" s="2">
        <v>44300.625694444447</v>
      </c>
      <c r="C4366" s="3" t="s">
        <v>3933</v>
      </c>
      <c r="D4366" s="3" t="s">
        <v>3954</v>
      </c>
      <c r="E4366" s="4" t="s">
        <v>306</v>
      </c>
      <c r="F4366" s="2">
        <f t="shared" si="189"/>
        <v>44314.625694444447</v>
      </c>
      <c r="G4366" s="5">
        <v>43647</v>
      </c>
      <c r="H4366" s="6">
        <v>64993</v>
      </c>
      <c r="I4366" s="7">
        <v>64993</v>
      </c>
      <c r="J4366" s="4" t="s">
        <v>37</v>
      </c>
      <c r="K4366" s="8" t="s">
        <v>16</v>
      </c>
      <c r="L4366" s="3" t="s">
        <v>1097</v>
      </c>
    </row>
    <row r="4367" spans="1:12" ht="114.95" customHeight="1">
      <c r="A4367" s="32">
        <v>4316</v>
      </c>
      <c r="B4367" s="2">
        <v>44300.62777777778</v>
      </c>
      <c r="C4367" s="3" t="s">
        <v>3933</v>
      </c>
      <c r="D4367" s="3" t="s">
        <v>3955</v>
      </c>
      <c r="E4367" s="4" t="s">
        <v>3956</v>
      </c>
      <c r="F4367" s="2">
        <f t="shared" si="189"/>
        <v>44314.62777777778</v>
      </c>
      <c r="G4367" s="5">
        <v>43647</v>
      </c>
      <c r="H4367" s="6">
        <v>27965</v>
      </c>
      <c r="I4367" s="7">
        <v>27965</v>
      </c>
      <c r="J4367" s="4" t="s">
        <v>61</v>
      </c>
      <c r="K4367" s="8" t="s">
        <v>16</v>
      </c>
      <c r="L4367" s="3" t="s">
        <v>1097</v>
      </c>
    </row>
    <row r="4368" spans="1:12" ht="114.95" customHeight="1">
      <c r="A4368" s="32">
        <v>4310</v>
      </c>
      <c r="B4368" s="2">
        <v>44300.675000000003</v>
      </c>
      <c r="C4368" s="3" t="s">
        <v>3933</v>
      </c>
      <c r="D4368" s="3" t="s">
        <v>2574</v>
      </c>
      <c r="E4368" s="4" t="s">
        <v>3957</v>
      </c>
      <c r="F4368" s="2">
        <f t="shared" si="189"/>
        <v>44314.675000000003</v>
      </c>
      <c r="G4368" s="5">
        <v>43647</v>
      </c>
      <c r="H4368" s="6">
        <v>556553</v>
      </c>
      <c r="I4368" s="7">
        <v>556553</v>
      </c>
      <c r="J4368" s="4" t="s">
        <v>73</v>
      </c>
      <c r="K4368" s="8" t="s">
        <v>16</v>
      </c>
      <c r="L4368" s="3" t="s">
        <v>1097</v>
      </c>
    </row>
    <row r="4369" spans="1:12" ht="114.95" customHeight="1">
      <c r="A4369" s="32">
        <v>4314</v>
      </c>
      <c r="B4369" s="2">
        <v>44300.684027777781</v>
      </c>
      <c r="C4369" s="3" t="s">
        <v>3933</v>
      </c>
      <c r="D4369" s="3" t="s">
        <v>1819</v>
      </c>
      <c r="E4369" s="4" t="s">
        <v>3958</v>
      </c>
      <c r="F4369" s="2">
        <f t="shared" si="189"/>
        <v>44314.684027777781</v>
      </c>
      <c r="G4369" s="5">
        <v>43647</v>
      </c>
      <c r="H4369" s="6">
        <v>33088</v>
      </c>
      <c r="I4369" s="7">
        <v>33088</v>
      </c>
      <c r="J4369" s="4" t="s">
        <v>16</v>
      </c>
      <c r="K4369" s="8" t="s">
        <v>16</v>
      </c>
      <c r="L4369" s="3" t="s">
        <v>1110</v>
      </c>
    </row>
    <row r="4370" spans="1:12" ht="114.95" customHeight="1">
      <c r="A4370" s="32">
        <v>4312</v>
      </c>
      <c r="B4370" s="2">
        <v>44300.6875</v>
      </c>
      <c r="C4370" s="3" t="s">
        <v>3933</v>
      </c>
      <c r="D4370" s="3" t="s">
        <v>644</v>
      </c>
      <c r="E4370" s="4" t="s">
        <v>3959</v>
      </c>
      <c r="F4370" s="2">
        <f t="shared" si="189"/>
        <v>44314.6875</v>
      </c>
      <c r="G4370" s="5">
        <v>43466</v>
      </c>
      <c r="H4370" s="6">
        <v>57153</v>
      </c>
      <c r="I4370" s="7">
        <v>57153</v>
      </c>
      <c r="J4370" s="4" t="s">
        <v>73</v>
      </c>
      <c r="K4370" s="8" t="s">
        <v>16</v>
      </c>
      <c r="L4370" s="3" t="s">
        <v>1097</v>
      </c>
    </row>
    <row r="4371" spans="1:12" ht="114.95" customHeight="1">
      <c r="A4371" s="32">
        <v>4313</v>
      </c>
      <c r="B4371" s="2">
        <v>44300.6875</v>
      </c>
      <c r="C4371" s="3" t="s">
        <v>3933</v>
      </c>
      <c r="D4371" s="3" t="s">
        <v>361</v>
      </c>
      <c r="E4371" s="4" t="s">
        <v>126</v>
      </c>
      <c r="F4371" s="2">
        <f t="shared" si="189"/>
        <v>44314.6875</v>
      </c>
      <c r="G4371" s="5">
        <v>43647</v>
      </c>
      <c r="H4371" s="6">
        <v>37896</v>
      </c>
      <c r="I4371" s="7">
        <v>37896</v>
      </c>
      <c r="J4371" s="4" t="s">
        <v>73</v>
      </c>
      <c r="K4371" s="8" t="s">
        <v>16</v>
      </c>
      <c r="L4371" s="3" t="s">
        <v>1097</v>
      </c>
    </row>
    <row r="4372" spans="1:12" ht="114.95" customHeight="1">
      <c r="A4372" s="32">
        <v>4318</v>
      </c>
      <c r="B4372" s="2">
        <v>44320.104861111111</v>
      </c>
      <c r="C4372" s="3" t="s">
        <v>3933</v>
      </c>
      <c r="D4372" s="3" t="s">
        <v>3960</v>
      </c>
      <c r="E4372" s="4" t="s">
        <v>3961</v>
      </c>
      <c r="F4372" s="2">
        <f t="shared" ref="F4372:F4382" si="190">SUM(B4372 + 14)</f>
        <v>44334.104861111111</v>
      </c>
      <c r="G4372" s="5">
        <v>43647</v>
      </c>
      <c r="H4372" s="6">
        <v>28432</v>
      </c>
      <c r="I4372" s="7">
        <v>28432</v>
      </c>
      <c r="J4372" s="4" t="s">
        <v>37</v>
      </c>
      <c r="K4372" s="8" t="s">
        <v>16</v>
      </c>
      <c r="L4372" s="3" t="s">
        <v>2425</v>
      </c>
    </row>
    <row r="4373" spans="1:12" ht="114.95" customHeight="1">
      <c r="A4373" s="32">
        <v>4319</v>
      </c>
      <c r="B4373" s="2">
        <v>44320.116666666669</v>
      </c>
      <c r="C4373" s="3" t="s">
        <v>3933</v>
      </c>
      <c r="D4373" s="64" t="s">
        <v>375</v>
      </c>
      <c r="E4373" s="4" t="s">
        <v>3962</v>
      </c>
      <c r="F4373" s="2">
        <f t="shared" si="190"/>
        <v>44334.116666666669</v>
      </c>
      <c r="G4373" s="5">
        <v>43647</v>
      </c>
      <c r="H4373" s="6">
        <v>27311</v>
      </c>
      <c r="I4373" s="7">
        <v>27311</v>
      </c>
      <c r="J4373" s="4" t="s">
        <v>61</v>
      </c>
      <c r="K4373" s="8" t="s">
        <v>16</v>
      </c>
      <c r="L4373" s="3" t="s">
        <v>2425</v>
      </c>
    </row>
    <row r="4374" spans="1:12" ht="114.95" customHeight="1">
      <c r="A4374" s="32">
        <v>4317</v>
      </c>
      <c r="B4374" s="2">
        <v>44337.725694444445</v>
      </c>
      <c r="C4374" s="3" t="s">
        <v>3933</v>
      </c>
      <c r="D4374" s="3" t="s">
        <v>76</v>
      </c>
      <c r="E4374" s="4" t="s">
        <v>3963</v>
      </c>
      <c r="F4374" s="2">
        <f t="shared" si="190"/>
        <v>44351.725694444445</v>
      </c>
      <c r="G4374" s="5">
        <v>43647</v>
      </c>
      <c r="H4374" s="6">
        <v>76257</v>
      </c>
      <c r="I4374" s="7">
        <v>76257</v>
      </c>
      <c r="J4374" s="4" t="s">
        <v>16</v>
      </c>
      <c r="K4374" s="8" t="s">
        <v>16</v>
      </c>
      <c r="L4374" s="3" t="s">
        <v>2409</v>
      </c>
    </row>
    <row r="4375" spans="1:12" ht="114.95" customHeight="1">
      <c r="A4375" s="32">
        <v>4324</v>
      </c>
      <c r="B4375" s="2">
        <v>44357.539583333331</v>
      </c>
      <c r="C4375" s="3" t="s">
        <v>3933</v>
      </c>
      <c r="D4375" s="3" t="s">
        <v>1343</v>
      </c>
      <c r="E4375" s="4" t="s">
        <v>619</v>
      </c>
      <c r="F4375" s="2">
        <f t="shared" si="190"/>
        <v>44371.539583333331</v>
      </c>
      <c r="G4375" s="21">
        <v>44371</v>
      </c>
      <c r="H4375" s="23">
        <v>28375</v>
      </c>
      <c r="I4375" s="23">
        <v>28375</v>
      </c>
      <c r="J4375" s="13" t="s">
        <v>37</v>
      </c>
      <c r="K4375" s="24" t="s">
        <v>16</v>
      </c>
      <c r="L4375" s="3"/>
    </row>
    <row r="4376" spans="1:12" ht="114.95" customHeight="1">
      <c r="A4376" s="32">
        <v>4325</v>
      </c>
      <c r="B4376" s="2">
        <v>44361.697222222225</v>
      </c>
      <c r="C4376" s="3" t="s">
        <v>3933</v>
      </c>
      <c r="D4376" s="3" t="s">
        <v>560</v>
      </c>
      <c r="E4376" s="4" t="s">
        <v>3964</v>
      </c>
      <c r="F4376" s="2">
        <f t="shared" si="190"/>
        <v>44375.697222222225</v>
      </c>
      <c r="G4376" s="21">
        <v>44377</v>
      </c>
      <c r="H4376" s="23">
        <v>44048</v>
      </c>
      <c r="I4376" s="23">
        <v>44048</v>
      </c>
      <c r="J4376" s="13" t="s">
        <v>73</v>
      </c>
      <c r="K4376" s="24" t="s">
        <v>16</v>
      </c>
      <c r="L4376" s="3"/>
    </row>
    <row r="4377" spans="1:12" ht="114.95" customHeight="1">
      <c r="A4377" s="32">
        <v>4326</v>
      </c>
      <c r="B4377" s="2">
        <v>44361.703472222223</v>
      </c>
      <c r="C4377" s="3" t="s">
        <v>3933</v>
      </c>
      <c r="D4377" s="3" t="s">
        <v>3965</v>
      </c>
      <c r="E4377" s="4" t="s">
        <v>3966</v>
      </c>
      <c r="F4377" s="2">
        <f t="shared" si="190"/>
        <v>44375.703472222223</v>
      </c>
      <c r="G4377" s="21">
        <v>44377</v>
      </c>
      <c r="H4377" s="23">
        <v>27219</v>
      </c>
      <c r="I4377" s="23">
        <v>27219</v>
      </c>
      <c r="J4377" s="13" t="s">
        <v>73</v>
      </c>
      <c r="K4377" s="24" t="s">
        <v>16</v>
      </c>
      <c r="L4377" s="3"/>
    </row>
    <row r="4378" spans="1:12" ht="114.95" customHeight="1">
      <c r="A4378" s="32">
        <v>4322</v>
      </c>
      <c r="B4378" s="2">
        <v>44365.502083333333</v>
      </c>
      <c r="C4378" s="3" t="s">
        <v>3933</v>
      </c>
      <c r="D4378" s="3" t="s">
        <v>2574</v>
      </c>
      <c r="E4378" s="4" t="s">
        <v>3966</v>
      </c>
      <c r="F4378" s="2">
        <f t="shared" si="190"/>
        <v>44379.502083333333</v>
      </c>
      <c r="G4378" s="5">
        <v>44378</v>
      </c>
      <c r="H4378" s="6">
        <v>379105.2</v>
      </c>
      <c r="I4378" s="7">
        <v>379105.2</v>
      </c>
      <c r="J4378" s="4" t="s">
        <v>73</v>
      </c>
      <c r="K4378" s="8" t="s">
        <v>16</v>
      </c>
      <c r="L4378" s="3"/>
    </row>
    <row r="4379" spans="1:12" ht="114.95" customHeight="1">
      <c r="A4379" s="32">
        <v>4321</v>
      </c>
      <c r="B4379" s="2">
        <v>44365.503472222219</v>
      </c>
      <c r="C4379" s="3" t="s">
        <v>3933</v>
      </c>
      <c r="D4379" s="3" t="s">
        <v>361</v>
      </c>
      <c r="E4379" s="4" t="s">
        <v>3966</v>
      </c>
      <c r="F4379" s="2">
        <f t="shared" si="190"/>
        <v>44379.503472222219</v>
      </c>
      <c r="G4379" s="5">
        <v>44378</v>
      </c>
      <c r="H4379" s="6">
        <v>33093.839999999997</v>
      </c>
      <c r="I4379" s="7">
        <v>33093.839999999997</v>
      </c>
      <c r="J4379" s="4" t="s">
        <v>73</v>
      </c>
      <c r="K4379" s="8" t="s">
        <v>16</v>
      </c>
      <c r="L4379" s="3"/>
    </row>
    <row r="4380" spans="1:12" ht="114.95" customHeight="1">
      <c r="A4380" s="32">
        <v>4323</v>
      </c>
      <c r="B4380" s="2">
        <v>44368.798611111109</v>
      </c>
      <c r="C4380" s="3" t="s">
        <v>3933</v>
      </c>
      <c r="D4380" s="3" t="s">
        <v>580</v>
      </c>
      <c r="E4380" s="4" t="s">
        <v>3967</v>
      </c>
      <c r="F4380" s="2">
        <f t="shared" si="190"/>
        <v>44382.798611111109</v>
      </c>
      <c r="G4380" s="5">
        <v>44378</v>
      </c>
      <c r="H4380" s="6">
        <v>233550</v>
      </c>
      <c r="I4380" s="7">
        <v>233550</v>
      </c>
      <c r="J4380" s="4" t="s">
        <v>216</v>
      </c>
      <c r="K4380" s="8" t="s">
        <v>16</v>
      </c>
      <c r="L4380" s="3"/>
    </row>
    <row r="4381" spans="1:12" ht="114.95" customHeight="1">
      <c r="A4381" s="32">
        <v>4327</v>
      </c>
      <c r="B4381" s="2">
        <v>44425.693055555559</v>
      </c>
      <c r="C4381" s="3" t="s">
        <v>3933</v>
      </c>
      <c r="D4381" s="3" t="s">
        <v>3968</v>
      </c>
      <c r="E4381" s="4" t="s">
        <v>3969</v>
      </c>
      <c r="F4381" s="2">
        <f t="shared" si="190"/>
        <v>44439.693055555559</v>
      </c>
      <c r="G4381" s="21">
        <v>44396</v>
      </c>
      <c r="H4381" s="23">
        <v>19500</v>
      </c>
      <c r="I4381" s="23">
        <v>26000</v>
      </c>
      <c r="J4381" s="13" t="s">
        <v>15</v>
      </c>
      <c r="K4381" s="24" t="s">
        <v>16</v>
      </c>
      <c r="L4381" s="3"/>
    </row>
    <row r="4382" spans="1:12" ht="114.95" customHeight="1">
      <c r="A4382" s="32">
        <v>4328</v>
      </c>
      <c r="B4382" s="2">
        <v>44426.60833333333</v>
      </c>
      <c r="C4382" s="3" t="s">
        <v>3933</v>
      </c>
      <c r="D4382" s="3" t="s">
        <v>76</v>
      </c>
      <c r="E4382" s="4" t="s">
        <v>177</v>
      </c>
      <c r="F4382" s="2">
        <f t="shared" si="190"/>
        <v>44440.60833333333</v>
      </c>
      <c r="G4382" s="21">
        <v>42186</v>
      </c>
      <c r="H4382" s="23">
        <v>82000</v>
      </c>
      <c r="I4382" s="23">
        <v>85000</v>
      </c>
      <c r="J4382" s="13" t="s">
        <v>19</v>
      </c>
      <c r="K4382" s="24" t="s">
        <v>16</v>
      </c>
      <c r="L4382" s="3"/>
    </row>
    <row r="4383" spans="1:12" ht="114.95" customHeight="1">
      <c r="A4383" s="32">
        <v>4329</v>
      </c>
      <c r="B4383" s="2">
        <v>44463.477083333331</v>
      </c>
      <c r="C4383" s="3" t="s">
        <v>3933</v>
      </c>
      <c r="D4383" s="3" t="s">
        <v>1194</v>
      </c>
      <c r="E4383" s="4" t="s">
        <v>3970</v>
      </c>
      <c r="F4383" s="2">
        <f>SUM(B4383+14)</f>
        <v>44477.477083333331</v>
      </c>
      <c r="G4383" s="5">
        <v>44258</v>
      </c>
      <c r="H4383" s="6">
        <v>25000</v>
      </c>
      <c r="I4383" s="7">
        <v>50000</v>
      </c>
      <c r="J4383" s="4" t="s">
        <v>15</v>
      </c>
      <c r="K4383" s="8" t="s">
        <v>16</v>
      </c>
      <c r="L4383" s="3" t="s">
        <v>3547</v>
      </c>
    </row>
    <row r="4384" spans="1:12" ht="114.95" customHeight="1">
      <c r="A4384" s="32">
        <v>4330</v>
      </c>
      <c r="B4384" s="2">
        <v>44477.584722222222</v>
      </c>
      <c r="C4384" s="3" t="s">
        <v>3933</v>
      </c>
      <c r="D4384" s="3" t="s">
        <v>3971</v>
      </c>
      <c r="E4384" s="4" t="s">
        <v>3972</v>
      </c>
      <c r="F4384" s="2">
        <f>SUM(B4384+14)</f>
        <v>44491.584722222222</v>
      </c>
      <c r="G4384" s="5">
        <v>44564</v>
      </c>
      <c r="H4384" s="6">
        <v>98702</v>
      </c>
      <c r="I4384" s="7">
        <v>150000</v>
      </c>
      <c r="J4384" s="4" t="s">
        <v>15</v>
      </c>
      <c r="K4384" s="8" t="s">
        <v>16</v>
      </c>
      <c r="L4384" s="3"/>
    </row>
    <row r="4385" spans="1:12" ht="114.95" customHeight="1">
      <c r="A4385" s="32">
        <v>4331</v>
      </c>
      <c r="B4385" s="2">
        <v>44425.739583333336</v>
      </c>
      <c r="C4385" s="3" t="s">
        <v>3973</v>
      </c>
      <c r="D4385" s="3" t="s">
        <v>76</v>
      </c>
      <c r="E4385" s="4" t="s">
        <v>405</v>
      </c>
      <c r="F4385" s="2">
        <f>SUM(B4385+14)</f>
        <v>44439.739583333336</v>
      </c>
      <c r="G4385" s="5">
        <v>44013</v>
      </c>
      <c r="H4385" s="6">
        <v>48000</v>
      </c>
      <c r="I4385" s="7">
        <v>48000</v>
      </c>
      <c r="J4385" s="4" t="s">
        <v>15</v>
      </c>
      <c r="K4385" s="8" t="s">
        <v>16</v>
      </c>
      <c r="L4385" s="3" t="s">
        <v>568</v>
      </c>
    </row>
    <row r="4386" spans="1:12" ht="114.95" customHeight="1">
      <c r="A4386" s="32">
        <v>4332</v>
      </c>
      <c r="B4386" s="2">
        <v>44440.839583333334</v>
      </c>
      <c r="C4386" s="3" t="s">
        <v>3973</v>
      </c>
      <c r="D4386" s="3" t="s">
        <v>121</v>
      </c>
      <c r="E4386" s="4" t="s">
        <v>3974</v>
      </c>
      <c r="F4386" s="2">
        <f>SUM(B4386+14)</f>
        <v>44454.839583333334</v>
      </c>
      <c r="G4386" s="5">
        <v>44074</v>
      </c>
      <c r="H4386" s="6">
        <v>35000</v>
      </c>
      <c r="I4386" s="7">
        <v>45000</v>
      </c>
      <c r="J4386" s="4" t="s">
        <v>15</v>
      </c>
      <c r="K4386" s="8" t="s">
        <v>16</v>
      </c>
      <c r="L4386" s="3"/>
    </row>
    <row r="4387" spans="1:12" ht="114.95" customHeight="1">
      <c r="A4387" s="32">
        <v>4333</v>
      </c>
      <c r="B4387" s="2">
        <v>43187</v>
      </c>
      <c r="C4387" s="3" t="s">
        <v>3975</v>
      </c>
      <c r="D4387" s="3" t="s">
        <v>2785</v>
      </c>
      <c r="E4387" s="11" t="s">
        <v>2887</v>
      </c>
      <c r="F4387" s="2">
        <f>B4387+10</f>
        <v>43197</v>
      </c>
      <c r="G4387" s="2">
        <v>43313</v>
      </c>
      <c r="H4387" s="7">
        <v>43524</v>
      </c>
      <c r="I4387" s="7">
        <v>43524</v>
      </c>
      <c r="J4387" s="4" t="s">
        <v>19</v>
      </c>
      <c r="K4387" s="3" t="s">
        <v>16</v>
      </c>
      <c r="L4387" s="3"/>
    </row>
    <row r="4388" spans="1:12" ht="114.95" customHeight="1">
      <c r="A4388" s="32">
        <v>4334</v>
      </c>
      <c r="B4388" s="2">
        <v>43203</v>
      </c>
      <c r="C4388" s="3" t="s">
        <v>3975</v>
      </c>
      <c r="D4388" s="3" t="s">
        <v>3976</v>
      </c>
      <c r="E4388" s="4" t="s">
        <v>3977</v>
      </c>
      <c r="F4388" s="2">
        <f>B4388+10</f>
        <v>43213</v>
      </c>
      <c r="G4388" s="5">
        <v>43269</v>
      </c>
      <c r="H4388" s="7">
        <v>163553</v>
      </c>
      <c r="I4388" s="7">
        <v>163553</v>
      </c>
      <c r="J4388" s="4" t="s">
        <v>210</v>
      </c>
      <c r="K4388" s="8" t="s">
        <v>16</v>
      </c>
      <c r="L4388" s="3"/>
    </row>
    <row r="4389" spans="1:12" ht="114.95" customHeight="1">
      <c r="A4389" s="32">
        <v>4335</v>
      </c>
      <c r="B4389" s="2">
        <v>43252</v>
      </c>
      <c r="C4389" s="3" t="s">
        <v>3975</v>
      </c>
      <c r="D4389" s="3" t="s">
        <v>92</v>
      </c>
      <c r="E4389" s="4" t="s">
        <v>93</v>
      </c>
      <c r="F4389" s="2">
        <f>B4389+10</f>
        <v>43262</v>
      </c>
      <c r="G4389" s="5">
        <v>43282</v>
      </c>
      <c r="H4389" s="6">
        <v>25000</v>
      </c>
      <c r="I4389" s="7">
        <v>25000</v>
      </c>
      <c r="J4389" s="4" t="s">
        <v>314</v>
      </c>
      <c r="K4389" s="8" t="s">
        <v>16</v>
      </c>
      <c r="L4389" s="3"/>
    </row>
    <row r="4390" spans="1:12" ht="114.95" customHeight="1">
      <c r="A4390" s="32">
        <v>4336</v>
      </c>
      <c r="B4390" s="2">
        <v>43265</v>
      </c>
      <c r="C4390" s="3" t="s">
        <v>3975</v>
      </c>
      <c r="D4390" s="3" t="s">
        <v>2339</v>
      </c>
      <c r="E4390" s="4" t="s">
        <v>3978</v>
      </c>
      <c r="F4390" s="2">
        <f>B4390+10</f>
        <v>43275</v>
      </c>
      <c r="G4390" s="5">
        <v>43280</v>
      </c>
      <c r="H4390" s="6">
        <v>43396</v>
      </c>
      <c r="I4390" s="7">
        <v>43396</v>
      </c>
      <c r="J4390" s="4" t="s">
        <v>15</v>
      </c>
      <c r="K4390" s="8" t="s">
        <v>16</v>
      </c>
      <c r="L4390" s="3"/>
    </row>
    <row r="4391" spans="1:12" ht="114.95" customHeight="1">
      <c r="A4391" s="32">
        <v>4337</v>
      </c>
      <c r="B4391" s="2">
        <v>43266</v>
      </c>
      <c r="C4391" s="3" t="s">
        <v>3975</v>
      </c>
      <c r="D4391" s="3" t="s">
        <v>630</v>
      </c>
      <c r="E4391" s="4" t="s">
        <v>631</v>
      </c>
      <c r="F4391" s="2">
        <f>B4391+10</f>
        <v>43276</v>
      </c>
      <c r="G4391" s="5">
        <v>43282</v>
      </c>
      <c r="H4391" s="6">
        <v>40000</v>
      </c>
      <c r="I4391" s="7">
        <v>40000</v>
      </c>
      <c r="J4391" s="4" t="s">
        <v>37</v>
      </c>
      <c r="K4391" s="8" t="s">
        <v>16</v>
      </c>
      <c r="L4391" s="3"/>
    </row>
    <row r="4392" spans="1:12" ht="114.95" customHeight="1">
      <c r="A4392" s="32">
        <v>4349</v>
      </c>
      <c r="B4392" s="2">
        <v>43266</v>
      </c>
      <c r="C4392" s="3" t="s">
        <v>3975</v>
      </c>
      <c r="D4392" s="3" t="s">
        <v>277</v>
      </c>
      <c r="E4392" s="4" t="s">
        <v>3979</v>
      </c>
      <c r="F4392" s="2">
        <v>43280</v>
      </c>
      <c r="G4392" s="5">
        <v>43107</v>
      </c>
      <c r="H4392" s="6">
        <v>228000</v>
      </c>
      <c r="I4392" s="7">
        <v>228000</v>
      </c>
      <c r="J4392" s="4" t="s">
        <v>19</v>
      </c>
      <c r="K4392" s="8" t="s">
        <v>16</v>
      </c>
      <c r="L4392" s="3"/>
    </row>
    <row r="4393" spans="1:12" ht="114.95" customHeight="1">
      <c r="A4393" s="32">
        <v>4350</v>
      </c>
      <c r="B4393" s="2">
        <v>43266</v>
      </c>
      <c r="C4393" s="3" t="s">
        <v>3975</v>
      </c>
      <c r="D4393" s="3" t="s">
        <v>2448</v>
      </c>
      <c r="E4393" s="4" t="s">
        <v>706</v>
      </c>
      <c r="F4393" s="2">
        <v>43280</v>
      </c>
      <c r="G4393" s="5">
        <v>43107</v>
      </c>
      <c r="H4393" s="6">
        <v>180000</v>
      </c>
      <c r="I4393" s="7">
        <v>180000</v>
      </c>
      <c r="J4393" s="4" t="s">
        <v>19</v>
      </c>
      <c r="K4393" s="8" t="s">
        <v>16</v>
      </c>
      <c r="L4393" s="3"/>
    </row>
    <row r="4394" spans="1:12" ht="114.95" customHeight="1">
      <c r="A4394" s="32">
        <v>4352</v>
      </c>
      <c r="B4394" s="2">
        <v>43266</v>
      </c>
      <c r="C4394" s="3" t="s">
        <v>3975</v>
      </c>
      <c r="D4394" s="3" t="s">
        <v>765</v>
      </c>
      <c r="E4394" s="11" t="s">
        <v>120</v>
      </c>
      <c r="F4394" s="2">
        <v>43280</v>
      </c>
      <c r="G4394" s="5">
        <v>43107</v>
      </c>
      <c r="H4394" s="6">
        <v>63000</v>
      </c>
      <c r="I4394" s="7">
        <v>63000</v>
      </c>
      <c r="J4394" s="4" t="s">
        <v>19</v>
      </c>
      <c r="K4394" s="8" t="s">
        <v>16</v>
      </c>
      <c r="L4394" s="3"/>
    </row>
    <row r="4395" spans="1:12" ht="114.95" customHeight="1">
      <c r="A4395" s="32">
        <v>4353</v>
      </c>
      <c r="B4395" s="2">
        <v>43266</v>
      </c>
      <c r="C4395" s="3" t="s">
        <v>3975</v>
      </c>
      <c r="D4395" s="3" t="s">
        <v>3980</v>
      </c>
      <c r="E4395" s="4" t="s">
        <v>78</v>
      </c>
      <c r="F4395" s="2">
        <v>43280</v>
      </c>
      <c r="G4395" s="5">
        <v>43107</v>
      </c>
      <c r="H4395" s="6">
        <v>157992</v>
      </c>
      <c r="I4395" s="7">
        <v>157992</v>
      </c>
      <c r="J4395" s="4" t="s">
        <v>19</v>
      </c>
      <c r="K4395" s="8" t="s">
        <v>16</v>
      </c>
      <c r="L4395" s="3"/>
    </row>
    <row r="4396" spans="1:12" ht="114.95" customHeight="1">
      <c r="A4396" s="32">
        <v>4354</v>
      </c>
      <c r="B4396" s="2">
        <v>43266</v>
      </c>
      <c r="C4396" s="3" t="s">
        <v>3975</v>
      </c>
      <c r="D4396" s="3" t="s">
        <v>2654</v>
      </c>
      <c r="E4396" s="4" t="s">
        <v>3981</v>
      </c>
      <c r="F4396" s="2">
        <v>43280</v>
      </c>
      <c r="G4396" s="5">
        <v>43107</v>
      </c>
      <c r="H4396" s="6">
        <v>96000</v>
      </c>
      <c r="I4396" s="7">
        <v>96000</v>
      </c>
      <c r="J4396" s="4" t="s">
        <v>19</v>
      </c>
      <c r="K4396" s="8" t="s">
        <v>16</v>
      </c>
      <c r="L4396" s="3"/>
    </row>
    <row r="4397" spans="1:12" ht="114.95" customHeight="1">
      <c r="A4397" s="32">
        <v>4355</v>
      </c>
      <c r="B4397" s="2">
        <v>43266</v>
      </c>
      <c r="C4397" s="3" t="s">
        <v>3975</v>
      </c>
      <c r="D4397" s="3" t="s">
        <v>35</v>
      </c>
      <c r="E4397" s="4" t="s">
        <v>136</v>
      </c>
      <c r="F4397" s="2">
        <v>43280</v>
      </c>
      <c r="G4397" s="5">
        <v>43107</v>
      </c>
      <c r="H4397" s="6">
        <v>205000</v>
      </c>
      <c r="I4397" s="7">
        <v>205000</v>
      </c>
      <c r="J4397" s="4" t="s">
        <v>37</v>
      </c>
      <c r="K4397" s="8" t="s">
        <v>16</v>
      </c>
      <c r="L4397" s="3"/>
    </row>
    <row r="4398" spans="1:12" ht="114.95" customHeight="1">
      <c r="A4398" s="32">
        <v>4356</v>
      </c>
      <c r="B4398" s="2">
        <v>43266</v>
      </c>
      <c r="C4398" s="3" t="s">
        <v>3975</v>
      </c>
      <c r="D4398" s="3" t="s">
        <v>195</v>
      </c>
      <c r="E4398" s="4" t="s">
        <v>3982</v>
      </c>
      <c r="F4398" s="2">
        <v>43280</v>
      </c>
      <c r="G4398" s="5">
        <v>43107</v>
      </c>
      <c r="H4398" s="6">
        <v>97632</v>
      </c>
      <c r="I4398" s="7">
        <v>97632</v>
      </c>
      <c r="J4398" s="4" t="s">
        <v>19</v>
      </c>
      <c r="K4398" s="8" t="s">
        <v>16</v>
      </c>
      <c r="L4398" s="3"/>
    </row>
    <row r="4399" spans="1:12" ht="114.95" customHeight="1">
      <c r="A4399" s="32">
        <v>4338</v>
      </c>
      <c r="B4399" s="2">
        <v>43294</v>
      </c>
      <c r="C4399" s="3" t="s">
        <v>3975</v>
      </c>
      <c r="D4399" s="3" t="s">
        <v>3983</v>
      </c>
      <c r="E4399" s="11" t="s">
        <v>120</v>
      </c>
      <c r="F4399" s="2">
        <v>43308</v>
      </c>
      <c r="G4399" s="5">
        <v>43108</v>
      </c>
      <c r="H4399" s="6">
        <v>43523</v>
      </c>
      <c r="I4399" s="7">
        <v>43523</v>
      </c>
      <c r="J4399" s="4" t="s">
        <v>15</v>
      </c>
      <c r="K4399" s="8" t="s">
        <v>16</v>
      </c>
      <c r="L4399" s="3"/>
    </row>
    <row r="4400" spans="1:12" ht="114.95" customHeight="1">
      <c r="A4400" s="32">
        <v>4339</v>
      </c>
      <c r="B4400" s="2">
        <v>43299</v>
      </c>
      <c r="C4400" s="3" t="s">
        <v>3975</v>
      </c>
      <c r="D4400" s="3" t="s">
        <v>1013</v>
      </c>
      <c r="E4400" s="4" t="s">
        <v>3984</v>
      </c>
      <c r="F4400" s="2">
        <v>43108</v>
      </c>
      <c r="G4400" s="5">
        <v>43108</v>
      </c>
      <c r="H4400" s="6">
        <v>53793</v>
      </c>
      <c r="I4400" s="7">
        <v>53793</v>
      </c>
      <c r="J4400" s="4" t="s">
        <v>15</v>
      </c>
      <c r="K4400" s="8" t="s">
        <v>16</v>
      </c>
      <c r="L4400" s="3"/>
    </row>
    <row r="4401" spans="1:12" ht="114.95" customHeight="1">
      <c r="A4401" s="32">
        <v>4340</v>
      </c>
      <c r="B4401" s="2">
        <v>43304</v>
      </c>
      <c r="C4401" s="3" t="s">
        <v>3975</v>
      </c>
      <c r="D4401" s="3" t="s">
        <v>3985</v>
      </c>
      <c r="E4401" s="4" t="s">
        <v>3986</v>
      </c>
      <c r="F4401" s="2">
        <v>43259</v>
      </c>
      <c r="G4401" s="5">
        <v>43259</v>
      </c>
      <c r="H4401" s="6">
        <v>25000</v>
      </c>
      <c r="I4401" s="7">
        <v>25000</v>
      </c>
      <c r="J4401" s="4" t="s">
        <v>15</v>
      </c>
      <c r="K4401" s="8" t="s">
        <v>16</v>
      </c>
      <c r="L4401" s="3"/>
    </row>
    <row r="4402" spans="1:12" ht="114.95" customHeight="1">
      <c r="A4402" s="32">
        <v>4341</v>
      </c>
      <c r="B4402" s="2">
        <v>43305</v>
      </c>
      <c r="C4402" s="3" t="s">
        <v>3975</v>
      </c>
      <c r="D4402" s="3" t="s">
        <v>123</v>
      </c>
      <c r="E4402" s="4" t="s">
        <v>124</v>
      </c>
      <c r="F4402" s="2">
        <v>43289</v>
      </c>
      <c r="G4402" s="5">
        <v>40196</v>
      </c>
      <c r="H4402" s="6">
        <v>495437</v>
      </c>
      <c r="I4402" s="7">
        <v>495437</v>
      </c>
      <c r="J4402" s="4" t="s">
        <v>19</v>
      </c>
      <c r="K4402" s="8" t="s">
        <v>16</v>
      </c>
      <c r="L4402" s="3"/>
    </row>
    <row r="4403" spans="1:12" ht="114.95" customHeight="1">
      <c r="A4403" s="32">
        <v>4342</v>
      </c>
      <c r="B4403" s="2">
        <v>43305</v>
      </c>
      <c r="C4403" s="3" t="s">
        <v>3975</v>
      </c>
      <c r="D4403" s="3" t="s">
        <v>521</v>
      </c>
      <c r="E4403" s="4" t="s">
        <v>126</v>
      </c>
      <c r="F4403" s="2">
        <v>43289</v>
      </c>
      <c r="G4403" s="5">
        <v>40196</v>
      </c>
      <c r="H4403" s="6">
        <v>33000</v>
      </c>
      <c r="I4403" s="7">
        <v>33000</v>
      </c>
      <c r="J4403" s="4" t="s">
        <v>19</v>
      </c>
      <c r="K4403" s="8" t="s">
        <v>16</v>
      </c>
      <c r="L4403" s="3"/>
    </row>
    <row r="4404" spans="1:12" ht="114.95" customHeight="1">
      <c r="A4404" s="32">
        <v>4343</v>
      </c>
      <c r="B4404" s="2">
        <v>43305</v>
      </c>
      <c r="C4404" s="3" t="s">
        <v>3975</v>
      </c>
      <c r="D4404" s="3" t="s">
        <v>3346</v>
      </c>
      <c r="E4404" s="4" t="s">
        <v>93</v>
      </c>
      <c r="F4404" s="2">
        <v>43289</v>
      </c>
      <c r="G4404" s="5">
        <v>43332</v>
      </c>
      <c r="H4404" s="6">
        <v>205380</v>
      </c>
      <c r="I4404" s="7">
        <v>205380</v>
      </c>
      <c r="J4404" s="4" t="s">
        <v>15</v>
      </c>
      <c r="K4404" s="8" t="s">
        <v>16</v>
      </c>
      <c r="L4404" s="3"/>
    </row>
    <row r="4405" spans="1:12" ht="114.95" customHeight="1">
      <c r="A4405" s="32">
        <v>4344</v>
      </c>
      <c r="B4405" s="2">
        <v>43330</v>
      </c>
      <c r="C4405" s="3" t="s">
        <v>3975</v>
      </c>
      <c r="D4405" s="3" t="s">
        <v>129</v>
      </c>
      <c r="E4405" s="4" t="s">
        <v>3286</v>
      </c>
      <c r="F4405" s="2">
        <v>43109</v>
      </c>
      <c r="G4405" s="5">
        <v>40196</v>
      </c>
      <c r="H4405" s="6">
        <v>25500</v>
      </c>
      <c r="I4405" s="7">
        <v>25500</v>
      </c>
      <c r="J4405" s="4" t="s">
        <v>19</v>
      </c>
      <c r="K4405" s="8" t="s">
        <v>16</v>
      </c>
      <c r="L4405" s="3"/>
    </row>
    <row r="4406" spans="1:12" ht="114.95" customHeight="1">
      <c r="A4406" s="32">
        <v>4345</v>
      </c>
      <c r="B4406" s="2">
        <v>43330</v>
      </c>
      <c r="C4406" s="3" t="s">
        <v>3975</v>
      </c>
      <c r="D4406" s="3" t="s">
        <v>3987</v>
      </c>
      <c r="E4406" s="4" t="s">
        <v>2808</v>
      </c>
      <c r="F4406" s="2">
        <v>43109</v>
      </c>
      <c r="G4406" s="5">
        <v>43109</v>
      </c>
      <c r="H4406" s="6">
        <v>25000</v>
      </c>
      <c r="I4406" s="7">
        <v>25000</v>
      </c>
      <c r="J4406" s="4" t="s">
        <v>19</v>
      </c>
      <c r="K4406" s="8" t="s">
        <v>16</v>
      </c>
      <c r="L4406" s="3"/>
    </row>
    <row r="4407" spans="1:12" ht="114.95" customHeight="1">
      <c r="A4407" s="32">
        <v>4346</v>
      </c>
      <c r="B4407" s="2">
        <v>43330</v>
      </c>
      <c r="C4407" s="3" t="s">
        <v>3975</v>
      </c>
      <c r="D4407" s="3" t="s">
        <v>3988</v>
      </c>
      <c r="E4407" s="4" t="s">
        <v>2808</v>
      </c>
      <c r="F4407" s="2">
        <v>43109</v>
      </c>
      <c r="G4407" s="5">
        <v>43109</v>
      </c>
      <c r="H4407" s="6">
        <v>25000</v>
      </c>
      <c r="I4407" s="7">
        <v>25000</v>
      </c>
      <c r="J4407" s="4" t="s">
        <v>19</v>
      </c>
      <c r="K4407" s="8" t="s">
        <v>16</v>
      </c>
      <c r="L4407" s="3"/>
    </row>
    <row r="4408" spans="1:12" ht="114.95" customHeight="1">
      <c r="A4408" s="32">
        <v>4347</v>
      </c>
      <c r="B4408" s="2">
        <v>43330</v>
      </c>
      <c r="C4408" s="3" t="s">
        <v>3975</v>
      </c>
      <c r="D4408" s="3" t="s">
        <v>3989</v>
      </c>
      <c r="E4408" s="4" t="s">
        <v>2808</v>
      </c>
      <c r="F4408" s="2">
        <v>43109</v>
      </c>
      <c r="G4408" s="5">
        <v>43109</v>
      </c>
      <c r="H4408" s="6">
        <v>25000</v>
      </c>
      <c r="I4408" s="7">
        <v>25000</v>
      </c>
      <c r="J4408" s="4" t="s">
        <v>19</v>
      </c>
      <c r="K4408" s="8" t="s">
        <v>16</v>
      </c>
      <c r="L4408" s="3"/>
    </row>
    <row r="4409" spans="1:12" ht="114.95" customHeight="1">
      <c r="A4409" s="32">
        <v>4348</v>
      </c>
      <c r="B4409" s="2">
        <v>43330</v>
      </c>
      <c r="C4409" s="3" t="s">
        <v>3975</v>
      </c>
      <c r="D4409" s="3" t="s">
        <v>3990</v>
      </c>
      <c r="E4409" s="4" t="s">
        <v>2808</v>
      </c>
      <c r="F4409" s="2">
        <v>43109</v>
      </c>
      <c r="G4409" s="5">
        <v>43109</v>
      </c>
      <c r="H4409" s="6">
        <v>25000</v>
      </c>
      <c r="I4409" s="7">
        <v>25000</v>
      </c>
      <c r="J4409" s="4" t="s">
        <v>19</v>
      </c>
      <c r="K4409" s="8" t="s">
        <v>16</v>
      </c>
      <c r="L4409" s="3"/>
    </row>
    <row r="4410" spans="1:12" ht="114.95" customHeight="1">
      <c r="A4410" s="32">
        <v>4357</v>
      </c>
      <c r="B4410" s="2">
        <v>43358</v>
      </c>
      <c r="C4410" s="3" t="s">
        <v>3975</v>
      </c>
      <c r="D4410" s="3" t="s">
        <v>1084</v>
      </c>
      <c r="E4410" s="4" t="s">
        <v>527</v>
      </c>
      <c r="F4410" s="2">
        <f>B4410 + 14</f>
        <v>43372</v>
      </c>
      <c r="G4410" s="5">
        <v>43357</v>
      </c>
      <c r="H4410" s="6">
        <v>131660</v>
      </c>
      <c r="I4410" s="7">
        <v>131660</v>
      </c>
      <c r="J4410" s="4" t="s">
        <v>61</v>
      </c>
      <c r="K4410" s="8" t="s">
        <v>16</v>
      </c>
      <c r="L4410" s="3"/>
    </row>
    <row r="4411" spans="1:12" ht="114.95" customHeight="1">
      <c r="A4411" s="32">
        <v>4358</v>
      </c>
      <c r="B4411" s="2">
        <v>43368</v>
      </c>
      <c r="C4411" s="3" t="s">
        <v>3975</v>
      </c>
      <c r="D4411" s="3" t="s">
        <v>3991</v>
      </c>
      <c r="E4411" s="4" t="s">
        <v>3992</v>
      </c>
      <c r="F4411" s="2">
        <f>SUM(B4411 +14)</f>
        <v>43382</v>
      </c>
      <c r="G4411" s="5">
        <v>43383</v>
      </c>
      <c r="H4411" s="6">
        <v>40000</v>
      </c>
      <c r="I4411" s="7">
        <v>40000</v>
      </c>
      <c r="J4411" s="4" t="s">
        <v>15</v>
      </c>
      <c r="K4411" s="3" t="s">
        <v>16</v>
      </c>
      <c r="L4411" s="3"/>
    </row>
    <row r="4412" spans="1:12" ht="114.95" customHeight="1">
      <c r="A4412" s="32">
        <v>4351</v>
      </c>
      <c r="B4412" s="2">
        <v>43379</v>
      </c>
      <c r="C4412" s="3" t="s">
        <v>3975</v>
      </c>
      <c r="D4412" s="3" t="s">
        <v>3602</v>
      </c>
      <c r="E4412" s="4" t="s">
        <v>255</v>
      </c>
      <c r="F4412" s="2">
        <v>43275</v>
      </c>
      <c r="G4412" s="5">
        <v>43279</v>
      </c>
      <c r="H4412" s="6">
        <v>38685</v>
      </c>
      <c r="I4412" s="7">
        <v>38685</v>
      </c>
      <c r="J4412" s="4" t="s">
        <v>73</v>
      </c>
      <c r="K4412" s="8" t="s">
        <v>16</v>
      </c>
      <c r="L4412" s="3"/>
    </row>
    <row r="4413" spans="1:12" ht="114.95" customHeight="1">
      <c r="A4413" s="32">
        <v>4360</v>
      </c>
      <c r="B4413" s="2">
        <v>43453</v>
      </c>
      <c r="C4413" s="3" t="s">
        <v>3975</v>
      </c>
      <c r="D4413" s="3" t="s">
        <v>3993</v>
      </c>
      <c r="E4413" s="4" t="s">
        <v>2646</v>
      </c>
      <c r="F4413" s="2">
        <f t="shared" ref="F4413:F4418" si="191">SUM(B4413+14)</f>
        <v>43467</v>
      </c>
      <c r="G4413" s="5">
        <v>43469</v>
      </c>
      <c r="H4413" s="6">
        <v>147827</v>
      </c>
      <c r="I4413" s="7">
        <v>147827</v>
      </c>
      <c r="J4413" s="4" t="s">
        <v>15</v>
      </c>
      <c r="K4413" s="8" t="s">
        <v>16</v>
      </c>
      <c r="L4413" s="3"/>
    </row>
    <row r="4414" spans="1:12" ht="114.95" customHeight="1">
      <c r="A4414" s="32">
        <v>4359</v>
      </c>
      <c r="B4414" s="2">
        <v>43454</v>
      </c>
      <c r="C4414" s="3" t="s">
        <v>3975</v>
      </c>
      <c r="D4414" s="3" t="s">
        <v>1023</v>
      </c>
      <c r="E4414" s="4" t="s">
        <v>136</v>
      </c>
      <c r="F4414" s="2">
        <f t="shared" si="191"/>
        <v>43468</v>
      </c>
      <c r="G4414" s="5">
        <v>43477</v>
      </c>
      <c r="H4414" s="6">
        <v>280000</v>
      </c>
      <c r="I4414" s="7">
        <v>280000</v>
      </c>
      <c r="J4414" s="4" t="s">
        <v>37</v>
      </c>
      <c r="K4414" s="8" t="s">
        <v>16</v>
      </c>
      <c r="L4414" s="3"/>
    </row>
    <row r="4415" spans="1:12" ht="114.95" customHeight="1">
      <c r="A4415" s="32">
        <v>4361</v>
      </c>
      <c r="B4415" s="2">
        <v>43496</v>
      </c>
      <c r="C4415" s="3" t="s">
        <v>3975</v>
      </c>
      <c r="D4415" s="3" t="s">
        <v>3994</v>
      </c>
      <c r="E4415" s="4" t="s">
        <v>3995</v>
      </c>
      <c r="F4415" s="2">
        <f t="shared" si="191"/>
        <v>43510</v>
      </c>
      <c r="G4415" s="5">
        <v>43510</v>
      </c>
      <c r="H4415" s="6">
        <v>38760</v>
      </c>
      <c r="I4415" s="7">
        <v>38760</v>
      </c>
      <c r="J4415" s="4" t="s">
        <v>15</v>
      </c>
      <c r="K4415" s="8" t="s">
        <v>16</v>
      </c>
      <c r="L4415" s="3"/>
    </row>
    <row r="4416" spans="1:12" ht="114.95" customHeight="1">
      <c r="A4416" s="32">
        <v>4362</v>
      </c>
      <c r="B4416" s="2">
        <v>43532</v>
      </c>
      <c r="C4416" s="3" t="s">
        <v>3975</v>
      </c>
      <c r="D4416" s="3" t="s">
        <v>3996</v>
      </c>
      <c r="E4416" s="4" t="s">
        <v>3997</v>
      </c>
      <c r="F4416" s="2">
        <f t="shared" si="191"/>
        <v>43546</v>
      </c>
      <c r="G4416" s="5">
        <v>43546</v>
      </c>
      <c r="H4416" s="6">
        <v>32125</v>
      </c>
      <c r="I4416" s="7">
        <v>32125</v>
      </c>
      <c r="J4416" s="4" t="s">
        <v>15</v>
      </c>
      <c r="K4416" s="8" t="s">
        <v>16</v>
      </c>
      <c r="L4416" s="3"/>
    </row>
    <row r="4417" spans="1:12" ht="114.95" customHeight="1">
      <c r="A4417" s="32">
        <v>4363</v>
      </c>
      <c r="B4417" s="2">
        <v>43544</v>
      </c>
      <c r="C4417" s="3" t="s">
        <v>3975</v>
      </c>
      <c r="D4417" s="3" t="s">
        <v>3998</v>
      </c>
      <c r="E4417" s="4" t="s">
        <v>435</v>
      </c>
      <c r="F4417" s="2">
        <f t="shared" si="191"/>
        <v>43558</v>
      </c>
      <c r="G4417" s="5">
        <v>43647</v>
      </c>
      <c r="H4417" s="6">
        <v>25000</v>
      </c>
      <c r="I4417" s="7">
        <v>25000</v>
      </c>
      <c r="J4417" s="4" t="s">
        <v>210</v>
      </c>
      <c r="K4417" s="8" t="s">
        <v>16</v>
      </c>
      <c r="L4417" s="3"/>
    </row>
    <row r="4418" spans="1:12" ht="114.95" customHeight="1">
      <c r="A4418" s="32">
        <v>4364</v>
      </c>
      <c r="B4418" s="2">
        <v>43544</v>
      </c>
      <c r="C4418" s="3" t="s">
        <v>3975</v>
      </c>
      <c r="D4418" s="3" t="s">
        <v>312</v>
      </c>
      <c r="E4418" s="4" t="s">
        <v>298</v>
      </c>
      <c r="F4418" s="2">
        <f t="shared" si="191"/>
        <v>43558</v>
      </c>
      <c r="G4418" s="5">
        <v>43586</v>
      </c>
      <c r="H4418" s="6">
        <v>35640.370000000003</v>
      </c>
      <c r="I4418" s="7">
        <v>35640.370000000003</v>
      </c>
      <c r="J4418" s="4" t="s">
        <v>210</v>
      </c>
      <c r="K4418" s="8" t="s">
        <v>16</v>
      </c>
      <c r="L4418" s="3"/>
    </row>
    <row r="4419" spans="1:12" ht="114.95" customHeight="1">
      <c r="A4419" s="32">
        <v>4365</v>
      </c>
      <c r="B4419" s="2">
        <v>43612</v>
      </c>
      <c r="C4419" s="3" t="s">
        <v>3975</v>
      </c>
      <c r="D4419" s="3" t="s">
        <v>3999</v>
      </c>
      <c r="E4419" s="4" t="s">
        <v>4000</v>
      </c>
      <c r="F4419" s="2">
        <f>SUM(B4419 +14)</f>
        <v>43626</v>
      </c>
      <c r="G4419" s="5">
        <v>43628</v>
      </c>
      <c r="H4419" s="6">
        <v>80000</v>
      </c>
      <c r="I4419" s="7">
        <v>80000</v>
      </c>
      <c r="J4419" s="4" t="s">
        <v>15</v>
      </c>
      <c r="K4419" s="8" t="s">
        <v>16</v>
      </c>
      <c r="L4419" s="3"/>
    </row>
    <row r="4420" spans="1:12" ht="114.95" customHeight="1">
      <c r="A4420" s="32">
        <v>4375</v>
      </c>
      <c r="B4420" s="2">
        <v>43629</v>
      </c>
      <c r="C4420" s="3" t="s">
        <v>3975</v>
      </c>
      <c r="D4420" s="3" t="s">
        <v>3602</v>
      </c>
      <c r="E4420" s="4" t="s">
        <v>255</v>
      </c>
      <c r="F4420" s="2">
        <v>43643</v>
      </c>
      <c r="G4420" s="5">
        <v>43644</v>
      </c>
      <c r="H4420" s="6">
        <v>49000</v>
      </c>
      <c r="I4420" s="7">
        <v>49000</v>
      </c>
      <c r="J4420" s="4" t="s">
        <v>73</v>
      </c>
      <c r="K4420" s="8" t="s">
        <v>16</v>
      </c>
      <c r="L4420" s="3"/>
    </row>
    <row r="4421" spans="1:12" ht="114.95" customHeight="1">
      <c r="A4421" s="32">
        <v>4376</v>
      </c>
      <c r="B4421" s="2">
        <v>43629</v>
      </c>
      <c r="C4421" s="3" t="s">
        <v>3975</v>
      </c>
      <c r="D4421" s="3" t="s">
        <v>321</v>
      </c>
      <c r="E4421" s="4" t="s">
        <v>255</v>
      </c>
      <c r="F4421" s="2">
        <v>43643</v>
      </c>
      <c r="G4421" s="5">
        <v>43644</v>
      </c>
      <c r="H4421" s="6">
        <v>49000</v>
      </c>
      <c r="I4421" s="7">
        <v>49000</v>
      </c>
      <c r="J4421" s="4" t="s">
        <v>73</v>
      </c>
      <c r="K4421" s="8" t="s">
        <v>16</v>
      </c>
      <c r="L4421" s="3"/>
    </row>
    <row r="4422" spans="1:12" ht="114.95" customHeight="1">
      <c r="A4422" s="32">
        <v>4377</v>
      </c>
      <c r="B4422" s="2">
        <v>43629</v>
      </c>
      <c r="C4422" s="3" t="s">
        <v>3975</v>
      </c>
      <c r="D4422" s="3" t="s">
        <v>211</v>
      </c>
      <c r="E4422" s="4" t="s">
        <v>255</v>
      </c>
      <c r="F4422" s="2">
        <v>43643</v>
      </c>
      <c r="G4422" s="5">
        <v>43644</v>
      </c>
      <c r="H4422" s="6">
        <v>49000</v>
      </c>
      <c r="I4422" s="7">
        <v>49000</v>
      </c>
      <c r="J4422" s="4" t="s">
        <v>73</v>
      </c>
      <c r="K4422" s="8" t="s">
        <v>16</v>
      </c>
      <c r="L4422" s="3"/>
    </row>
    <row r="4423" spans="1:12" ht="114.95" customHeight="1">
      <c r="A4423" s="32">
        <v>4378</v>
      </c>
      <c r="B4423" s="2">
        <v>43629</v>
      </c>
      <c r="C4423" s="3" t="s">
        <v>3975</v>
      </c>
      <c r="D4423" s="3" t="s">
        <v>2654</v>
      </c>
      <c r="E4423" s="4" t="s">
        <v>347</v>
      </c>
      <c r="F4423" s="2">
        <v>43643</v>
      </c>
      <c r="G4423" s="5">
        <v>43472</v>
      </c>
      <c r="H4423" s="6">
        <v>99000</v>
      </c>
      <c r="I4423" s="7">
        <v>99000</v>
      </c>
      <c r="J4423" s="4" t="s">
        <v>19</v>
      </c>
      <c r="K4423" s="8" t="s">
        <v>16</v>
      </c>
      <c r="L4423" s="3"/>
    </row>
    <row r="4424" spans="1:12" ht="114.95" customHeight="1">
      <c r="A4424" s="32">
        <v>4367</v>
      </c>
      <c r="B4424" s="2">
        <v>43630</v>
      </c>
      <c r="C4424" s="3" t="s">
        <v>3975</v>
      </c>
      <c r="D4424" s="3" t="s">
        <v>630</v>
      </c>
      <c r="E4424" s="4" t="s">
        <v>631</v>
      </c>
      <c r="F4424" s="2">
        <v>43644</v>
      </c>
      <c r="G4424" s="5">
        <v>43472</v>
      </c>
      <c r="H4424" s="6">
        <v>39000</v>
      </c>
      <c r="I4424" s="7">
        <v>39000</v>
      </c>
      <c r="J4424" s="4" t="s">
        <v>19</v>
      </c>
      <c r="K4424" s="8" t="s">
        <v>16</v>
      </c>
      <c r="L4424" s="3"/>
    </row>
    <row r="4425" spans="1:12" ht="114.95" customHeight="1">
      <c r="A4425" s="32">
        <v>4368</v>
      </c>
      <c r="B4425" s="2">
        <v>43630</v>
      </c>
      <c r="C4425" s="3" t="s">
        <v>3975</v>
      </c>
      <c r="D4425" s="3" t="s">
        <v>195</v>
      </c>
      <c r="E4425" s="4" t="s">
        <v>3982</v>
      </c>
      <c r="F4425" s="2">
        <v>43644</v>
      </c>
      <c r="G4425" s="5">
        <v>43472</v>
      </c>
      <c r="H4425" s="6">
        <v>97632</v>
      </c>
      <c r="I4425" s="7">
        <v>97632</v>
      </c>
      <c r="J4425" s="4" t="s">
        <v>19</v>
      </c>
      <c r="K4425" s="8" t="s">
        <v>16</v>
      </c>
      <c r="L4425" s="3"/>
    </row>
    <row r="4426" spans="1:12" ht="114.95" customHeight="1">
      <c r="A4426" s="32">
        <v>4369</v>
      </c>
      <c r="B4426" s="2">
        <v>43630</v>
      </c>
      <c r="C4426" s="3" t="s">
        <v>3975</v>
      </c>
      <c r="D4426" s="3" t="s">
        <v>1220</v>
      </c>
      <c r="E4426" s="4" t="s">
        <v>93</v>
      </c>
      <c r="F4426" s="2">
        <v>43644</v>
      </c>
      <c r="G4426" s="5">
        <v>43624</v>
      </c>
      <c r="H4426" s="6">
        <v>205380</v>
      </c>
      <c r="I4426" s="7">
        <v>205380</v>
      </c>
      <c r="J4426" s="4" t="s">
        <v>19</v>
      </c>
      <c r="K4426" s="8" t="s">
        <v>16</v>
      </c>
      <c r="L4426" s="3"/>
    </row>
    <row r="4427" spans="1:12" ht="114.95" customHeight="1">
      <c r="A4427" s="32">
        <v>4370</v>
      </c>
      <c r="B4427" s="2">
        <v>43630</v>
      </c>
      <c r="C4427" s="3" t="s">
        <v>3975</v>
      </c>
      <c r="D4427" s="3" t="s">
        <v>765</v>
      </c>
      <c r="E4427" s="11" t="s">
        <v>120</v>
      </c>
      <c r="F4427" s="2">
        <v>43644</v>
      </c>
      <c r="G4427" s="5">
        <v>43472</v>
      </c>
      <c r="H4427" s="6">
        <v>89000</v>
      </c>
      <c r="I4427" s="7">
        <v>89000</v>
      </c>
      <c r="J4427" s="4" t="s">
        <v>19</v>
      </c>
      <c r="K4427" s="8" t="s">
        <v>16</v>
      </c>
      <c r="L4427" s="3"/>
    </row>
    <row r="4428" spans="1:12" ht="114.95" customHeight="1">
      <c r="A4428" s="32">
        <v>4371</v>
      </c>
      <c r="B4428" s="2">
        <v>43630</v>
      </c>
      <c r="C4428" s="3" t="s">
        <v>3975</v>
      </c>
      <c r="D4428" s="3" t="s">
        <v>123</v>
      </c>
      <c r="E4428" s="4" t="s">
        <v>124</v>
      </c>
      <c r="F4428" s="2">
        <v>43644</v>
      </c>
      <c r="G4428" s="5">
        <v>40197</v>
      </c>
      <c r="H4428" s="6">
        <v>548069</v>
      </c>
      <c r="I4428" s="7">
        <v>548069</v>
      </c>
      <c r="J4428" s="4" t="s">
        <v>19</v>
      </c>
      <c r="K4428" s="8" t="s">
        <v>16</v>
      </c>
      <c r="L4428" s="3"/>
    </row>
    <row r="4429" spans="1:12" ht="114.95" customHeight="1">
      <c r="A4429" s="32">
        <v>4372</v>
      </c>
      <c r="B4429" s="2">
        <v>43630</v>
      </c>
      <c r="C4429" s="3" t="s">
        <v>3975</v>
      </c>
      <c r="D4429" s="3" t="s">
        <v>277</v>
      </c>
      <c r="E4429" s="4" t="s">
        <v>3979</v>
      </c>
      <c r="F4429" s="2">
        <v>43644</v>
      </c>
      <c r="G4429" s="5">
        <v>43472</v>
      </c>
      <c r="H4429" s="6">
        <v>231180</v>
      </c>
      <c r="I4429" s="7">
        <v>231180</v>
      </c>
      <c r="J4429" s="4" t="s">
        <v>19</v>
      </c>
      <c r="K4429" s="8" t="s">
        <v>16</v>
      </c>
      <c r="L4429" s="3"/>
    </row>
    <row r="4430" spans="1:12" ht="114.95" customHeight="1">
      <c r="A4430" s="32">
        <v>4373</v>
      </c>
      <c r="B4430" s="2">
        <v>43630</v>
      </c>
      <c r="C4430" s="3" t="s">
        <v>3975</v>
      </c>
      <c r="D4430" s="3" t="s">
        <v>1084</v>
      </c>
      <c r="E4430" s="4" t="s">
        <v>78</v>
      </c>
      <c r="F4430" s="2">
        <v>43644</v>
      </c>
      <c r="G4430" s="5">
        <v>43472</v>
      </c>
      <c r="H4430" s="6">
        <v>173974</v>
      </c>
      <c r="I4430" s="7">
        <v>173974</v>
      </c>
      <c r="J4430" s="4" t="s">
        <v>202</v>
      </c>
      <c r="K4430" s="8" t="s">
        <v>16</v>
      </c>
      <c r="L4430" s="3"/>
    </row>
    <row r="4431" spans="1:12" ht="114.95" customHeight="1">
      <c r="A4431" s="32">
        <v>4374</v>
      </c>
      <c r="B4431" s="2">
        <v>43630</v>
      </c>
      <c r="C4431" s="3" t="s">
        <v>3975</v>
      </c>
      <c r="D4431" s="3" t="s">
        <v>2448</v>
      </c>
      <c r="E4431" s="4" t="s">
        <v>706</v>
      </c>
      <c r="F4431" s="2">
        <v>43644</v>
      </c>
      <c r="G4431" s="5">
        <v>43472</v>
      </c>
      <c r="H4431" s="6">
        <v>198000</v>
      </c>
      <c r="I4431" s="7">
        <v>198000</v>
      </c>
      <c r="J4431" s="4" t="s">
        <v>19</v>
      </c>
      <c r="K4431" s="8" t="s">
        <v>16</v>
      </c>
      <c r="L4431" s="3"/>
    </row>
    <row r="4432" spans="1:12" ht="114.95" customHeight="1">
      <c r="A4432" s="32">
        <v>4366</v>
      </c>
      <c r="B4432" s="2">
        <v>43635</v>
      </c>
      <c r="C4432" s="3" t="s">
        <v>3975</v>
      </c>
      <c r="D4432" s="3" t="s">
        <v>545</v>
      </c>
      <c r="E4432" s="4" t="s">
        <v>4001</v>
      </c>
      <c r="F4432" s="2">
        <v>43531</v>
      </c>
      <c r="G4432" s="5">
        <v>43531</v>
      </c>
      <c r="H4432" s="6">
        <v>130000</v>
      </c>
      <c r="I4432" s="7">
        <v>130000</v>
      </c>
      <c r="J4432" s="4" t="s">
        <v>15</v>
      </c>
      <c r="K4432" s="8" t="s">
        <v>16</v>
      </c>
      <c r="L4432" s="3"/>
    </row>
    <row r="4433" spans="1:12" ht="114.95" customHeight="1">
      <c r="A4433" s="32">
        <v>4379</v>
      </c>
      <c r="B4433" s="2">
        <v>43657</v>
      </c>
      <c r="C4433" s="3" t="s">
        <v>3975</v>
      </c>
      <c r="D4433" s="3" t="s">
        <v>310</v>
      </c>
      <c r="E4433" s="4" t="s">
        <v>523</v>
      </c>
      <c r="F4433" s="2">
        <f t="shared" ref="F4433:F4439" si="192">SUM(B4433+14)</f>
        <v>43671</v>
      </c>
      <c r="G4433" s="5">
        <v>43671</v>
      </c>
      <c r="H4433" s="6">
        <v>50000</v>
      </c>
      <c r="I4433" s="7">
        <v>50000</v>
      </c>
      <c r="J4433" s="4" t="s">
        <v>15</v>
      </c>
      <c r="K4433" s="8" t="s">
        <v>16</v>
      </c>
      <c r="L4433" s="3"/>
    </row>
    <row r="4434" spans="1:12" ht="114.95" customHeight="1">
      <c r="A4434" s="32">
        <v>4380</v>
      </c>
      <c r="B4434" s="2">
        <v>43662</v>
      </c>
      <c r="C4434" s="3" t="s">
        <v>3975</v>
      </c>
      <c r="D4434" s="3" t="s">
        <v>1350</v>
      </c>
      <c r="E4434" s="11" t="s">
        <v>120</v>
      </c>
      <c r="F4434" s="2">
        <f t="shared" si="192"/>
        <v>43676</v>
      </c>
      <c r="G4434" s="5">
        <v>43678</v>
      </c>
      <c r="H4434" s="6">
        <v>44832</v>
      </c>
      <c r="I4434" s="7">
        <v>44832</v>
      </c>
      <c r="J4434" s="4" t="s">
        <v>19</v>
      </c>
      <c r="K4434" s="8" t="s">
        <v>16</v>
      </c>
      <c r="L4434" s="3"/>
    </row>
    <row r="4435" spans="1:12" ht="114.95" customHeight="1">
      <c r="A4435" s="32">
        <v>4384</v>
      </c>
      <c r="B4435" s="2">
        <v>43691</v>
      </c>
      <c r="C4435" s="3" t="s">
        <v>3975</v>
      </c>
      <c r="D4435" s="3" t="s">
        <v>521</v>
      </c>
      <c r="E4435" s="4" t="s">
        <v>126</v>
      </c>
      <c r="F4435" s="2">
        <f t="shared" si="192"/>
        <v>43705</v>
      </c>
      <c r="G4435" s="5">
        <v>43739</v>
      </c>
      <c r="H4435" s="6">
        <v>33000</v>
      </c>
      <c r="I4435" s="7">
        <v>33000</v>
      </c>
      <c r="J4435" s="4" t="s">
        <v>19</v>
      </c>
      <c r="K4435" s="8" t="s">
        <v>16</v>
      </c>
      <c r="L4435" s="3"/>
    </row>
    <row r="4436" spans="1:12" ht="114.95" customHeight="1">
      <c r="A4436" s="32">
        <v>4385</v>
      </c>
      <c r="B4436" s="2">
        <v>43691</v>
      </c>
      <c r="C4436" s="3" t="s">
        <v>3975</v>
      </c>
      <c r="D4436" s="3" t="s">
        <v>3805</v>
      </c>
      <c r="E4436" s="4" t="s">
        <v>198</v>
      </c>
      <c r="F4436" s="2">
        <f t="shared" si="192"/>
        <v>43705</v>
      </c>
      <c r="G4436" s="5">
        <v>43739</v>
      </c>
      <c r="H4436" s="6">
        <v>25000</v>
      </c>
      <c r="I4436" s="7">
        <v>25000</v>
      </c>
      <c r="J4436" s="4" t="s">
        <v>73</v>
      </c>
      <c r="K4436" s="8" t="s">
        <v>16</v>
      </c>
      <c r="L4436" s="3"/>
    </row>
    <row r="4437" spans="1:12" ht="114.95" customHeight="1">
      <c r="A4437" s="32">
        <v>4381</v>
      </c>
      <c r="B4437" s="2">
        <v>43693</v>
      </c>
      <c r="C4437" s="3" t="s">
        <v>3975</v>
      </c>
      <c r="D4437" s="3" t="s">
        <v>3988</v>
      </c>
      <c r="E4437" s="4" t="s">
        <v>433</v>
      </c>
      <c r="F4437" s="2">
        <f t="shared" si="192"/>
        <v>43707</v>
      </c>
      <c r="G4437" s="5">
        <v>43709</v>
      </c>
      <c r="H4437" s="6">
        <v>25000</v>
      </c>
      <c r="I4437" s="7">
        <v>25000</v>
      </c>
      <c r="J4437" s="4" t="s">
        <v>19</v>
      </c>
      <c r="K4437" s="8" t="s">
        <v>16</v>
      </c>
      <c r="L4437" s="3"/>
    </row>
    <row r="4438" spans="1:12" ht="114.95" customHeight="1">
      <c r="A4438" s="32">
        <v>4382</v>
      </c>
      <c r="B4438" s="2">
        <v>43693</v>
      </c>
      <c r="C4438" s="3" t="s">
        <v>3975</v>
      </c>
      <c r="D4438" s="3" t="s">
        <v>3989</v>
      </c>
      <c r="E4438" s="4" t="s">
        <v>433</v>
      </c>
      <c r="F4438" s="2">
        <f t="shared" si="192"/>
        <v>43707</v>
      </c>
      <c r="G4438" s="5">
        <v>43709</v>
      </c>
      <c r="H4438" s="6">
        <v>25000</v>
      </c>
      <c r="I4438" s="7">
        <v>25000</v>
      </c>
      <c r="J4438" s="4" t="s">
        <v>19</v>
      </c>
      <c r="K4438" s="8" t="s">
        <v>16</v>
      </c>
      <c r="L4438" s="3"/>
    </row>
    <row r="4439" spans="1:12" ht="114.95" customHeight="1">
      <c r="A4439" s="32">
        <v>4383</v>
      </c>
      <c r="B4439" s="2">
        <v>43693</v>
      </c>
      <c r="C4439" s="3" t="s">
        <v>3975</v>
      </c>
      <c r="D4439" s="3" t="s">
        <v>3990</v>
      </c>
      <c r="E4439" s="4" t="s">
        <v>433</v>
      </c>
      <c r="F4439" s="2">
        <f t="shared" si="192"/>
        <v>43707</v>
      </c>
      <c r="G4439" s="5">
        <v>43709</v>
      </c>
      <c r="H4439" s="6">
        <v>25000</v>
      </c>
      <c r="I4439" s="7">
        <v>25000</v>
      </c>
      <c r="J4439" s="4" t="s">
        <v>19</v>
      </c>
      <c r="K4439" s="8" t="s">
        <v>16</v>
      </c>
      <c r="L4439" s="3"/>
    </row>
    <row r="4440" spans="1:12" ht="114.95" customHeight="1">
      <c r="A4440" s="32">
        <v>4386</v>
      </c>
      <c r="B4440" s="2">
        <v>43724.70208333333</v>
      </c>
      <c r="C4440" s="3" t="s">
        <v>3975</v>
      </c>
      <c r="D4440" s="3" t="s">
        <v>3988</v>
      </c>
      <c r="E4440" s="4" t="s">
        <v>4002</v>
      </c>
      <c r="F4440" s="2">
        <v>43738</v>
      </c>
      <c r="G4440" s="5">
        <v>43739</v>
      </c>
      <c r="H4440" s="6">
        <v>25000</v>
      </c>
      <c r="I4440" s="7">
        <v>50000</v>
      </c>
      <c r="J4440" s="4" t="s">
        <v>15</v>
      </c>
      <c r="K4440" s="8" t="s">
        <v>16</v>
      </c>
      <c r="L4440" s="3"/>
    </row>
    <row r="4441" spans="1:12" ht="114.95" customHeight="1">
      <c r="A4441" s="32">
        <v>4387</v>
      </c>
      <c r="B4441" s="2">
        <v>43724.711111111108</v>
      </c>
      <c r="C4441" s="3" t="s">
        <v>3975</v>
      </c>
      <c r="D4441" s="3" t="s">
        <v>3989</v>
      </c>
      <c r="E4441" s="4" t="s">
        <v>433</v>
      </c>
      <c r="F4441" s="2">
        <v>43738</v>
      </c>
      <c r="G4441" s="5">
        <v>43739</v>
      </c>
      <c r="H4441" s="6">
        <v>25000</v>
      </c>
      <c r="I4441" s="7">
        <v>50000</v>
      </c>
      <c r="J4441" s="4" t="s">
        <v>15</v>
      </c>
      <c r="K4441" s="8" t="s">
        <v>16</v>
      </c>
      <c r="L4441" s="3"/>
    </row>
    <row r="4442" spans="1:12" ht="114.95" customHeight="1">
      <c r="A4442" s="32">
        <v>4388</v>
      </c>
      <c r="B4442" s="2">
        <v>43724.714583333334</v>
      </c>
      <c r="C4442" s="3" t="s">
        <v>3975</v>
      </c>
      <c r="D4442" s="3" t="s">
        <v>1991</v>
      </c>
      <c r="E4442" s="4" t="s">
        <v>433</v>
      </c>
      <c r="F4442" s="2">
        <v>43738</v>
      </c>
      <c r="G4442" s="5">
        <v>43739</v>
      </c>
      <c r="H4442" s="6">
        <v>25000</v>
      </c>
      <c r="I4442" s="7">
        <v>50000</v>
      </c>
      <c r="J4442" s="4" t="s">
        <v>15</v>
      </c>
      <c r="K4442" s="8" t="s">
        <v>16</v>
      </c>
      <c r="L4442" s="3"/>
    </row>
    <row r="4443" spans="1:12" ht="114.95" customHeight="1">
      <c r="A4443" s="32">
        <v>4389</v>
      </c>
      <c r="B4443" s="2">
        <v>43724.71875</v>
      </c>
      <c r="C4443" s="3" t="s">
        <v>3975</v>
      </c>
      <c r="D4443" s="3" t="s">
        <v>459</v>
      </c>
      <c r="E4443" s="4" t="s">
        <v>433</v>
      </c>
      <c r="F4443" s="2">
        <v>43738</v>
      </c>
      <c r="G4443" s="5">
        <v>43739</v>
      </c>
      <c r="H4443" s="6">
        <v>25000</v>
      </c>
      <c r="I4443" s="7">
        <v>50000</v>
      </c>
      <c r="J4443" s="4" t="s">
        <v>15</v>
      </c>
      <c r="K4443" s="8" t="s">
        <v>16</v>
      </c>
      <c r="L4443" s="3"/>
    </row>
    <row r="4444" spans="1:12" ht="114.95" customHeight="1">
      <c r="A4444" s="32">
        <v>4390</v>
      </c>
      <c r="B4444" s="2">
        <v>43724.72152777778</v>
      </c>
      <c r="C4444" s="3" t="s">
        <v>3975</v>
      </c>
      <c r="D4444" s="3" t="s">
        <v>3990</v>
      </c>
      <c r="E4444" s="4" t="s">
        <v>433</v>
      </c>
      <c r="F4444" s="2">
        <v>43738</v>
      </c>
      <c r="G4444" s="5">
        <v>43739</v>
      </c>
      <c r="H4444" s="6">
        <v>25000</v>
      </c>
      <c r="I4444" s="7">
        <v>50000</v>
      </c>
      <c r="J4444" s="4" t="s">
        <v>15</v>
      </c>
      <c r="K4444" s="8" t="s">
        <v>16</v>
      </c>
      <c r="L4444" s="3"/>
    </row>
    <row r="4445" spans="1:12" ht="114.95" customHeight="1">
      <c r="A4445" s="32">
        <v>4391</v>
      </c>
      <c r="B4445" s="2">
        <v>43724.724305555559</v>
      </c>
      <c r="C4445" s="3" t="s">
        <v>3975</v>
      </c>
      <c r="D4445" s="3" t="s">
        <v>295</v>
      </c>
      <c r="E4445" s="4" t="s">
        <v>433</v>
      </c>
      <c r="F4445" s="2">
        <v>43738</v>
      </c>
      <c r="G4445" s="5">
        <v>43739</v>
      </c>
      <c r="H4445" s="6">
        <v>25000</v>
      </c>
      <c r="I4445" s="7">
        <v>50000</v>
      </c>
      <c r="J4445" s="4" t="s">
        <v>15</v>
      </c>
      <c r="K4445" s="8" t="s">
        <v>16</v>
      </c>
      <c r="L4445" s="3"/>
    </row>
    <row r="4446" spans="1:12" ht="114.95" customHeight="1">
      <c r="A4446" s="32">
        <v>4392</v>
      </c>
      <c r="B4446" s="12">
        <v>43908.883333333331</v>
      </c>
      <c r="C4446" s="13" t="s">
        <v>3975</v>
      </c>
      <c r="D4446" s="13" t="s">
        <v>4003</v>
      </c>
      <c r="E4446" s="13" t="s">
        <v>2116</v>
      </c>
      <c r="F4446" s="12">
        <f t="shared" ref="F4446:F4459" si="193">SUM(B4446+14)</f>
        <v>43922.883333333331</v>
      </c>
      <c r="G4446" s="12">
        <v>44063</v>
      </c>
      <c r="H4446" s="14">
        <v>82960</v>
      </c>
      <c r="I4446" s="14">
        <v>82960</v>
      </c>
      <c r="J4446" s="13" t="s">
        <v>15</v>
      </c>
      <c r="K4446" s="13" t="s">
        <v>16</v>
      </c>
      <c r="L4446" s="3"/>
    </row>
    <row r="4447" spans="1:12" ht="114.95" customHeight="1">
      <c r="A4447" s="32">
        <v>4393</v>
      </c>
      <c r="B4447" s="12">
        <v>43914.88958333333</v>
      </c>
      <c r="C4447" s="13" t="s">
        <v>3975</v>
      </c>
      <c r="D4447" s="13" t="s">
        <v>4004</v>
      </c>
      <c r="E4447" s="13" t="s">
        <v>4005</v>
      </c>
      <c r="F4447" s="12">
        <f t="shared" si="193"/>
        <v>43928.88958333333</v>
      </c>
      <c r="G4447" s="12">
        <v>43929</v>
      </c>
      <c r="H4447" s="14">
        <v>25343</v>
      </c>
      <c r="I4447" s="14">
        <v>50000</v>
      </c>
      <c r="J4447" s="13" t="s">
        <v>15</v>
      </c>
      <c r="K4447" s="13" t="s">
        <v>16</v>
      </c>
      <c r="L4447" s="3"/>
    </row>
    <row r="4448" spans="1:12" ht="114.95" customHeight="1">
      <c r="A4448" s="32">
        <v>4394</v>
      </c>
      <c r="B4448" s="2">
        <v>43970.67291666667</v>
      </c>
      <c r="C4448" s="3" t="s">
        <v>3975</v>
      </c>
      <c r="D4448" s="3" t="s">
        <v>564</v>
      </c>
      <c r="E4448" s="3" t="s">
        <v>136</v>
      </c>
      <c r="F4448" s="2">
        <f t="shared" si="193"/>
        <v>43984.67291666667</v>
      </c>
      <c r="G4448" s="2">
        <v>44194</v>
      </c>
      <c r="H4448" s="10">
        <v>175000</v>
      </c>
      <c r="I4448" s="10">
        <v>225000</v>
      </c>
      <c r="J4448" s="3" t="s">
        <v>37</v>
      </c>
      <c r="K4448" s="3" t="s">
        <v>16</v>
      </c>
      <c r="L4448" s="3"/>
    </row>
    <row r="4449" spans="1:12" ht="114.95" customHeight="1">
      <c r="A4449" s="32">
        <v>4395</v>
      </c>
      <c r="B4449" s="2">
        <v>43970.678472222222</v>
      </c>
      <c r="C4449" s="3" t="s">
        <v>3975</v>
      </c>
      <c r="D4449" s="3" t="s">
        <v>35</v>
      </c>
      <c r="E4449" s="3" t="s">
        <v>136</v>
      </c>
      <c r="F4449" s="2">
        <f t="shared" si="193"/>
        <v>43984.678472222222</v>
      </c>
      <c r="G4449" s="2">
        <v>44194</v>
      </c>
      <c r="H4449" s="10">
        <v>265000</v>
      </c>
      <c r="I4449" s="10">
        <v>345000</v>
      </c>
      <c r="J4449" s="3" t="s">
        <v>37</v>
      </c>
      <c r="K4449" s="3" t="s">
        <v>16</v>
      </c>
      <c r="L4449" s="3"/>
    </row>
    <row r="4450" spans="1:12" ht="114.95" customHeight="1">
      <c r="A4450" s="32">
        <v>4396</v>
      </c>
      <c r="B4450" s="2">
        <v>43980.701388888891</v>
      </c>
      <c r="C4450" s="3" t="s">
        <v>3975</v>
      </c>
      <c r="D4450" s="3" t="s">
        <v>1350</v>
      </c>
      <c r="E4450" s="3" t="s">
        <v>4006</v>
      </c>
      <c r="F4450" s="2">
        <f t="shared" si="193"/>
        <v>43994.701388888891</v>
      </c>
      <c r="G4450" s="2">
        <v>44044</v>
      </c>
      <c r="H4450" s="10">
        <v>42325</v>
      </c>
      <c r="I4450" s="10">
        <v>46174</v>
      </c>
      <c r="J4450" s="3" t="s">
        <v>19</v>
      </c>
      <c r="K4450" s="3" t="s">
        <v>16</v>
      </c>
      <c r="L4450" s="3"/>
    </row>
    <row r="4451" spans="1:12" ht="114.95" customHeight="1">
      <c r="A4451" s="32">
        <v>4397</v>
      </c>
      <c r="B4451" s="2">
        <v>43994.647222222222</v>
      </c>
      <c r="C4451" s="3" t="s">
        <v>3975</v>
      </c>
      <c r="D4451" s="3" t="s">
        <v>351</v>
      </c>
      <c r="E4451" s="3" t="s">
        <v>255</v>
      </c>
      <c r="F4451" s="2">
        <f t="shared" si="193"/>
        <v>44008.647222222222</v>
      </c>
      <c r="G4451" s="2">
        <v>44010</v>
      </c>
      <c r="H4451" s="10">
        <v>37000</v>
      </c>
      <c r="I4451" s="10">
        <v>45000</v>
      </c>
      <c r="J4451" s="3" t="s">
        <v>73</v>
      </c>
      <c r="K4451" s="3" t="s">
        <v>16</v>
      </c>
      <c r="L4451" s="3"/>
    </row>
    <row r="4452" spans="1:12" ht="114.95" customHeight="1">
      <c r="A4452" s="32">
        <v>4398</v>
      </c>
      <c r="B4452" s="2">
        <v>43997.864583333336</v>
      </c>
      <c r="C4452" s="3" t="s">
        <v>3975</v>
      </c>
      <c r="D4452" s="3" t="s">
        <v>277</v>
      </c>
      <c r="E4452" s="3" t="s">
        <v>4007</v>
      </c>
      <c r="F4452" s="2">
        <f t="shared" si="193"/>
        <v>44011.864583333336</v>
      </c>
      <c r="G4452" s="2">
        <v>44013</v>
      </c>
      <c r="H4452" s="10">
        <v>235000</v>
      </c>
      <c r="I4452" s="10">
        <v>300000</v>
      </c>
      <c r="J4452" s="3" t="s">
        <v>19</v>
      </c>
      <c r="K4452" s="3" t="s">
        <v>16</v>
      </c>
      <c r="L4452" s="3"/>
    </row>
    <row r="4453" spans="1:12" ht="114.95" customHeight="1">
      <c r="A4453" s="32">
        <v>4399</v>
      </c>
      <c r="B4453" s="2">
        <v>43997.886805555558</v>
      </c>
      <c r="C4453" s="3" t="s">
        <v>3975</v>
      </c>
      <c r="D4453" s="3" t="s">
        <v>2999</v>
      </c>
      <c r="E4453" s="3" t="s">
        <v>3982</v>
      </c>
      <c r="F4453" s="2">
        <f t="shared" si="193"/>
        <v>44011.886805555558</v>
      </c>
      <c r="G4453" s="2">
        <v>44013</v>
      </c>
      <c r="H4453" s="10">
        <v>100560</v>
      </c>
      <c r="I4453" s="10">
        <v>150000</v>
      </c>
      <c r="J4453" s="3" t="s">
        <v>19</v>
      </c>
      <c r="K4453" s="3" t="s">
        <v>16</v>
      </c>
      <c r="L4453" s="3"/>
    </row>
    <row r="4454" spans="1:12" ht="114.95" customHeight="1">
      <c r="A4454" s="32">
        <v>4400</v>
      </c>
      <c r="B4454" s="2">
        <v>43997.9</v>
      </c>
      <c r="C4454" s="3" t="s">
        <v>3975</v>
      </c>
      <c r="D4454" s="3" t="s">
        <v>1277</v>
      </c>
      <c r="E4454" s="3" t="s">
        <v>4008</v>
      </c>
      <c r="F4454" s="2">
        <f t="shared" si="193"/>
        <v>44011.9</v>
      </c>
      <c r="G4454" s="2">
        <v>44013</v>
      </c>
      <c r="H4454" s="10">
        <v>38000</v>
      </c>
      <c r="I4454" s="10">
        <v>41000</v>
      </c>
      <c r="J4454" s="3" t="s">
        <v>19</v>
      </c>
      <c r="K4454" s="3" t="s">
        <v>16</v>
      </c>
      <c r="L4454" s="3"/>
    </row>
    <row r="4455" spans="1:12" ht="114.95" customHeight="1">
      <c r="A4455" s="32">
        <v>4401</v>
      </c>
      <c r="B4455" s="2">
        <v>43997.92083333333</v>
      </c>
      <c r="C4455" s="3" t="s">
        <v>3975</v>
      </c>
      <c r="D4455" s="3" t="s">
        <v>1629</v>
      </c>
      <c r="E4455" s="3" t="s">
        <v>706</v>
      </c>
      <c r="F4455" s="2">
        <f t="shared" si="193"/>
        <v>44011.92083333333</v>
      </c>
      <c r="G4455" s="2">
        <v>44013</v>
      </c>
      <c r="H4455" s="10">
        <v>203000</v>
      </c>
      <c r="I4455" s="10">
        <v>250000</v>
      </c>
      <c r="J4455" s="3" t="s">
        <v>19</v>
      </c>
      <c r="K4455" s="3" t="s">
        <v>16</v>
      </c>
      <c r="L4455" s="3"/>
    </row>
    <row r="4456" spans="1:12" ht="114.95" customHeight="1">
      <c r="A4456" s="32">
        <v>4402</v>
      </c>
      <c r="B4456" s="2">
        <v>43997.931944444441</v>
      </c>
      <c r="C4456" s="3" t="s">
        <v>3975</v>
      </c>
      <c r="D4456" s="3" t="s">
        <v>1084</v>
      </c>
      <c r="E4456" s="3" t="s">
        <v>78</v>
      </c>
      <c r="F4456" s="2">
        <f t="shared" si="193"/>
        <v>44011.931944444441</v>
      </c>
      <c r="G4456" s="2">
        <v>44013</v>
      </c>
      <c r="H4456" s="10">
        <v>209000</v>
      </c>
      <c r="I4456" s="10">
        <v>250000</v>
      </c>
      <c r="J4456" s="3" t="s">
        <v>19</v>
      </c>
      <c r="K4456" s="3" t="s">
        <v>16</v>
      </c>
      <c r="L4456" s="3"/>
    </row>
    <row r="4457" spans="1:12" ht="114.95" customHeight="1">
      <c r="A4457" s="32">
        <v>4403</v>
      </c>
      <c r="B4457" s="2">
        <v>43997.938888888886</v>
      </c>
      <c r="C4457" s="3" t="s">
        <v>3975</v>
      </c>
      <c r="D4457" s="3" t="s">
        <v>630</v>
      </c>
      <c r="E4457" s="3" t="s">
        <v>4009</v>
      </c>
      <c r="F4457" s="2">
        <f t="shared" si="193"/>
        <v>44011.938888888886</v>
      </c>
      <c r="G4457" s="2">
        <v>44013</v>
      </c>
      <c r="H4457" s="10">
        <v>40700</v>
      </c>
      <c r="I4457" s="10">
        <v>60000</v>
      </c>
      <c r="J4457" s="3" t="s">
        <v>19</v>
      </c>
      <c r="K4457" s="3" t="s">
        <v>16</v>
      </c>
      <c r="L4457" s="3"/>
    </row>
    <row r="4458" spans="1:12" ht="114.95" customHeight="1">
      <c r="A4458" s="32">
        <v>4404</v>
      </c>
      <c r="B4458" s="2">
        <v>43998.493750000001</v>
      </c>
      <c r="C4458" s="3" t="s">
        <v>3975</v>
      </c>
      <c r="D4458" s="3" t="s">
        <v>2654</v>
      </c>
      <c r="E4458" s="3" t="s">
        <v>4010</v>
      </c>
      <c r="F4458" s="2">
        <f t="shared" si="193"/>
        <v>44012.493750000001</v>
      </c>
      <c r="G4458" s="2">
        <v>44013</v>
      </c>
      <c r="H4458" s="10">
        <v>102000</v>
      </c>
      <c r="I4458" s="10">
        <v>150000</v>
      </c>
      <c r="J4458" s="3" t="s">
        <v>19</v>
      </c>
      <c r="K4458" s="3" t="s">
        <v>16</v>
      </c>
      <c r="L4458" s="3"/>
    </row>
    <row r="4459" spans="1:12" ht="114.95" customHeight="1">
      <c r="A4459" s="32">
        <v>4405</v>
      </c>
      <c r="B4459" s="2">
        <v>43999.914583333331</v>
      </c>
      <c r="C4459" s="3" t="s">
        <v>3975</v>
      </c>
      <c r="D4459" s="3" t="s">
        <v>765</v>
      </c>
      <c r="E4459" s="3" t="s">
        <v>120</v>
      </c>
      <c r="F4459" s="2">
        <f t="shared" si="193"/>
        <v>44013.914583333331</v>
      </c>
      <c r="G4459" s="2">
        <v>44013</v>
      </c>
      <c r="H4459" s="10">
        <v>90000</v>
      </c>
      <c r="I4459" s="10">
        <v>200000</v>
      </c>
      <c r="J4459" s="3" t="s">
        <v>15</v>
      </c>
      <c r="K4459" s="3" t="s">
        <v>16</v>
      </c>
      <c r="L4459" s="3"/>
    </row>
    <row r="4460" spans="1:12" ht="114.95" customHeight="1">
      <c r="A4460" s="32">
        <v>4416</v>
      </c>
      <c r="B4460" s="28">
        <v>43999.914583333331</v>
      </c>
      <c r="C4460" s="3" t="s">
        <v>3975</v>
      </c>
      <c r="D4460" s="3" t="s">
        <v>765</v>
      </c>
      <c r="E4460" s="3" t="s">
        <v>120</v>
      </c>
      <c r="F4460" s="28">
        <v>44010</v>
      </c>
      <c r="G4460" s="28">
        <v>44013</v>
      </c>
      <c r="H4460" s="7">
        <v>90000</v>
      </c>
      <c r="I4460" s="7">
        <v>200000</v>
      </c>
      <c r="J4460" s="3" t="s">
        <v>15</v>
      </c>
      <c r="K4460" s="29" t="s">
        <v>16</v>
      </c>
      <c r="L4460" s="3"/>
    </row>
    <row r="4461" spans="1:12" ht="114.95" customHeight="1">
      <c r="A4461" s="32">
        <v>4406</v>
      </c>
      <c r="B4461" s="2">
        <v>43999.920138888891</v>
      </c>
      <c r="C4461" s="3" t="s">
        <v>3975</v>
      </c>
      <c r="D4461" s="3" t="s">
        <v>339</v>
      </c>
      <c r="E4461" s="3" t="s">
        <v>120</v>
      </c>
      <c r="F4461" s="2">
        <f>SUM(B4461+14)</f>
        <v>44013.920138888891</v>
      </c>
      <c r="G4461" s="2">
        <v>44013</v>
      </c>
      <c r="H4461" s="10">
        <v>90000</v>
      </c>
      <c r="I4461" s="10">
        <v>200000</v>
      </c>
      <c r="J4461" s="3" t="s">
        <v>15</v>
      </c>
      <c r="K4461" s="3" t="s">
        <v>16</v>
      </c>
      <c r="L4461" s="3"/>
    </row>
    <row r="4462" spans="1:12" ht="114.95" customHeight="1">
      <c r="A4462" s="32">
        <v>4417</v>
      </c>
      <c r="B4462" s="28">
        <v>43999.920138888891</v>
      </c>
      <c r="C4462" s="3" t="s">
        <v>3975</v>
      </c>
      <c r="D4462" s="3" t="s">
        <v>339</v>
      </c>
      <c r="E4462" s="3" t="s">
        <v>120</v>
      </c>
      <c r="F4462" s="28">
        <v>44010</v>
      </c>
      <c r="G4462" s="28">
        <v>44013</v>
      </c>
      <c r="H4462" s="7">
        <v>90000</v>
      </c>
      <c r="I4462" s="7">
        <v>200000</v>
      </c>
      <c r="J4462" s="3" t="s">
        <v>15</v>
      </c>
      <c r="K4462" s="29" t="s">
        <v>16</v>
      </c>
      <c r="L4462" s="3"/>
    </row>
    <row r="4463" spans="1:12" ht="114.95" customHeight="1">
      <c r="A4463" s="32">
        <v>4407</v>
      </c>
      <c r="B4463" s="2">
        <v>44004.706944444442</v>
      </c>
      <c r="C4463" s="3" t="s">
        <v>3975</v>
      </c>
      <c r="D4463" s="3" t="s">
        <v>229</v>
      </c>
      <c r="E4463" s="3" t="s">
        <v>4011</v>
      </c>
      <c r="F4463" s="2">
        <f>SUM(B4463+14)</f>
        <v>44018.706944444442</v>
      </c>
      <c r="G4463" s="2">
        <v>44019</v>
      </c>
      <c r="H4463" s="10">
        <v>63150</v>
      </c>
      <c r="I4463" s="10">
        <v>148290</v>
      </c>
      <c r="J4463" s="3" t="s">
        <v>15</v>
      </c>
      <c r="K4463" s="3" t="s">
        <v>16</v>
      </c>
      <c r="L4463" s="3"/>
    </row>
    <row r="4464" spans="1:12" ht="114.95" customHeight="1">
      <c r="A4464" s="32">
        <v>4408</v>
      </c>
      <c r="B4464" s="2">
        <v>44008.704861111109</v>
      </c>
      <c r="C4464" s="3" t="s">
        <v>3975</v>
      </c>
      <c r="D4464" s="3" t="s">
        <v>127</v>
      </c>
      <c r="E4464" s="3" t="s">
        <v>4012</v>
      </c>
      <c r="F4464" s="2">
        <f>SUM(B4464+14)</f>
        <v>44022.704861111109</v>
      </c>
      <c r="G4464" s="2">
        <v>44010</v>
      </c>
      <c r="H4464" s="10">
        <v>34202</v>
      </c>
      <c r="I4464" s="10">
        <v>40000</v>
      </c>
      <c r="J4464" s="3" t="s">
        <v>61</v>
      </c>
      <c r="K4464" s="3" t="s">
        <v>16</v>
      </c>
      <c r="L4464" s="3"/>
    </row>
    <row r="4465" spans="1:12" ht="114.95" customHeight="1">
      <c r="A4465" s="32">
        <v>4409</v>
      </c>
      <c r="B4465" s="2">
        <v>44014.406944444447</v>
      </c>
      <c r="C4465" s="3" t="s">
        <v>3975</v>
      </c>
      <c r="D4465" s="3" t="s">
        <v>192</v>
      </c>
      <c r="E4465" s="3" t="s">
        <v>180</v>
      </c>
      <c r="F4465" s="2">
        <v>44025</v>
      </c>
      <c r="G4465" s="2">
        <v>44060</v>
      </c>
      <c r="H4465" s="10">
        <v>219996</v>
      </c>
      <c r="I4465" s="10">
        <v>257415</v>
      </c>
      <c r="J4465" s="3" t="s">
        <v>216</v>
      </c>
      <c r="K4465" s="3" t="s">
        <v>16</v>
      </c>
      <c r="L4465" s="3"/>
    </row>
    <row r="4466" spans="1:12" ht="114.95" customHeight="1">
      <c r="A4466" s="32">
        <v>4410</v>
      </c>
      <c r="B4466" s="2">
        <v>44028.875</v>
      </c>
      <c r="C4466" s="3" t="s">
        <v>3975</v>
      </c>
      <c r="D4466" s="3" t="s">
        <v>123</v>
      </c>
      <c r="E4466" s="3" t="s">
        <v>1174</v>
      </c>
      <c r="F4466" s="2">
        <f>SUM(B4466+14)</f>
        <v>44042.875</v>
      </c>
      <c r="G4466" s="2">
        <v>44105</v>
      </c>
      <c r="H4466" s="10">
        <v>580000</v>
      </c>
      <c r="I4466" s="10">
        <v>600000</v>
      </c>
      <c r="J4466" s="3" t="s">
        <v>19</v>
      </c>
      <c r="K4466" s="3" t="s">
        <v>16</v>
      </c>
      <c r="L4466" s="3"/>
    </row>
    <row r="4467" spans="1:12" ht="114.95" customHeight="1">
      <c r="A4467" s="32">
        <v>4411</v>
      </c>
      <c r="B4467" s="2">
        <v>44028.887499999997</v>
      </c>
      <c r="C4467" s="3" t="s">
        <v>3975</v>
      </c>
      <c r="D4467" s="3" t="s">
        <v>521</v>
      </c>
      <c r="E4467" s="3" t="s">
        <v>4013</v>
      </c>
      <c r="F4467" s="2">
        <f>SUM(B4467+14)</f>
        <v>44042.887499999997</v>
      </c>
      <c r="G4467" s="2">
        <v>44105</v>
      </c>
      <c r="H4467" s="10">
        <v>36000</v>
      </c>
      <c r="I4467" s="10">
        <v>40000</v>
      </c>
      <c r="J4467" s="3" t="s">
        <v>19</v>
      </c>
      <c r="K4467" s="3" t="s">
        <v>16</v>
      </c>
      <c r="L4467" s="3"/>
    </row>
    <row r="4468" spans="1:12" ht="114.95" customHeight="1">
      <c r="A4468" s="32">
        <v>4412</v>
      </c>
      <c r="B4468" s="2">
        <v>44028.890277777777</v>
      </c>
      <c r="C4468" s="3" t="s">
        <v>3975</v>
      </c>
      <c r="D4468" s="3" t="s">
        <v>129</v>
      </c>
      <c r="E4468" s="3" t="s">
        <v>4014</v>
      </c>
      <c r="F4468" s="2">
        <f>SUM(B4468+14)</f>
        <v>44042.890277777777</v>
      </c>
      <c r="G4468" s="2">
        <v>44105</v>
      </c>
      <c r="H4468" s="10">
        <v>28000</v>
      </c>
      <c r="I4468" s="10">
        <v>30000</v>
      </c>
      <c r="J4468" s="3" t="s">
        <v>19</v>
      </c>
      <c r="K4468" s="3" t="s">
        <v>16</v>
      </c>
      <c r="L4468" s="3"/>
    </row>
    <row r="4469" spans="1:12" ht="114.95" customHeight="1">
      <c r="A4469" s="32">
        <v>4418</v>
      </c>
      <c r="B4469" s="28">
        <v>44047.893055555556</v>
      </c>
      <c r="C4469" s="3" t="s">
        <v>3975</v>
      </c>
      <c r="D4469" s="3" t="s">
        <v>349</v>
      </c>
      <c r="E4469" s="3" t="s">
        <v>793</v>
      </c>
      <c r="F4469" s="28">
        <v>44058</v>
      </c>
      <c r="G4469" s="28">
        <v>43678</v>
      </c>
      <c r="H4469" s="7">
        <v>25000</v>
      </c>
      <c r="I4469" s="7">
        <v>29000</v>
      </c>
      <c r="J4469" s="3" t="s">
        <v>51</v>
      </c>
      <c r="K4469" s="29" t="s">
        <v>16</v>
      </c>
      <c r="L4469" s="3"/>
    </row>
    <row r="4470" spans="1:12" ht="114.95" customHeight="1">
      <c r="A4470" s="32">
        <v>4419</v>
      </c>
      <c r="B4470" s="28">
        <v>44048.95208333333</v>
      </c>
      <c r="C4470" s="3" t="s">
        <v>3975</v>
      </c>
      <c r="D4470" s="3" t="s">
        <v>349</v>
      </c>
      <c r="E4470" s="3" t="s">
        <v>793</v>
      </c>
      <c r="F4470" s="28">
        <v>44059</v>
      </c>
      <c r="G4470" s="28">
        <v>44044</v>
      </c>
      <c r="H4470" s="7">
        <v>20000</v>
      </c>
      <c r="I4470" s="7">
        <v>100000</v>
      </c>
      <c r="J4470" s="3" t="s">
        <v>51</v>
      </c>
      <c r="K4470" s="29" t="s">
        <v>16</v>
      </c>
      <c r="L4470" s="3"/>
    </row>
    <row r="4471" spans="1:12" ht="114.95" customHeight="1">
      <c r="A4471" s="32">
        <v>4413</v>
      </c>
      <c r="B4471" s="2">
        <v>44057.695833333331</v>
      </c>
      <c r="C4471" s="3" t="s">
        <v>3975</v>
      </c>
      <c r="D4471" s="3" t="s">
        <v>832</v>
      </c>
      <c r="E4471" s="3" t="s">
        <v>4015</v>
      </c>
      <c r="F4471" s="2">
        <f t="shared" ref="F4471:F4476" si="194">SUM(B4471+14)</f>
        <v>44071.695833333331</v>
      </c>
      <c r="G4471" s="2">
        <v>44074</v>
      </c>
      <c r="H4471" s="10">
        <v>23100</v>
      </c>
      <c r="I4471" s="10">
        <v>83160</v>
      </c>
      <c r="J4471" s="3" t="s">
        <v>15</v>
      </c>
      <c r="K4471" s="3" t="s">
        <v>16</v>
      </c>
      <c r="L4471" s="3"/>
    </row>
    <row r="4472" spans="1:12" ht="114.95" customHeight="1">
      <c r="A4472" s="32">
        <v>4414</v>
      </c>
      <c r="B4472" s="21">
        <v>44102.850694444445</v>
      </c>
      <c r="C4472" s="13" t="s">
        <v>3975</v>
      </c>
      <c r="D4472" s="13" t="s">
        <v>1791</v>
      </c>
      <c r="E4472" s="13" t="s">
        <v>4016</v>
      </c>
      <c r="F4472" s="22">
        <f t="shared" si="194"/>
        <v>44116.850694444445</v>
      </c>
      <c r="G4472" s="21">
        <v>44118</v>
      </c>
      <c r="H4472" s="23">
        <v>55000</v>
      </c>
      <c r="I4472" s="23">
        <v>75000</v>
      </c>
      <c r="J4472" s="13" t="s">
        <v>15</v>
      </c>
      <c r="K4472" s="24" t="s">
        <v>16</v>
      </c>
      <c r="L4472" s="3"/>
    </row>
    <row r="4473" spans="1:12" ht="114.95" customHeight="1">
      <c r="A4473" s="32">
        <v>4420</v>
      </c>
      <c r="B4473" s="28">
        <v>44102.850694444445</v>
      </c>
      <c r="C4473" s="3" t="s">
        <v>3975</v>
      </c>
      <c r="D4473" s="3" t="s">
        <v>1791</v>
      </c>
      <c r="E4473" s="3" t="s">
        <v>4016</v>
      </c>
      <c r="F4473" s="28">
        <f t="shared" si="194"/>
        <v>44116.850694444445</v>
      </c>
      <c r="G4473" s="28">
        <v>44118</v>
      </c>
      <c r="H4473" s="7">
        <v>55000</v>
      </c>
      <c r="I4473" s="7">
        <v>75000</v>
      </c>
      <c r="J4473" s="3" t="s">
        <v>15</v>
      </c>
      <c r="K4473" s="29" t="s">
        <v>16</v>
      </c>
      <c r="L4473" s="3"/>
    </row>
    <row r="4474" spans="1:12" ht="114.95" customHeight="1">
      <c r="A4474" s="32">
        <v>4415</v>
      </c>
      <c r="B4474" s="69">
        <v>44102.869444444441</v>
      </c>
      <c r="C4474" s="66" t="s">
        <v>3975</v>
      </c>
      <c r="D4474" s="66" t="s">
        <v>3319</v>
      </c>
      <c r="E4474" s="66" t="s">
        <v>4017</v>
      </c>
      <c r="F4474" s="70">
        <f t="shared" si="194"/>
        <v>44116.869444444441</v>
      </c>
      <c r="G4474" s="21">
        <v>44118</v>
      </c>
      <c r="H4474" s="23">
        <v>62820</v>
      </c>
      <c r="I4474" s="23">
        <v>83760</v>
      </c>
      <c r="J4474" s="13" t="s">
        <v>15</v>
      </c>
      <c r="K4474" s="24" t="s">
        <v>16</v>
      </c>
      <c r="L4474" s="57"/>
    </row>
    <row r="4475" spans="1:12" ht="114.95" customHeight="1">
      <c r="A4475" s="32">
        <v>4421</v>
      </c>
      <c r="B4475" s="28">
        <v>44102.869444444441</v>
      </c>
      <c r="C4475" s="3" t="s">
        <v>3975</v>
      </c>
      <c r="D4475" s="3" t="s">
        <v>3319</v>
      </c>
      <c r="E4475" s="3" t="s">
        <v>4017</v>
      </c>
      <c r="F4475" s="28">
        <f t="shared" si="194"/>
        <v>44116.869444444441</v>
      </c>
      <c r="G4475" s="28">
        <v>44118</v>
      </c>
      <c r="H4475" s="7">
        <v>62820</v>
      </c>
      <c r="I4475" s="7">
        <v>83760</v>
      </c>
      <c r="J4475" s="3" t="s">
        <v>15</v>
      </c>
      <c r="K4475" s="29" t="s">
        <v>16</v>
      </c>
      <c r="L4475" s="3"/>
    </row>
    <row r="4476" spans="1:12" ht="114.95" customHeight="1">
      <c r="A4476" s="32">
        <v>4422</v>
      </c>
      <c r="B4476" s="2">
        <v>44295.640972222223</v>
      </c>
      <c r="C4476" s="3" t="s">
        <v>3975</v>
      </c>
      <c r="D4476" s="3" t="s">
        <v>4018</v>
      </c>
      <c r="E4476" s="4" t="s">
        <v>4019</v>
      </c>
      <c r="F4476" s="2">
        <f t="shared" si="194"/>
        <v>44309.640972222223</v>
      </c>
      <c r="G4476" s="5">
        <v>44312</v>
      </c>
      <c r="H4476" s="6">
        <v>42270</v>
      </c>
      <c r="I4476" s="7">
        <v>84000</v>
      </c>
      <c r="J4476" s="4" t="s">
        <v>15</v>
      </c>
      <c r="K4476" s="8" t="s">
        <v>16</v>
      </c>
      <c r="L4476" s="3"/>
    </row>
    <row r="4477" spans="1:12" ht="114.95" customHeight="1">
      <c r="A4477" s="32">
        <v>4423</v>
      </c>
      <c r="B4477" s="2">
        <v>44314.711111111108</v>
      </c>
      <c r="C4477" s="3" t="s">
        <v>3975</v>
      </c>
      <c r="D4477" s="3" t="s">
        <v>1350</v>
      </c>
      <c r="E4477" s="4" t="s">
        <v>4020</v>
      </c>
      <c r="F4477" s="2">
        <f t="shared" ref="F4477:F4491" si="195">SUM(B4477 + 14)</f>
        <v>44328.711111111108</v>
      </c>
      <c r="G4477" s="5">
        <v>44378</v>
      </c>
      <c r="H4477" s="6">
        <v>50560</v>
      </c>
      <c r="I4477" s="7">
        <v>110000</v>
      </c>
      <c r="J4477" s="4" t="s">
        <v>19</v>
      </c>
      <c r="K4477" s="8" t="s">
        <v>16</v>
      </c>
      <c r="L4477" s="3"/>
    </row>
    <row r="4478" spans="1:12" ht="114.95" customHeight="1">
      <c r="A4478" s="32">
        <v>4424</v>
      </c>
      <c r="B4478" s="2">
        <v>44334.67083333333</v>
      </c>
      <c r="C4478" s="3" t="s">
        <v>3975</v>
      </c>
      <c r="D4478" s="3" t="s">
        <v>1084</v>
      </c>
      <c r="E4478" s="4" t="s">
        <v>175</v>
      </c>
      <c r="F4478" s="2">
        <f t="shared" si="195"/>
        <v>44348.67083333333</v>
      </c>
      <c r="G4478" s="5">
        <v>44378</v>
      </c>
      <c r="H4478" s="6">
        <v>183840</v>
      </c>
      <c r="I4478" s="7">
        <v>235000</v>
      </c>
      <c r="J4478" s="4" t="s">
        <v>19</v>
      </c>
      <c r="K4478" s="8" t="s">
        <v>16</v>
      </c>
      <c r="L4478" s="3"/>
    </row>
    <row r="4479" spans="1:12" ht="114.95" customHeight="1">
      <c r="A4479" s="32">
        <v>4425</v>
      </c>
      <c r="B4479" s="2">
        <v>44334.678472222222</v>
      </c>
      <c r="C4479" s="3" t="s">
        <v>3975</v>
      </c>
      <c r="D4479" s="3" t="s">
        <v>630</v>
      </c>
      <c r="E4479" s="4" t="s">
        <v>463</v>
      </c>
      <c r="F4479" s="2">
        <f t="shared" si="195"/>
        <v>44348.678472222222</v>
      </c>
      <c r="G4479" s="5">
        <v>44363</v>
      </c>
      <c r="H4479" s="6">
        <v>37000</v>
      </c>
      <c r="I4479" s="7">
        <v>47000</v>
      </c>
      <c r="J4479" s="4" t="s">
        <v>166</v>
      </c>
      <c r="K4479" s="8" t="s">
        <v>16</v>
      </c>
      <c r="L4479" s="3"/>
    </row>
    <row r="4480" spans="1:12" ht="114.95" customHeight="1">
      <c r="A4480" s="32">
        <v>4426</v>
      </c>
      <c r="B4480" s="2">
        <v>44334.706944444442</v>
      </c>
      <c r="C4480" s="3" t="s">
        <v>3975</v>
      </c>
      <c r="D4480" s="3" t="s">
        <v>2999</v>
      </c>
      <c r="E4480" s="4" t="s">
        <v>3982</v>
      </c>
      <c r="F4480" s="2">
        <f t="shared" si="195"/>
        <v>44348.706944444442</v>
      </c>
      <c r="G4480" s="5">
        <v>44378</v>
      </c>
      <c r="H4480" s="6">
        <v>103572</v>
      </c>
      <c r="I4480" s="7">
        <v>150000</v>
      </c>
      <c r="J4480" s="4" t="s">
        <v>19</v>
      </c>
      <c r="K4480" s="8" t="s">
        <v>16</v>
      </c>
      <c r="L4480" s="3"/>
    </row>
    <row r="4481" spans="1:12" ht="114.95" customHeight="1">
      <c r="A4481" s="32">
        <v>4427</v>
      </c>
      <c r="B4481" s="2">
        <v>44348.448611111111</v>
      </c>
      <c r="C4481" s="3" t="s">
        <v>3975</v>
      </c>
      <c r="D4481" s="3" t="s">
        <v>277</v>
      </c>
      <c r="E4481" s="4" t="s">
        <v>4007</v>
      </c>
      <c r="F4481" s="2">
        <f t="shared" si="195"/>
        <v>44362.448611111111</v>
      </c>
      <c r="G4481" s="5">
        <v>44378</v>
      </c>
      <c r="H4481" s="6">
        <v>250000</v>
      </c>
      <c r="I4481" s="7">
        <v>310000</v>
      </c>
      <c r="J4481" s="4" t="s">
        <v>19</v>
      </c>
      <c r="K4481" s="8" t="s">
        <v>16</v>
      </c>
      <c r="L4481" s="3"/>
    </row>
    <row r="4482" spans="1:12" ht="114.95" customHeight="1">
      <c r="A4482" s="32">
        <v>4428</v>
      </c>
      <c r="B4482" s="2">
        <v>44355.761111111111</v>
      </c>
      <c r="C4482" s="3" t="s">
        <v>3975</v>
      </c>
      <c r="D4482" s="3" t="s">
        <v>560</v>
      </c>
      <c r="E4482" s="4" t="s">
        <v>4021</v>
      </c>
      <c r="F4482" s="2">
        <f t="shared" si="195"/>
        <v>44369.761111111111</v>
      </c>
      <c r="G4482" s="5">
        <v>44005</v>
      </c>
      <c r="H4482" s="6">
        <v>24999</v>
      </c>
      <c r="I4482" s="7">
        <v>26000</v>
      </c>
      <c r="J4482" s="4" t="s">
        <v>51</v>
      </c>
      <c r="K4482" s="8" t="s">
        <v>16</v>
      </c>
      <c r="L4482" s="3"/>
    </row>
    <row r="4483" spans="1:12" ht="114.95" customHeight="1">
      <c r="A4483" s="32">
        <v>4429</v>
      </c>
      <c r="B4483" s="2">
        <v>44355.77847222222</v>
      </c>
      <c r="C4483" s="3" t="s">
        <v>3975</v>
      </c>
      <c r="D4483" s="3" t="s">
        <v>560</v>
      </c>
      <c r="E4483" s="4" t="s">
        <v>4021</v>
      </c>
      <c r="F4483" s="2">
        <f t="shared" si="195"/>
        <v>44369.77847222222</v>
      </c>
      <c r="G4483" s="5">
        <v>44370</v>
      </c>
      <c r="H4483" s="6">
        <v>32939</v>
      </c>
      <c r="I4483" s="7">
        <v>50000</v>
      </c>
      <c r="J4483" s="4" t="s">
        <v>73</v>
      </c>
      <c r="K4483" s="8" t="s">
        <v>16</v>
      </c>
      <c r="L4483" s="3"/>
    </row>
    <row r="4484" spans="1:12" ht="114.95" customHeight="1">
      <c r="A4484" s="32">
        <v>4430</v>
      </c>
      <c r="B4484" s="2">
        <v>44361.711805555555</v>
      </c>
      <c r="C4484" s="3" t="s">
        <v>3975</v>
      </c>
      <c r="D4484" s="3" t="s">
        <v>188</v>
      </c>
      <c r="E4484" s="4" t="s">
        <v>4022</v>
      </c>
      <c r="F4484" s="2">
        <f t="shared" si="195"/>
        <v>44375.711805555555</v>
      </c>
      <c r="G4484" s="5">
        <v>44375</v>
      </c>
      <c r="H4484" s="6">
        <v>41839</v>
      </c>
      <c r="I4484" s="7">
        <v>60000</v>
      </c>
      <c r="J4484" s="4" t="s">
        <v>73</v>
      </c>
      <c r="K4484" s="8" t="s">
        <v>16</v>
      </c>
      <c r="L4484" s="3"/>
    </row>
    <row r="4485" spans="1:12" ht="114.95" customHeight="1">
      <c r="A4485" s="32">
        <v>4431</v>
      </c>
      <c r="B4485" s="2">
        <v>44363.588888888888</v>
      </c>
      <c r="C4485" s="3" t="s">
        <v>3975</v>
      </c>
      <c r="D4485" s="3" t="s">
        <v>1277</v>
      </c>
      <c r="E4485" s="4" t="s">
        <v>4008</v>
      </c>
      <c r="F4485" s="2">
        <f t="shared" si="195"/>
        <v>44377.588888888888</v>
      </c>
      <c r="G4485" s="5">
        <v>44378</v>
      </c>
      <c r="H4485" s="6">
        <v>38000</v>
      </c>
      <c r="I4485" s="7">
        <v>41000</v>
      </c>
      <c r="J4485" s="4" t="s">
        <v>19</v>
      </c>
      <c r="K4485" s="8" t="s">
        <v>16</v>
      </c>
      <c r="L4485" s="3"/>
    </row>
    <row r="4486" spans="1:12" ht="114.95" customHeight="1">
      <c r="A4486" s="32">
        <v>4432</v>
      </c>
      <c r="B4486" s="2">
        <v>44363.602777777778</v>
      </c>
      <c r="C4486" s="3" t="s">
        <v>3975</v>
      </c>
      <c r="D4486" s="3" t="s">
        <v>765</v>
      </c>
      <c r="E4486" s="4" t="s">
        <v>120</v>
      </c>
      <c r="F4486" s="2">
        <f t="shared" si="195"/>
        <v>44377.602777777778</v>
      </c>
      <c r="G4486" s="5">
        <v>44378</v>
      </c>
      <c r="H4486" s="6">
        <v>90000</v>
      </c>
      <c r="I4486" s="7">
        <v>200000</v>
      </c>
      <c r="J4486" s="4" t="s">
        <v>19</v>
      </c>
      <c r="K4486" s="8" t="s">
        <v>16</v>
      </c>
      <c r="L4486" s="3"/>
    </row>
    <row r="4487" spans="1:12" ht="114.95" customHeight="1">
      <c r="A4487" s="32">
        <v>4433</v>
      </c>
      <c r="B4487" s="2">
        <v>44363.612500000003</v>
      </c>
      <c r="C4487" s="3" t="s">
        <v>3975</v>
      </c>
      <c r="D4487" s="3" t="s">
        <v>2654</v>
      </c>
      <c r="E4487" s="4" t="s">
        <v>4023</v>
      </c>
      <c r="F4487" s="2">
        <f t="shared" si="195"/>
        <v>44377.612500000003</v>
      </c>
      <c r="G4487" s="5">
        <v>44378</v>
      </c>
      <c r="H4487" s="6">
        <v>105000</v>
      </c>
      <c r="I4487" s="7">
        <v>150000</v>
      </c>
      <c r="J4487" s="4" t="s">
        <v>19</v>
      </c>
      <c r="K4487" s="8" t="s">
        <v>16</v>
      </c>
      <c r="L4487" s="3"/>
    </row>
    <row r="4488" spans="1:12" ht="114.95" customHeight="1">
      <c r="A4488" s="32">
        <v>4434</v>
      </c>
      <c r="B4488" s="2">
        <v>44363.616666666669</v>
      </c>
      <c r="C4488" s="3" t="s">
        <v>3975</v>
      </c>
      <c r="D4488" s="3" t="s">
        <v>339</v>
      </c>
      <c r="E4488" s="4" t="s">
        <v>120</v>
      </c>
      <c r="F4488" s="2">
        <f t="shared" si="195"/>
        <v>44377.616666666669</v>
      </c>
      <c r="G4488" s="5">
        <v>44378</v>
      </c>
      <c r="H4488" s="6">
        <v>90000</v>
      </c>
      <c r="I4488" s="7">
        <v>200000</v>
      </c>
      <c r="J4488" s="4" t="s">
        <v>19</v>
      </c>
      <c r="K4488" s="8" t="s">
        <v>16</v>
      </c>
      <c r="L4488" s="3"/>
    </row>
    <row r="4489" spans="1:12" ht="114.95" customHeight="1">
      <c r="A4489" s="32">
        <v>4435</v>
      </c>
      <c r="B4489" s="2">
        <v>44364.620833333334</v>
      </c>
      <c r="C4489" s="3" t="s">
        <v>3975</v>
      </c>
      <c r="D4489" s="3" t="s">
        <v>1629</v>
      </c>
      <c r="E4489" s="4" t="s">
        <v>1841</v>
      </c>
      <c r="F4489" s="2">
        <f t="shared" si="195"/>
        <v>44378.620833333334</v>
      </c>
      <c r="G4489" s="5">
        <v>44378</v>
      </c>
      <c r="H4489" s="6">
        <v>205000</v>
      </c>
      <c r="I4489" s="7">
        <v>300000</v>
      </c>
      <c r="J4489" s="4" t="s">
        <v>19</v>
      </c>
      <c r="K4489" s="8" t="s">
        <v>16</v>
      </c>
      <c r="L4489" s="3"/>
    </row>
    <row r="4490" spans="1:12" ht="114.95" customHeight="1">
      <c r="A4490" s="32">
        <v>4436</v>
      </c>
      <c r="B4490" s="2">
        <v>44364.728472222225</v>
      </c>
      <c r="C4490" s="3" t="s">
        <v>3975</v>
      </c>
      <c r="D4490" s="3" t="s">
        <v>192</v>
      </c>
      <c r="E4490" s="4" t="s">
        <v>4024</v>
      </c>
      <c r="F4490" s="2">
        <f t="shared" si="195"/>
        <v>44378.728472222225</v>
      </c>
      <c r="G4490" s="5">
        <v>44409</v>
      </c>
      <c r="H4490" s="6">
        <v>207288</v>
      </c>
      <c r="I4490" s="7">
        <v>300000</v>
      </c>
      <c r="J4490" s="4" t="s">
        <v>19</v>
      </c>
      <c r="K4490" s="8" t="s">
        <v>16</v>
      </c>
      <c r="L4490" s="3"/>
    </row>
    <row r="4491" spans="1:12" ht="114.95" customHeight="1">
      <c r="A4491" s="32">
        <v>4437</v>
      </c>
      <c r="B4491" s="2">
        <v>44365.364583333336</v>
      </c>
      <c r="C4491" s="3" t="s">
        <v>3975</v>
      </c>
      <c r="D4491" s="3" t="s">
        <v>4025</v>
      </c>
      <c r="E4491" s="4" t="s">
        <v>4026</v>
      </c>
      <c r="F4491" s="2">
        <f t="shared" si="195"/>
        <v>44379.364583333336</v>
      </c>
      <c r="G4491" s="5">
        <v>44379</v>
      </c>
      <c r="H4491" s="6">
        <v>53925</v>
      </c>
      <c r="I4491" s="7">
        <v>90000</v>
      </c>
      <c r="J4491" s="4" t="s">
        <v>15</v>
      </c>
      <c r="K4491" s="8" t="s">
        <v>16</v>
      </c>
      <c r="L4491" s="3"/>
    </row>
    <row r="4492" spans="1:12" ht="114.95" customHeight="1">
      <c r="A4492" s="32">
        <v>4438</v>
      </c>
      <c r="B4492" s="2">
        <v>44379.625694444447</v>
      </c>
      <c r="C4492" s="3" t="s">
        <v>3975</v>
      </c>
      <c r="D4492" s="3" t="s">
        <v>2318</v>
      </c>
      <c r="E4492" s="4" t="s">
        <v>4027</v>
      </c>
      <c r="F4492" s="2">
        <f t="shared" ref="F4492:F4499" si="196">SUM(B4492+14)</f>
        <v>44393.625694444447</v>
      </c>
      <c r="G4492" s="5">
        <v>44396</v>
      </c>
      <c r="H4492" s="6">
        <v>40000</v>
      </c>
      <c r="I4492" s="7">
        <v>80000</v>
      </c>
      <c r="J4492" s="4" t="s">
        <v>37</v>
      </c>
      <c r="K4492" s="8" t="s">
        <v>16</v>
      </c>
      <c r="L4492" s="3"/>
    </row>
    <row r="4493" spans="1:12" ht="114.95" customHeight="1">
      <c r="A4493" s="32">
        <v>4439</v>
      </c>
      <c r="B4493" s="2">
        <v>44383.577777777777</v>
      </c>
      <c r="C4493" s="3" t="s">
        <v>3975</v>
      </c>
      <c r="D4493" s="3" t="s">
        <v>229</v>
      </c>
      <c r="E4493" s="4" t="s">
        <v>4028</v>
      </c>
      <c r="F4493" s="2">
        <f t="shared" si="196"/>
        <v>44397.577777777777</v>
      </c>
      <c r="G4493" s="5">
        <v>44397</v>
      </c>
      <c r="H4493" s="6">
        <v>86822</v>
      </c>
      <c r="I4493" s="7">
        <v>173644</v>
      </c>
      <c r="J4493" s="4" t="s">
        <v>15</v>
      </c>
      <c r="K4493" s="8" t="s">
        <v>16</v>
      </c>
      <c r="L4493" s="3"/>
    </row>
    <row r="4494" spans="1:12" ht="114.95" customHeight="1">
      <c r="A4494" s="32">
        <v>4440</v>
      </c>
      <c r="B4494" s="2">
        <v>44383.737500000003</v>
      </c>
      <c r="C4494" s="3" t="s">
        <v>3975</v>
      </c>
      <c r="D4494" s="3" t="s">
        <v>1470</v>
      </c>
      <c r="E4494" s="4" t="s">
        <v>4029</v>
      </c>
      <c r="F4494" s="2">
        <f t="shared" si="196"/>
        <v>44397.737500000003</v>
      </c>
      <c r="G4494" s="5">
        <v>44397</v>
      </c>
      <c r="H4494" s="6">
        <v>41725</v>
      </c>
      <c r="I4494" s="7">
        <v>83450</v>
      </c>
      <c r="J4494" s="4" t="s">
        <v>15</v>
      </c>
      <c r="K4494" s="8" t="s">
        <v>16</v>
      </c>
      <c r="L4494" s="3"/>
    </row>
    <row r="4495" spans="1:12" ht="114.95" customHeight="1">
      <c r="A4495" s="32">
        <v>4441</v>
      </c>
      <c r="B4495" s="2">
        <v>44398.931944444441</v>
      </c>
      <c r="C4495" s="3" t="s">
        <v>3975</v>
      </c>
      <c r="D4495" s="3" t="s">
        <v>349</v>
      </c>
      <c r="E4495" s="4" t="s">
        <v>793</v>
      </c>
      <c r="F4495" s="2">
        <f t="shared" si="196"/>
        <v>44412.931944444441</v>
      </c>
      <c r="G4495" s="5">
        <v>44413</v>
      </c>
      <c r="H4495" s="6">
        <v>22000</v>
      </c>
      <c r="I4495" s="7">
        <v>50000</v>
      </c>
      <c r="J4495" s="4" t="s">
        <v>15</v>
      </c>
      <c r="K4495" s="8" t="s">
        <v>16</v>
      </c>
      <c r="L4495" s="3"/>
    </row>
    <row r="4496" spans="1:12" ht="114.95" customHeight="1">
      <c r="A4496" s="32">
        <v>4442</v>
      </c>
      <c r="B4496" s="2">
        <v>44420.999305555553</v>
      </c>
      <c r="C4496" s="3" t="s">
        <v>3975</v>
      </c>
      <c r="D4496" s="3" t="s">
        <v>123</v>
      </c>
      <c r="E4496" s="4" t="s">
        <v>4030</v>
      </c>
      <c r="F4496" s="2">
        <f t="shared" si="196"/>
        <v>44434.999305555553</v>
      </c>
      <c r="G4496" s="5">
        <v>44470</v>
      </c>
      <c r="H4496" s="6">
        <v>640769</v>
      </c>
      <c r="I4496" s="7">
        <v>700000</v>
      </c>
      <c r="J4496" s="4" t="s">
        <v>19</v>
      </c>
      <c r="K4496" s="8" t="s">
        <v>16</v>
      </c>
      <c r="L4496" s="3"/>
    </row>
    <row r="4497" spans="1:12" ht="114.95" customHeight="1">
      <c r="A4497" s="32">
        <v>4443</v>
      </c>
      <c r="B4497" s="2">
        <v>44421.013194444444</v>
      </c>
      <c r="C4497" s="3" t="s">
        <v>3975</v>
      </c>
      <c r="D4497" s="3" t="s">
        <v>129</v>
      </c>
      <c r="E4497" s="4" t="s">
        <v>4031</v>
      </c>
      <c r="F4497" s="2">
        <f t="shared" si="196"/>
        <v>44435.013194444444</v>
      </c>
      <c r="G4497" s="5">
        <v>44470</v>
      </c>
      <c r="H4497" s="6">
        <v>28000</v>
      </c>
      <c r="I4497" s="7">
        <v>30000</v>
      </c>
      <c r="J4497" s="4" t="s">
        <v>19</v>
      </c>
      <c r="K4497" s="8" t="s">
        <v>16</v>
      </c>
      <c r="L4497" s="3"/>
    </row>
    <row r="4498" spans="1:12" ht="114.95" customHeight="1">
      <c r="A4498" s="32">
        <v>4444</v>
      </c>
      <c r="B4498" s="2">
        <v>44421.015972222223</v>
      </c>
      <c r="C4498" s="3" t="s">
        <v>3975</v>
      </c>
      <c r="D4498" s="3" t="s">
        <v>521</v>
      </c>
      <c r="E4498" s="4" t="s">
        <v>4032</v>
      </c>
      <c r="F4498" s="2">
        <f t="shared" si="196"/>
        <v>44435.015972222223</v>
      </c>
      <c r="G4498" s="5">
        <v>44470</v>
      </c>
      <c r="H4498" s="6">
        <v>36000</v>
      </c>
      <c r="I4498" s="7">
        <v>40000</v>
      </c>
      <c r="J4498" s="4" t="s">
        <v>19</v>
      </c>
      <c r="K4498" s="8" t="s">
        <v>16</v>
      </c>
      <c r="L4498" s="3"/>
    </row>
    <row r="4499" spans="1:12" ht="114.95" customHeight="1">
      <c r="A4499" s="32">
        <v>4445</v>
      </c>
      <c r="B4499" s="2">
        <v>44430.011111111111</v>
      </c>
      <c r="C4499" s="3" t="s">
        <v>3975</v>
      </c>
      <c r="D4499" s="3" t="s">
        <v>4033</v>
      </c>
      <c r="E4499" s="4" t="s">
        <v>4034</v>
      </c>
      <c r="F4499" s="2">
        <f t="shared" si="196"/>
        <v>44444.011111111111</v>
      </c>
      <c r="G4499" s="5">
        <v>44431</v>
      </c>
      <c r="H4499" s="6">
        <v>36000</v>
      </c>
      <c r="I4499" s="7">
        <v>42000</v>
      </c>
      <c r="J4499" s="4" t="s">
        <v>61</v>
      </c>
      <c r="K4499" s="8" t="s">
        <v>16</v>
      </c>
      <c r="L4499" s="3"/>
    </row>
    <row r="4500" spans="1:12" ht="114.95" customHeight="1">
      <c r="A4500" s="32">
        <v>4942</v>
      </c>
      <c r="B4500" s="2">
        <v>44532</v>
      </c>
      <c r="C4500" s="3" t="s">
        <v>3975</v>
      </c>
      <c r="D4500" s="3" t="s">
        <v>1744</v>
      </c>
      <c r="E4500" s="4" t="s">
        <v>4035</v>
      </c>
      <c r="F4500" s="2">
        <v>44547</v>
      </c>
      <c r="G4500" s="5">
        <v>44547</v>
      </c>
      <c r="H4500" s="6">
        <v>65000</v>
      </c>
      <c r="I4500" s="7">
        <v>100000</v>
      </c>
      <c r="J4500" s="4" t="s">
        <v>15</v>
      </c>
      <c r="K4500" s="8" t="s">
        <v>16</v>
      </c>
      <c r="L4500" s="3" t="s">
        <v>386</v>
      </c>
    </row>
    <row r="4501" spans="1:12" ht="114.95" customHeight="1">
      <c r="A4501" s="32">
        <v>4942</v>
      </c>
      <c r="B4501" s="2">
        <v>44538</v>
      </c>
      <c r="C4501" s="3" t="s">
        <v>3975</v>
      </c>
      <c r="D4501" s="3" t="s">
        <v>4036</v>
      </c>
      <c r="E4501" s="4" t="s">
        <v>4037</v>
      </c>
      <c r="F4501" s="2">
        <v>44552</v>
      </c>
      <c r="G4501" s="5">
        <v>44538</v>
      </c>
      <c r="H4501" s="6">
        <v>51500</v>
      </c>
      <c r="I4501" s="7">
        <v>120000</v>
      </c>
      <c r="J4501" s="4" t="s">
        <v>61</v>
      </c>
      <c r="K4501" s="8" t="s">
        <v>16</v>
      </c>
      <c r="L4501" s="3" t="s">
        <v>386</v>
      </c>
    </row>
    <row r="4502" spans="1:12" ht="114.95" customHeight="1">
      <c r="A4502" s="32">
        <v>4446</v>
      </c>
      <c r="B4502" s="2">
        <v>43224</v>
      </c>
      <c r="C4502" s="3" t="s">
        <v>4038</v>
      </c>
      <c r="D4502" s="3" t="s">
        <v>4039</v>
      </c>
      <c r="E4502" s="4" t="s">
        <v>4040</v>
      </c>
      <c r="F4502" s="2">
        <f t="shared" ref="F4502:F4538" si="197">B4502+10</f>
        <v>43234</v>
      </c>
      <c r="G4502" s="5">
        <v>43221</v>
      </c>
      <c r="H4502" s="6">
        <v>38850</v>
      </c>
      <c r="I4502" s="7">
        <v>38850</v>
      </c>
      <c r="J4502" s="4" t="s">
        <v>15</v>
      </c>
      <c r="K4502" s="8" t="s">
        <v>16</v>
      </c>
      <c r="L4502" s="3" t="s">
        <v>96</v>
      </c>
    </row>
    <row r="4503" spans="1:12" ht="114.95" customHeight="1">
      <c r="A4503" s="32">
        <v>4447</v>
      </c>
      <c r="B4503" s="2">
        <v>43224</v>
      </c>
      <c r="C4503" s="3" t="s">
        <v>4038</v>
      </c>
      <c r="D4503" s="3" t="s">
        <v>1549</v>
      </c>
      <c r="E4503" s="4" t="s">
        <v>4041</v>
      </c>
      <c r="F4503" s="2">
        <f t="shared" si="197"/>
        <v>43234</v>
      </c>
      <c r="G4503" s="5">
        <v>43236</v>
      </c>
      <c r="H4503" s="6">
        <f>24000*2</f>
        <v>48000</v>
      </c>
      <c r="I4503" s="6">
        <f>24000*2</f>
        <v>48000</v>
      </c>
      <c r="J4503" s="4" t="s">
        <v>37</v>
      </c>
      <c r="K4503" s="8" t="s">
        <v>16</v>
      </c>
      <c r="L4503" s="3"/>
    </row>
    <row r="4504" spans="1:12" ht="114.95" customHeight="1">
      <c r="A4504" s="32">
        <v>4448</v>
      </c>
      <c r="B4504" s="2">
        <v>43237</v>
      </c>
      <c r="C4504" s="3" t="s">
        <v>4038</v>
      </c>
      <c r="D4504" s="3" t="s">
        <v>747</v>
      </c>
      <c r="E4504" s="4" t="s">
        <v>748</v>
      </c>
      <c r="F4504" s="2">
        <f t="shared" si="197"/>
        <v>43247</v>
      </c>
      <c r="G4504" s="5" t="s">
        <v>516</v>
      </c>
      <c r="H4504" s="6">
        <v>150000</v>
      </c>
      <c r="I4504" s="7">
        <v>150000</v>
      </c>
      <c r="J4504" s="4" t="s">
        <v>153</v>
      </c>
      <c r="K4504" s="8" t="s">
        <v>15</v>
      </c>
      <c r="L4504" s="3"/>
    </row>
    <row r="4505" spans="1:12" ht="114.95" customHeight="1">
      <c r="A4505" s="32">
        <v>4449</v>
      </c>
      <c r="B4505" s="2">
        <v>43237</v>
      </c>
      <c r="C4505" s="3" t="s">
        <v>4038</v>
      </c>
      <c r="D4505" s="3" t="s">
        <v>195</v>
      </c>
      <c r="E4505" s="4" t="s">
        <v>2864</v>
      </c>
      <c r="F4505" s="2">
        <f t="shared" si="197"/>
        <v>43247</v>
      </c>
      <c r="G4505" s="5">
        <v>43282</v>
      </c>
      <c r="H4505" s="6">
        <v>215000</v>
      </c>
      <c r="I4505" s="7">
        <v>215000</v>
      </c>
      <c r="J4505" s="4" t="s">
        <v>19</v>
      </c>
      <c r="K4505" s="8" t="s">
        <v>16</v>
      </c>
      <c r="L4505" s="3"/>
    </row>
    <row r="4506" spans="1:12" ht="114.95" customHeight="1">
      <c r="A4506" s="32">
        <v>4450</v>
      </c>
      <c r="B4506" s="2">
        <v>43237</v>
      </c>
      <c r="C4506" s="3" t="s">
        <v>4038</v>
      </c>
      <c r="D4506" s="3" t="s">
        <v>4042</v>
      </c>
      <c r="E4506" s="4" t="s">
        <v>298</v>
      </c>
      <c r="F4506" s="2">
        <f t="shared" si="197"/>
        <v>43247</v>
      </c>
      <c r="G4506" s="5">
        <v>43282</v>
      </c>
      <c r="H4506" s="6">
        <v>140000</v>
      </c>
      <c r="I4506" s="7">
        <v>140000</v>
      </c>
      <c r="J4506" s="4" t="s">
        <v>19</v>
      </c>
      <c r="K4506" s="8" t="s">
        <v>16</v>
      </c>
      <c r="L4506" s="3"/>
    </row>
    <row r="4507" spans="1:12" ht="114.95" customHeight="1">
      <c r="A4507" s="32">
        <v>4451</v>
      </c>
      <c r="B4507" s="2">
        <v>43237</v>
      </c>
      <c r="C4507" s="3" t="s">
        <v>4038</v>
      </c>
      <c r="D4507" s="3" t="s">
        <v>92</v>
      </c>
      <c r="E4507" s="4" t="s">
        <v>93</v>
      </c>
      <c r="F4507" s="2">
        <f t="shared" si="197"/>
        <v>43247</v>
      </c>
      <c r="G4507" s="5">
        <v>43282</v>
      </c>
      <c r="H4507" s="6">
        <v>310000</v>
      </c>
      <c r="I4507" s="6">
        <v>310000</v>
      </c>
      <c r="J4507" s="4" t="s">
        <v>19</v>
      </c>
      <c r="K4507" s="8" t="s">
        <v>16</v>
      </c>
      <c r="L4507" s="3"/>
    </row>
    <row r="4508" spans="1:12" ht="114.95" customHeight="1">
      <c r="A4508" s="32">
        <v>4452</v>
      </c>
      <c r="B4508" s="2">
        <v>43237</v>
      </c>
      <c r="C4508" s="3" t="s">
        <v>4038</v>
      </c>
      <c r="D4508" s="3" t="s">
        <v>76</v>
      </c>
      <c r="E4508" s="4" t="s">
        <v>364</v>
      </c>
      <c r="F4508" s="2">
        <f t="shared" si="197"/>
        <v>43247</v>
      </c>
      <c r="G4508" s="5">
        <v>43282</v>
      </c>
      <c r="H4508" s="6">
        <v>129162</v>
      </c>
      <c r="I4508" s="7">
        <v>129162</v>
      </c>
      <c r="J4508" s="4" t="s">
        <v>19</v>
      </c>
      <c r="K4508" s="8" t="s">
        <v>16</v>
      </c>
      <c r="L4508" s="3"/>
    </row>
    <row r="4509" spans="1:12" ht="114.95" customHeight="1">
      <c r="A4509" s="32">
        <v>4453</v>
      </c>
      <c r="B4509" s="2">
        <v>43237</v>
      </c>
      <c r="C4509" s="3" t="s">
        <v>4038</v>
      </c>
      <c r="D4509" s="3" t="s">
        <v>312</v>
      </c>
      <c r="E4509" s="4" t="s">
        <v>4043</v>
      </c>
      <c r="F4509" s="2">
        <f t="shared" si="197"/>
        <v>43247</v>
      </c>
      <c r="G4509" s="5" t="s">
        <v>516</v>
      </c>
      <c r="H4509" s="6">
        <v>71055</v>
      </c>
      <c r="I4509" s="7">
        <v>71055</v>
      </c>
      <c r="J4509" s="4" t="s">
        <v>15</v>
      </c>
      <c r="K4509" s="8" t="s">
        <v>16</v>
      </c>
      <c r="L4509" s="3"/>
    </row>
    <row r="4510" spans="1:12" ht="114.95" customHeight="1">
      <c r="A4510" s="32">
        <v>4454</v>
      </c>
      <c r="B4510" s="2">
        <v>43237</v>
      </c>
      <c r="C4510" s="3" t="s">
        <v>4038</v>
      </c>
      <c r="D4510" s="3" t="s">
        <v>510</v>
      </c>
      <c r="E4510" s="4" t="s">
        <v>3338</v>
      </c>
      <c r="F4510" s="2">
        <f t="shared" si="197"/>
        <v>43247</v>
      </c>
      <c r="G4510" s="5">
        <v>43282</v>
      </c>
      <c r="H4510" s="6">
        <v>435828</v>
      </c>
      <c r="I4510" s="7">
        <v>435828</v>
      </c>
      <c r="J4510" s="4" t="s">
        <v>15</v>
      </c>
      <c r="K4510" s="8" t="s">
        <v>16</v>
      </c>
      <c r="L4510" s="3"/>
    </row>
    <row r="4511" spans="1:12" ht="114.95" customHeight="1">
      <c r="A4511" s="32">
        <v>4455</v>
      </c>
      <c r="B4511" s="2">
        <v>43259</v>
      </c>
      <c r="C4511" s="3" t="s">
        <v>4038</v>
      </c>
      <c r="D4511" s="3" t="s">
        <v>4044</v>
      </c>
      <c r="E4511" s="4" t="s">
        <v>433</v>
      </c>
      <c r="F4511" s="2">
        <f t="shared" si="197"/>
        <v>43269</v>
      </c>
      <c r="G4511" s="5">
        <v>42552</v>
      </c>
      <c r="H4511" s="6">
        <v>40000</v>
      </c>
      <c r="I4511" s="7">
        <v>40000</v>
      </c>
      <c r="J4511" s="4" t="s">
        <v>314</v>
      </c>
      <c r="K4511" s="8" t="s">
        <v>16</v>
      </c>
      <c r="L4511" s="3"/>
    </row>
    <row r="4512" spans="1:12" ht="114.95" customHeight="1">
      <c r="A4512" s="32">
        <v>4456</v>
      </c>
      <c r="B4512" s="2">
        <v>43259</v>
      </c>
      <c r="C4512" s="3" t="s">
        <v>4038</v>
      </c>
      <c r="D4512" s="3" t="s">
        <v>123</v>
      </c>
      <c r="E4512" s="4" t="s">
        <v>124</v>
      </c>
      <c r="F4512" s="2">
        <f t="shared" si="197"/>
        <v>43269</v>
      </c>
      <c r="G4512" s="5">
        <v>42675</v>
      </c>
      <c r="H4512" s="6">
        <v>720000</v>
      </c>
      <c r="I4512" s="7">
        <v>720000</v>
      </c>
      <c r="J4512" s="4" t="s">
        <v>73</v>
      </c>
      <c r="K4512" s="8" t="s">
        <v>16</v>
      </c>
      <c r="L4512" s="3" t="s">
        <v>96</v>
      </c>
    </row>
    <row r="4513" spans="1:12" ht="114.95" customHeight="1">
      <c r="A4513" s="32">
        <v>4457</v>
      </c>
      <c r="B4513" s="2">
        <v>43259</v>
      </c>
      <c r="C4513" s="3" t="s">
        <v>4038</v>
      </c>
      <c r="D4513" s="3" t="s">
        <v>1132</v>
      </c>
      <c r="E4513" s="4" t="s">
        <v>4045</v>
      </c>
      <c r="F4513" s="2">
        <f t="shared" si="197"/>
        <v>43269</v>
      </c>
      <c r="G4513" s="5">
        <v>42675</v>
      </c>
      <c r="H4513" s="6">
        <v>42000</v>
      </c>
      <c r="I4513" s="7">
        <v>42000</v>
      </c>
      <c r="J4513" s="4" t="s">
        <v>73</v>
      </c>
      <c r="K4513" s="8" t="s">
        <v>16</v>
      </c>
      <c r="L4513" s="3" t="s">
        <v>96</v>
      </c>
    </row>
    <row r="4514" spans="1:12" ht="114.95" customHeight="1">
      <c r="A4514" s="32">
        <v>4458</v>
      </c>
      <c r="B4514" s="2">
        <v>43259</v>
      </c>
      <c r="C4514" s="3" t="s">
        <v>4038</v>
      </c>
      <c r="D4514" s="3" t="s">
        <v>519</v>
      </c>
      <c r="E4514" s="4" t="s">
        <v>4046</v>
      </c>
      <c r="F4514" s="2">
        <f t="shared" si="197"/>
        <v>43269</v>
      </c>
      <c r="G4514" s="5">
        <v>42531</v>
      </c>
      <c r="H4514" s="6">
        <v>95439</v>
      </c>
      <c r="I4514" s="7">
        <v>95439</v>
      </c>
      <c r="J4514" s="4" t="s">
        <v>73</v>
      </c>
      <c r="K4514" s="8" t="s">
        <v>16</v>
      </c>
      <c r="L4514" s="3" t="s">
        <v>96</v>
      </c>
    </row>
    <row r="4515" spans="1:12" ht="114.95" customHeight="1">
      <c r="A4515" s="32">
        <v>4459</v>
      </c>
      <c r="B4515" s="2">
        <v>43263</v>
      </c>
      <c r="C4515" s="3" t="s">
        <v>4038</v>
      </c>
      <c r="D4515" s="3" t="s">
        <v>4047</v>
      </c>
      <c r="E4515" s="4" t="s">
        <v>1616</v>
      </c>
      <c r="F4515" s="2">
        <f t="shared" si="197"/>
        <v>43273</v>
      </c>
      <c r="G4515" s="5">
        <v>43277</v>
      </c>
      <c r="H4515" s="6">
        <v>28000</v>
      </c>
      <c r="I4515" s="7">
        <v>28000</v>
      </c>
      <c r="J4515" s="4" t="s">
        <v>15</v>
      </c>
      <c r="K4515" s="8" t="s">
        <v>16</v>
      </c>
      <c r="L4515" s="3"/>
    </row>
    <row r="4516" spans="1:12" ht="114.95" customHeight="1">
      <c r="A4516" s="32">
        <v>4460</v>
      </c>
      <c r="B4516" s="2">
        <v>43263</v>
      </c>
      <c r="C4516" s="3" t="s">
        <v>4038</v>
      </c>
      <c r="D4516" s="3" t="s">
        <v>312</v>
      </c>
      <c r="E4516" s="4" t="s">
        <v>4048</v>
      </c>
      <c r="F4516" s="2">
        <f t="shared" si="197"/>
        <v>43273</v>
      </c>
      <c r="G4516" s="5">
        <v>43277</v>
      </c>
      <c r="H4516" s="6">
        <v>57277</v>
      </c>
      <c r="I4516" s="7">
        <v>57277</v>
      </c>
      <c r="J4516" s="4" t="s">
        <v>15</v>
      </c>
      <c r="K4516" s="8" t="s">
        <v>16</v>
      </c>
      <c r="L4516" s="3"/>
    </row>
    <row r="4517" spans="1:12" ht="114.95" customHeight="1">
      <c r="A4517" s="32">
        <v>4461</v>
      </c>
      <c r="B4517" s="2">
        <v>43263</v>
      </c>
      <c r="C4517" s="3" t="s">
        <v>4038</v>
      </c>
      <c r="D4517" s="3" t="s">
        <v>154</v>
      </c>
      <c r="E4517" s="4" t="s">
        <v>805</v>
      </c>
      <c r="F4517" s="2">
        <f t="shared" si="197"/>
        <v>43273</v>
      </c>
      <c r="G4517" s="5">
        <v>43282</v>
      </c>
      <c r="H4517" s="6">
        <v>70000</v>
      </c>
      <c r="I4517" s="7">
        <v>70000</v>
      </c>
      <c r="J4517" s="4" t="s">
        <v>314</v>
      </c>
      <c r="K4517" s="8" t="s">
        <v>16</v>
      </c>
      <c r="L4517" s="3"/>
    </row>
    <row r="4518" spans="1:12" ht="114.95" customHeight="1">
      <c r="A4518" s="32">
        <v>4462</v>
      </c>
      <c r="B4518" s="2">
        <v>43263</v>
      </c>
      <c r="C4518" s="3" t="s">
        <v>4038</v>
      </c>
      <c r="D4518" s="3" t="s">
        <v>4049</v>
      </c>
      <c r="E4518" s="4" t="s">
        <v>4050</v>
      </c>
      <c r="F4518" s="2">
        <f t="shared" si="197"/>
        <v>43273</v>
      </c>
      <c r="G4518" s="5">
        <v>43282</v>
      </c>
      <c r="H4518" s="6">
        <v>25000</v>
      </c>
      <c r="I4518" s="7">
        <v>25000</v>
      </c>
      <c r="J4518" s="4" t="s">
        <v>314</v>
      </c>
      <c r="K4518" s="8" t="s">
        <v>16</v>
      </c>
      <c r="L4518" s="3"/>
    </row>
    <row r="4519" spans="1:12" ht="114.95" customHeight="1">
      <c r="A4519" s="32">
        <v>4463</v>
      </c>
      <c r="B4519" s="2">
        <v>43263</v>
      </c>
      <c r="C4519" s="3" t="s">
        <v>4038</v>
      </c>
      <c r="D4519" s="3" t="s">
        <v>2020</v>
      </c>
      <c r="E4519" s="4" t="s">
        <v>2021</v>
      </c>
      <c r="F4519" s="2">
        <f t="shared" si="197"/>
        <v>43273</v>
      </c>
      <c r="G4519" s="5">
        <v>43282</v>
      </c>
      <c r="H4519" s="6">
        <v>370000</v>
      </c>
      <c r="I4519" s="7">
        <v>500000</v>
      </c>
      <c r="J4519" s="4" t="s">
        <v>314</v>
      </c>
      <c r="K4519" s="8" t="s">
        <v>16</v>
      </c>
      <c r="L4519" s="3"/>
    </row>
    <row r="4520" spans="1:12" ht="114.95" customHeight="1">
      <c r="A4520" s="32">
        <v>4464</v>
      </c>
      <c r="B4520" s="2">
        <v>43263</v>
      </c>
      <c r="C4520" s="3" t="s">
        <v>4038</v>
      </c>
      <c r="D4520" s="3" t="s">
        <v>4044</v>
      </c>
      <c r="E4520" s="4" t="s">
        <v>433</v>
      </c>
      <c r="F4520" s="2">
        <f t="shared" si="197"/>
        <v>43273</v>
      </c>
      <c r="G4520" s="5">
        <v>43282</v>
      </c>
      <c r="H4520" s="6">
        <v>50000</v>
      </c>
      <c r="I4520" s="7">
        <v>50000</v>
      </c>
      <c r="J4520" s="4" t="s">
        <v>314</v>
      </c>
      <c r="K4520" s="8" t="s">
        <v>16</v>
      </c>
      <c r="L4520" s="3"/>
    </row>
    <row r="4521" spans="1:12" ht="114.95" customHeight="1">
      <c r="A4521" s="32">
        <v>4465</v>
      </c>
      <c r="B4521" s="2">
        <v>43263</v>
      </c>
      <c r="C4521" s="3" t="s">
        <v>4038</v>
      </c>
      <c r="D4521" s="3" t="s">
        <v>310</v>
      </c>
      <c r="E4521" s="4" t="s">
        <v>4051</v>
      </c>
      <c r="F4521" s="2">
        <f t="shared" si="197"/>
        <v>43273</v>
      </c>
      <c r="G4521" s="5">
        <v>43282</v>
      </c>
      <c r="H4521" s="6">
        <v>33070</v>
      </c>
      <c r="I4521" s="7">
        <v>33070</v>
      </c>
      <c r="J4521" s="4" t="s">
        <v>314</v>
      </c>
      <c r="K4521" s="8" t="s">
        <v>16</v>
      </c>
      <c r="L4521" s="3"/>
    </row>
    <row r="4522" spans="1:12" ht="114.95" customHeight="1">
      <c r="A4522" s="32">
        <v>4466</v>
      </c>
      <c r="B4522" s="2">
        <v>43263</v>
      </c>
      <c r="C4522" s="3" t="s">
        <v>4038</v>
      </c>
      <c r="D4522" s="3" t="s">
        <v>4052</v>
      </c>
      <c r="E4522" s="4" t="s">
        <v>4053</v>
      </c>
      <c r="F4522" s="2">
        <f t="shared" si="197"/>
        <v>43273</v>
      </c>
      <c r="G4522" s="5">
        <v>43282</v>
      </c>
      <c r="H4522" s="6">
        <v>260000</v>
      </c>
      <c r="I4522" s="7">
        <v>260000</v>
      </c>
      <c r="J4522" s="4" t="s">
        <v>314</v>
      </c>
      <c r="K4522" s="8" t="s">
        <v>16</v>
      </c>
      <c r="L4522" s="3"/>
    </row>
    <row r="4523" spans="1:12" ht="114.95" customHeight="1">
      <c r="A4523" s="32">
        <v>4467</v>
      </c>
      <c r="B4523" s="2">
        <v>43263</v>
      </c>
      <c r="C4523" s="3" t="s">
        <v>4038</v>
      </c>
      <c r="D4523" s="3" t="s">
        <v>117</v>
      </c>
      <c r="E4523" s="4" t="s">
        <v>1523</v>
      </c>
      <c r="F4523" s="2">
        <f t="shared" si="197"/>
        <v>43273</v>
      </c>
      <c r="G4523" s="5">
        <v>43282</v>
      </c>
      <c r="H4523" s="6">
        <v>260000</v>
      </c>
      <c r="I4523" s="7">
        <v>260000</v>
      </c>
      <c r="J4523" s="4" t="s">
        <v>314</v>
      </c>
      <c r="K4523" s="8" t="s">
        <v>16</v>
      </c>
      <c r="L4523" s="3"/>
    </row>
    <row r="4524" spans="1:12" ht="114.95" customHeight="1">
      <c r="A4524" s="32">
        <v>4468</v>
      </c>
      <c r="B4524" s="2">
        <v>43263</v>
      </c>
      <c r="C4524" s="3" t="s">
        <v>4038</v>
      </c>
      <c r="D4524" s="3" t="s">
        <v>434</v>
      </c>
      <c r="E4524" s="4" t="s">
        <v>435</v>
      </c>
      <c r="F4524" s="2">
        <f t="shared" si="197"/>
        <v>43273</v>
      </c>
      <c r="G4524" s="5">
        <v>43282</v>
      </c>
      <c r="H4524" s="6">
        <v>36000</v>
      </c>
      <c r="I4524" s="7">
        <v>36000</v>
      </c>
      <c r="J4524" s="4" t="s">
        <v>314</v>
      </c>
      <c r="K4524" s="8" t="s">
        <v>16</v>
      </c>
      <c r="L4524" s="3"/>
    </row>
    <row r="4525" spans="1:12" ht="114.95" customHeight="1">
      <c r="A4525" s="32">
        <v>4469</v>
      </c>
      <c r="B4525" s="2">
        <v>43263</v>
      </c>
      <c r="C4525" s="3" t="s">
        <v>4038</v>
      </c>
      <c r="D4525" s="3" t="s">
        <v>2172</v>
      </c>
      <c r="E4525" s="4" t="s">
        <v>4054</v>
      </c>
      <c r="F4525" s="2">
        <f t="shared" si="197"/>
        <v>43273</v>
      </c>
      <c r="G4525" s="5">
        <v>43282</v>
      </c>
      <c r="H4525" s="6">
        <v>25000</v>
      </c>
      <c r="I4525" s="7">
        <v>25000</v>
      </c>
      <c r="J4525" s="4" t="s">
        <v>314</v>
      </c>
      <c r="K4525" s="8" t="s">
        <v>16</v>
      </c>
      <c r="L4525" s="3"/>
    </row>
    <row r="4526" spans="1:12" ht="114.95" customHeight="1">
      <c r="A4526" s="32">
        <v>4470</v>
      </c>
      <c r="B4526" s="2">
        <v>43263</v>
      </c>
      <c r="C4526" s="3" t="s">
        <v>4038</v>
      </c>
      <c r="D4526" s="3" t="s">
        <v>1085</v>
      </c>
      <c r="E4526" s="11" t="s">
        <v>120</v>
      </c>
      <c r="F4526" s="2">
        <f t="shared" si="197"/>
        <v>43273</v>
      </c>
      <c r="G4526" s="5">
        <v>43282</v>
      </c>
      <c r="H4526" s="6">
        <v>25000</v>
      </c>
      <c r="I4526" s="7">
        <v>25000</v>
      </c>
      <c r="J4526" s="4" t="s">
        <v>314</v>
      </c>
      <c r="K4526" s="8" t="s">
        <v>16</v>
      </c>
      <c r="L4526" s="3"/>
    </row>
    <row r="4527" spans="1:12" ht="114.95" customHeight="1">
      <c r="A4527" s="32">
        <v>4471</v>
      </c>
      <c r="B4527" s="2">
        <v>43263</v>
      </c>
      <c r="C4527" s="3" t="s">
        <v>4038</v>
      </c>
      <c r="D4527" s="3" t="s">
        <v>323</v>
      </c>
      <c r="E4527" s="11" t="s">
        <v>120</v>
      </c>
      <c r="F4527" s="2">
        <f t="shared" si="197"/>
        <v>43273</v>
      </c>
      <c r="G4527" s="5">
        <v>43282</v>
      </c>
      <c r="H4527" s="6">
        <v>25000</v>
      </c>
      <c r="I4527" s="7">
        <v>25000</v>
      </c>
      <c r="J4527" s="4" t="s">
        <v>314</v>
      </c>
      <c r="K4527" s="8" t="s">
        <v>16</v>
      </c>
      <c r="L4527" s="3"/>
    </row>
    <row r="4528" spans="1:12" ht="114.95" customHeight="1">
      <c r="A4528" s="32">
        <v>4472</v>
      </c>
      <c r="B4528" s="2">
        <v>43263</v>
      </c>
      <c r="C4528" s="3" t="s">
        <v>4038</v>
      </c>
      <c r="D4528" s="3" t="s">
        <v>765</v>
      </c>
      <c r="E4528" s="11" t="s">
        <v>120</v>
      </c>
      <c r="F4528" s="2">
        <f t="shared" si="197"/>
        <v>43273</v>
      </c>
      <c r="G4528" s="5">
        <v>43282</v>
      </c>
      <c r="H4528" s="6">
        <v>25000</v>
      </c>
      <c r="I4528" s="7">
        <v>25000</v>
      </c>
      <c r="J4528" s="4" t="s">
        <v>314</v>
      </c>
      <c r="K4528" s="8" t="s">
        <v>16</v>
      </c>
      <c r="L4528" s="3"/>
    </row>
    <row r="4529" spans="1:12" ht="114.95" customHeight="1">
      <c r="A4529" s="32">
        <v>4473</v>
      </c>
      <c r="B4529" s="2">
        <v>43263</v>
      </c>
      <c r="C4529" s="3" t="s">
        <v>4038</v>
      </c>
      <c r="D4529" s="3" t="s">
        <v>3587</v>
      </c>
      <c r="E4529" s="4" t="s">
        <v>631</v>
      </c>
      <c r="F4529" s="2">
        <f t="shared" si="197"/>
        <v>43273</v>
      </c>
      <c r="G4529" s="5">
        <v>43282</v>
      </c>
      <c r="H4529" s="6">
        <v>19100</v>
      </c>
      <c r="I4529" s="7">
        <v>19100</v>
      </c>
      <c r="J4529" s="4" t="s">
        <v>314</v>
      </c>
      <c r="K4529" s="8" t="s">
        <v>16</v>
      </c>
      <c r="L4529" s="3"/>
    </row>
    <row r="4530" spans="1:12" ht="114.95" customHeight="1">
      <c r="A4530" s="32">
        <v>4474</v>
      </c>
      <c r="B4530" s="2">
        <v>43263</v>
      </c>
      <c r="C4530" s="3" t="s">
        <v>4038</v>
      </c>
      <c r="D4530" s="3" t="s">
        <v>3116</v>
      </c>
      <c r="E4530" s="4" t="s">
        <v>4055</v>
      </c>
      <c r="F4530" s="2">
        <f t="shared" si="197"/>
        <v>43273</v>
      </c>
      <c r="G4530" s="5">
        <v>43282</v>
      </c>
      <c r="H4530" s="6">
        <v>79920</v>
      </c>
      <c r="I4530" s="7">
        <v>79920</v>
      </c>
      <c r="J4530" s="4" t="s">
        <v>314</v>
      </c>
      <c r="K4530" s="8" t="s">
        <v>16</v>
      </c>
      <c r="L4530" s="3"/>
    </row>
    <row r="4531" spans="1:12" ht="114.95" customHeight="1">
      <c r="A4531" s="32">
        <v>4475</v>
      </c>
      <c r="B4531" s="2">
        <v>43263</v>
      </c>
      <c r="C4531" s="3" t="s">
        <v>4038</v>
      </c>
      <c r="D4531" s="3" t="s">
        <v>4056</v>
      </c>
      <c r="E4531" s="4" t="s">
        <v>4057</v>
      </c>
      <c r="F4531" s="2">
        <f t="shared" si="197"/>
        <v>43273</v>
      </c>
      <c r="G4531" s="5">
        <v>43282</v>
      </c>
      <c r="H4531" s="6">
        <v>25000</v>
      </c>
      <c r="I4531" s="7">
        <v>25000</v>
      </c>
      <c r="J4531" s="4" t="s">
        <v>314</v>
      </c>
      <c r="K4531" s="8" t="s">
        <v>16</v>
      </c>
      <c r="L4531" s="3"/>
    </row>
    <row r="4532" spans="1:12" ht="114.95" customHeight="1">
      <c r="A4532" s="32">
        <v>4476</v>
      </c>
      <c r="B4532" s="2">
        <v>43263</v>
      </c>
      <c r="C4532" s="3" t="s">
        <v>4038</v>
      </c>
      <c r="D4532" s="3" t="s">
        <v>4058</v>
      </c>
      <c r="E4532" s="4" t="s">
        <v>4057</v>
      </c>
      <c r="F4532" s="2">
        <f t="shared" si="197"/>
        <v>43273</v>
      </c>
      <c r="G4532" s="5">
        <v>43282</v>
      </c>
      <c r="H4532" s="6">
        <v>60000</v>
      </c>
      <c r="I4532" s="7">
        <v>60000</v>
      </c>
      <c r="J4532" s="4" t="s">
        <v>314</v>
      </c>
      <c r="K4532" s="8" t="s">
        <v>16</v>
      </c>
      <c r="L4532" s="3"/>
    </row>
    <row r="4533" spans="1:12" ht="114.95" customHeight="1">
      <c r="A4533" s="32">
        <v>4477</v>
      </c>
      <c r="B4533" s="2">
        <v>43263</v>
      </c>
      <c r="C4533" s="3" t="s">
        <v>4038</v>
      </c>
      <c r="D4533" s="3" t="s">
        <v>4059</v>
      </c>
      <c r="E4533" s="4" t="s">
        <v>4060</v>
      </c>
      <c r="F4533" s="2">
        <f t="shared" si="197"/>
        <v>43273</v>
      </c>
      <c r="G4533" s="5">
        <v>43282</v>
      </c>
      <c r="H4533" s="6">
        <v>25000</v>
      </c>
      <c r="I4533" s="7">
        <v>25000</v>
      </c>
      <c r="J4533" s="4" t="s">
        <v>314</v>
      </c>
      <c r="K4533" s="8" t="s">
        <v>16</v>
      </c>
      <c r="L4533" s="3"/>
    </row>
    <row r="4534" spans="1:12" ht="114.95" customHeight="1">
      <c r="A4534" s="32">
        <v>4478</v>
      </c>
      <c r="B4534" s="2">
        <v>43263</v>
      </c>
      <c r="C4534" s="3" t="s">
        <v>4038</v>
      </c>
      <c r="D4534" s="3" t="s">
        <v>519</v>
      </c>
      <c r="E4534" s="4" t="s">
        <v>255</v>
      </c>
      <c r="F4534" s="2">
        <f t="shared" si="197"/>
        <v>43273</v>
      </c>
      <c r="G4534" s="5">
        <v>43261</v>
      </c>
      <c r="H4534" s="6">
        <v>100000</v>
      </c>
      <c r="I4534" s="7">
        <v>100000</v>
      </c>
      <c r="J4534" s="4" t="s">
        <v>314</v>
      </c>
      <c r="K4534" s="8" t="s">
        <v>16</v>
      </c>
      <c r="L4534" s="3" t="s">
        <v>96</v>
      </c>
    </row>
    <row r="4535" spans="1:12" ht="114.95" customHeight="1">
      <c r="A4535" s="32">
        <v>4479</v>
      </c>
      <c r="B4535" s="2">
        <v>43263</v>
      </c>
      <c r="C4535" s="3" t="s">
        <v>4038</v>
      </c>
      <c r="D4535" s="3" t="s">
        <v>1381</v>
      </c>
      <c r="E4535" s="4" t="s">
        <v>1382</v>
      </c>
      <c r="F4535" s="2">
        <f t="shared" si="197"/>
        <v>43273</v>
      </c>
      <c r="G4535" s="5">
        <v>43282</v>
      </c>
      <c r="H4535" s="6">
        <v>38888</v>
      </c>
      <c r="I4535" s="7">
        <v>38888</v>
      </c>
      <c r="J4535" s="4" t="s">
        <v>314</v>
      </c>
      <c r="K4535" s="8" t="s">
        <v>16</v>
      </c>
      <c r="L4535" s="3"/>
    </row>
    <row r="4536" spans="1:12" ht="114.95" customHeight="1">
      <c r="A4536" s="32">
        <v>4480</v>
      </c>
      <c r="B4536" s="2">
        <v>43263</v>
      </c>
      <c r="C4536" s="3" t="s">
        <v>4038</v>
      </c>
      <c r="D4536" s="3" t="s">
        <v>4061</v>
      </c>
      <c r="E4536" s="4" t="s">
        <v>3245</v>
      </c>
      <c r="F4536" s="2">
        <f t="shared" si="197"/>
        <v>43273</v>
      </c>
      <c r="G4536" s="5">
        <v>43282</v>
      </c>
      <c r="H4536" s="6">
        <v>25000</v>
      </c>
      <c r="I4536" s="7">
        <v>25000</v>
      </c>
      <c r="J4536" s="4" t="s">
        <v>314</v>
      </c>
      <c r="K4536" s="8" t="s">
        <v>16</v>
      </c>
      <c r="L4536" s="3"/>
    </row>
    <row r="4537" spans="1:12" ht="114.95" customHeight="1">
      <c r="A4537" s="32">
        <v>4481</v>
      </c>
      <c r="B4537" s="2">
        <v>43263</v>
      </c>
      <c r="C4537" s="3" t="s">
        <v>4038</v>
      </c>
      <c r="D4537" s="3" t="s">
        <v>76</v>
      </c>
      <c r="E4537" s="4" t="s">
        <v>1226</v>
      </c>
      <c r="F4537" s="2">
        <f t="shared" si="197"/>
        <v>43273</v>
      </c>
      <c r="G4537" s="5">
        <v>43282</v>
      </c>
      <c r="H4537" s="6">
        <v>32700</v>
      </c>
      <c r="I4537" s="7">
        <v>32700</v>
      </c>
      <c r="J4537" s="4" t="s">
        <v>314</v>
      </c>
      <c r="K4537" s="8" t="s">
        <v>16</v>
      </c>
      <c r="L4537" s="3"/>
    </row>
    <row r="4538" spans="1:12" ht="114.95" customHeight="1">
      <c r="A4538" s="32">
        <v>4482</v>
      </c>
      <c r="B4538" s="2">
        <v>43263</v>
      </c>
      <c r="C4538" s="3" t="s">
        <v>4038</v>
      </c>
      <c r="D4538" s="3" t="s">
        <v>1649</v>
      </c>
      <c r="E4538" s="4" t="s">
        <v>4054</v>
      </c>
      <c r="F4538" s="2">
        <f t="shared" si="197"/>
        <v>43273</v>
      </c>
      <c r="G4538" s="5">
        <v>43282</v>
      </c>
      <c r="H4538" s="6">
        <v>30000</v>
      </c>
      <c r="I4538" s="7">
        <v>30000</v>
      </c>
      <c r="J4538" s="4" t="s">
        <v>314</v>
      </c>
      <c r="K4538" s="8" t="s">
        <v>16</v>
      </c>
      <c r="L4538" s="3"/>
    </row>
    <row r="4539" spans="1:12" ht="114.95" customHeight="1">
      <c r="A4539" s="32">
        <v>4486</v>
      </c>
      <c r="B4539" s="2">
        <v>43265</v>
      </c>
      <c r="C4539" s="3" t="s">
        <v>4038</v>
      </c>
      <c r="D4539" s="3" t="s">
        <v>4062</v>
      </c>
      <c r="E4539" s="4" t="s">
        <v>4063</v>
      </c>
      <c r="F4539" s="2">
        <v>43279</v>
      </c>
      <c r="G4539" s="5">
        <v>43107</v>
      </c>
      <c r="H4539" s="6">
        <v>103000</v>
      </c>
      <c r="I4539" s="7">
        <v>103000</v>
      </c>
      <c r="J4539" s="4" t="s">
        <v>19</v>
      </c>
      <c r="K4539" s="8" t="s">
        <v>15</v>
      </c>
      <c r="L4539" s="3" t="s">
        <v>4064</v>
      </c>
    </row>
    <row r="4540" spans="1:12" ht="114.95" customHeight="1">
      <c r="A4540" s="32">
        <v>4483</v>
      </c>
      <c r="B4540" s="2">
        <v>43326</v>
      </c>
      <c r="C4540" s="3" t="s">
        <v>4038</v>
      </c>
      <c r="D4540" s="3" t="s">
        <v>3116</v>
      </c>
      <c r="E4540" s="4" t="s">
        <v>4065</v>
      </c>
      <c r="F4540" s="2">
        <v>43340</v>
      </c>
      <c r="G4540" s="5">
        <v>43340</v>
      </c>
      <c r="H4540" s="6">
        <v>50000</v>
      </c>
      <c r="I4540" s="7">
        <v>50000</v>
      </c>
      <c r="J4540" s="4" t="s">
        <v>19</v>
      </c>
      <c r="K4540" s="8" t="s">
        <v>16</v>
      </c>
      <c r="L4540" s="3"/>
    </row>
    <row r="4541" spans="1:12" ht="114.95" customHeight="1">
      <c r="A4541" s="32">
        <v>4488</v>
      </c>
      <c r="B4541" s="2">
        <v>43368</v>
      </c>
      <c r="C4541" s="3" t="s">
        <v>4038</v>
      </c>
      <c r="D4541" s="3" t="s">
        <v>589</v>
      </c>
      <c r="E4541" s="4" t="s">
        <v>3888</v>
      </c>
      <c r="F4541" s="2">
        <f t="shared" ref="F4541:F4546" si="198">SUM(B4541 +14)</f>
        <v>43382</v>
      </c>
      <c r="G4541" s="5">
        <v>43352</v>
      </c>
      <c r="H4541" s="6">
        <v>27000</v>
      </c>
      <c r="I4541" s="7">
        <v>27000</v>
      </c>
      <c r="J4541" s="4" t="s">
        <v>19</v>
      </c>
      <c r="K4541" s="3" t="s">
        <v>16</v>
      </c>
      <c r="L4541" s="3" t="s">
        <v>146</v>
      </c>
    </row>
    <row r="4542" spans="1:12" ht="114.95" customHeight="1">
      <c r="A4542" s="32">
        <v>4489</v>
      </c>
      <c r="B4542" s="2">
        <v>43368</v>
      </c>
      <c r="C4542" s="3" t="s">
        <v>4038</v>
      </c>
      <c r="D4542" s="3" t="s">
        <v>129</v>
      </c>
      <c r="E4542" s="4" t="s">
        <v>4066</v>
      </c>
      <c r="F4542" s="2">
        <f t="shared" si="198"/>
        <v>43382</v>
      </c>
      <c r="G4542" s="5">
        <v>43405</v>
      </c>
      <c r="H4542" s="6">
        <v>78000</v>
      </c>
      <c r="I4542" s="7">
        <v>78000</v>
      </c>
      <c r="J4542" s="4" t="s">
        <v>19</v>
      </c>
      <c r="K4542" s="3" t="s">
        <v>16</v>
      </c>
      <c r="L4542" s="3"/>
    </row>
    <row r="4543" spans="1:12" ht="114.95" customHeight="1">
      <c r="A4543" s="32">
        <v>4490</v>
      </c>
      <c r="B4543" s="2">
        <v>43390</v>
      </c>
      <c r="C4543" s="3" t="s">
        <v>4038</v>
      </c>
      <c r="D4543" s="3" t="s">
        <v>1132</v>
      </c>
      <c r="E4543" s="4" t="s">
        <v>1988</v>
      </c>
      <c r="F4543" s="2">
        <f t="shared" si="198"/>
        <v>43404</v>
      </c>
      <c r="G4543" s="5">
        <v>43405</v>
      </c>
      <c r="H4543" s="6">
        <v>37814.400000000001</v>
      </c>
      <c r="I4543" s="7">
        <v>37814.400000000001</v>
      </c>
      <c r="J4543" s="4" t="s">
        <v>19</v>
      </c>
      <c r="K4543" s="3" t="s">
        <v>16</v>
      </c>
      <c r="L4543" s="3" t="s">
        <v>20</v>
      </c>
    </row>
    <row r="4544" spans="1:12" ht="114.95" customHeight="1">
      <c r="A4544" s="32">
        <v>4491</v>
      </c>
      <c r="B4544" s="2">
        <v>43390</v>
      </c>
      <c r="C4544" s="3" t="s">
        <v>4038</v>
      </c>
      <c r="D4544" s="3" t="s">
        <v>2550</v>
      </c>
      <c r="E4544" s="4" t="s">
        <v>124</v>
      </c>
      <c r="F4544" s="2">
        <f t="shared" si="198"/>
        <v>43404</v>
      </c>
      <c r="G4544" s="5">
        <v>43435</v>
      </c>
      <c r="H4544" s="6">
        <v>871000</v>
      </c>
      <c r="I4544" s="9">
        <v>871000</v>
      </c>
      <c r="J4544" s="4" t="s">
        <v>73</v>
      </c>
      <c r="K4544" s="75" t="s">
        <v>15</v>
      </c>
      <c r="L4544" s="3" t="s">
        <v>4067</v>
      </c>
    </row>
    <row r="4545" spans="1:12" ht="114.95" customHeight="1">
      <c r="A4545" s="32">
        <v>4492</v>
      </c>
      <c r="B4545" s="2">
        <v>43390</v>
      </c>
      <c r="C4545" s="3" t="s">
        <v>4038</v>
      </c>
      <c r="D4545" s="3" t="s">
        <v>123</v>
      </c>
      <c r="E4545" s="4" t="s">
        <v>124</v>
      </c>
      <c r="F4545" s="2">
        <f t="shared" si="198"/>
        <v>43404</v>
      </c>
      <c r="G4545" s="5">
        <v>43405</v>
      </c>
      <c r="H4545" s="6">
        <v>80000</v>
      </c>
      <c r="I4545" s="9">
        <v>80000</v>
      </c>
      <c r="J4545" s="4" t="s">
        <v>73</v>
      </c>
      <c r="K4545" s="75" t="s">
        <v>15</v>
      </c>
      <c r="L4545" s="3" t="s">
        <v>4068</v>
      </c>
    </row>
    <row r="4546" spans="1:12" ht="114.95" customHeight="1">
      <c r="A4546" s="32">
        <v>4493</v>
      </c>
      <c r="B4546" s="2">
        <v>43424</v>
      </c>
      <c r="C4546" s="3" t="s">
        <v>4038</v>
      </c>
      <c r="D4546" s="3" t="s">
        <v>4069</v>
      </c>
      <c r="E4546" s="4" t="s">
        <v>4070</v>
      </c>
      <c r="F4546" s="2">
        <f t="shared" si="198"/>
        <v>43438</v>
      </c>
      <c r="G4546" s="5">
        <v>43439</v>
      </c>
      <c r="H4546" s="6">
        <v>25000</v>
      </c>
      <c r="I4546" s="7">
        <v>25000</v>
      </c>
      <c r="J4546" s="4" t="s">
        <v>15</v>
      </c>
      <c r="K4546" s="8" t="s">
        <v>16</v>
      </c>
      <c r="L4546" s="3"/>
    </row>
    <row r="4547" spans="1:12" ht="114.95" customHeight="1">
      <c r="A4547" s="32">
        <v>4487</v>
      </c>
      <c r="B4547" s="2">
        <v>43440</v>
      </c>
      <c r="C4547" s="3" t="s">
        <v>4038</v>
      </c>
      <c r="D4547" s="3" t="s">
        <v>3116</v>
      </c>
      <c r="E4547" s="4" t="s">
        <v>4055</v>
      </c>
      <c r="F4547" s="2">
        <v>43277</v>
      </c>
      <c r="G4547" s="5">
        <v>43107</v>
      </c>
      <c r="H4547" s="6">
        <v>125000</v>
      </c>
      <c r="I4547" s="7">
        <v>125000</v>
      </c>
      <c r="J4547" s="4" t="s">
        <v>19</v>
      </c>
      <c r="K4547" s="8" t="s">
        <v>16</v>
      </c>
      <c r="L4547" s="3" t="s">
        <v>4071</v>
      </c>
    </row>
    <row r="4548" spans="1:12" ht="114.95" customHeight="1">
      <c r="A4548" s="32">
        <v>4484</v>
      </c>
      <c r="B4548" s="2">
        <v>43441</v>
      </c>
      <c r="C4548" s="3" t="s">
        <v>4038</v>
      </c>
      <c r="D4548" s="3" t="s">
        <v>1423</v>
      </c>
      <c r="E4548" s="4" t="s">
        <v>4072</v>
      </c>
      <c r="F4548" s="2">
        <v>43307</v>
      </c>
      <c r="G4548" s="5">
        <v>43307</v>
      </c>
      <c r="H4548" s="6">
        <v>125000</v>
      </c>
      <c r="I4548" s="7">
        <v>125000</v>
      </c>
      <c r="J4548" s="4" t="s">
        <v>15</v>
      </c>
      <c r="K4548" s="8" t="s">
        <v>16</v>
      </c>
      <c r="L4548" s="3"/>
    </row>
    <row r="4549" spans="1:12" ht="114.95" customHeight="1">
      <c r="A4549" s="32">
        <v>4485</v>
      </c>
      <c r="B4549" s="2">
        <v>43441</v>
      </c>
      <c r="C4549" s="3" t="s">
        <v>4038</v>
      </c>
      <c r="D4549" s="3" t="s">
        <v>503</v>
      </c>
      <c r="E4549" s="4" t="s">
        <v>4073</v>
      </c>
      <c r="F4549" s="2">
        <v>43307</v>
      </c>
      <c r="G4549" s="5">
        <v>43109</v>
      </c>
      <c r="H4549" s="6">
        <v>65000</v>
      </c>
      <c r="I4549" s="7">
        <v>65000</v>
      </c>
      <c r="J4549" s="4" t="s">
        <v>19</v>
      </c>
      <c r="K4549" s="8" t="s">
        <v>16</v>
      </c>
      <c r="L4549" s="3"/>
    </row>
    <row r="4550" spans="1:12" ht="114.95" customHeight="1">
      <c r="A4550" s="32">
        <v>4494</v>
      </c>
      <c r="B4550" s="2">
        <v>43454</v>
      </c>
      <c r="C4550" s="3" t="s">
        <v>4038</v>
      </c>
      <c r="D4550" s="3" t="s">
        <v>1023</v>
      </c>
      <c r="E4550" s="4" t="s">
        <v>136</v>
      </c>
      <c r="F4550" s="2">
        <f t="shared" ref="F4550:F4568" si="199">SUM(B4550+14)</f>
        <v>43468</v>
      </c>
      <c r="G4550" s="5">
        <v>43473</v>
      </c>
      <c r="H4550" s="6">
        <v>180000</v>
      </c>
      <c r="I4550" s="7">
        <v>180000</v>
      </c>
      <c r="J4550" s="4" t="s">
        <v>202</v>
      </c>
      <c r="K4550" s="8" t="s">
        <v>16</v>
      </c>
      <c r="L4550" s="3"/>
    </row>
    <row r="4551" spans="1:12" ht="114.95" customHeight="1">
      <c r="A4551" s="32">
        <v>4495</v>
      </c>
      <c r="B4551" s="2">
        <v>43493</v>
      </c>
      <c r="C4551" s="3" t="s">
        <v>4038</v>
      </c>
      <c r="D4551" s="3" t="s">
        <v>4074</v>
      </c>
      <c r="E4551" s="4" t="s">
        <v>4075</v>
      </c>
      <c r="F4551" s="2">
        <f t="shared" si="199"/>
        <v>43507</v>
      </c>
      <c r="G4551" s="5">
        <v>42790</v>
      </c>
      <c r="H4551" s="6">
        <v>44050</v>
      </c>
      <c r="I4551" s="7">
        <v>44050</v>
      </c>
      <c r="J4551" s="4" t="s">
        <v>153</v>
      </c>
      <c r="K4551" s="8" t="s">
        <v>16</v>
      </c>
      <c r="L4551" s="3" t="s">
        <v>239</v>
      </c>
    </row>
    <row r="4552" spans="1:12" ht="114.95" customHeight="1">
      <c r="A4552" s="32">
        <v>4496</v>
      </c>
      <c r="B4552" s="2">
        <v>43494</v>
      </c>
      <c r="C4552" s="3" t="s">
        <v>4038</v>
      </c>
      <c r="D4552" s="3" t="s">
        <v>538</v>
      </c>
      <c r="E4552" s="4" t="s">
        <v>158</v>
      </c>
      <c r="F4552" s="2">
        <f t="shared" si="199"/>
        <v>43508</v>
      </c>
      <c r="G4552" s="5">
        <v>43509</v>
      </c>
      <c r="H4552" s="6">
        <v>80000</v>
      </c>
      <c r="I4552" s="7">
        <v>80000</v>
      </c>
      <c r="J4552" s="4" t="s">
        <v>37</v>
      </c>
      <c r="K4552" s="8" t="s">
        <v>16</v>
      </c>
      <c r="L4552" s="3"/>
    </row>
    <row r="4553" spans="1:12" ht="114.95" customHeight="1">
      <c r="A4553" s="32">
        <v>4497</v>
      </c>
      <c r="B4553" s="2">
        <v>43494</v>
      </c>
      <c r="C4553" s="3" t="s">
        <v>4038</v>
      </c>
      <c r="D4553" s="3" t="s">
        <v>55</v>
      </c>
      <c r="E4553" s="4" t="s">
        <v>4076</v>
      </c>
      <c r="F4553" s="2">
        <f t="shared" si="199"/>
        <v>43508</v>
      </c>
      <c r="G4553" s="5">
        <v>43509</v>
      </c>
      <c r="H4553" s="6">
        <v>25000</v>
      </c>
      <c r="I4553" s="7">
        <v>25000</v>
      </c>
      <c r="J4553" s="4" t="s">
        <v>37</v>
      </c>
      <c r="K4553" s="8" t="s">
        <v>16</v>
      </c>
      <c r="L4553" s="3"/>
    </row>
    <row r="4554" spans="1:12" ht="114.95" customHeight="1">
      <c r="A4554" s="32">
        <v>4498</v>
      </c>
      <c r="B4554" s="2">
        <v>43494</v>
      </c>
      <c r="C4554" s="3" t="s">
        <v>4038</v>
      </c>
      <c r="D4554" s="3" t="s">
        <v>113</v>
      </c>
      <c r="E4554" s="4" t="s">
        <v>114</v>
      </c>
      <c r="F4554" s="2">
        <f t="shared" si="199"/>
        <v>43508</v>
      </c>
      <c r="G4554" s="5">
        <v>43509</v>
      </c>
      <c r="H4554" s="6">
        <v>28000</v>
      </c>
      <c r="I4554" s="7">
        <v>28000</v>
      </c>
      <c r="J4554" s="4" t="s">
        <v>19</v>
      </c>
      <c r="K4554" s="8" t="s">
        <v>16</v>
      </c>
      <c r="L4554" s="3"/>
    </row>
    <row r="4555" spans="1:12" ht="114.95" customHeight="1">
      <c r="A4555" s="32">
        <v>4499</v>
      </c>
      <c r="B4555" s="2">
        <v>43494</v>
      </c>
      <c r="C4555" s="3" t="s">
        <v>4038</v>
      </c>
      <c r="D4555" s="3" t="s">
        <v>4077</v>
      </c>
      <c r="E4555" s="4" t="s">
        <v>4078</v>
      </c>
      <c r="F4555" s="2">
        <f t="shared" si="199"/>
        <v>43508</v>
      </c>
      <c r="G4555" s="5">
        <v>43509</v>
      </c>
      <c r="H4555" s="6">
        <v>13800</v>
      </c>
      <c r="I4555" s="7">
        <v>13800</v>
      </c>
      <c r="J4555" s="4" t="s">
        <v>620</v>
      </c>
      <c r="K4555" s="8" t="s">
        <v>15</v>
      </c>
      <c r="L4555" s="3" t="s">
        <v>4079</v>
      </c>
    </row>
    <row r="4556" spans="1:12" ht="114.95" customHeight="1">
      <c r="A4556" s="32">
        <v>4500</v>
      </c>
      <c r="B4556" s="2">
        <v>43509</v>
      </c>
      <c r="C4556" s="3" t="s">
        <v>4038</v>
      </c>
      <c r="D4556" s="3" t="s">
        <v>4080</v>
      </c>
      <c r="E4556" s="4" t="s">
        <v>4081</v>
      </c>
      <c r="F4556" s="2">
        <f t="shared" si="199"/>
        <v>43523</v>
      </c>
      <c r="G4556" s="5">
        <v>43525</v>
      </c>
      <c r="H4556" s="6">
        <v>25000</v>
      </c>
      <c r="I4556" s="7">
        <v>25000</v>
      </c>
      <c r="J4556" s="4" t="s">
        <v>15</v>
      </c>
      <c r="K4556" s="8" t="s">
        <v>16</v>
      </c>
      <c r="L4556" s="3"/>
    </row>
    <row r="4557" spans="1:12" ht="114.95" customHeight="1">
      <c r="A4557" s="32">
        <v>4501</v>
      </c>
      <c r="B4557" s="2">
        <v>43537</v>
      </c>
      <c r="C4557" s="3" t="s">
        <v>4038</v>
      </c>
      <c r="D4557" s="3" t="s">
        <v>1389</v>
      </c>
      <c r="E4557" s="4" t="s">
        <v>4082</v>
      </c>
      <c r="F4557" s="2">
        <f t="shared" si="199"/>
        <v>43551</v>
      </c>
      <c r="G4557" s="5">
        <v>43552</v>
      </c>
      <c r="H4557" s="6">
        <v>40000</v>
      </c>
      <c r="I4557" s="7">
        <v>40000</v>
      </c>
      <c r="J4557" s="4" t="s">
        <v>15</v>
      </c>
      <c r="K4557" s="8" t="s">
        <v>16</v>
      </c>
      <c r="L4557" s="3"/>
    </row>
    <row r="4558" spans="1:12" ht="114.95" customHeight="1">
      <c r="A4558" s="32">
        <v>4502</v>
      </c>
      <c r="B4558" s="2">
        <v>43553</v>
      </c>
      <c r="C4558" s="3" t="s">
        <v>4038</v>
      </c>
      <c r="D4558" s="3" t="s">
        <v>434</v>
      </c>
      <c r="E4558" s="4" t="s">
        <v>435</v>
      </c>
      <c r="F4558" s="2">
        <f t="shared" si="199"/>
        <v>43567</v>
      </c>
      <c r="G4558" s="5">
        <v>43647</v>
      </c>
      <c r="H4558" s="6">
        <v>32579.64</v>
      </c>
      <c r="I4558" s="7">
        <v>32579.64</v>
      </c>
      <c r="J4558" s="4" t="s">
        <v>210</v>
      </c>
      <c r="K4558" s="8" t="s">
        <v>16</v>
      </c>
      <c r="L4558" s="2"/>
    </row>
    <row r="4559" spans="1:12" ht="114.95" customHeight="1">
      <c r="A4559" s="32">
        <v>4503</v>
      </c>
      <c r="B4559" s="2">
        <v>43553</v>
      </c>
      <c r="C4559" s="3" t="s">
        <v>4038</v>
      </c>
      <c r="D4559" s="3" t="s">
        <v>312</v>
      </c>
      <c r="E4559" s="4" t="s">
        <v>298</v>
      </c>
      <c r="F4559" s="2">
        <f t="shared" si="199"/>
        <v>43567</v>
      </c>
      <c r="G4559" s="5">
        <v>43647</v>
      </c>
      <c r="H4559" s="6">
        <v>53181.52</v>
      </c>
      <c r="I4559" s="9">
        <v>53181.52</v>
      </c>
      <c r="J4559" s="4" t="s">
        <v>210</v>
      </c>
      <c r="K4559" s="8" t="s">
        <v>16</v>
      </c>
      <c r="L4559" s="2"/>
    </row>
    <row r="4560" spans="1:12" ht="114.95" customHeight="1">
      <c r="A4560" s="32">
        <v>4504</v>
      </c>
      <c r="B4560" s="2">
        <v>43565</v>
      </c>
      <c r="C4560" s="3" t="s">
        <v>4038</v>
      </c>
      <c r="D4560" s="3" t="s">
        <v>1423</v>
      </c>
      <c r="E4560" s="4" t="s">
        <v>4083</v>
      </c>
      <c r="F4560" s="2">
        <f t="shared" si="199"/>
        <v>43579</v>
      </c>
      <c r="G4560" s="5">
        <v>43622</v>
      </c>
      <c r="H4560" s="6">
        <v>120000</v>
      </c>
      <c r="I4560" s="7">
        <v>120000</v>
      </c>
      <c r="J4560" s="4" t="s">
        <v>19</v>
      </c>
      <c r="K4560" s="8" t="s">
        <v>16</v>
      </c>
      <c r="L4560" s="3"/>
    </row>
    <row r="4561" spans="1:12" ht="114.95" customHeight="1">
      <c r="A4561" s="32">
        <v>4505</v>
      </c>
      <c r="B4561" s="2">
        <v>43565</v>
      </c>
      <c r="C4561" s="3" t="s">
        <v>4038</v>
      </c>
      <c r="D4561" s="3" t="s">
        <v>76</v>
      </c>
      <c r="E4561" s="4" t="s">
        <v>4084</v>
      </c>
      <c r="F4561" s="2">
        <f t="shared" si="199"/>
        <v>43579</v>
      </c>
      <c r="G4561" s="5">
        <v>43647</v>
      </c>
      <c r="H4561" s="6">
        <v>135550</v>
      </c>
      <c r="I4561" s="7">
        <v>135550</v>
      </c>
      <c r="J4561" s="4" t="s">
        <v>19</v>
      </c>
      <c r="K4561" s="8" t="s">
        <v>16</v>
      </c>
      <c r="L4561" s="3"/>
    </row>
    <row r="4562" spans="1:12" ht="114.95" customHeight="1">
      <c r="A4562" s="32">
        <v>4506</v>
      </c>
      <c r="B4562" s="2">
        <v>43565</v>
      </c>
      <c r="C4562" s="3" t="s">
        <v>4038</v>
      </c>
      <c r="D4562" s="3" t="s">
        <v>747</v>
      </c>
      <c r="E4562" s="4" t="s">
        <v>748</v>
      </c>
      <c r="F4562" s="2">
        <f t="shared" si="199"/>
        <v>43579</v>
      </c>
      <c r="G4562" s="5">
        <v>43647</v>
      </c>
      <c r="H4562" s="6">
        <v>244000</v>
      </c>
      <c r="I4562" s="7">
        <v>244000</v>
      </c>
      <c r="J4562" s="4" t="s">
        <v>19</v>
      </c>
      <c r="K4562" s="8" t="s">
        <v>15</v>
      </c>
      <c r="L4562" s="3" t="s">
        <v>4085</v>
      </c>
    </row>
    <row r="4563" spans="1:12" ht="114.95" customHeight="1">
      <c r="A4563" s="32">
        <v>4507</v>
      </c>
      <c r="B4563" s="2">
        <v>43565</v>
      </c>
      <c r="C4563" s="3" t="s">
        <v>4038</v>
      </c>
      <c r="D4563" s="3" t="s">
        <v>277</v>
      </c>
      <c r="E4563" s="4" t="s">
        <v>4086</v>
      </c>
      <c r="F4563" s="2">
        <f t="shared" si="199"/>
        <v>43579</v>
      </c>
      <c r="G4563" s="5">
        <v>43580</v>
      </c>
      <c r="H4563" s="6">
        <v>180000</v>
      </c>
      <c r="I4563" s="7">
        <v>180000</v>
      </c>
      <c r="J4563" s="4" t="s">
        <v>15</v>
      </c>
      <c r="K4563" s="8" t="s">
        <v>16</v>
      </c>
      <c r="L4563" s="3"/>
    </row>
    <row r="4564" spans="1:12" ht="114.95" customHeight="1">
      <c r="A4564" s="32">
        <v>4508</v>
      </c>
      <c r="B4564" s="2">
        <v>43565</v>
      </c>
      <c r="C4564" s="3" t="s">
        <v>4038</v>
      </c>
      <c r="D4564" s="3" t="s">
        <v>3690</v>
      </c>
      <c r="E4564" s="4" t="s">
        <v>46</v>
      </c>
      <c r="F4564" s="2">
        <f t="shared" si="199"/>
        <v>43579</v>
      </c>
      <c r="G4564" s="5">
        <v>43580</v>
      </c>
      <c r="H4564" s="6">
        <v>720381</v>
      </c>
      <c r="I4564" s="9">
        <v>720381</v>
      </c>
      <c r="J4564" s="4" t="s">
        <v>15</v>
      </c>
      <c r="K4564" s="8" t="s">
        <v>16</v>
      </c>
      <c r="L4564" s="3"/>
    </row>
    <row r="4565" spans="1:12" ht="114.95" customHeight="1">
      <c r="A4565" s="32">
        <v>4509</v>
      </c>
      <c r="B4565" s="2">
        <v>43565</v>
      </c>
      <c r="C4565" s="3" t="s">
        <v>4038</v>
      </c>
      <c r="D4565" s="3" t="s">
        <v>1215</v>
      </c>
      <c r="E4565" s="4" t="s">
        <v>306</v>
      </c>
      <c r="F4565" s="2">
        <f t="shared" si="199"/>
        <v>43579</v>
      </c>
      <c r="G4565" s="5">
        <v>43580</v>
      </c>
      <c r="H4565" s="6">
        <v>25000</v>
      </c>
      <c r="I4565" s="7">
        <v>25000</v>
      </c>
      <c r="J4565" s="4" t="s">
        <v>15</v>
      </c>
      <c r="K4565" s="8" t="s">
        <v>16</v>
      </c>
      <c r="L4565" s="3"/>
    </row>
    <row r="4566" spans="1:12" ht="114.95" customHeight="1">
      <c r="A4566" s="32">
        <v>4510</v>
      </c>
      <c r="B4566" s="2">
        <v>43565</v>
      </c>
      <c r="C4566" s="3" t="s">
        <v>4038</v>
      </c>
      <c r="D4566" s="3" t="s">
        <v>4087</v>
      </c>
      <c r="E4566" s="4" t="s">
        <v>306</v>
      </c>
      <c r="F4566" s="2">
        <f t="shared" si="199"/>
        <v>43579</v>
      </c>
      <c r="G4566" s="5">
        <v>43580</v>
      </c>
      <c r="H4566" s="6">
        <v>25000</v>
      </c>
      <c r="I4566" s="7">
        <v>25000</v>
      </c>
      <c r="J4566" s="4" t="s">
        <v>15</v>
      </c>
      <c r="K4566" s="8" t="s">
        <v>16</v>
      </c>
      <c r="L4566" s="3"/>
    </row>
    <row r="4567" spans="1:12" ht="114.95" customHeight="1">
      <c r="A4567" s="32">
        <v>4511</v>
      </c>
      <c r="B4567" s="2">
        <v>43565</v>
      </c>
      <c r="C4567" s="3" t="s">
        <v>4038</v>
      </c>
      <c r="D4567" s="3" t="s">
        <v>736</v>
      </c>
      <c r="E4567" s="4" t="s">
        <v>306</v>
      </c>
      <c r="F4567" s="2">
        <f t="shared" si="199"/>
        <v>43579</v>
      </c>
      <c r="G4567" s="5">
        <v>43580</v>
      </c>
      <c r="H4567" s="6">
        <v>100000</v>
      </c>
      <c r="I4567" s="7">
        <v>100000</v>
      </c>
      <c r="J4567" s="4" t="s">
        <v>15</v>
      </c>
      <c r="K4567" s="8" t="s">
        <v>16</v>
      </c>
      <c r="L4567" s="3"/>
    </row>
    <row r="4568" spans="1:12" ht="114.95" customHeight="1">
      <c r="A4568" s="32">
        <v>4512</v>
      </c>
      <c r="B4568" s="2">
        <v>43565</v>
      </c>
      <c r="C4568" s="3" t="s">
        <v>4038</v>
      </c>
      <c r="D4568" s="3" t="s">
        <v>4088</v>
      </c>
      <c r="E4568" s="4" t="s">
        <v>306</v>
      </c>
      <c r="F4568" s="2">
        <f t="shared" si="199"/>
        <v>43579</v>
      </c>
      <c r="G4568" s="5">
        <v>43580</v>
      </c>
      <c r="H4568" s="6">
        <v>25000</v>
      </c>
      <c r="I4568" s="7">
        <v>25000</v>
      </c>
      <c r="J4568" s="4" t="s">
        <v>15</v>
      </c>
      <c r="K4568" s="8" t="s">
        <v>16</v>
      </c>
      <c r="L4568" s="3"/>
    </row>
    <row r="4569" spans="1:12" ht="114.95" customHeight="1">
      <c r="A4569" s="32">
        <v>4515</v>
      </c>
      <c r="B4569" s="2">
        <v>43601</v>
      </c>
      <c r="C4569" s="3" t="s">
        <v>4038</v>
      </c>
      <c r="D4569" s="3" t="s">
        <v>312</v>
      </c>
      <c r="E4569" s="4" t="s">
        <v>4089</v>
      </c>
      <c r="F4569" s="2">
        <v>43615</v>
      </c>
      <c r="G4569" s="5">
        <v>43472</v>
      </c>
      <c r="H4569" s="6">
        <v>61032</v>
      </c>
      <c r="I4569" s="7">
        <v>61032</v>
      </c>
      <c r="J4569" s="4" t="s">
        <v>15</v>
      </c>
      <c r="K4569" s="8" t="s">
        <v>16</v>
      </c>
      <c r="L4569" s="3"/>
    </row>
    <row r="4570" spans="1:12" ht="114.95" customHeight="1">
      <c r="A4570" s="32">
        <v>4516</v>
      </c>
      <c r="B4570" s="2">
        <v>43601</v>
      </c>
      <c r="C4570" s="3" t="s">
        <v>4038</v>
      </c>
      <c r="D4570" s="3" t="s">
        <v>4090</v>
      </c>
      <c r="E4570" s="4" t="s">
        <v>4091</v>
      </c>
      <c r="F4570" s="2">
        <v>43615</v>
      </c>
      <c r="G4570" s="5">
        <v>43744</v>
      </c>
      <c r="H4570" s="6">
        <v>28700</v>
      </c>
      <c r="I4570" s="7">
        <v>28700</v>
      </c>
      <c r="J4570" s="4" t="s">
        <v>15</v>
      </c>
      <c r="K4570" s="8" t="s">
        <v>16</v>
      </c>
      <c r="L4570" s="3"/>
    </row>
    <row r="4571" spans="1:12" ht="114.95" customHeight="1">
      <c r="A4571" s="32">
        <v>4517</v>
      </c>
      <c r="B4571" s="2">
        <v>43601</v>
      </c>
      <c r="C4571" s="3" t="s">
        <v>4038</v>
      </c>
      <c r="D4571" s="3" t="s">
        <v>4047</v>
      </c>
      <c r="E4571" s="4" t="s">
        <v>2558</v>
      </c>
      <c r="F4571" s="2">
        <v>43615</v>
      </c>
      <c r="G4571" s="5">
        <v>43744</v>
      </c>
      <c r="H4571" s="6">
        <v>32871</v>
      </c>
      <c r="I4571" s="7">
        <v>32871</v>
      </c>
      <c r="J4571" s="4" t="s">
        <v>15</v>
      </c>
      <c r="K4571" s="8" t="s">
        <v>16</v>
      </c>
      <c r="L4571" s="3"/>
    </row>
    <row r="4572" spans="1:12" ht="114.95" customHeight="1">
      <c r="A4572" s="32">
        <v>4518</v>
      </c>
      <c r="B4572" s="2">
        <v>43601</v>
      </c>
      <c r="C4572" s="3" t="s">
        <v>4038</v>
      </c>
      <c r="D4572" s="3" t="s">
        <v>2020</v>
      </c>
      <c r="E4572" s="4" t="s">
        <v>2021</v>
      </c>
      <c r="F4572" s="2">
        <v>43615</v>
      </c>
      <c r="G4572" s="5">
        <v>43472</v>
      </c>
      <c r="H4572" s="6">
        <v>450000</v>
      </c>
      <c r="I4572" s="7">
        <v>450000</v>
      </c>
      <c r="J4572" s="4" t="s">
        <v>19</v>
      </c>
      <c r="K4572" s="8" t="s">
        <v>16</v>
      </c>
      <c r="L4572" s="3"/>
    </row>
    <row r="4573" spans="1:12" ht="114.95" customHeight="1">
      <c r="A4573" s="32">
        <v>4519</v>
      </c>
      <c r="B4573" s="2">
        <v>43601</v>
      </c>
      <c r="C4573" s="3" t="s">
        <v>4038</v>
      </c>
      <c r="D4573" s="3" t="s">
        <v>4044</v>
      </c>
      <c r="E4573" s="4" t="s">
        <v>433</v>
      </c>
      <c r="F4573" s="2">
        <v>43615</v>
      </c>
      <c r="G4573" s="5">
        <v>43472</v>
      </c>
      <c r="H4573" s="6">
        <v>50000</v>
      </c>
      <c r="I4573" s="7">
        <v>50000</v>
      </c>
      <c r="J4573" s="4" t="s">
        <v>19</v>
      </c>
      <c r="K4573" s="8" t="s">
        <v>16</v>
      </c>
      <c r="L4573" s="3"/>
    </row>
    <row r="4574" spans="1:12" ht="114.95" customHeight="1">
      <c r="A4574" s="32">
        <v>4520</v>
      </c>
      <c r="B4574" s="2">
        <v>43601</v>
      </c>
      <c r="C4574" s="3" t="s">
        <v>4038</v>
      </c>
      <c r="D4574" s="3" t="s">
        <v>310</v>
      </c>
      <c r="E4574" s="4" t="s">
        <v>4092</v>
      </c>
      <c r="F4574" s="2">
        <v>43615</v>
      </c>
      <c r="G4574" s="5">
        <v>43472</v>
      </c>
      <c r="H4574" s="6">
        <v>28070</v>
      </c>
      <c r="I4574" s="7">
        <v>28070</v>
      </c>
      <c r="J4574" s="4" t="s">
        <v>19</v>
      </c>
      <c r="K4574" s="8" t="s">
        <v>16</v>
      </c>
      <c r="L4574" s="3"/>
    </row>
    <row r="4575" spans="1:12" ht="114.95" customHeight="1">
      <c r="A4575" s="32">
        <v>4521</v>
      </c>
      <c r="B4575" s="2">
        <v>43601</v>
      </c>
      <c r="C4575" s="3" t="s">
        <v>4038</v>
      </c>
      <c r="D4575" s="3" t="s">
        <v>510</v>
      </c>
      <c r="E4575" s="4" t="s">
        <v>78</v>
      </c>
      <c r="F4575" s="2">
        <v>43615</v>
      </c>
      <c r="G4575" s="5">
        <v>43472</v>
      </c>
      <c r="H4575" s="6">
        <v>437289</v>
      </c>
      <c r="I4575" s="7">
        <v>437289</v>
      </c>
      <c r="J4575" s="4" t="s">
        <v>19</v>
      </c>
      <c r="K4575" s="8" t="s">
        <v>16</v>
      </c>
      <c r="L4575" s="3"/>
    </row>
    <row r="4576" spans="1:12" ht="114.95" customHeight="1">
      <c r="A4576" s="32">
        <v>4522</v>
      </c>
      <c r="B4576" s="2">
        <v>43601</v>
      </c>
      <c r="C4576" s="3" t="s">
        <v>4038</v>
      </c>
      <c r="D4576" s="3" t="s">
        <v>4052</v>
      </c>
      <c r="E4576" s="4" t="s">
        <v>4053</v>
      </c>
      <c r="F4576" s="2">
        <v>43615</v>
      </c>
      <c r="G4576" s="5">
        <v>43472</v>
      </c>
      <c r="H4576" s="6">
        <v>215000</v>
      </c>
      <c r="I4576" s="7">
        <v>215000</v>
      </c>
      <c r="J4576" s="4" t="s">
        <v>19</v>
      </c>
      <c r="K4576" s="8" t="s">
        <v>16</v>
      </c>
      <c r="L4576" s="3"/>
    </row>
    <row r="4577" spans="1:12" ht="114.95" customHeight="1">
      <c r="A4577" s="32">
        <v>4523</v>
      </c>
      <c r="B4577" s="2">
        <v>43601</v>
      </c>
      <c r="C4577" s="3" t="s">
        <v>4038</v>
      </c>
      <c r="D4577" s="3" t="s">
        <v>117</v>
      </c>
      <c r="E4577" s="4" t="s">
        <v>1523</v>
      </c>
      <c r="F4577" s="2">
        <v>43615</v>
      </c>
      <c r="G4577" s="5">
        <v>43472</v>
      </c>
      <c r="H4577" s="6">
        <v>308000</v>
      </c>
      <c r="I4577" s="7">
        <v>308000</v>
      </c>
      <c r="J4577" s="4" t="s">
        <v>19</v>
      </c>
      <c r="K4577" s="8" t="s">
        <v>16</v>
      </c>
      <c r="L4577" s="3"/>
    </row>
    <row r="4578" spans="1:12" ht="114.95" customHeight="1">
      <c r="A4578" s="32">
        <v>4524</v>
      </c>
      <c r="B4578" s="2">
        <v>43601</v>
      </c>
      <c r="C4578" s="3" t="s">
        <v>4038</v>
      </c>
      <c r="D4578" s="3" t="s">
        <v>1085</v>
      </c>
      <c r="E4578" s="11" t="s">
        <v>120</v>
      </c>
      <c r="F4578" s="2">
        <v>43615</v>
      </c>
      <c r="G4578" s="5">
        <v>43472</v>
      </c>
      <c r="H4578" s="6">
        <v>25000</v>
      </c>
      <c r="I4578" s="7">
        <v>25000</v>
      </c>
      <c r="J4578" s="4" t="s">
        <v>19</v>
      </c>
      <c r="K4578" s="8" t="s">
        <v>16</v>
      </c>
      <c r="L4578" s="3"/>
    </row>
    <row r="4579" spans="1:12" ht="114.95" customHeight="1">
      <c r="A4579" s="32">
        <v>4525</v>
      </c>
      <c r="B4579" s="2">
        <v>43601</v>
      </c>
      <c r="C4579" s="3" t="s">
        <v>4038</v>
      </c>
      <c r="D4579" s="3" t="s">
        <v>4042</v>
      </c>
      <c r="E4579" s="4" t="s">
        <v>298</v>
      </c>
      <c r="F4579" s="2">
        <v>43615</v>
      </c>
      <c r="G4579" s="5">
        <v>43472</v>
      </c>
      <c r="H4579" s="6">
        <v>135000</v>
      </c>
      <c r="I4579" s="7">
        <v>135000</v>
      </c>
      <c r="J4579" s="4" t="s">
        <v>19</v>
      </c>
      <c r="K4579" s="8" t="s">
        <v>16</v>
      </c>
      <c r="L4579" s="3"/>
    </row>
    <row r="4580" spans="1:12" ht="114.95" customHeight="1">
      <c r="A4580" s="32">
        <v>4526</v>
      </c>
      <c r="B4580" s="2">
        <v>43601</v>
      </c>
      <c r="C4580" s="3" t="s">
        <v>4038</v>
      </c>
      <c r="D4580" s="3" t="s">
        <v>4056</v>
      </c>
      <c r="E4580" s="4" t="s">
        <v>4057</v>
      </c>
      <c r="F4580" s="2">
        <v>43615</v>
      </c>
      <c r="G4580" s="5">
        <v>43472</v>
      </c>
      <c r="H4580" s="6">
        <v>25000</v>
      </c>
      <c r="I4580" s="7">
        <v>25000</v>
      </c>
      <c r="J4580" s="4" t="s">
        <v>19</v>
      </c>
      <c r="K4580" s="8" t="s">
        <v>16</v>
      </c>
      <c r="L4580" s="3"/>
    </row>
    <row r="4581" spans="1:12" ht="114.95" customHeight="1">
      <c r="A4581" s="32">
        <v>4527</v>
      </c>
      <c r="B4581" s="2">
        <v>43601</v>
      </c>
      <c r="C4581" s="3" t="s">
        <v>4038</v>
      </c>
      <c r="D4581" s="3" t="s">
        <v>333</v>
      </c>
      <c r="E4581" s="4" t="s">
        <v>4057</v>
      </c>
      <c r="F4581" s="2">
        <v>43615</v>
      </c>
      <c r="G4581" s="5">
        <v>43472</v>
      </c>
      <c r="H4581" s="6">
        <v>25000</v>
      </c>
      <c r="I4581" s="7">
        <v>25000</v>
      </c>
      <c r="J4581" s="4" t="s">
        <v>19</v>
      </c>
      <c r="K4581" s="8" t="s">
        <v>16</v>
      </c>
      <c r="L4581" s="3"/>
    </row>
    <row r="4582" spans="1:12" ht="114.95" customHeight="1">
      <c r="A4582" s="32">
        <v>4528</v>
      </c>
      <c r="B4582" s="2">
        <v>43601</v>
      </c>
      <c r="C4582" s="3" t="s">
        <v>4038</v>
      </c>
      <c r="D4582" s="3" t="s">
        <v>519</v>
      </c>
      <c r="E4582" s="4" t="s">
        <v>322</v>
      </c>
      <c r="F4582" s="2">
        <v>43615</v>
      </c>
      <c r="G4582" s="5">
        <v>43744</v>
      </c>
      <c r="H4582" s="6">
        <v>25721</v>
      </c>
      <c r="I4582" s="7">
        <v>25721</v>
      </c>
      <c r="J4582" s="4" t="s">
        <v>19</v>
      </c>
      <c r="K4582" s="8" t="s">
        <v>16</v>
      </c>
      <c r="L4582" s="3"/>
    </row>
    <row r="4583" spans="1:12" ht="114.95" customHeight="1">
      <c r="A4583" s="32">
        <v>4529</v>
      </c>
      <c r="B4583" s="2">
        <v>43601</v>
      </c>
      <c r="C4583" s="3" t="s">
        <v>4038</v>
      </c>
      <c r="D4583" s="3" t="s">
        <v>519</v>
      </c>
      <c r="E4583" s="4" t="s">
        <v>4093</v>
      </c>
      <c r="F4583" s="2">
        <v>43615</v>
      </c>
      <c r="G4583" s="5">
        <v>43744</v>
      </c>
      <c r="H4583" s="6">
        <v>82017</v>
      </c>
      <c r="I4583" s="7">
        <v>82017</v>
      </c>
      <c r="J4583" s="4" t="s">
        <v>19</v>
      </c>
      <c r="K4583" s="8" t="s">
        <v>16</v>
      </c>
      <c r="L4583" s="3"/>
    </row>
    <row r="4584" spans="1:12" ht="114.95" customHeight="1">
      <c r="A4584" s="32">
        <v>4530</v>
      </c>
      <c r="B4584" s="2">
        <v>43601</v>
      </c>
      <c r="C4584" s="3" t="s">
        <v>4038</v>
      </c>
      <c r="D4584" s="3" t="s">
        <v>538</v>
      </c>
      <c r="E4584" s="4" t="s">
        <v>158</v>
      </c>
      <c r="F4584" s="2">
        <v>43615</v>
      </c>
      <c r="G4584" s="5">
        <v>43472</v>
      </c>
      <c r="H4584" s="6">
        <v>77000</v>
      </c>
      <c r="I4584" s="7">
        <v>77000</v>
      </c>
      <c r="J4584" s="4" t="s">
        <v>37</v>
      </c>
      <c r="K4584" s="8" t="s">
        <v>16</v>
      </c>
      <c r="L4584" s="3"/>
    </row>
    <row r="4585" spans="1:12" ht="114.95" customHeight="1">
      <c r="A4585" s="32">
        <v>4531</v>
      </c>
      <c r="B4585" s="2">
        <v>43601</v>
      </c>
      <c r="C4585" s="3" t="s">
        <v>4038</v>
      </c>
      <c r="D4585" s="3" t="s">
        <v>55</v>
      </c>
      <c r="E4585" s="4" t="s">
        <v>56</v>
      </c>
      <c r="F4585" s="2">
        <v>43615</v>
      </c>
      <c r="G4585" s="5">
        <v>43472</v>
      </c>
      <c r="H4585" s="6">
        <v>25000</v>
      </c>
      <c r="I4585" s="7">
        <v>25000</v>
      </c>
      <c r="J4585" s="4" t="s">
        <v>37</v>
      </c>
      <c r="K4585" s="8" t="s">
        <v>16</v>
      </c>
      <c r="L4585" s="3"/>
    </row>
    <row r="4586" spans="1:12" ht="114.95" customHeight="1">
      <c r="A4586" s="32">
        <v>4532</v>
      </c>
      <c r="B4586" s="2">
        <v>43601</v>
      </c>
      <c r="C4586" s="3" t="s">
        <v>4038</v>
      </c>
      <c r="D4586" s="3" t="s">
        <v>35</v>
      </c>
      <c r="E4586" s="4" t="s">
        <v>136</v>
      </c>
      <c r="F4586" s="2">
        <v>43615</v>
      </c>
      <c r="G4586" s="5">
        <v>43472</v>
      </c>
      <c r="H4586" s="6">
        <v>250000</v>
      </c>
      <c r="I4586" s="7">
        <v>250000</v>
      </c>
      <c r="J4586" s="4" t="s">
        <v>37</v>
      </c>
      <c r="K4586" s="8" t="s">
        <v>16</v>
      </c>
      <c r="L4586" s="3"/>
    </row>
    <row r="4587" spans="1:12" ht="114.95" customHeight="1">
      <c r="A4587" s="32">
        <v>4513</v>
      </c>
      <c r="B4587" s="2">
        <v>43613</v>
      </c>
      <c r="C4587" s="3" t="s">
        <v>4038</v>
      </c>
      <c r="D4587" s="3" t="s">
        <v>4094</v>
      </c>
      <c r="E4587" s="4" t="s">
        <v>4095</v>
      </c>
      <c r="F4587" s="2">
        <f>SUM(B4587 +14)</f>
        <v>43627</v>
      </c>
      <c r="G4587" s="5">
        <v>43628</v>
      </c>
      <c r="H4587" s="6">
        <v>51282</v>
      </c>
      <c r="I4587" s="9">
        <v>51282</v>
      </c>
      <c r="J4587" s="4" t="s">
        <v>37</v>
      </c>
      <c r="K4587" s="8" t="s">
        <v>16</v>
      </c>
      <c r="L4587" s="3"/>
    </row>
    <row r="4588" spans="1:12" ht="114.95" customHeight="1">
      <c r="A4588" s="32">
        <v>4514</v>
      </c>
      <c r="B4588" s="2">
        <v>43613</v>
      </c>
      <c r="C4588" s="3" t="s">
        <v>4038</v>
      </c>
      <c r="D4588" s="3" t="s">
        <v>335</v>
      </c>
      <c r="E4588" s="4" t="s">
        <v>4095</v>
      </c>
      <c r="F4588" s="2">
        <f>SUM(B4588 +14)</f>
        <v>43627</v>
      </c>
      <c r="G4588" s="5">
        <v>43628</v>
      </c>
      <c r="H4588" s="6">
        <v>56507.24</v>
      </c>
      <c r="I4588" s="7">
        <v>56507.24</v>
      </c>
      <c r="J4588" s="4" t="s">
        <v>37</v>
      </c>
      <c r="K4588" s="8" t="s">
        <v>16</v>
      </c>
      <c r="L4588" s="3"/>
    </row>
    <row r="4589" spans="1:12" ht="114.95" customHeight="1">
      <c r="A4589" s="32">
        <v>4533</v>
      </c>
      <c r="B4589" s="2">
        <v>43629</v>
      </c>
      <c r="C4589" s="3" t="s">
        <v>4038</v>
      </c>
      <c r="D4589" s="3" t="s">
        <v>182</v>
      </c>
      <c r="E4589" s="4" t="s">
        <v>4096</v>
      </c>
      <c r="F4589" s="2">
        <f t="shared" ref="F4589:F4594" si="200">SUM(B4589+14)</f>
        <v>43643</v>
      </c>
      <c r="G4589" s="5">
        <v>43644</v>
      </c>
      <c r="H4589" s="6">
        <v>13756819</v>
      </c>
      <c r="I4589" s="7">
        <v>13756819</v>
      </c>
      <c r="J4589" s="4" t="s">
        <v>15</v>
      </c>
      <c r="K4589" s="8" t="s">
        <v>16</v>
      </c>
      <c r="L4589" s="3"/>
    </row>
    <row r="4590" spans="1:12" ht="114.95" customHeight="1">
      <c r="A4590" s="32">
        <v>4534</v>
      </c>
      <c r="B4590" s="2">
        <v>43629</v>
      </c>
      <c r="C4590" s="3" t="s">
        <v>4038</v>
      </c>
      <c r="D4590" s="3" t="s">
        <v>316</v>
      </c>
      <c r="E4590" s="4" t="s">
        <v>771</v>
      </c>
      <c r="F4590" s="2">
        <f t="shared" si="200"/>
        <v>43643</v>
      </c>
      <c r="G4590" s="5">
        <v>43644</v>
      </c>
      <c r="H4590" s="6">
        <v>27000</v>
      </c>
      <c r="I4590" s="9">
        <v>27000</v>
      </c>
      <c r="J4590" s="4" t="s">
        <v>19</v>
      </c>
      <c r="K4590" s="8" t="s">
        <v>16</v>
      </c>
      <c r="L4590" s="3" t="s">
        <v>4097</v>
      </c>
    </row>
    <row r="4591" spans="1:12" ht="114.95" customHeight="1">
      <c r="A4591" s="32">
        <v>4535</v>
      </c>
      <c r="B4591" s="2">
        <v>43629</v>
      </c>
      <c r="C4591" s="3" t="s">
        <v>4038</v>
      </c>
      <c r="D4591" s="3" t="s">
        <v>1381</v>
      </c>
      <c r="E4591" s="4" t="s">
        <v>1382</v>
      </c>
      <c r="F4591" s="2">
        <f t="shared" si="200"/>
        <v>43643</v>
      </c>
      <c r="G4591" s="5">
        <v>43647</v>
      </c>
      <c r="H4591" s="6">
        <v>41500</v>
      </c>
      <c r="I4591" s="7">
        <v>41500</v>
      </c>
      <c r="J4591" s="4" t="s">
        <v>19</v>
      </c>
      <c r="K4591" s="8" t="s">
        <v>16</v>
      </c>
      <c r="L4591" s="3"/>
    </row>
    <row r="4592" spans="1:12" ht="114.95" customHeight="1">
      <c r="A4592" s="32">
        <v>4536</v>
      </c>
      <c r="B4592" s="2">
        <v>43629</v>
      </c>
      <c r="C4592" s="3" t="s">
        <v>4038</v>
      </c>
      <c r="D4592" s="3" t="s">
        <v>4062</v>
      </c>
      <c r="E4592" s="4" t="s">
        <v>4098</v>
      </c>
      <c r="F4592" s="2">
        <f t="shared" si="200"/>
        <v>43643</v>
      </c>
      <c r="G4592" s="5">
        <v>43647</v>
      </c>
      <c r="H4592" s="6">
        <v>103000</v>
      </c>
      <c r="I4592" s="7">
        <v>103000</v>
      </c>
      <c r="J4592" s="4" t="s">
        <v>19</v>
      </c>
      <c r="K4592" s="8" t="s">
        <v>15</v>
      </c>
      <c r="L4592" s="3" t="s">
        <v>4099</v>
      </c>
    </row>
    <row r="4593" spans="1:12" ht="114.95" customHeight="1">
      <c r="A4593" s="32">
        <v>4537</v>
      </c>
      <c r="B4593" s="2">
        <v>43629</v>
      </c>
      <c r="C4593" s="3" t="s">
        <v>4038</v>
      </c>
      <c r="D4593" s="3" t="s">
        <v>316</v>
      </c>
      <c r="E4593" s="4" t="s">
        <v>771</v>
      </c>
      <c r="F4593" s="2">
        <f t="shared" si="200"/>
        <v>43643</v>
      </c>
      <c r="G4593" s="5">
        <v>43644</v>
      </c>
      <c r="H4593" s="6">
        <v>25000</v>
      </c>
      <c r="I4593" s="9">
        <v>25000</v>
      </c>
      <c r="J4593" s="4" t="s">
        <v>30</v>
      </c>
      <c r="K4593" s="8" t="s">
        <v>16</v>
      </c>
      <c r="L4593" s="3" t="s">
        <v>4100</v>
      </c>
    </row>
    <row r="4594" spans="1:12" ht="114.95" customHeight="1">
      <c r="A4594" s="32">
        <v>4538</v>
      </c>
      <c r="B4594" s="2">
        <v>43663</v>
      </c>
      <c r="C4594" s="3" t="s">
        <v>4038</v>
      </c>
      <c r="D4594" s="3" t="s">
        <v>209</v>
      </c>
      <c r="E4594" s="4" t="s">
        <v>93</v>
      </c>
      <c r="F4594" s="2">
        <f t="shared" si="200"/>
        <v>43677</v>
      </c>
      <c r="G4594" s="5">
        <v>43678</v>
      </c>
      <c r="H4594" s="6">
        <v>298035</v>
      </c>
      <c r="I4594" s="7">
        <v>298035</v>
      </c>
      <c r="J4594" s="4" t="s">
        <v>210</v>
      </c>
      <c r="K4594" s="8" t="s">
        <v>16</v>
      </c>
      <c r="L4594" s="3"/>
    </row>
    <row r="4595" spans="1:12" ht="114.95" customHeight="1">
      <c r="A4595" s="32">
        <v>4539</v>
      </c>
      <c r="B4595" s="2">
        <v>43712.675694444442</v>
      </c>
      <c r="C4595" s="3" t="s">
        <v>4038</v>
      </c>
      <c r="D4595" s="3" t="s">
        <v>503</v>
      </c>
      <c r="E4595" s="4" t="s">
        <v>2488</v>
      </c>
      <c r="F4595" s="2">
        <v>43726</v>
      </c>
      <c r="G4595" s="5">
        <v>43711</v>
      </c>
      <c r="H4595" s="6">
        <v>55000</v>
      </c>
      <c r="I4595" s="7">
        <v>55000</v>
      </c>
      <c r="J4595" s="4" t="s">
        <v>19</v>
      </c>
      <c r="K4595" s="8" t="s">
        <v>16</v>
      </c>
      <c r="L4595" s="3" t="s">
        <v>146</v>
      </c>
    </row>
    <row r="4596" spans="1:12" ht="114.95" customHeight="1">
      <c r="A4596" s="32">
        <v>4540</v>
      </c>
      <c r="B4596" s="2">
        <v>43720.698611111111</v>
      </c>
      <c r="C4596" s="3" t="s">
        <v>4038</v>
      </c>
      <c r="D4596" s="3" t="s">
        <v>956</v>
      </c>
      <c r="E4596" s="4" t="s">
        <v>4101</v>
      </c>
      <c r="F4596" s="2">
        <v>43734</v>
      </c>
      <c r="G4596" s="5">
        <v>43735</v>
      </c>
      <c r="H4596" s="6">
        <v>25000</v>
      </c>
      <c r="I4596" s="7">
        <v>32000</v>
      </c>
      <c r="J4596" s="4" t="s">
        <v>15</v>
      </c>
      <c r="K4596" s="8" t="s">
        <v>16</v>
      </c>
      <c r="L4596" s="3"/>
    </row>
    <row r="4597" spans="1:12" ht="114.95" customHeight="1">
      <c r="A4597" s="32">
        <v>4541</v>
      </c>
      <c r="B4597" s="2">
        <v>43774.6875</v>
      </c>
      <c r="C4597" s="3" t="s">
        <v>4038</v>
      </c>
      <c r="D4597" s="3" t="s">
        <v>4102</v>
      </c>
      <c r="E4597" s="4" t="s">
        <v>4081</v>
      </c>
      <c r="F4597" s="2">
        <f t="shared" ref="F4597:F4602" si="201">SUM(B4597+14)</f>
        <v>43788.6875</v>
      </c>
      <c r="G4597" s="5">
        <v>43790</v>
      </c>
      <c r="H4597" s="6">
        <v>45000</v>
      </c>
      <c r="I4597" s="7">
        <v>100000</v>
      </c>
      <c r="J4597" s="4" t="s">
        <v>15</v>
      </c>
      <c r="K4597" s="8" t="s">
        <v>16</v>
      </c>
      <c r="L4597" s="3"/>
    </row>
    <row r="4598" spans="1:12" ht="114.95" customHeight="1">
      <c r="A4598" s="32">
        <v>4542</v>
      </c>
      <c r="B4598" s="2">
        <v>43810.691666666666</v>
      </c>
      <c r="C4598" s="3" t="s">
        <v>4038</v>
      </c>
      <c r="D4598" s="3" t="s">
        <v>3999</v>
      </c>
      <c r="E4598" s="4" t="s">
        <v>4103</v>
      </c>
      <c r="F4598" s="2">
        <f t="shared" si="201"/>
        <v>43824.691666666666</v>
      </c>
      <c r="G4598" s="5">
        <v>43826</v>
      </c>
      <c r="H4598" s="6">
        <v>59479</v>
      </c>
      <c r="I4598" s="7">
        <v>59479</v>
      </c>
      <c r="J4598" s="4" t="s">
        <v>15</v>
      </c>
      <c r="K4598" s="8" t="s">
        <v>16</v>
      </c>
      <c r="L4598" s="3"/>
    </row>
    <row r="4599" spans="1:12" ht="114.95" customHeight="1">
      <c r="A4599" s="32">
        <v>4543</v>
      </c>
      <c r="B4599" s="2">
        <v>43811.558333333334</v>
      </c>
      <c r="C4599" s="3" t="s">
        <v>4038</v>
      </c>
      <c r="D4599" s="3" t="s">
        <v>84</v>
      </c>
      <c r="E4599" s="4" t="s">
        <v>4104</v>
      </c>
      <c r="F4599" s="2">
        <f t="shared" si="201"/>
        <v>43825.558333333334</v>
      </c>
      <c r="G4599" s="5">
        <v>43829</v>
      </c>
      <c r="H4599" s="6">
        <v>58742.92</v>
      </c>
      <c r="I4599" s="7">
        <v>58742.92</v>
      </c>
      <c r="J4599" s="4" t="s">
        <v>216</v>
      </c>
      <c r="K4599" s="8" t="s">
        <v>16</v>
      </c>
      <c r="L4599" s="3"/>
    </row>
    <row r="4600" spans="1:12" ht="114.95" customHeight="1">
      <c r="A4600" s="32">
        <v>4544</v>
      </c>
      <c r="B4600" s="2">
        <v>43811.692361111112</v>
      </c>
      <c r="C4600" s="3" t="s">
        <v>4038</v>
      </c>
      <c r="D4600" s="3" t="s">
        <v>84</v>
      </c>
      <c r="E4600" s="4" t="s">
        <v>4105</v>
      </c>
      <c r="F4600" s="2">
        <f t="shared" si="201"/>
        <v>43825.692361111112</v>
      </c>
      <c r="G4600" s="5">
        <v>43829</v>
      </c>
      <c r="H4600" s="6">
        <v>50390.38</v>
      </c>
      <c r="I4600" s="7">
        <v>50390.38</v>
      </c>
      <c r="J4600" s="4" t="s">
        <v>15</v>
      </c>
      <c r="K4600" s="8" t="s">
        <v>16</v>
      </c>
      <c r="L4600" s="3"/>
    </row>
    <row r="4601" spans="1:12" ht="114.95" customHeight="1">
      <c r="A4601" s="32">
        <v>4545</v>
      </c>
      <c r="B4601" s="12">
        <v>43901.445833333331</v>
      </c>
      <c r="C4601" s="13" t="s">
        <v>4038</v>
      </c>
      <c r="D4601" s="13" t="s">
        <v>2223</v>
      </c>
      <c r="E4601" s="13" t="s">
        <v>2224</v>
      </c>
      <c r="F4601" s="12">
        <f t="shared" si="201"/>
        <v>43915.445833333331</v>
      </c>
      <c r="G4601" s="12">
        <v>43915</v>
      </c>
      <c r="H4601" s="14">
        <v>66495</v>
      </c>
      <c r="I4601" s="14">
        <v>66495</v>
      </c>
      <c r="J4601" s="13" t="s">
        <v>73</v>
      </c>
      <c r="K4601" s="13" t="s">
        <v>16</v>
      </c>
      <c r="L4601" s="3"/>
    </row>
    <row r="4602" spans="1:12" ht="114.95" customHeight="1">
      <c r="A4602" s="32">
        <v>4546</v>
      </c>
      <c r="B4602" s="12">
        <v>43902.401388888888</v>
      </c>
      <c r="C4602" s="13" t="s">
        <v>4038</v>
      </c>
      <c r="D4602" s="13" t="s">
        <v>434</v>
      </c>
      <c r="E4602" s="13" t="s">
        <v>4106</v>
      </c>
      <c r="F4602" s="12">
        <f t="shared" si="201"/>
        <v>43916.401388888888</v>
      </c>
      <c r="G4602" s="12">
        <v>44013</v>
      </c>
      <c r="H4602" s="14">
        <v>48926</v>
      </c>
      <c r="I4602" s="14">
        <v>48926</v>
      </c>
      <c r="J4602" s="13" t="s">
        <v>216</v>
      </c>
      <c r="K4602" s="13" t="s">
        <v>16</v>
      </c>
      <c r="L4602" s="3"/>
    </row>
    <row r="4603" spans="1:12" ht="114.95" customHeight="1">
      <c r="A4603" s="32">
        <v>4547</v>
      </c>
      <c r="B4603" s="2">
        <v>43930.568749999999</v>
      </c>
      <c r="C4603" s="3" t="s">
        <v>4038</v>
      </c>
      <c r="D4603" s="3" t="s">
        <v>62</v>
      </c>
      <c r="E4603" s="3" t="s">
        <v>78</v>
      </c>
      <c r="F4603" s="2">
        <v>43945</v>
      </c>
      <c r="G4603" s="2">
        <v>44013</v>
      </c>
      <c r="H4603" s="10">
        <v>702224.58</v>
      </c>
      <c r="I4603" s="10">
        <v>702224.58</v>
      </c>
      <c r="J4603" s="3" t="s">
        <v>19</v>
      </c>
      <c r="K4603" s="3" t="s">
        <v>16</v>
      </c>
      <c r="L4603" s="3"/>
    </row>
    <row r="4604" spans="1:12" ht="114.95" customHeight="1">
      <c r="A4604" s="32">
        <v>4548</v>
      </c>
      <c r="B4604" s="2">
        <v>43930.691666666666</v>
      </c>
      <c r="C4604" s="3" t="s">
        <v>4038</v>
      </c>
      <c r="D4604" s="3" t="s">
        <v>1686</v>
      </c>
      <c r="E4604" s="3" t="s">
        <v>4107</v>
      </c>
      <c r="F4604" s="2">
        <v>43945</v>
      </c>
      <c r="G4604" s="2">
        <v>43945</v>
      </c>
      <c r="H4604" s="10">
        <v>63800</v>
      </c>
      <c r="I4604" s="10">
        <v>63800</v>
      </c>
      <c r="J4604" s="3" t="s">
        <v>15</v>
      </c>
      <c r="K4604" s="3" t="s">
        <v>16</v>
      </c>
      <c r="L4604" s="3"/>
    </row>
    <row r="4605" spans="1:12" ht="114.95" customHeight="1">
      <c r="A4605" s="32">
        <v>4549</v>
      </c>
      <c r="B4605" s="2">
        <v>43964.861805555556</v>
      </c>
      <c r="C4605" s="3" t="s">
        <v>4038</v>
      </c>
      <c r="D4605" s="3" t="s">
        <v>3715</v>
      </c>
      <c r="E4605" s="3" t="s">
        <v>4108</v>
      </c>
      <c r="F4605" s="2">
        <f t="shared" ref="F4605:F4636" si="202">SUM(B4605+14)</f>
        <v>43978.861805555556</v>
      </c>
      <c r="G4605" s="2">
        <v>44013</v>
      </c>
      <c r="H4605" s="10">
        <v>517290</v>
      </c>
      <c r="I4605" s="10">
        <v>517290</v>
      </c>
      <c r="J4605" s="3" t="s">
        <v>19</v>
      </c>
      <c r="K4605" s="3" t="s">
        <v>16</v>
      </c>
      <c r="L4605" s="3"/>
    </row>
    <row r="4606" spans="1:12" ht="114.95" customHeight="1">
      <c r="A4606" s="32">
        <v>4550</v>
      </c>
      <c r="B4606" s="2">
        <v>43964.863888888889</v>
      </c>
      <c r="C4606" s="3" t="s">
        <v>4038</v>
      </c>
      <c r="D4606" s="3" t="s">
        <v>4044</v>
      </c>
      <c r="E4606" s="3" t="s">
        <v>2278</v>
      </c>
      <c r="F4606" s="2">
        <f t="shared" si="202"/>
        <v>43978.863888888889</v>
      </c>
      <c r="G4606" s="2">
        <v>44013</v>
      </c>
      <c r="H4606" s="10">
        <v>57000</v>
      </c>
      <c r="I4606" s="10">
        <v>57000</v>
      </c>
      <c r="J4606" s="3" t="s">
        <v>19</v>
      </c>
      <c r="K4606" s="3" t="s">
        <v>16</v>
      </c>
      <c r="L4606" s="3"/>
    </row>
    <row r="4607" spans="1:12" ht="114.95" customHeight="1">
      <c r="A4607" s="32">
        <v>4554</v>
      </c>
      <c r="B4607" s="2">
        <v>43964.865972222222</v>
      </c>
      <c r="C4607" s="3" t="s">
        <v>4038</v>
      </c>
      <c r="D4607" s="3" t="s">
        <v>1194</v>
      </c>
      <c r="E4607" s="3" t="s">
        <v>120</v>
      </c>
      <c r="F4607" s="2">
        <f t="shared" si="202"/>
        <v>43978.865972222222</v>
      </c>
      <c r="G4607" s="2">
        <v>44013</v>
      </c>
      <c r="H4607" s="10">
        <v>25000</v>
      </c>
      <c r="I4607" s="10">
        <v>30000</v>
      </c>
      <c r="J4607" s="3" t="s">
        <v>19</v>
      </c>
      <c r="K4607" s="3" t="s">
        <v>16</v>
      </c>
      <c r="L4607" s="3"/>
    </row>
    <row r="4608" spans="1:12" ht="114.95" customHeight="1">
      <c r="A4608" s="32">
        <v>4552</v>
      </c>
      <c r="B4608" s="2">
        <v>43964.870833333334</v>
      </c>
      <c r="C4608" s="3" t="s">
        <v>4038</v>
      </c>
      <c r="D4608" s="3" t="s">
        <v>4042</v>
      </c>
      <c r="E4608" s="3" t="s">
        <v>347</v>
      </c>
      <c r="F4608" s="2">
        <f t="shared" si="202"/>
        <v>43978.870833333334</v>
      </c>
      <c r="G4608" s="2">
        <v>44013</v>
      </c>
      <c r="H4608" s="10">
        <v>113148</v>
      </c>
      <c r="I4608" s="10">
        <v>113148</v>
      </c>
      <c r="J4608" s="3" t="s">
        <v>19</v>
      </c>
      <c r="K4608" s="3" t="s">
        <v>16</v>
      </c>
      <c r="L4608" s="3"/>
    </row>
    <row r="4609" spans="1:12" ht="114.95" customHeight="1">
      <c r="A4609" s="32">
        <v>4555</v>
      </c>
      <c r="B4609" s="2">
        <v>43964.871527777781</v>
      </c>
      <c r="C4609" s="3" t="s">
        <v>4038</v>
      </c>
      <c r="D4609" s="3" t="s">
        <v>84</v>
      </c>
      <c r="E4609" s="3" t="s">
        <v>347</v>
      </c>
      <c r="F4609" s="2">
        <f t="shared" si="202"/>
        <v>43978.871527777781</v>
      </c>
      <c r="G4609" s="2">
        <v>44013</v>
      </c>
      <c r="H4609" s="10">
        <v>30000</v>
      </c>
      <c r="I4609" s="10">
        <v>30000</v>
      </c>
      <c r="J4609" s="3" t="s">
        <v>19</v>
      </c>
      <c r="K4609" s="3" t="s">
        <v>16</v>
      </c>
      <c r="L4609" s="3"/>
    </row>
    <row r="4610" spans="1:12" ht="114.95" customHeight="1">
      <c r="A4610" s="32">
        <v>4556</v>
      </c>
      <c r="B4610" s="2">
        <v>43964.872916666667</v>
      </c>
      <c r="C4610" s="3" t="s">
        <v>4038</v>
      </c>
      <c r="D4610" s="3" t="s">
        <v>956</v>
      </c>
      <c r="E4610" s="3" t="s">
        <v>4101</v>
      </c>
      <c r="F4610" s="2">
        <f t="shared" si="202"/>
        <v>43978.872916666667</v>
      </c>
      <c r="G4610" s="2">
        <v>44013</v>
      </c>
      <c r="H4610" s="10">
        <v>35000</v>
      </c>
      <c r="I4610" s="10">
        <v>35000</v>
      </c>
      <c r="J4610" s="3" t="s">
        <v>19</v>
      </c>
      <c r="K4610" s="3" t="s">
        <v>16</v>
      </c>
      <c r="L4610" s="3"/>
    </row>
    <row r="4611" spans="1:12" ht="114.95" customHeight="1">
      <c r="A4611" s="32">
        <v>4560</v>
      </c>
      <c r="B4611" s="2">
        <v>43965.657638888886</v>
      </c>
      <c r="C4611" s="3" t="s">
        <v>4038</v>
      </c>
      <c r="D4611" s="3" t="s">
        <v>560</v>
      </c>
      <c r="E4611" s="3" t="s">
        <v>198</v>
      </c>
      <c r="F4611" s="2">
        <f t="shared" si="202"/>
        <v>43979.657638888886</v>
      </c>
      <c r="G4611" s="2">
        <v>43992</v>
      </c>
      <c r="H4611" s="10">
        <v>112624.6</v>
      </c>
      <c r="I4611" s="10">
        <v>112624.6</v>
      </c>
      <c r="J4611" s="3" t="s">
        <v>19</v>
      </c>
      <c r="K4611" s="3" t="s">
        <v>16</v>
      </c>
      <c r="L4611" s="3"/>
    </row>
    <row r="4612" spans="1:12" ht="114.95" customHeight="1">
      <c r="A4612" s="32">
        <v>4551</v>
      </c>
      <c r="B4612" s="2">
        <v>43965.666666666664</v>
      </c>
      <c r="C4612" s="3" t="s">
        <v>4038</v>
      </c>
      <c r="D4612" s="3" t="s">
        <v>154</v>
      </c>
      <c r="E4612" s="3" t="s">
        <v>4109</v>
      </c>
      <c r="F4612" s="2">
        <f t="shared" si="202"/>
        <v>43979.666666666664</v>
      </c>
      <c r="G4612" s="2">
        <v>43983</v>
      </c>
      <c r="H4612" s="10">
        <v>94208</v>
      </c>
      <c r="I4612" s="10">
        <v>94208</v>
      </c>
      <c r="J4612" s="3" t="s">
        <v>153</v>
      </c>
      <c r="K4612" s="3" t="s">
        <v>16</v>
      </c>
      <c r="L4612" s="3"/>
    </row>
    <row r="4613" spans="1:12" ht="114.95" customHeight="1">
      <c r="A4613" s="32">
        <v>4559</v>
      </c>
      <c r="B4613" s="2">
        <v>43965.673611111109</v>
      </c>
      <c r="C4613" s="3" t="s">
        <v>4038</v>
      </c>
      <c r="D4613" s="3" t="s">
        <v>4110</v>
      </c>
      <c r="E4613" s="3" t="s">
        <v>4111</v>
      </c>
      <c r="F4613" s="2">
        <f t="shared" si="202"/>
        <v>43979.673611111109</v>
      </c>
      <c r="G4613" s="2">
        <v>44013</v>
      </c>
      <c r="H4613" s="10">
        <v>30600</v>
      </c>
      <c r="I4613" s="10">
        <v>30600</v>
      </c>
      <c r="J4613" s="3" t="s">
        <v>153</v>
      </c>
      <c r="K4613" s="3" t="s">
        <v>16</v>
      </c>
      <c r="L4613" s="3"/>
    </row>
    <row r="4614" spans="1:12" ht="114.95" customHeight="1">
      <c r="A4614" s="32">
        <v>4557</v>
      </c>
      <c r="B4614" s="2">
        <v>43965.699305555558</v>
      </c>
      <c r="C4614" s="3" t="s">
        <v>4038</v>
      </c>
      <c r="D4614" s="3" t="s">
        <v>355</v>
      </c>
      <c r="E4614" s="3" t="s">
        <v>4112</v>
      </c>
      <c r="F4614" s="2">
        <f t="shared" si="202"/>
        <v>43979.699305555558</v>
      </c>
      <c r="G4614" s="2">
        <v>43647</v>
      </c>
      <c r="H4614" s="10">
        <v>42000</v>
      </c>
      <c r="I4614" s="10">
        <v>42000</v>
      </c>
      <c r="J4614" s="3" t="s">
        <v>51</v>
      </c>
      <c r="K4614" s="3" t="s">
        <v>16</v>
      </c>
      <c r="L4614" s="3"/>
    </row>
    <row r="4615" spans="1:12" ht="114.95" customHeight="1">
      <c r="A4615" s="32">
        <v>4558</v>
      </c>
      <c r="B4615" s="2">
        <v>43965.791666666664</v>
      </c>
      <c r="C4615" s="3" t="s">
        <v>4038</v>
      </c>
      <c r="D4615" s="3" t="s">
        <v>4047</v>
      </c>
      <c r="E4615" s="3" t="s">
        <v>4113</v>
      </c>
      <c r="F4615" s="2">
        <f t="shared" si="202"/>
        <v>43979.791666666664</v>
      </c>
      <c r="G4615" s="2">
        <v>43983</v>
      </c>
      <c r="H4615" s="10">
        <v>41753.49</v>
      </c>
      <c r="I4615" s="10">
        <v>41753.49</v>
      </c>
      <c r="J4615" s="3" t="s">
        <v>15</v>
      </c>
      <c r="K4615" s="3" t="s">
        <v>16</v>
      </c>
      <c r="L4615" s="3"/>
    </row>
    <row r="4616" spans="1:12" ht="114.95" customHeight="1">
      <c r="A4616" s="32">
        <v>4561</v>
      </c>
      <c r="B4616" s="2">
        <v>43965.929861111108</v>
      </c>
      <c r="C4616" s="3" t="s">
        <v>4038</v>
      </c>
      <c r="D4616" s="3" t="s">
        <v>178</v>
      </c>
      <c r="E4616" s="3" t="s">
        <v>292</v>
      </c>
      <c r="F4616" s="2">
        <f t="shared" si="202"/>
        <v>43979.929861111108</v>
      </c>
      <c r="G4616" s="2">
        <v>43983</v>
      </c>
      <c r="H4616" s="10">
        <v>122129</v>
      </c>
      <c r="I4616" s="10">
        <v>122129</v>
      </c>
      <c r="J4616" s="3" t="s">
        <v>15</v>
      </c>
      <c r="K4616" s="3" t="s">
        <v>16</v>
      </c>
      <c r="L4616" s="3"/>
    </row>
    <row r="4617" spans="1:12" ht="114.95" customHeight="1">
      <c r="A4617" s="32">
        <v>4553</v>
      </c>
      <c r="B4617" s="2">
        <v>43971.96875</v>
      </c>
      <c r="C4617" s="3" t="s">
        <v>4038</v>
      </c>
      <c r="D4617" s="3" t="s">
        <v>564</v>
      </c>
      <c r="E4617" s="3" t="s">
        <v>136</v>
      </c>
      <c r="F4617" s="2">
        <f t="shared" si="202"/>
        <v>43985.96875</v>
      </c>
      <c r="G4617" s="2">
        <v>44181</v>
      </c>
      <c r="H4617" s="10">
        <v>190000</v>
      </c>
      <c r="I4617" s="10">
        <v>190000</v>
      </c>
      <c r="J4617" s="3" t="s">
        <v>64</v>
      </c>
      <c r="K4617" s="3" t="s">
        <v>16</v>
      </c>
      <c r="L4617" s="3"/>
    </row>
    <row r="4618" spans="1:12" ht="114.95" customHeight="1">
      <c r="A4618" s="32">
        <v>4564</v>
      </c>
      <c r="B4618" s="2">
        <v>43993.655555555553</v>
      </c>
      <c r="C4618" s="3" t="s">
        <v>4038</v>
      </c>
      <c r="D4618" s="3" t="s">
        <v>35</v>
      </c>
      <c r="E4618" s="3" t="s">
        <v>86</v>
      </c>
      <c r="F4618" s="2">
        <f t="shared" si="202"/>
        <v>44007.655555555553</v>
      </c>
      <c r="G4618" s="2">
        <v>44013</v>
      </c>
      <c r="H4618" s="10">
        <v>143500</v>
      </c>
      <c r="I4618" s="10">
        <v>143500</v>
      </c>
      <c r="J4618" s="3" t="s">
        <v>37</v>
      </c>
      <c r="K4618" s="3" t="s">
        <v>16</v>
      </c>
      <c r="L4618" s="3"/>
    </row>
    <row r="4619" spans="1:12" ht="114.95" customHeight="1">
      <c r="A4619" s="32">
        <v>4562</v>
      </c>
      <c r="B4619" s="2">
        <v>43993.656944444447</v>
      </c>
      <c r="C4619" s="3" t="s">
        <v>4038</v>
      </c>
      <c r="D4619" s="3" t="s">
        <v>43</v>
      </c>
      <c r="E4619" s="3" t="s">
        <v>899</v>
      </c>
      <c r="F4619" s="2">
        <f t="shared" si="202"/>
        <v>44007.656944444447</v>
      </c>
      <c r="G4619" s="2">
        <v>44013</v>
      </c>
      <c r="H4619" s="10">
        <v>133000</v>
      </c>
      <c r="I4619" s="10">
        <v>133000</v>
      </c>
      <c r="J4619" s="3" t="s">
        <v>37</v>
      </c>
      <c r="K4619" s="3" t="s">
        <v>16</v>
      </c>
      <c r="L4619" s="3"/>
    </row>
    <row r="4620" spans="1:12" ht="114.95" customHeight="1">
      <c r="A4620" s="32">
        <v>4563</v>
      </c>
      <c r="B4620" s="2">
        <v>43993.657638888886</v>
      </c>
      <c r="C4620" s="3" t="s">
        <v>4038</v>
      </c>
      <c r="D4620" s="3" t="s">
        <v>55</v>
      </c>
      <c r="E4620" s="3" t="s">
        <v>914</v>
      </c>
      <c r="F4620" s="2">
        <f t="shared" si="202"/>
        <v>44007.657638888886</v>
      </c>
      <c r="G4620" s="2">
        <v>44013</v>
      </c>
      <c r="H4620" s="10">
        <v>25000</v>
      </c>
      <c r="I4620" s="10">
        <v>25000</v>
      </c>
      <c r="J4620" s="3" t="s">
        <v>37</v>
      </c>
      <c r="K4620" s="3" t="s">
        <v>16</v>
      </c>
      <c r="L4620" s="3"/>
    </row>
    <row r="4621" spans="1:12" ht="114.95" customHeight="1">
      <c r="A4621" s="32">
        <v>4565</v>
      </c>
      <c r="B4621" s="2">
        <v>43993.659722222219</v>
      </c>
      <c r="C4621" s="3" t="s">
        <v>4038</v>
      </c>
      <c r="D4621" s="3" t="s">
        <v>1277</v>
      </c>
      <c r="E4621" s="3" t="s">
        <v>4051</v>
      </c>
      <c r="F4621" s="2">
        <f t="shared" si="202"/>
        <v>44007.659722222219</v>
      </c>
      <c r="G4621" s="2">
        <v>44013</v>
      </c>
      <c r="H4621" s="10">
        <v>31070</v>
      </c>
      <c r="I4621" s="10">
        <v>31070</v>
      </c>
      <c r="J4621" s="3" t="s">
        <v>19</v>
      </c>
      <c r="K4621" s="3" t="s">
        <v>16</v>
      </c>
      <c r="L4621" s="3"/>
    </row>
    <row r="4622" spans="1:12" ht="114.95" customHeight="1">
      <c r="A4622" s="32">
        <v>4566</v>
      </c>
      <c r="B4622" s="2">
        <v>43993.661805555559</v>
      </c>
      <c r="C4622" s="3" t="s">
        <v>4038</v>
      </c>
      <c r="D4622" s="3" t="s">
        <v>4114</v>
      </c>
      <c r="E4622" s="3" t="s">
        <v>2608</v>
      </c>
      <c r="F4622" s="2">
        <f t="shared" si="202"/>
        <v>44007.661805555559</v>
      </c>
      <c r="G4622" s="2">
        <v>44013</v>
      </c>
      <c r="H4622" s="10">
        <v>25000</v>
      </c>
      <c r="I4622" s="10">
        <v>25000</v>
      </c>
      <c r="J4622" s="3" t="s">
        <v>19</v>
      </c>
      <c r="K4622" s="3" t="s">
        <v>16</v>
      </c>
      <c r="L4622" s="3"/>
    </row>
    <row r="4623" spans="1:12" ht="114.95" customHeight="1">
      <c r="A4623" s="32">
        <v>4567</v>
      </c>
      <c r="B4623" s="2">
        <v>43993.664583333331</v>
      </c>
      <c r="C4623" s="3" t="s">
        <v>4038</v>
      </c>
      <c r="D4623" s="3" t="s">
        <v>357</v>
      </c>
      <c r="E4623" s="3" t="s">
        <v>4115</v>
      </c>
      <c r="F4623" s="2">
        <f t="shared" si="202"/>
        <v>44007.664583333331</v>
      </c>
      <c r="G4623" s="2">
        <v>44013</v>
      </c>
      <c r="H4623" s="10">
        <v>68400</v>
      </c>
      <c r="I4623" s="10">
        <v>68400</v>
      </c>
      <c r="J4623" s="3" t="s">
        <v>19</v>
      </c>
      <c r="K4623" s="3" t="s">
        <v>16</v>
      </c>
      <c r="L4623" s="3"/>
    </row>
    <row r="4624" spans="1:12" ht="114.95" customHeight="1">
      <c r="A4624" s="32">
        <v>4568</v>
      </c>
      <c r="B4624" s="2">
        <v>43993.665972222225</v>
      </c>
      <c r="C4624" s="3" t="s">
        <v>4038</v>
      </c>
      <c r="D4624" s="3" t="s">
        <v>76</v>
      </c>
      <c r="E4624" s="3" t="s">
        <v>364</v>
      </c>
      <c r="F4624" s="2">
        <f t="shared" si="202"/>
        <v>44007.665972222225</v>
      </c>
      <c r="G4624" s="2">
        <v>44013</v>
      </c>
      <c r="H4624" s="10">
        <v>167610</v>
      </c>
      <c r="I4624" s="10">
        <v>167610</v>
      </c>
      <c r="J4624" s="3" t="s">
        <v>19</v>
      </c>
      <c r="K4624" s="3" t="s">
        <v>16</v>
      </c>
      <c r="L4624" s="3"/>
    </row>
    <row r="4625" spans="1:12" ht="114.95" customHeight="1">
      <c r="A4625" s="32">
        <v>4569</v>
      </c>
      <c r="B4625" s="2">
        <v>43993.667361111111</v>
      </c>
      <c r="C4625" s="3" t="s">
        <v>4038</v>
      </c>
      <c r="D4625" s="3" t="s">
        <v>503</v>
      </c>
      <c r="E4625" s="3" t="s">
        <v>4116</v>
      </c>
      <c r="F4625" s="2">
        <f t="shared" si="202"/>
        <v>44007.667361111111</v>
      </c>
      <c r="G4625" s="2">
        <v>44013</v>
      </c>
      <c r="H4625" s="10">
        <v>60000</v>
      </c>
      <c r="I4625" s="10">
        <v>60000</v>
      </c>
      <c r="J4625" s="3" t="s">
        <v>19</v>
      </c>
      <c r="K4625" s="3" t="s">
        <v>16</v>
      </c>
      <c r="L4625" s="3"/>
    </row>
    <row r="4626" spans="1:12" ht="114.95" customHeight="1">
      <c r="A4626" s="32">
        <v>4570</v>
      </c>
      <c r="B4626" s="2">
        <v>43993.670138888891</v>
      </c>
      <c r="C4626" s="3" t="s">
        <v>4038</v>
      </c>
      <c r="D4626" s="3" t="s">
        <v>316</v>
      </c>
      <c r="E4626" s="3" t="s">
        <v>771</v>
      </c>
      <c r="F4626" s="2">
        <f t="shared" si="202"/>
        <v>44007.670138888891</v>
      </c>
      <c r="G4626" s="2">
        <v>44013</v>
      </c>
      <c r="H4626" s="10">
        <v>29000</v>
      </c>
      <c r="I4626" s="10">
        <v>29000</v>
      </c>
      <c r="J4626" s="3" t="s">
        <v>19</v>
      </c>
      <c r="K4626" s="3" t="s">
        <v>16</v>
      </c>
      <c r="L4626" s="3"/>
    </row>
    <row r="4627" spans="1:12" ht="114.95" customHeight="1">
      <c r="A4627" s="32">
        <v>4571</v>
      </c>
      <c r="B4627" s="2">
        <v>43993.671527777777</v>
      </c>
      <c r="C4627" s="3" t="s">
        <v>4038</v>
      </c>
      <c r="D4627" s="3" t="s">
        <v>209</v>
      </c>
      <c r="E4627" s="3" t="s">
        <v>180</v>
      </c>
      <c r="F4627" s="2">
        <f t="shared" si="202"/>
        <v>44007.671527777777</v>
      </c>
      <c r="G4627" s="2">
        <v>44013</v>
      </c>
      <c r="H4627" s="10">
        <v>315081</v>
      </c>
      <c r="I4627" s="10">
        <v>315081</v>
      </c>
      <c r="J4627" s="3" t="s">
        <v>19</v>
      </c>
      <c r="K4627" s="3" t="s">
        <v>16</v>
      </c>
      <c r="L4627" s="3"/>
    </row>
    <row r="4628" spans="1:12" ht="114.95" customHeight="1">
      <c r="A4628" s="32">
        <v>4572</v>
      </c>
      <c r="B4628" s="2">
        <v>43993.67291666667</v>
      </c>
      <c r="C4628" s="3" t="s">
        <v>4038</v>
      </c>
      <c r="D4628" s="3" t="s">
        <v>1289</v>
      </c>
      <c r="E4628" s="3" t="s">
        <v>4117</v>
      </c>
      <c r="F4628" s="2">
        <f t="shared" si="202"/>
        <v>44007.67291666667</v>
      </c>
      <c r="G4628" s="2">
        <v>44013</v>
      </c>
      <c r="H4628" s="10">
        <v>39425</v>
      </c>
      <c r="I4628" s="10">
        <v>39425</v>
      </c>
      <c r="J4628" s="3" t="s">
        <v>19</v>
      </c>
      <c r="K4628" s="3" t="s">
        <v>16</v>
      </c>
      <c r="L4628" s="3"/>
    </row>
    <row r="4629" spans="1:12" ht="114.95" customHeight="1">
      <c r="A4629" s="32">
        <v>4573</v>
      </c>
      <c r="B4629" s="2">
        <v>43993.69027777778</v>
      </c>
      <c r="C4629" s="3" t="s">
        <v>4038</v>
      </c>
      <c r="D4629" s="3" t="s">
        <v>4118</v>
      </c>
      <c r="E4629" s="3" t="s">
        <v>460</v>
      </c>
      <c r="F4629" s="2">
        <f t="shared" si="202"/>
        <v>44007.69027777778</v>
      </c>
      <c r="G4629" s="2">
        <v>44013</v>
      </c>
      <c r="H4629" s="10">
        <v>30000</v>
      </c>
      <c r="I4629" s="10">
        <v>30000</v>
      </c>
      <c r="J4629" s="3" t="s">
        <v>15</v>
      </c>
      <c r="K4629" s="3" t="s">
        <v>16</v>
      </c>
      <c r="L4629" s="3"/>
    </row>
    <row r="4630" spans="1:12" ht="114.95" customHeight="1">
      <c r="A4630" s="32">
        <v>4574</v>
      </c>
      <c r="B4630" s="2">
        <v>43993.698611111111</v>
      </c>
      <c r="C4630" s="3" t="s">
        <v>4038</v>
      </c>
      <c r="D4630" s="3" t="s">
        <v>144</v>
      </c>
      <c r="E4630" s="3" t="s">
        <v>897</v>
      </c>
      <c r="F4630" s="2">
        <f t="shared" si="202"/>
        <v>44007.698611111111</v>
      </c>
      <c r="G4630" s="2">
        <v>44013</v>
      </c>
      <c r="H4630" s="10">
        <v>70950</v>
      </c>
      <c r="I4630" s="10">
        <v>70950</v>
      </c>
      <c r="J4630" s="3" t="s">
        <v>15</v>
      </c>
      <c r="K4630" s="3" t="s">
        <v>16</v>
      </c>
      <c r="L4630" s="3"/>
    </row>
    <row r="4631" spans="1:12" ht="114.95" customHeight="1">
      <c r="A4631" s="32">
        <v>4575</v>
      </c>
      <c r="B4631" s="2">
        <v>44011.75277777778</v>
      </c>
      <c r="C4631" s="3" t="s">
        <v>4038</v>
      </c>
      <c r="D4631" s="3" t="s">
        <v>4119</v>
      </c>
      <c r="E4631" s="3" t="s">
        <v>285</v>
      </c>
      <c r="F4631" s="2">
        <f t="shared" si="202"/>
        <v>44025.75277777778</v>
      </c>
      <c r="G4631" s="2">
        <v>44011</v>
      </c>
      <c r="H4631" s="10">
        <v>44605</v>
      </c>
      <c r="I4631" s="10">
        <v>44605</v>
      </c>
      <c r="J4631" s="3" t="s">
        <v>15</v>
      </c>
      <c r="K4631" s="3" t="s">
        <v>16</v>
      </c>
      <c r="L4631" s="3"/>
    </row>
    <row r="4632" spans="1:12" ht="114.95" customHeight="1">
      <c r="A4632" s="32">
        <v>4576</v>
      </c>
      <c r="B4632" s="21">
        <v>44085.75</v>
      </c>
      <c r="C4632" s="13" t="s">
        <v>4038</v>
      </c>
      <c r="D4632" s="13" t="s">
        <v>4120</v>
      </c>
      <c r="E4632" s="13" t="s">
        <v>4121</v>
      </c>
      <c r="F4632" s="22">
        <f t="shared" si="202"/>
        <v>44099.75</v>
      </c>
      <c r="G4632" s="21">
        <v>44097</v>
      </c>
      <c r="H4632" s="23">
        <v>103000</v>
      </c>
      <c r="I4632" s="23">
        <v>103000</v>
      </c>
      <c r="J4632" s="13" t="s">
        <v>19</v>
      </c>
      <c r="K4632" s="24" t="s">
        <v>15</v>
      </c>
      <c r="L4632" s="13" t="s">
        <v>4122</v>
      </c>
    </row>
    <row r="4633" spans="1:12" ht="114.95" customHeight="1">
      <c r="A4633" s="32">
        <v>4577</v>
      </c>
      <c r="B4633" s="21">
        <v>44124.70416666667</v>
      </c>
      <c r="C4633" s="24" t="s">
        <v>4038</v>
      </c>
      <c r="D4633" s="13" t="s">
        <v>1132</v>
      </c>
      <c r="E4633" s="13" t="s">
        <v>4032</v>
      </c>
      <c r="F4633" s="22">
        <f t="shared" si="202"/>
        <v>44138.70416666667</v>
      </c>
      <c r="G4633" s="21">
        <v>44166</v>
      </c>
      <c r="H4633" s="23">
        <v>60000</v>
      </c>
      <c r="I4633" s="23">
        <v>60000</v>
      </c>
      <c r="J4633" s="13" t="s">
        <v>19</v>
      </c>
      <c r="K4633" s="24" t="s">
        <v>16</v>
      </c>
      <c r="L4633" s="3"/>
    </row>
    <row r="4634" spans="1:12" ht="114.95" customHeight="1">
      <c r="A4634" s="32">
        <v>4579</v>
      </c>
      <c r="B4634" s="21">
        <v>44124.709027777775</v>
      </c>
      <c r="C4634" s="24" t="s">
        <v>4038</v>
      </c>
      <c r="D4634" s="13" t="s">
        <v>2574</v>
      </c>
      <c r="E4634" s="13" t="s">
        <v>1174</v>
      </c>
      <c r="F4634" s="22">
        <f t="shared" si="202"/>
        <v>44138.709027777775</v>
      </c>
      <c r="G4634" s="21">
        <v>44166</v>
      </c>
      <c r="H4634" s="23">
        <v>1116000</v>
      </c>
      <c r="I4634" s="23">
        <v>1116000</v>
      </c>
      <c r="J4634" s="13" t="s">
        <v>19</v>
      </c>
      <c r="K4634" s="24" t="s">
        <v>16</v>
      </c>
      <c r="L4634" s="3"/>
    </row>
    <row r="4635" spans="1:12" ht="114.95" customHeight="1">
      <c r="A4635" s="32">
        <v>4578</v>
      </c>
      <c r="B4635" s="21">
        <v>44126.628472222219</v>
      </c>
      <c r="C4635" s="24" t="s">
        <v>4038</v>
      </c>
      <c r="D4635" s="13" t="s">
        <v>129</v>
      </c>
      <c r="E4635" s="13" t="s">
        <v>4123</v>
      </c>
      <c r="F4635" s="22">
        <f t="shared" si="202"/>
        <v>44140.628472222219</v>
      </c>
      <c r="G4635" s="21">
        <v>44166</v>
      </c>
      <c r="H4635" s="23">
        <v>125000</v>
      </c>
      <c r="I4635" s="23">
        <v>125000</v>
      </c>
      <c r="J4635" s="13" t="s">
        <v>19</v>
      </c>
      <c r="K4635" s="24" t="s">
        <v>16</v>
      </c>
      <c r="L4635" s="3"/>
    </row>
    <row r="4636" spans="1:12" ht="114.95" customHeight="1">
      <c r="A4636" s="32">
        <v>4580</v>
      </c>
      <c r="B4636" s="28">
        <v>44146.981944444444</v>
      </c>
      <c r="C4636" s="3" t="s">
        <v>4038</v>
      </c>
      <c r="D4636" s="3" t="s">
        <v>316</v>
      </c>
      <c r="E4636" s="3" t="s">
        <v>4124</v>
      </c>
      <c r="F4636" s="28">
        <f t="shared" si="202"/>
        <v>44160.981944444444</v>
      </c>
      <c r="G4636" s="28">
        <v>44197</v>
      </c>
      <c r="H4636" s="7">
        <v>44422</v>
      </c>
      <c r="I4636" s="7">
        <v>44422</v>
      </c>
      <c r="J4636" s="3" t="s">
        <v>19</v>
      </c>
      <c r="K4636" s="29" t="s">
        <v>16</v>
      </c>
      <c r="L4636" s="3"/>
    </row>
    <row r="4637" spans="1:12" ht="114.95" customHeight="1">
      <c r="A4637" s="32">
        <v>4582</v>
      </c>
      <c r="B4637" s="12">
        <v>44210.700694444444</v>
      </c>
      <c r="C4637" s="13" t="s">
        <v>4038</v>
      </c>
      <c r="D4637" s="13" t="s">
        <v>1686</v>
      </c>
      <c r="E4637" s="13" t="s">
        <v>4125</v>
      </c>
      <c r="F4637" s="30">
        <f>SUM(B4637 +14)</f>
        <v>44224.700694444444</v>
      </c>
      <c r="G4637" s="12">
        <v>44229</v>
      </c>
      <c r="H4637" s="14">
        <v>57363</v>
      </c>
      <c r="I4637" s="14">
        <v>57363</v>
      </c>
      <c r="J4637" s="13" t="s">
        <v>153</v>
      </c>
      <c r="K4637" s="13" t="s">
        <v>16</v>
      </c>
      <c r="L4637" s="3"/>
    </row>
    <row r="4638" spans="1:12" ht="114.95" customHeight="1">
      <c r="A4638" s="32">
        <v>4583</v>
      </c>
      <c r="B4638" s="12">
        <v>44210.71597222222</v>
      </c>
      <c r="C4638" s="13" t="s">
        <v>4038</v>
      </c>
      <c r="D4638" s="13" t="s">
        <v>1686</v>
      </c>
      <c r="E4638" s="13" t="s">
        <v>4126</v>
      </c>
      <c r="F4638" s="30">
        <f>SUM(B4638 +14)</f>
        <v>44224.71597222222</v>
      </c>
      <c r="G4638" s="12">
        <v>44229</v>
      </c>
      <c r="H4638" s="14">
        <v>157500</v>
      </c>
      <c r="I4638" s="14">
        <v>157500</v>
      </c>
      <c r="J4638" s="13" t="s">
        <v>15</v>
      </c>
      <c r="K4638" s="13" t="s">
        <v>16</v>
      </c>
      <c r="L4638" s="3"/>
    </row>
    <row r="4639" spans="1:12" ht="114.95" customHeight="1">
      <c r="A4639" s="32">
        <v>4584</v>
      </c>
      <c r="B4639" s="12">
        <v>44210.725694444445</v>
      </c>
      <c r="C4639" s="13" t="s">
        <v>4038</v>
      </c>
      <c r="D4639" s="13" t="s">
        <v>2441</v>
      </c>
      <c r="E4639" s="13" t="s">
        <v>4127</v>
      </c>
      <c r="F4639" s="30">
        <f>SUM(B4639 +14)</f>
        <v>44224.725694444445</v>
      </c>
      <c r="G4639" s="12">
        <v>44229</v>
      </c>
      <c r="H4639" s="14">
        <v>30000</v>
      </c>
      <c r="I4639" s="14">
        <v>145800</v>
      </c>
      <c r="J4639" s="13" t="s">
        <v>153</v>
      </c>
      <c r="K4639" s="13" t="s">
        <v>16</v>
      </c>
      <c r="L4639" s="3"/>
    </row>
    <row r="4640" spans="1:12" ht="114.95" customHeight="1">
      <c r="A4640" s="32">
        <v>4588</v>
      </c>
      <c r="B4640" s="2">
        <v>44210.725694444445</v>
      </c>
      <c r="C4640" s="3" t="s">
        <v>4038</v>
      </c>
      <c r="D4640" s="3" t="s">
        <v>2441</v>
      </c>
      <c r="E4640" s="4" t="s">
        <v>4127</v>
      </c>
      <c r="F4640" s="2">
        <f>SUM(B4640+14)</f>
        <v>44224.725694444445</v>
      </c>
      <c r="G4640" s="5">
        <v>44229</v>
      </c>
      <c r="H4640" s="6">
        <v>30000</v>
      </c>
      <c r="I4640" s="7">
        <v>145800</v>
      </c>
      <c r="J4640" s="4" t="s">
        <v>153</v>
      </c>
      <c r="K4640" s="8" t="s">
        <v>16</v>
      </c>
      <c r="L4640" s="3"/>
    </row>
    <row r="4641" spans="1:12" ht="114.95" customHeight="1">
      <c r="A4641" s="32">
        <v>4581</v>
      </c>
      <c r="B4641" s="12">
        <v>44211.347916666666</v>
      </c>
      <c r="C4641" s="13" t="s">
        <v>4038</v>
      </c>
      <c r="D4641" s="13" t="s">
        <v>4128</v>
      </c>
      <c r="E4641" s="13" t="s">
        <v>4129</v>
      </c>
      <c r="F4641" s="30">
        <f>SUM(B4641 +14)</f>
        <v>44225.347916666666</v>
      </c>
      <c r="G4641" s="12">
        <v>44229</v>
      </c>
      <c r="H4641" s="14">
        <v>49600</v>
      </c>
      <c r="I4641" s="14">
        <v>49600</v>
      </c>
      <c r="J4641" s="13" t="s">
        <v>15</v>
      </c>
      <c r="K4641" s="13" t="s">
        <v>16</v>
      </c>
      <c r="L4641" s="3"/>
    </row>
    <row r="4642" spans="1:12" ht="114.95" customHeight="1">
      <c r="A4642" s="32">
        <v>4586</v>
      </c>
      <c r="B4642" s="2">
        <v>44211.347916666666</v>
      </c>
      <c r="C4642" s="3" t="s">
        <v>4038</v>
      </c>
      <c r="D4642" s="3" t="s">
        <v>4128</v>
      </c>
      <c r="E4642" s="4" t="s">
        <v>4130</v>
      </c>
      <c r="F4642" s="2">
        <f>SUM(B4642+14)</f>
        <v>44225.347916666666</v>
      </c>
      <c r="G4642" s="5">
        <v>44229</v>
      </c>
      <c r="H4642" s="6">
        <v>49600</v>
      </c>
      <c r="I4642" s="7">
        <v>49600</v>
      </c>
      <c r="J4642" s="4" t="s">
        <v>15</v>
      </c>
      <c r="K4642" s="8" t="s">
        <v>16</v>
      </c>
      <c r="L4642" s="3"/>
    </row>
    <row r="4643" spans="1:12" ht="114.95" customHeight="1">
      <c r="A4643" s="32">
        <v>4585</v>
      </c>
      <c r="B4643" s="12">
        <v>44211.588888888888</v>
      </c>
      <c r="C4643" s="13" t="s">
        <v>4038</v>
      </c>
      <c r="D4643" s="13" t="s">
        <v>1686</v>
      </c>
      <c r="E4643" s="13" t="s">
        <v>4131</v>
      </c>
      <c r="F4643" s="30">
        <f>SUM(B4643 +14)</f>
        <v>44225.588888888888</v>
      </c>
      <c r="G4643" s="12">
        <v>44230</v>
      </c>
      <c r="H4643" s="14">
        <v>132759</v>
      </c>
      <c r="I4643" s="14">
        <v>132759</v>
      </c>
      <c r="J4643" s="13" t="s">
        <v>15</v>
      </c>
      <c r="K4643" s="13" t="s">
        <v>16</v>
      </c>
      <c r="L4643" s="3"/>
    </row>
    <row r="4644" spans="1:12" ht="114.95" customHeight="1">
      <c r="A4644" s="32">
        <v>4589</v>
      </c>
      <c r="B4644" s="2">
        <v>44211.588888888888</v>
      </c>
      <c r="C4644" s="3" t="s">
        <v>4038</v>
      </c>
      <c r="D4644" s="3" t="s">
        <v>1686</v>
      </c>
      <c r="E4644" s="4" t="s">
        <v>4131</v>
      </c>
      <c r="F4644" s="2">
        <f>SUM(B4644+14)</f>
        <v>44225.588888888888</v>
      </c>
      <c r="G4644" s="5">
        <v>44230</v>
      </c>
      <c r="H4644" s="6">
        <v>132759</v>
      </c>
      <c r="I4644" s="7">
        <v>132759</v>
      </c>
      <c r="J4644" s="4" t="s">
        <v>15</v>
      </c>
      <c r="K4644" s="8" t="s">
        <v>16</v>
      </c>
      <c r="L4644" s="3"/>
    </row>
    <row r="4645" spans="1:12" ht="114.95" customHeight="1">
      <c r="A4645" s="32">
        <v>4587</v>
      </c>
      <c r="B4645" s="2">
        <v>44249.692361111112</v>
      </c>
      <c r="C4645" s="3" t="s">
        <v>4038</v>
      </c>
      <c r="D4645" s="3" t="s">
        <v>589</v>
      </c>
      <c r="E4645" s="4" t="s">
        <v>4132</v>
      </c>
      <c r="F4645" s="2">
        <f>SUM(B4645+14)</f>
        <v>44263.692361111112</v>
      </c>
      <c r="G4645" s="5">
        <v>44013</v>
      </c>
      <c r="H4645" s="6">
        <v>40000</v>
      </c>
      <c r="I4645" s="7">
        <v>40000</v>
      </c>
      <c r="J4645" s="4" t="s">
        <v>19</v>
      </c>
      <c r="K4645" s="8" t="s">
        <v>16</v>
      </c>
      <c r="L4645" s="3"/>
    </row>
    <row r="4646" spans="1:12" ht="114.95" customHeight="1">
      <c r="A4646" s="32">
        <v>4590</v>
      </c>
      <c r="B4646" s="2">
        <v>44265.840277777781</v>
      </c>
      <c r="C4646" s="3" t="s">
        <v>4038</v>
      </c>
      <c r="D4646" s="3" t="s">
        <v>279</v>
      </c>
      <c r="E4646" s="4" t="s">
        <v>1342</v>
      </c>
      <c r="F4646" s="2">
        <f>SUM(B4646+14)</f>
        <v>44279.840277777781</v>
      </c>
      <c r="G4646" s="5">
        <v>44281</v>
      </c>
      <c r="H4646" s="6">
        <v>68000</v>
      </c>
      <c r="I4646" s="7">
        <v>68000</v>
      </c>
      <c r="J4646" s="4" t="s">
        <v>15</v>
      </c>
      <c r="K4646" s="8" t="s">
        <v>16</v>
      </c>
      <c r="L4646" s="3"/>
    </row>
    <row r="4647" spans="1:12" ht="114.95" customHeight="1">
      <c r="A4647" s="32">
        <v>4591</v>
      </c>
      <c r="B4647" s="2">
        <v>44279.488888888889</v>
      </c>
      <c r="C4647" s="3" t="s">
        <v>4038</v>
      </c>
      <c r="D4647" s="3" t="s">
        <v>84</v>
      </c>
      <c r="E4647" s="4" t="s">
        <v>4133</v>
      </c>
      <c r="F4647" s="2">
        <f>SUM(B4647+14)</f>
        <v>44293.488888888889</v>
      </c>
      <c r="G4647" s="5">
        <v>44378</v>
      </c>
      <c r="H4647" s="6">
        <v>67652.679999999993</v>
      </c>
      <c r="I4647" s="7">
        <v>67652.679999999993</v>
      </c>
      <c r="J4647" s="4" t="s">
        <v>216</v>
      </c>
      <c r="K4647" s="8" t="s">
        <v>16</v>
      </c>
      <c r="L4647" s="3"/>
    </row>
    <row r="4648" spans="1:12" ht="114.95" customHeight="1">
      <c r="A4648" s="32">
        <v>4592</v>
      </c>
      <c r="B4648" s="2">
        <v>44312.61041666667</v>
      </c>
      <c r="C4648" s="3" t="s">
        <v>4038</v>
      </c>
      <c r="D4648" s="3" t="s">
        <v>1686</v>
      </c>
      <c r="E4648" s="4" t="s">
        <v>4134</v>
      </c>
      <c r="F4648" s="2">
        <f>SUM(B4648+14)</f>
        <v>44326.61041666667</v>
      </c>
      <c r="G4648" s="5">
        <v>44327</v>
      </c>
      <c r="H4648" s="6">
        <v>104000</v>
      </c>
      <c r="I4648" s="7">
        <v>104000</v>
      </c>
      <c r="J4648" s="4" t="s">
        <v>15</v>
      </c>
      <c r="K4648" s="8" t="s">
        <v>16</v>
      </c>
      <c r="L4648" s="3"/>
    </row>
    <row r="4649" spans="1:12" ht="114.95" customHeight="1">
      <c r="A4649" s="32">
        <v>4593</v>
      </c>
      <c r="B4649" s="2">
        <v>44320.474305555559</v>
      </c>
      <c r="C4649" s="3" t="s">
        <v>4038</v>
      </c>
      <c r="D4649" s="3" t="s">
        <v>154</v>
      </c>
      <c r="E4649" s="4" t="s">
        <v>4135</v>
      </c>
      <c r="F4649" s="2">
        <f>SUM(B4649 + 14)</f>
        <v>44334.474305555559</v>
      </c>
      <c r="G4649" s="5">
        <v>44327</v>
      </c>
      <c r="H4649" s="6">
        <v>42344</v>
      </c>
      <c r="I4649" s="7">
        <v>42344</v>
      </c>
      <c r="J4649" s="4" t="s">
        <v>153</v>
      </c>
      <c r="K4649" s="8" t="s">
        <v>16</v>
      </c>
      <c r="L4649" s="3"/>
    </row>
    <row r="4650" spans="1:12" ht="114.95" customHeight="1">
      <c r="A4650" s="32">
        <v>4594</v>
      </c>
      <c r="B4650" s="2">
        <v>44330.52847222222</v>
      </c>
      <c r="C4650" s="3" t="s">
        <v>4038</v>
      </c>
      <c r="D4650" s="3" t="s">
        <v>154</v>
      </c>
      <c r="E4650" s="4" t="s">
        <v>4136</v>
      </c>
      <c r="F4650" s="2">
        <f>SUM(B4650 + 14)</f>
        <v>44344.52847222222</v>
      </c>
      <c r="G4650" s="5">
        <v>44348</v>
      </c>
      <c r="H4650" s="6">
        <v>110870</v>
      </c>
      <c r="I4650" s="7">
        <v>110870</v>
      </c>
      <c r="J4650" s="4" t="s">
        <v>153</v>
      </c>
      <c r="K4650" s="8" t="s">
        <v>16</v>
      </c>
      <c r="L4650" s="3"/>
    </row>
    <row r="4651" spans="1:12" ht="114.95" customHeight="1">
      <c r="A4651" s="32">
        <v>4595</v>
      </c>
      <c r="B4651" s="2">
        <v>44330.530555555553</v>
      </c>
      <c r="C4651" s="3" t="s">
        <v>4038</v>
      </c>
      <c r="D4651" s="3" t="s">
        <v>1033</v>
      </c>
      <c r="E4651" s="4" t="s">
        <v>4137</v>
      </c>
      <c r="F4651" s="2">
        <f>SUM(B4651 + 14)</f>
        <v>44344.530555555553</v>
      </c>
      <c r="G4651" s="5">
        <v>44348</v>
      </c>
      <c r="H4651" s="6">
        <v>28000</v>
      </c>
      <c r="I4651" s="7">
        <v>28000</v>
      </c>
      <c r="J4651" s="4" t="s">
        <v>166</v>
      </c>
      <c r="K4651" s="8" t="s">
        <v>16</v>
      </c>
      <c r="L4651" s="3"/>
    </row>
    <row r="4652" spans="1:12" ht="114.95" customHeight="1">
      <c r="A4652" s="32">
        <v>4596</v>
      </c>
      <c r="B4652" s="2">
        <v>44330.584722222222</v>
      </c>
      <c r="C4652" s="3" t="s">
        <v>4038</v>
      </c>
      <c r="D4652" s="3" t="s">
        <v>560</v>
      </c>
      <c r="E4652" s="4" t="s">
        <v>4138</v>
      </c>
      <c r="F4652" s="2">
        <f>SUM(B4652 + 14)</f>
        <v>44344.584722222222</v>
      </c>
      <c r="G4652" s="5">
        <v>44357</v>
      </c>
      <c r="H4652" s="6">
        <v>34434</v>
      </c>
      <c r="I4652" s="7">
        <v>34434</v>
      </c>
      <c r="J4652" s="4" t="s">
        <v>19</v>
      </c>
      <c r="K4652" s="8" t="s">
        <v>16</v>
      </c>
      <c r="L4652" s="3"/>
    </row>
    <row r="4653" spans="1:12" ht="114.95" customHeight="1">
      <c r="A4653" s="32">
        <v>4597</v>
      </c>
      <c r="B4653" s="2">
        <v>44330.587500000001</v>
      </c>
      <c r="C4653" s="3" t="s">
        <v>4038</v>
      </c>
      <c r="D4653" s="3" t="s">
        <v>560</v>
      </c>
      <c r="E4653" s="4" t="s">
        <v>4139</v>
      </c>
      <c r="F4653" s="2">
        <f>SUM(B4653 + 14)</f>
        <v>44344.587500000001</v>
      </c>
      <c r="G4653" s="5">
        <v>44357</v>
      </c>
      <c r="H4653" s="6">
        <v>93532</v>
      </c>
      <c r="I4653" s="7">
        <v>93532</v>
      </c>
      <c r="J4653" s="4" t="s">
        <v>19</v>
      </c>
      <c r="K4653" s="8" t="s">
        <v>16</v>
      </c>
      <c r="L4653" s="3"/>
    </row>
    <row r="4654" spans="1:12" ht="114.95" customHeight="1">
      <c r="A4654" s="32">
        <v>4599</v>
      </c>
      <c r="B4654" s="2">
        <v>44356.462500000001</v>
      </c>
      <c r="C4654" s="3" t="s">
        <v>4038</v>
      </c>
      <c r="D4654" s="3" t="s">
        <v>4140</v>
      </c>
      <c r="E4654" s="4" t="s">
        <v>4141</v>
      </c>
      <c r="F4654" s="2">
        <f t="shared" ref="F4654:F4666" si="203">SUM(B4654+14)</f>
        <v>44370.462500000001</v>
      </c>
      <c r="G4654" s="5">
        <v>44371</v>
      </c>
      <c r="H4654" s="6">
        <v>110781.22</v>
      </c>
      <c r="I4654" s="7">
        <v>110781.22</v>
      </c>
      <c r="J4654" s="4" t="s">
        <v>15</v>
      </c>
      <c r="K4654" s="8" t="s">
        <v>16</v>
      </c>
      <c r="L4654" s="3"/>
    </row>
    <row r="4655" spans="1:12" ht="114.95" customHeight="1">
      <c r="A4655" s="32">
        <v>4601</v>
      </c>
      <c r="B4655" s="2">
        <v>44356.5</v>
      </c>
      <c r="C4655" s="3" t="s">
        <v>4038</v>
      </c>
      <c r="D4655" s="3" t="s">
        <v>4044</v>
      </c>
      <c r="E4655" s="4" t="s">
        <v>2278</v>
      </c>
      <c r="F4655" s="2">
        <f t="shared" si="203"/>
        <v>44370.5</v>
      </c>
      <c r="G4655" s="5">
        <v>44378</v>
      </c>
      <c r="H4655" s="6">
        <v>80000</v>
      </c>
      <c r="I4655" s="7">
        <v>80000</v>
      </c>
      <c r="J4655" s="4" t="s">
        <v>19</v>
      </c>
      <c r="K4655" s="8" t="s">
        <v>16</v>
      </c>
      <c r="L4655" s="3"/>
    </row>
    <row r="4656" spans="1:12" ht="114.95" customHeight="1">
      <c r="A4656" s="32">
        <v>4602</v>
      </c>
      <c r="B4656" s="2">
        <v>44356.509027777778</v>
      </c>
      <c r="C4656" s="3" t="s">
        <v>4038</v>
      </c>
      <c r="D4656" s="3" t="s">
        <v>4118</v>
      </c>
      <c r="E4656" s="4" t="s">
        <v>2278</v>
      </c>
      <c r="F4656" s="2">
        <f t="shared" si="203"/>
        <v>44370.509027777778</v>
      </c>
      <c r="G4656" s="5">
        <v>44378</v>
      </c>
      <c r="H4656" s="6">
        <v>55100</v>
      </c>
      <c r="I4656" s="7">
        <v>55100</v>
      </c>
      <c r="J4656" s="4" t="s">
        <v>19</v>
      </c>
      <c r="K4656" s="8" t="s">
        <v>16</v>
      </c>
      <c r="L4656" s="3"/>
    </row>
    <row r="4657" spans="1:12" ht="114.95" customHeight="1">
      <c r="A4657" s="32">
        <v>4603</v>
      </c>
      <c r="B4657" s="2">
        <v>44356.529166666667</v>
      </c>
      <c r="C4657" s="3" t="s">
        <v>4038</v>
      </c>
      <c r="D4657" s="3" t="s">
        <v>62</v>
      </c>
      <c r="E4657" s="4" t="s">
        <v>78</v>
      </c>
      <c r="F4657" s="2">
        <f t="shared" si="203"/>
        <v>44370.529166666667</v>
      </c>
      <c r="G4657" s="5">
        <v>44378</v>
      </c>
      <c r="H4657" s="6">
        <v>653348</v>
      </c>
      <c r="I4657" s="7">
        <v>653348</v>
      </c>
      <c r="J4657" s="4" t="s">
        <v>19</v>
      </c>
      <c r="K4657" s="8" t="s">
        <v>16</v>
      </c>
      <c r="L4657" s="3"/>
    </row>
    <row r="4658" spans="1:12" ht="114.95" customHeight="1">
      <c r="A4658" s="32">
        <v>4604</v>
      </c>
      <c r="B4658" s="2">
        <v>44356.553472222222</v>
      </c>
      <c r="C4658" s="3" t="s">
        <v>4038</v>
      </c>
      <c r="D4658" s="3" t="s">
        <v>3715</v>
      </c>
      <c r="E4658" s="4" t="s">
        <v>4108</v>
      </c>
      <c r="F4658" s="2">
        <f t="shared" si="203"/>
        <v>44370.553472222222</v>
      </c>
      <c r="G4658" s="5">
        <v>44378</v>
      </c>
      <c r="H4658" s="6">
        <v>579000</v>
      </c>
      <c r="I4658" s="7">
        <v>579000</v>
      </c>
      <c r="J4658" s="4" t="s">
        <v>19</v>
      </c>
      <c r="K4658" s="8" t="s">
        <v>16</v>
      </c>
      <c r="L4658" s="3"/>
    </row>
    <row r="4659" spans="1:12" ht="114.95" customHeight="1">
      <c r="A4659" s="32">
        <v>4605</v>
      </c>
      <c r="B4659" s="2">
        <v>44356.554861111108</v>
      </c>
      <c r="C4659" s="3" t="s">
        <v>4038</v>
      </c>
      <c r="D4659" s="3" t="s">
        <v>4114</v>
      </c>
      <c r="E4659" s="4" t="s">
        <v>2608</v>
      </c>
      <c r="F4659" s="2">
        <f t="shared" si="203"/>
        <v>44370.554861111108</v>
      </c>
      <c r="G4659" s="5">
        <v>44378</v>
      </c>
      <c r="H4659" s="6">
        <v>78000</v>
      </c>
      <c r="I4659" s="7">
        <v>78000</v>
      </c>
      <c r="J4659" s="4" t="s">
        <v>19</v>
      </c>
      <c r="K4659" s="8" t="s">
        <v>16</v>
      </c>
      <c r="L4659" s="3"/>
    </row>
    <row r="4660" spans="1:12" ht="114.95" customHeight="1">
      <c r="A4660" s="32">
        <v>4606</v>
      </c>
      <c r="B4660" s="2">
        <v>44356.556250000001</v>
      </c>
      <c r="C4660" s="3" t="s">
        <v>4038</v>
      </c>
      <c r="D4660" s="3" t="s">
        <v>357</v>
      </c>
      <c r="E4660" s="4" t="s">
        <v>4142</v>
      </c>
      <c r="F4660" s="2">
        <f t="shared" si="203"/>
        <v>44370.556250000001</v>
      </c>
      <c r="G4660" s="5">
        <v>44378</v>
      </c>
      <c r="H4660" s="6">
        <v>74000</v>
      </c>
      <c r="I4660" s="7">
        <v>74000</v>
      </c>
      <c r="J4660" s="4" t="s">
        <v>19</v>
      </c>
      <c r="K4660" s="8" t="s">
        <v>16</v>
      </c>
      <c r="L4660" s="3"/>
    </row>
    <row r="4661" spans="1:12" ht="114.95" customHeight="1">
      <c r="A4661" s="32">
        <v>4607</v>
      </c>
      <c r="B4661" s="2">
        <v>44356.571527777778</v>
      </c>
      <c r="C4661" s="3" t="s">
        <v>4038</v>
      </c>
      <c r="D4661" s="3" t="s">
        <v>1194</v>
      </c>
      <c r="E4661" s="4" t="s">
        <v>4108</v>
      </c>
      <c r="F4661" s="2">
        <f t="shared" si="203"/>
        <v>44370.571527777778</v>
      </c>
      <c r="G4661" s="5">
        <v>44378</v>
      </c>
      <c r="H4661" s="6">
        <v>25000</v>
      </c>
      <c r="I4661" s="7">
        <v>30000</v>
      </c>
      <c r="J4661" s="4" t="s">
        <v>19</v>
      </c>
      <c r="K4661" s="8" t="s">
        <v>16</v>
      </c>
      <c r="L4661" s="3"/>
    </row>
    <row r="4662" spans="1:12" ht="114.95" customHeight="1">
      <c r="A4662" s="32">
        <v>4608</v>
      </c>
      <c r="B4662" s="2">
        <v>44356.574305555558</v>
      </c>
      <c r="C4662" s="3" t="s">
        <v>4038</v>
      </c>
      <c r="D4662" s="3" t="s">
        <v>4042</v>
      </c>
      <c r="E4662" s="4" t="s">
        <v>4143</v>
      </c>
      <c r="F4662" s="2">
        <f t="shared" si="203"/>
        <v>44370.574305555558</v>
      </c>
      <c r="G4662" s="5">
        <v>44378</v>
      </c>
      <c r="H4662" s="6">
        <v>145404</v>
      </c>
      <c r="I4662" s="7">
        <v>145404</v>
      </c>
      <c r="J4662" s="4" t="s">
        <v>19</v>
      </c>
      <c r="K4662" s="8" t="s">
        <v>16</v>
      </c>
      <c r="L4662" s="3"/>
    </row>
    <row r="4663" spans="1:12" ht="114.95" customHeight="1">
      <c r="A4663" s="32">
        <v>4609</v>
      </c>
      <c r="B4663" s="2">
        <v>44356.57708333333</v>
      </c>
      <c r="C4663" s="3" t="s">
        <v>4038</v>
      </c>
      <c r="D4663" s="3" t="s">
        <v>956</v>
      </c>
      <c r="E4663" s="4" t="s">
        <v>4101</v>
      </c>
      <c r="F4663" s="2">
        <f t="shared" si="203"/>
        <v>44370.57708333333</v>
      </c>
      <c r="G4663" s="5">
        <v>44378</v>
      </c>
      <c r="H4663" s="6">
        <v>37100</v>
      </c>
      <c r="I4663" s="7">
        <v>37100</v>
      </c>
      <c r="J4663" s="4" t="s">
        <v>19</v>
      </c>
      <c r="K4663" s="8" t="s">
        <v>16</v>
      </c>
      <c r="L4663" s="3"/>
    </row>
    <row r="4664" spans="1:12" ht="114.95" customHeight="1">
      <c r="A4664" s="32">
        <v>4610</v>
      </c>
      <c r="B4664" s="2">
        <v>44356.579861111109</v>
      </c>
      <c r="C4664" s="3" t="s">
        <v>4038</v>
      </c>
      <c r="D4664" s="3" t="s">
        <v>76</v>
      </c>
      <c r="E4664" s="4" t="s">
        <v>364</v>
      </c>
      <c r="F4664" s="2">
        <f t="shared" si="203"/>
        <v>44370.579861111109</v>
      </c>
      <c r="G4664" s="5">
        <v>44378</v>
      </c>
      <c r="H4664" s="6">
        <v>145800</v>
      </c>
      <c r="I4664" s="7">
        <v>145800</v>
      </c>
      <c r="J4664" s="4" t="s">
        <v>19</v>
      </c>
      <c r="K4664" s="8" t="s">
        <v>16</v>
      </c>
      <c r="L4664" s="3"/>
    </row>
    <row r="4665" spans="1:12" ht="114.95" customHeight="1">
      <c r="A4665" s="32">
        <v>4611</v>
      </c>
      <c r="B4665" s="2">
        <v>44356.583333333336</v>
      </c>
      <c r="C4665" s="3" t="s">
        <v>4038</v>
      </c>
      <c r="D4665" s="3" t="s">
        <v>503</v>
      </c>
      <c r="E4665" s="4" t="s">
        <v>4073</v>
      </c>
      <c r="F4665" s="2">
        <f t="shared" si="203"/>
        <v>44370.583333333336</v>
      </c>
      <c r="G4665" s="5">
        <v>44440</v>
      </c>
      <c r="H4665" s="6">
        <v>60000</v>
      </c>
      <c r="I4665" s="7">
        <v>60000</v>
      </c>
      <c r="J4665" s="4" t="s">
        <v>19</v>
      </c>
      <c r="K4665" s="8" t="s">
        <v>16</v>
      </c>
      <c r="L4665" s="3"/>
    </row>
    <row r="4666" spans="1:12" ht="114.95" customHeight="1">
      <c r="A4666" s="32">
        <v>4612</v>
      </c>
      <c r="B4666" s="2">
        <v>44356.588194444441</v>
      </c>
      <c r="C4666" s="3" t="s">
        <v>4038</v>
      </c>
      <c r="D4666" s="3" t="s">
        <v>434</v>
      </c>
      <c r="E4666" s="4" t="s">
        <v>4144</v>
      </c>
      <c r="F4666" s="2">
        <f t="shared" si="203"/>
        <v>44370.588194444441</v>
      </c>
      <c r="G4666" s="5">
        <v>44378</v>
      </c>
      <c r="H4666" s="6">
        <v>45178.64</v>
      </c>
      <c r="I4666" s="7">
        <v>45178.64</v>
      </c>
      <c r="J4666" s="4" t="s">
        <v>19</v>
      </c>
      <c r="K4666" s="8" t="s">
        <v>16</v>
      </c>
      <c r="L4666" s="3"/>
    </row>
    <row r="4667" spans="1:12" ht="114.95" customHeight="1">
      <c r="A4667" s="32">
        <v>4598</v>
      </c>
      <c r="B4667" s="2">
        <v>44356.600694444445</v>
      </c>
      <c r="C4667" s="3" t="s">
        <v>4038</v>
      </c>
      <c r="D4667" s="3" t="s">
        <v>209</v>
      </c>
      <c r="E4667" s="4" t="s">
        <v>4145</v>
      </c>
      <c r="F4667" s="2">
        <f>SUM(B4667 + 14)</f>
        <v>44370.600694444445</v>
      </c>
      <c r="G4667" s="5">
        <v>44409</v>
      </c>
      <c r="H4667" s="6">
        <v>340630</v>
      </c>
      <c r="I4667" s="7">
        <v>340630</v>
      </c>
      <c r="J4667" s="4" t="s">
        <v>19</v>
      </c>
      <c r="K4667" s="8" t="s">
        <v>16</v>
      </c>
      <c r="L4667" s="3"/>
    </row>
    <row r="4668" spans="1:12" ht="114.95" customHeight="1">
      <c r="A4668" s="32">
        <v>4613</v>
      </c>
      <c r="B4668" s="2">
        <v>44356.613888888889</v>
      </c>
      <c r="C4668" s="3" t="s">
        <v>4038</v>
      </c>
      <c r="D4668" s="3" t="s">
        <v>43</v>
      </c>
      <c r="E4668" s="4" t="s">
        <v>4146</v>
      </c>
      <c r="F4668" s="2">
        <f t="shared" ref="F4668:F4680" si="204">SUM(B4668+14)</f>
        <v>44370.613888888889</v>
      </c>
      <c r="G4668" s="5">
        <v>44378</v>
      </c>
      <c r="H4668" s="6">
        <v>140000</v>
      </c>
      <c r="I4668" s="7">
        <v>140000</v>
      </c>
      <c r="J4668" s="4" t="s">
        <v>37</v>
      </c>
      <c r="K4668" s="8" t="s">
        <v>16</v>
      </c>
      <c r="L4668" s="3"/>
    </row>
    <row r="4669" spans="1:12" ht="114.95" customHeight="1">
      <c r="A4669" s="32">
        <v>4614</v>
      </c>
      <c r="B4669" s="2">
        <v>44356.615277777775</v>
      </c>
      <c r="C4669" s="3" t="s">
        <v>4038</v>
      </c>
      <c r="D4669" s="3" t="s">
        <v>55</v>
      </c>
      <c r="E4669" s="4" t="s">
        <v>914</v>
      </c>
      <c r="F4669" s="2">
        <f t="shared" si="204"/>
        <v>44370.615277777775</v>
      </c>
      <c r="G4669" s="5">
        <v>44378</v>
      </c>
      <c r="H4669" s="6">
        <v>26300</v>
      </c>
      <c r="I4669" s="7">
        <v>26300</v>
      </c>
      <c r="J4669" s="4" t="s">
        <v>37</v>
      </c>
      <c r="K4669" s="8" t="s">
        <v>16</v>
      </c>
      <c r="L4669" s="3"/>
    </row>
    <row r="4670" spans="1:12" ht="114.95" customHeight="1">
      <c r="A4670" s="32">
        <v>4615</v>
      </c>
      <c r="B4670" s="2">
        <v>44356.618055555555</v>
      </c>
      <c r="C4670" s="3" t="s">
        <v>4038</v>
      </c>
      <c r="D4670" s="3" t="s">
        <v>35</v>
      </c>
      <c r="E4670" s="4" t="s">
        <v>4147</v>
      </c>
      <c r="F4670" s="2">
        <f t="shared" si="204"/>
        <v>44370.618055555555</v>
      </c>
      <c r="G4670" s="5">
        <v>44378</v>
      </c>
      <c r="H4670" s="6">
        <v>143500</v>
      </c>
      <c r="I4670" s="7">
        <v>143500</v>
      </c>
      <c r="J4670" s="4" t="s">
        <v>37</v>
      </c>
      <c r="K4670" s="8" t="s">
        <v>16</v>
      </c>
      <c r="L4670" s="3"/>
    </row>
    <row r="4671" spans="1:12" ht="114.95" customHeight="1">
      <c r="A4671" s="32">
        <v>4616</v>
      </c>
      <c r="B4671" s="2">
        <v>44356.645833333336</v>
      </c>
      <c r="C4671" s="3" t="s">
        <v>4038</v>
      </c>
      <c r="D4671" s="3" t="s">
        <v>589</v>
      </c>
      <c r="E4671" s="4" t="s">
        <v>4132</v>
      </c>
      <c r="F4671" s="2">
        <f t="shared" si="204"/>
        <v>44370.645833333336</v>
      </c>
      <c r="G4671" s="5">
        <v>44378</v>
      </c>
      <c r="H4671" s="6">
        <v>51200</v>
      </c>
      <c r="I4671" s="7">
        <v>51200</v>
      </c>
      <c r="J4671" s="4" t="s">
        <v>19</v>
      </c>
      <c r="K4671" s="8" t="s">
        <v>16</v>
      </c>
      <c r="L4671" s="3"/>
    </row>
    <row r="4672" spans="1:12" ht="114.95" customHeight="1">
      <c r="A4672" s="32">
        <v>4617</v>
      </c>
      <c r="B4672" s="2">
        <v>44358.466666666667</v>
      </c>
      <c r="C4672" s="3" t="s">
        <v>4038</v>
      </c>
      <c r="D4672" s="3" t="s">
        <v>747</v>
      </c>
      <c r="E4672" s="4" t="s">
        <v>152</v>
      </c>
      <c r="F4672" s="2">
        <f t="shared" si="204"/>
        <v>44372.466666666667</v>
      </c>
      <c r="G4672" s="5">
        <v>44378</v>
      </c>
      <c r="H4672" s="6">
        <v>122000</v>
      </c>
      <c r="I4672" s="7">
        <v>122000</v>
      </c>
      <c r="J4672" s="4" t="s">
        <v>19</v>
      </c>
      <c r="K4672" s="8" t="s">
        <v>15</v>
      </c>
      <c r="L4672" s="3" t="s">
        <v>4148</v>
      </c>
    </row>
    <row r="4673" spans="1:12" ht="114.95" customHeight="1">
      <c r="A4673" s="32">
        <v>4618</v>
      </c>
      <c r="B4673" s="2">
        <v>44358.495138888888</v>
      </c>
      <c r="C4673" s="3" t="s">
        <v>4038</v>
      </c>
      <c r="D4673" s="3" t="s">
        <v>1277</v>
      </c>
      <c r="E4673" s="4" t="s">
        <v>4051</v>
      </c>
      <c r="F4673" s="2">
        <f t="shared" si="204"/>
        <v>44372.495138888888</v>
      </c>
      <c r="G4673" s="5">
        <v>44378</v>
      </c>
      <c r="H4673" s="6">
        <v>34117</v>
      </c>
      <c r="I4673" s="7">
        <v>34117</v>
      </c>
      <c r="J4673" s="4" t="s">
        <v>19</v>
      </c>
      <c r="K4673" s="8" t="s">
        <v>16</v>
      </c>
      <c r="L4673" s="3"/>
    </row>
    <row r="4674" spans="1:12" ht="114.95" customHeight="1">
      <c r="A4674" s="32">
        <v>4600</v>
      </c>
      <c r="B4674" s="2">
        <v>44378.832638888889</v>
      </c>
      <c r="C4674" s="3" t="s">
        <v>4038</v>
      </c>
      <c r="D4674" s="3" t="s">
        <v>141</v>
      </c>
      <c r="E4674" s="4" t="s">
        <v>292</v>
      </c>
      <c r="F4674" s="2">
        <f t="shared" si="204"/>
        <v>44392.832638888889</v>
      </c>
      <c r="G4674" s="5">
        <v>44371</v>
      </c>
      <c r="H4674" s="6">
        <v>51600</v>
      </c>
      <c r="I4674" s="7">
        <v>51600</v>
      </c>
      <c r="J4674" s="4" t="s">
        <v>15</v>
      </c>
      <c r="K4674" s="8" t="s">
        <v>16</v>
      </c>
      <c r="L4674" s="3"/>
    </row>
    <row r="4675" spans="1:12" ht="114.95" customHeight="1">
      <c r="A4675" s="32">
        <v>4620</v>
      </c>
      <c r="B4675" s="2">
        <v>44384.975694444445</v>
      </c>
      <c r="C4675" s="3" t="s">
        <v>4038</v>
      </c>
      <c r="D4675" s="3" t="s">
        <v>4110</v>
      </c>
      <c r="E4675" s="4" t="s">
        <v>4111</v>
      </c>
      <c r="F4675" s="2">
        <f t="shared" si="204"/>
        <v>44398.975694444445</v>
      </c>
      <c r="G4675" s="5">
        <v>44400</v>
      </c>
      <c r="H4675" s="6">
        <v>75000</v>
      </c>
      <c r="I4675" s="7">
        <v>75000</v>
      </c>
      <c r="J4675" s="4" t="s">
        <v>153</v>
      </c>
      <c r="K4675" s="8" t="s">
        <v>16</v>
      </c>
      <c r="L4675" s="3"/>
    </row>
    <row r="4676" spans="1:12" ht="114.95" customHeight="1">
      <c r="A4676" s="32">
        <v>4619</v>
      </c>
      <c r="B4676" s="2">
        <v>44385.539583333331</v>
      </c>
      <c r="C4676" s="3" t="s">
        <v>4038</v>
      </c>
      <c r="D4676" s="3" t="s">
        <v>850</v>
      </c>
      <c r="E4676" s="4" t="s">
        <v>285</v>
      </c>
      <c r="F4676" s="2">
        <f t="shared" si="204"/>
        <v>44399.539583333331</v>
      </c>
      <c r="G4676" s="5">
        <v>44399</v>
      </c>
      <c r="H4676" s="6">
        <v>1204388</v>
      </c>
      <c r="I4676" s="7">
        <v>1204388</v>
      </c>
      <c r="J4676" s="4" t="s">
        <v>15</v>
      </c>
      <c r="K4676" s="8" t="s">
        <v>16</v>
      </c>
      <c r="L4676" s="3"/>
    </row>
    <row r="4677" spans="1:12" ht="114.95" customHeight="1">
      <c r="A4677" s="32">
        <v>4621</v>
      </c>
      <c r="B4677" s="2">
        <v>44393.905555555553</v>
      </c>
      <c r="C4677" s="3" t="s">
        <v>4038</v>
      </c>
      <c r="D4677" s="3" t="s">
        <v>4120</v>
      </c>
      <c r="E4677" s="4" t="s">
        <v>4121</v>
      </c>
      <c r="F4677" s="2">
        <f t="shared" si="204"/>
        <v>44407.905555555553</v>
      </c>
      <c r="G4677" s="5">
        <v>44400</v>
      </c>
      <c r="H4677" s="6">
        <v>103000</v>
      </c>
      <c r="I4677" s="7">
        <v>103000</v>
      </c>
      <c r="J4677" s="4" t="s">
        <v>19</v>
      </c>
      <c r="K4677" s="8" t="s">
        <v>15</v>
      </c>
      <c r="L4677" s="3" t="s">
        <v>4149</v>
      </c>
    </row>
    <row r="4678" spans="1:12" ht="114.95" customHeight="1">
      <c r="A4678" s="32">
        <v>4622</v>
      </c>
      <c r="B4678" s="2">
        <v>44441.534722222219</v>
      </c>
      <c r="C4678" s="3" t="s">
        <v>4038</v>
      </c>
      <c r="D4678" s="3" t="s">
        <v>67</v>
      </c>
      <c r="E4678" s="4" t="s">
        <v>4150</v>
      </c>
      <c r="F4678" s="2">
        <f t="shared" si="204"/>
        <v>44455.534722222219</v>
      </c>
      <c r="G4678" s="5">
        <v>44169</v>
      </c>
      <c r="H4678" s="6">
        <v>33453.129999999997</v>
      </c>
      <c r="I4678" s="7">
        <v>33453.129999999997</v>
      </c>
      <c r="J4678" s="4" t="s">
        <v>51</v>
      </c>
      <c r="K4678" s="8" t="s">
        <v>16</v>
      </c>
      <c r="L4678" s="3"/>
    </row>
    <row r="4679" spans="1:12" ht="114.95" customHeight="1">
      <c r="A4679" s="32">
        <v>4623</v>
      </c>
      <c r="B4679" s="2">
        <v>44456.645833333336</v>
      </c>
      <c r="C4679" s="3" t="s">
        <v>4038</v>
      </c>
      <c r="D4679" s="3" t="s">
        <v>62</v>
      </c>
      <c r="E4679" s="4" t="s">
        <v>4151</v>
      </c>
      <c r="F4679" s="2">
        <f t="shared" si="204"/>
        <v>44470.645833333336</v>
      </c>
      <c r="G4679" s="5">
        <v>44473</v>
      </c>
      <c r="H4679" s="6">
        <v>222997</v>
      </c>
      <c r="I4679" s="7">
        <v>222997</v>
      </c>
      <c r="J4679" s="4" t="s">
        <v>19</v>
      </c>
      <c r="K4679" s="8" t="s">
        <v>16</v>
      </c>
      <c r="L4679" s="3"/>
    </row>
    <row r="4680" spans="1:12" ht="114.95" customHeight="1">
      <c r="A4680" s="32">
        <v>4624</v>
      </c>
      <c r="B4680" s="2">
        <v>44482.643055555556</v>
      </c>
      <c r="C4680" s="3" t="s">
        <v>4038</v>
      </c>
      <c r="D4680" s="3" t="s">
        <v>4152</v>
      </c>
      <c r="E4680" s="4" t="s">
        <v>4153</v>
      </c>
      <c r="F4680" s="2">
        <f t="shared" si="204"/>
        <v>44496.643055555556</v>
      </c>
      <c r="G4680" s="5">
        <v>44497</v>
      </c>
      <c r="H4680" s="6">
        <v>69000</v>
      </c>
      <c r="I4680" s="7">
        <v>69000</v>
      </c>
      <c r="J4680" s="4" t="s">
        <v>15</v>
      </c>
      <c r="K4680" s="8" t="s">
        <v>16</v>
      </c>
      <c r="L4680" s="3"/>
    </row>
    <row r="4681" spans="1:12" ht="114.95" customHeight="1">
      <c r="A4681" s="32">
        <v>4627</v>
      </c>
      <c r="B4681" s="2">
        <v>43166</v>
      </c>
      <c r="C4681" s="3" t="s">
        <v>4154</v>
      </c>
      <c r="D4681" s="3" t="s">
        <v>196</v>
      </c>
      <c r="E4681" s="4" t="s">
        <v>93</v>
      </c>
      <c r="F4681" s="2">
        <v>43298</v>
      </c>
      <c r="G4681" s="5">
        <v>43332</v>
      </c>
      <c r="H4681" s="6">
        <v>131022</v>
      </c>
      <c r="I4681" s="7">
        <v>131022</v>
      </c>
      <c r="J4681" s="4" t="s">
        <v>19</v>
      </c>
      <c r="K4681" s="8" t="s">
        <v>16</v>
      </c>
      <c r="L4681" s="3"/>
    </row>
    <row r="4682" spans="1:12" ht="114.95" customHeight="1">
      <c r="A4682" s="32">
        <v>4625</v>
      </c>
      <c r="B4682" s="2">
        <v>43188</v>
      </c>
      <c r="C4682" s="3" t="s">
        <v>4154</v>
      </c>
      <c r="D4682" s="3" t="s">
        <v>4155</v>
      </c>
      <c r="E4682" s="11" t="s">
        <v>4156</v>
      </c>
      <c r="F4682" s="2">
        <f>B4682+10</f>
        <v>43198</v>
      </c>
      <c r="G4682" s="2">
        <v>42979</v>
      </c>
      <c r="H4682" s="7" t="s">
        <v>309</v>
      </c>
      <c r="I4682" s="7" t="s">
        <v>309</v>
      </c>
      <c r="J4682" s="3" t="s">
        <v>15</v>
      </c>
      <c r="K4682" s="3" t="s">
        <v>16</v>
      </c>
      <c r="L4682" s="3" t="s">
        <v>96</v>
      </c>
    </row>
    <row r="4683" spans="1:12" ht="114.95" customHeight="1">
      <c r="A4683" s="32">
        <v>4626</v>
      </c>
      <c r="B4683" s="2">
        <v>43278</v>
      </c>
      <c r="C4683" s="3" t="s">
        <v>4154</v>
      </c>
      <c r="D4683" s="3" t="s">
        <v>121</v>
      </c>
      <c r="E4683" s="11" t="s">
        <v>120</v>
      </c>
      <c r="F4683" s="2">
        <v>43411</v>
      </c>
      <c r="G4683" s="5">
        <v>43108</v>
      </c>
      <c r="H4683" s="6">
        <v>104741</v>
      </c>
      <c r="I4683" s="7">
        <v>104741</v>
      </c>
      <c r="J4683" s="4" t="s">
        <v>19</v>
      </c>
      <c r="K4683" s="8" t="s">
        <v>16</v>
      </c>
      <c r="L4683" s="3"/>
    </row>
    <row r="4684" spans="1:12" ht="114.95" customHeight="1">
      <c r="A4684" s="32">
        <v>4629</v>
      </c>
      <c r="B4684" s="2">
        <v>43289</v>
      </c>
      <c r="C4684" s="3" t="s">
        <v>4154</v>
      </c>
      <c r="D4684" s="3" t="s">
        <v>195</v>
      </c>
      <c r="E4684" s="4" t="s">
        <v>3466</v>
      </c>
      <c r="F4684" s="2">
        <v>43333</v>
      </c>
      <c r="G4684" s="5">
        <v>43109</v>
      </c>
      <c r="H4684" s="6">
        <v>108564</v>
      </c>
      <c r="I4684" s="7">
        <v>108564</v>
      </c>
      <c r="J4684" s="4" t="s">
        <v>19</v>
      </c>
      <c r="K4684" s="8" t="s">
        <v>16</v>
      </c>
      <c r="L4684" s="3"/>
    </row>
    <row r="4685" spans="1:12" ht="114.95" customHeight="1">
      <c r="A4685" s="32">
        <v>4628</v>
      </c>
      <c r="B4685" s="2">
        <v>43299</v>
      </c>
      <c r="C4685" s="3" t="s">
        <v>4154</v>
      </c>
      <c r="D4685" s="3" t="s">
        <v>2448</v>
      </c>
      <c r="E4685" s="4" t="s">
        <v>706</v>
      </c>
      <c r="F4685" s="2">
        <v>43108</v>
      </c>
      <c r="G4685" s="5">
        <v>43328</v>
      </c>
      <c r="H4685" s="6">
        <v>64360</v>
      </c>
      <c r="I4685" s="7">
        <v>64360</v>
      </c>
      <c r="J4685" s="4" t="s">
        <v>19</v>
      </c>
      <c r="K4685" s="8" t="s">
        <v>16</v>
      </c>
      <c r="L4685" s="3"/>
    </row>
    <row r="4686" spans="1:12" ht="114.95" customHeight="1">
      <c r="A4686" s="32">
        <v>4631</v>
      </c>
      <c r="B4686" s="2">
        <v>43318</v>
      </c>
      <c r="C4686" s="3" t="s">
        <v>4154</v>
      </c>
      <c r="D4686" s="3" t="s">
        <v>310</v>
      </c>
      <c r="E4686" s="4" t="s">
        <v>523</v>
      </c>
      <c r="F4686" s="2">
        <v>43273</v>
      </c>
      <c r="G4686" s="5">
        <v>43107</v>
      </c>
      <c r="H4686" s="6">
        <v>35000</v>
      </c>
      <c r="I4686" s="7">
        <v>35000</v>
      </c>
      <c r="J4686" s="4" t="s">
        <v>15</v>
      </c>
      <c r="K4686" s="8" t="s">
        <v>16</v>
      </c>
      <c r="L4686" s="3"/>
    </row>
    <row r="4687" spans="1:12" ht="114.95" customHeight="1">
      <c r="A4687" s="32">
        <v>4630</v>
      </c>
      <c r="B4687" s="2">
        <v>43328</v>
      </c>
      <c r="C4687" s="3" t="s">
        <v>4154</v>
      </c>
      <c r="D4687" s="3" t="s">
        <v>195</v>
      </c>
      <c r="E4687" s="4" t="s">
        <v>78</v>
      </c>
      <c r="F4687" s="2">
        <v>43342</v>
      </c>
      <c r="G4687" s="5">
        <v>43109</v>
      </c>
      <c r="H4687" s="6">
        <v>88584</v>
      </c>
      <c r="I4687" s="7">
        <v>88584</v>
      </c>
      <c r="J4687" s="4" t="s">
        <v>19</v>
      </c>
      <c r="K4687" s="8" t="s">
        <v>16</v>
      </c>
      <c r="L4687" s="3"/>
    </row>
    <row r="4688" spans="1:12" ht="114.95" customHeight="1">
      <c r="A4688" s="32">
        <v>4632</v>
      </c>
      <c r="B4688" s="2">
        <v>43410</v>
      </c>
      <c r="C4688" s="3" t="s">
        <v>4154</v>
      </c>
      <c r="D4688" s="3" t="s">
        <v>76</v>
      </c>
      <c r="E4688" s="4" t="s">
        <v>405</v>
      </c>
      <c r="F4688" s="2">
        <v>43276</v>
      </c>
      <c r="G4688" s="5">
        <v>43107</v>
      </c>
      <c r="H4688" s="6">
        <v>62565</v>
      </c>
      <c r="I4688" s="7">
        <v>62565</v>
      </c>
      <c r="J4688" s="4" t="s">
        <v>19</v>
      </c>
      <c r="K4688" s="8" t="s">
        <v>16</v>
      </c>
      <c r="L4688" s="3"/>
    </row>
    <row r="4689" spans="1:12" ht="114.95" customHeight="1">
      <c r="A4689" s="32">
        <v>4633</v>
      </c>
      <c r="B4689" s="2">
        <v>43410</v>
      </c>
      <c r="C4689" s="3" t="s">
        <v>4154</v>
      </c>
      <c r="D4689" s="3" t="s">
        <v>870</v>
      </c>
      <c r="E4689" s="4" t="s">
        <v>124</v>
      </c>
      <c r="F4689" s="2">
        <v>43276</v>
      </c>
      <c r="G4689" s="5">
        <v>43107</v>
      </c>
      <c r="H4689" s="6">
        <v>98061</v>
      </c>
      <c r="I4689" s="7">
        <v>98061</v>
      </c>
      <c r="J4689" s="4" t="s">
        <v>19</v>
      </c>
      <c r="K4689" s="8" t="s">
        <v>16</v>
      </c>
      <c r="L4689" s="3"/>
    </row>
    <row r="4690" spans="1:12" ht="114.95" customHeight="1">
      <c r="A4690" s="32">
        <v>4634</v>
      </c>
      <c r="B4690" s="2">
        <v>43507</v>
      </c>
      <c r="C4690" s="3" t="s">
        <v>4154</v>
      </c>
      <c r="D4690" s="3" t="s">
        <v>76</v>
      </c>
      <c r="E4690" s="4" t="s">
        <v>592</v>
      </c>
      <c r="F4690" s="2">
        <f>SUM(B4690+14)</f>
        <v>43521</v>
      </c>
      <c r="G4690" s="5">
        <v>43282</v>
      </c>
      <c r="H4690" s="6">
        <v>30000</v>
      </c>
      <c r="I4690" s="7">
        <v>30000</v>
      </c>
      <c r="J4690" s="4" t="s">
        <v>30</v>
      </c>
      <c r="K4690" s="8" t="s">
        <v>16</v>
      </c>
      <c r="L4690" s="3"/>
    </row>
    <row r="4691" spans="1:12" ht="114.95" customHeight="1">
      <c r="A4691" s="32">
        <v>4635</v>
      </c>
      <c r="B4691" s="2">
        <v>43511</v>
      </c>
      <c r="C4691" s="3" t="s">
        <v>4154</v>
      </c>
      <c r="D4691" s="3" t="s">
        <v>4157</v>
      </c>
      <c r="E4691" s="4" t="s">
        <v>4158</v>
      </c>
      <c r="F4691" s="2">
        <f>SUM(B4691+14)</f>
        <v>43525</v>
      </c>
      <c r="G4691" s="5">
        <v>43374</v>
      </c>
      <c r="H4691" s="6">
        <v>56000</v>
      </c>
      <c r="I4691" s="7">
        <v>56000</v>
      </c>
      <c r="J4691" s="4" t="s">
        <v>30</v>
      </c>
      <c r="K4691" s="8" t="s">
        <v>16</v>
      </c>
      <c r="L4691" s="3"/>
    </row>
    <row r="4692" spans="1:12" ht="114.95" customHeight="1">
      <c r="A4692" s="32">
        <v>4643</v>
      </c>
      <c r="B4692" s="2">
        <v>43561</v>
      </c>
      <c r="C4692" s="3" t="s">
        <v>4154</v>
      </c>
      <c r="D4692" s="3" t="s">
        <v>4159</v>
      </c>
      <c r="E4692" s="4" t="s">
        <v>93</v>
      </c>
      <c r="F4692" s="2">
        <v>43634</v>
      </c>
      <c r="G4692" s="5">
        <v>43472</v>
      </c>
      <c r="H4692" s="6">
        <v>133092</v>
      </c>
      <c r="I4692" s="7">
        <v>133092</v>
      </c>
      <c r="J4692" s="4" t="s">
        <v>19</v>
      </c>
      <c r="K4692" s="8" t="s">
        <v>16</v>
      </c>
      <c r="L4692" s="3"/>
    </row>
    <row r="4693" spans="1:12" ht="114.95" customHeight="1">
      <c r="A4693" s="32">
        <v>4636</v>
      </c>
      <c r="B4693" s="2">
        <v>43591</v>
      </c>
      <c r="C4693" s="3" t="s">
        <v>4154</v>
      </c>
      <c r="D4693" s="3" t="s">
        <v>182</v>
      </c>
      <c r="E4693" s="4" t="s">
        <v>4160</v>
      </c>
      <c r="F4693" s="2">
        <f>SUM(B4693 +14)</f>
        <v>43605</v>
      </c>
      <c r="G4693" s="5">
        <v>43631</v>
      </c>
      <c r="H4693" s="6">
        <v>484000</v>
      </c>
      <c r="I4693" s="7">
        <v>484000</v>
      </c>
      <c r="J4693" s="4" t="s">
        <v>15</v>
      </c>
      <c r="K4693" s="8" t="s">
        <v>16</v>
      </c>
      <c r="L4693" s="3"/>
    </row>
    <row r="4694" spans="1:12" ht="114.95" customHeight="1">
      <c r="A4694" s="32">
        <v>4637</v>
      </c>
      <c r="B4694" s="2">
        <v>43592</v>
      </c>
      <c r="C4694" s="3" t="s">
        <v>4154</v>
      </c>
      <c r="D4694" s="3" t="s">
        <v>35</v>
      </c>
      <c r="E4694" s="4" t="s">
        <v>136</v>
      </c>
      <c r="F4694" s="2">
        <f>SUM(B4694 +14)</f>
        <v>43606</v>
      </c>
      <c r="G4694" s="5">
        <v>43647</v>
      </c>
      <c r="H4694" s="6">
        <v>86560</v>
      </c>
      <c r="I4694" s="7">
        <v>86560</v>
      </c>
      <c r="J4694" s="4" t="s">
        <v>37</v>
      </c>
      <c r="K4694" s="8" t="s">
        <v>16</v>
      </c>
      <c r="L4694" s="3"/>
    </row>
    <row r="4695" spans="1:12" ht="114.95" customHeight="1">
      <c r="A4695" s="32">
        <v>4641</v>
      </c>
      <c r="B4695" s="2">
        <v>43629</v>
      </c>
      <c r="C4695" s="3" t="s">
        <v>4154</v>
      </c>
      <c r="D4695" s="3" t="s">
        <v>870</v>
      </c>
      <c r="E4695" s="4" t="s">
        <v>124</v>
      </c>
      <c r="F4695" s="2">
        <v>43643</v>
      </c>
      <c r="G4695" s="5">
        <v>43472</v>
      </c>
      <c r="H4695" s="6">
        <v>94380</v>
      </c>
      <c r="I4695" s="7">
        <v>94380</v>
      </c>
      <c r="J4695" s="4" t="s">
        <v>19</v>
      </c>
      <c r="K4695" s="8" t="s">
        <v>16</v>
      </c>
      <c r="L4695" s="3"/>
    </row>
    <row r="4696" spans="1:12" ht="114.95" customHeight="1">
      <c r="A4696" s="32">
        <v>4638</v>
      </c>
      <c r="B4696" s="2">
        <v>43640</v>
      </c>
      <c r="C4696" s="3" t="s">
        <v>4154</v>
      </c>
      <c r="D4696" s="3" t="s">
        <v>4161</v>
      </c>
      <c r="E4696" s="4" t="s">
        <v>4162</v>
      </c>
      <c r="F4696" s="2">
        <v>43684</v>
      </c>
      <c r="G4696" s="5">
        <v>43692</v>
      </c>
      <c r="H4696" s="6">
        <v>30000</v>
      </c>
      <c r="I4696" s="7">
        <v>30000</v>
      </c>
      <c r="J4696" s="4" t="s">
        <v>15</v>
      </c>
      <c r="K4696" s="8" t="s">
        <v>16</v>
      </c>
      <c r="L4696" s="3"/>
    </row>
    <row r="4697" spans="1:12" ht="114.95" customHeight="1">
      <c r="A4697" s="32">
        <v>4642</v>
      </c>
      <c r="B4697" s="2">
        <v>43652</v>
      </c>
      <c r="C4697" s="3" t="s">
        <v>4154</v>
      </c>
      <c r="D4697" s="3" t="s">
        <v>310</v>
      </c>
      <c r="E4697" s="4" t="s">
        <v>2559</v>
      </c>
      <c r="F4697" s="2">
        <v>43637</v>
      </c>
      <c r="G4697" s="5">
        <v>43472</v>
      </c>
      <c r="H4697" s="6">
        <v>35300</v>
      </c>
      <c r="I4697" s="7">
        <v>35300</v>
      </c>
      <c r="J4697" s="4" t="s">
        <v>153</v>
      </c>
      <c r="K4697" s="8" t="s">
        <v>16</v>
      </c>
      <c r="L4697" s="3"/>
    </row>
    <row r="4698" spans="1:12" ht="114.95" customHeight="1">
      <c r="A4698" s="32">
        <v>4644</v>
      </c>
      <c r="B4698" s="2">
        <v>43676</v>
      </c>
      <c r="C4698" s="3" t="s">
        <v>4154</v>
      </c>
      <c r="D4698" s="3" t="s">
        <v>308</v>
      </c>
      <c r="E4698" s="11" t="s">
        <v>120</v>
      </c>
      <c r="F4698" s="2">
        <f>SUM(B4698+14)</f>
        <v>43690</v>
      </c>
      <c r="G4698" s="5">
        <v>43697</v>
      </c>
      <c r="H4698" s="6">
        <v>105000</v>
      </c>
      <c r="I4698" s="7">
        <v>105000</v>
      </c>
      <c r="J4698" s="4" t="s">
        <v>15</v>
      </c>
      <c r="K4698" s="8" t="s">
        <v>16</v>
      </c>
      <c r="L4698" s="3"/>
    </row>
    <row r="4699" spans="1:12" ht="114.95" customHeight="1">
      <c r="A4699" s="32">
        <v>4645</v>
      </c>
      <c r="B4699" s="15">
        <v>43686.709027777775</v>
      </c>
      <c r="C4699" s="2" t="s">
        <v>4154</v>
      </c>
      <c r="D4699" s="3" t="s">
        <v>1027</v>
      </c>
      <c r="E4699" s="4" t="s">
        <v>706</v>
      </c>
      <c r="F4699" s="2">
        <f>SUM(B4699+14)</f>
        <v>43700.709027777775</v>
      </c>
      <c r="G4699" s="5">
        <v>43703</v>
      </c>
      <c r="H4699" s="6">
        <v>45000</v>
      </c>
      <c r="I4699" s="7">
        <v>58000</v>
      </c>
      <c r="J4699" s="4" t="s">
        <v>202</v>
      </c>
      <c r="K4699" s="8" t="s">
        <v>16</v>
      </c>
      <c r="L4699" s="3"/>
    </row>
    <row r="4700" spans="1:12" ht="114.95" customHeight="1">
      <c r="A4700" s="32">
        <v>4639</v>
      </c>
      <c r="B4700" s="2">
        <v>43805</v>
      </c>
      <c r="C4700" s="3" t="s">
        <v>4154</v>
      </c>
      <c r="D4700" s="3" t="s">
        <v>252</v>
      </c>
      <c r="E4700" s="4" t="s">
        <v>253</v>
      </c>
      <c r="F4700" s="2">
        <v>43642</v>
      </c>
      <c r="G4700" s="5">
        <v>43472</v>
      </c>
      <c r="H4700" s="6">
        <v>65600</v>
      </c>
      <c r="I4700" s="7">
        <v>65600</v>
      </c>
      <c r="J4700" s="4" t="s">
        <v>19</v>
      </c>
      <c r="K4700" s="8" t="s">
        <v>16</v>
      </c>
      <c r="L4700" s="3"/>
    </row>
    <row r="4701" spans="1:12" ht="114.95" customHeight="1">
      <c r="A4701" s="32">
        <v>4640</v>
      </c>
      <c r="B4701" s="2">
        <v>43805</v>
      </c>
      <c r="C4701" s="3" t="s">
        <v>4154</v>
      </c>
      <c r="D4701" s="3" t="s">
        <v>252</v>
      </c>
      <c r="E4701" s="4" t="s">
        <v>592</v>
      </c>
      <c r="F4701" s="2">
        <v>43642</v>
      </c>
      <c r="G4701" s="5">
        <v>43472</v>
      </c>
      <c r="H4701" s="6">
        <v>39624</v>
      </c>
      <c r="I4701" s="7">
        <v>39624</v>
      </c>
      <c r="J4701" s="4" t="s">
        <v>19</v>
      </c>
      <c r="K4701" s="8" t="s">
        <v>16</v>
      </c>
      <c r="L4701" s="3"/>
    </row>
    <row r="4702" spans="1:12" ht="114.95" customHeight="1">
      <c r="A4702" s="32">
        <v>4646</v>
      </c>
      <c r="B4702" s="2">
        <v>43815.615972222222</v>
      </c>
      <c r="C4702" s="3" t="s">
        <v>4154</v>
      </c>
      <c r="D4702" s="3" t="s">
        <v>1464</v>
      </c>
      <c r="E4702" s="4" t="s">
        <v>4163</v>
      </c>
      <c r="F4702" s="2">
        <f t="shared" ref="F4702:F4714" si="205">SUM(B4702+14)</f>
        <v>43829.615972222222</v>
      </c>
      <c r="G4702" s="5">
        <v>43845</v>
      </c>
      <c r="H4702" s="6">
        <v>195650</v>
      </c>
      <c r="I4702" s="7">
        <v>195650</v>
      </c>
      <c r="J4702" s="4" t="s">
        <v>15</v>
      </c>
      <c r="K4702" s="8" t="s">
        <v>16</v>
      </c>
      <c r="L4702" s="3"/>
    </row>
    <row r="4703" spans="1:12" ht="114.95" customHeight="1">
      <c r="A4703" s="32">
        <v>4647</v>
      </c>
      <c r="B4703" s="2">
        <v>43839.93472222222</v>
      </c>
      <c r="C4703" s="3" t="s">
        <v>4154</v>
      </c>
      <c r="D4703" s="3" t="s">
        <v>65</v>
      </c>
      <c r="E4703" s="4" t="s">
        <v>4164</v>
      </c>
      <c r="F4703" s="2">
        <f t="shared" si="205"/>
        <v>43853.93472222222</v>
      </c>
      <c r="G4703" s="5">
        <v>43344</v>
      </c>
      <c r="H4703" s="6">
        <v>25000</v>
      </c>
      <c r="I4703" s="7">
        <v>30000</v>
      </c>
      <c r="J4703" s="4" t="s">
        <v>51</v>
      </c>
      <c r="K4703" s="8" t="s">
        <v>16</v>
      </c>
      <c r="L4703" s="3"/>
    </row>
    <row r="4704" spans="1:12" ht="114.95" customHeight="1">
      <c r="A4704" s="32">
        <v>4648</v>
      </c>
      <c r="B4704" s="2">
        <v>43957.549305555556</v>
      </c>
      <c r="C4704" s="3" t="s">
        <v>4154</v>
      </c>
      <c r="D4704" s="3" t="s">
        <v>4165</v>
      </c>
      <c r="E4704" s="3" t="s">
        <v>120</v>
      </c>
      <c r="F4704" s="2">
        <f t="shared" si="205"/>
        <v>43971.549305555556</v>
      </c>
      <c r="G4704" s="2">
        <v>43647</v>
      </c>
      <c r="H4704" s="10">
        <v>20000</v>
      </c>
      <c r="I4704" s="10">
        <v>75000</v>
      </c>
      <c r="J4704" s="3" t="s">
        <v>51</v>
      </c>
      <c r="K4704" s="3" t="s">
        <v>16</v>
      </c>
      <c r="L4704" s="3"/>
    </row>
    <row r="4705" spans="1:12" ht="114.95" customHeight="1">
      <c r="A4705" s="32">
        <v>4649</v>
      </c>
      <c r="B4705" s="2">
        <v>43984.61041666667</v>
      </c>
      <c r="C4705" s="3" t="s">
        <v>4154</v>
      </c>
      <c r="D4705" s="3" t="s">
        <v>4161</v>
      </c>
      <c r="E4705" s="3" t="s">
        <v>4166</v>
      </c>
      <c r="F4705" s="2">
        <f t="shared" si="205"/>
        <v>43998.61041666667</v>
      </c>
      <c r="G4705" s="2">
        <v>44013</v>
      </c>
      <c r="H4705" s="10">
        <v>25000</v>
      </c>
      <c r="I4705" s="10">
        <v>45000</v>
      </c>
      <c r="J4705" s="3" t="s">
        <v>15</v>
      </c>
      <c r="K4705" s="3" t="s">
        <v>16</v>
      </c>
      <c r="L4705" s="3"/>
    </row>
    <row r="4706" spans="1:12" ht="114.95" customHeight="1">
      <c r="A4706" s="32">
        <v>4650</v>
      </c>
      <c r="B4706" s="2">
        <v>43991.62777777778</v>
      </c>
      <c r="C4706" s="3" t="s">
        <v>4154</v>
      </c>
      <c r="D4706" s="3" t="s">
        <v>1277</v>
      </c>
      <c r="E4706" s="3" t="s">
        <v>4167</v>
      </c>
      <c r="F4706" s="2">
        <f t="shared" si="205"/>
        <v>44005.62777777778</v>
      </c>
      <c r="G4706" s="2">
        <v>44013</v>
      </c>
      <c r="H4706" s="10">
        <v>31000</v>
      </c>
      <c r="I4706" s="10">
        <v>41000</v>
      </c>
      <c r="J4706" s="3" t="s">
        <v>153</v>
      </c>
      <c r="K4706" s="3" t="s">
        <v>16</v>
      </c>
      <c r="L4706" s="3"/>
    </row>
    <row r="4707" spans="1:12" ht="114.95" customHeight="1">
      <c r="A4707" s="32">
        <v>4651</v>
      </c>
      <c r="B4707" s="2">
        <v>43993.364583333336</v>
      </c>
      <c r="C4707" s="3" t="s">
        <v>4154</v>
      </c>
      <c r="D4707" s="3" t="s">
        <v>76</v>
      </c>
      <c r="E4707" s="3" t="s">
        <v>364</v>
      </c>
      <c r="F4707" s="2">
        <f t="shared" si="205"/>
        <v>44007.364583333336</v>
      </c>
      <c r="G4707" s="2">
        <v>44013</v>
      </c>
      <c r="H4707" s="10">
        <v>68520</v>
      </c>
      <c r="I4707" s="10">
        <v>78520</v>
      </c>
      <c r="J4707" s="3" t="s">
        <v>19</v>
      </c>
      <c r="K4707" s="3" t="s">
        <v>16</v>
      </c>
      <c r="L4707" s="3"/>
    </row>
    <row r="4708" spans="1:12" ht="114.95" customHeight="1">
      <c r="A4708" s="32">
        <v>4652</v>
      </c>
      <c r="B4708" s="2">
        <v>43993.365972222222</v>
      </c>
      <c r="C4708" s="3" t="s">
        <v>4154</v>
      </c>
      <c r="D4708" s="3" t="s">
        <v>76</v>
      </c>
      <c r="E4708" s="3" t="s">
        <v>2492</v>
      </c>
      <c r="F4708" s="2">
        <f t="shared" si="205"/>
        <v>44007.365972222222</v>
      </c>
      <c r="G4708" s="2">
        <v>44013</v>
      </c>
      <c r="H4708" s="10">
        <v>30000</v>
      </c>
      <c r="I4708" s="10">
        <v>50000</v>
      </c>
      <c r="J4708" s="3" t="s">
        <v>19</v>
      </c>
      <c r="K4708" s="3" t="s">
        <v>16</v>
      </c>
      <c r="L4708" s="3"/>
    </row>
    <row r="4709" spans="1:12" ht="114.95" customHeight="1">
      <c r="A4709" s="32">
        <v>4653</v>
      </c>
      <c r="B4709" s="2">
        <v>43993.466666666667</v>
      </c>
      <c r="C4709" s="3" t="s">
        <v>4154</v>
      </c>
      <c r="D4709" s="3" t="s">
        <v>360</v>
      </c>
      <c r="E4709" s="3" t="s">
        <v>120</v>
      </c>
      <c r="F4709" s="2">
        <f t="shared" si="205"/>
        <v>44007.466666666667</v>
      </c>
      <c r="G4709" s="2">
        <v>44044</v>
      </c>
      <c r="H4709" s="10">
        <v>65000</v>
      </c>
      <c r="I4709" s="10">
        <v>120000</v>
      </c>
      <c r="J4709" s="3" t="s">
        <v>19</v>
      </c>
      <c r="K4709" s="3" t="s">
        <v>16</v>
      </c>
      <c r="L4709" s="3"/>
    </row>
    <row r="4710" spans="1:12" ht="114.95" customHeight="1">
      <c r="A4710" s="32">
        <v>4654</v>
      </c>
      <c r="B4710" s="2">
        <v>43993.672222222223</v>
      </c>
      <c r="C4710" s="3" t="s">
        <v>4154</v>
      </c>
      <c r="D4710" s="3" t="s">
        <v>950</v>
      </c>
      <c r="E4710" s="3" t="s">
        <v>124</v>
      </c>
      <c r="F4710" s="2">
        <f t="shared" si="205"/>
        <v>44007.672222222223</v>
      </c>
      <c r="G4710" s="2">
        <v>44013</v>
      </c>
      <c r="H4710" s="10">
        <v>95500</v>
      </c>
      <c r="I4710" s="10">
        <v>105000</v>
      </c>
      <c r="J4710" s="3" t="s">
        <v>73</v>
      </c>
      <c r="K4710" s="3" t="s">
        <v>16</v>
      </c>
      <c r="L4710" s="3"/>
    </row>
    <row r="4711" spans="1:12" ht="114.95" customHeight="1">
      <c r="A4711" s="32">
        <v>4655</v>
      </c>
      <c r="B4711" s="2">
        <v>43993.678472222222</v>
      </c>
      <c r="C4711" s="3" t="s">
        <v>4154</v>
      </c>
      <c r="D4711" s="3" t="s">
        <v>4165</v>
      </c>
      <c r="E4711" s="3" t="s">
        <v>120</v>
      </c>
      <c r="F4711" s="2">
        <f t="shared" si="205"/>
        <v>44007.678472222222</v>
      </c>
      <c r="G4711" s="2">
        <v>44013</v>
      </c>
      <c r="H4711" s="10">
        <v>45000</v>
      </c>
      <c r="I4711" s="10">
        <v>85000</v>
      </c>
      <c r="J4711" s="3" t="s">
        <v>19</v>
      </c>
      <c r="K4711" s="3" t="s">
        <v>16</v>
      </c>
      <c r="L4711" s="3"/>
    </row>
    <row r="4712" spans="1:12" ht="114.95" customHeight="1">
      <c r="A4712" s="32">
        <v>4656</v>
      </c>
      <c r="B4712" s="2">
        <v>43993.704861111109</v>
      </c>
      <c r="C4712" s="3" t="s">
        <v>4154</v>
      </c>
      <c r="D4712" s="3" t="s">
        <v>209</v>
      </c>
      <c r="E4712" s="3" t="s">
        <v>180</v>
      </c>
      <c r="F4712" s="2">
        <f t="shared" si="205"/>
        <v>44007.704861111109</v>
      </c>
      <c r="G4712" s="2">
        <v>44074</v>
      </c>
      <c r="H4712" s="10">
        <v>136762</v>
      </c>
      <c r="I4712" s="10">
        <v>146500</v>
      </c>
      <c r="J4712" s="3" t="s">
        <v>19</v>
      </c>
      <c r="K4712" s="3" t="s">
        <v>16</v>
      </c>
      <c r="L4712" s="3"/>
    </row>
    <row r="4713" spans="1:12" ht="114.95" customHeight="1">
      <c r="A4713" s="32">
        <v>4657</v>
      </c>
      <c r="B4713" s="2">
        <v>43994.85833333333</v>
      </c>
      <c r="C4713" s="3" t="s">
        <v>4154</v>
      </c>
      <c r="D4713" s="3" t="s">
        <v>35</v>
      </c>
      <c r="E4713" s="3" t="s">
        <v>86</v>
      </c>
      <c r="F4713" s="2">
        <f t="shared" si="205"/>
        <v>44008.85833333333</v>
      </c>
      <c r="G4713" s="2">
        <v>44013</v>
      </c>
      <c r="H4713" s="10">
        <v>76500</v>
      </c>
      <c r="I4713" s="10">
        <v>96500</v>
      </c>
      <c r="J4713" s="3" t="s">
        <v>37</v>
      </c>
      <c r="K4713" s="3" t="s">
        <v>16</v>
      </c>
      <c r="L4713" s="3"/>
    </row>
    <row r="4714" spans="1:12" ht="114.95" customHeight="1">
      <c r="A4714" s="32">
        <v>4658</v>
      </c>
      <c r="B4714" s="2">
        <v>44006.597222222219</v>
      </c>
      <c r="C4714" s="3" t="s">
        <v>4154</v>
      </c>
      <c r="D4714" s="3" t="s">
        <v>1027</v>
      </c>
      <c r="E4714" s="3" t="s">
        <v>706</v>
      </c>
      <c r="F4714" s="2">
        <f t="shared" si="205"/>
        <v>44020.597222222219</v>
      </c>
      <c r="G4714" s="2">
        <v>44044</v>
      </c>
      <c r="H4714" s="10">
        <v>45800</v>
      </c>
      <c r="I4714" s="10">
        <v>68500</v>
      </c>
      <c r="J4714" s="3" t="s">
        <v>19</v>
      </c>
      <c r="K4714" s="3" t="s">
        <v>16</v>
      </c>
      <c r="L4714" s="3"/>
    </row>
    <row r="4715" spans="1:12" ht="114.95" customHeight="1">
      <c r="A4715" s="32">
        <v>4659</v>
      </c>
      <c r="B4715" s="21">
        <v>44195.591666666667</v>
      </c>
      <c r="C4715" s="13" t="s">
        <v>4154</v>
      </c>
      <c r="D4715" s="13" t="s">
        <v>1464</v>
      </c>
      <c r="E4715" s="13" t="s">
        <v>4163</v>
      </c>
      <c r="F4715" s="21">
        <f>SUM(B4715 + 14)</f>
        <v>44209.591666666667</v>
      </c>
      <c r="G4715" s="21">
        <v>44211</v>
      </c>
      <c r="H4715" s="23">
        <v>165000</v>
      </c>
      <c r="I4715" s="23">
        <v>199000</v>
      </c>
      <c r="J4715" s="13" t="s">
        <v>19</v>
      </c>
      <c r="K4715" s="24" t="s">
        <v>16</v>
      </c>
      <c r="L4715" s="3"/>
    </row>
    <row r="4716" spans="1:12" ht="114.95" customHeight="1">
      <c r="A4716" s="32">
        <v>4660</v>
      </c>
      <c r="B4716" s="2">
        <v>44271.645138888889</v>
      </c>
      <c r="C4716" s="3" t="s">
        <v>4154</v>
      </c>
      <c r="D4716" s="3" t="s">
        <v>67</v>
      </c>
      <c r="E4716" s="4" t="s">
        <v>4168</v>
      </c>
      <c r="F4716" s="2">
        <f>SUM(B4716+14)</f>
        <v>44285.645138888889</v>
      </c>
      <c r="G4716" s="5">
        <v>44013</v>
      </c>
      <c r="H4716" s="6">
        <v>25000</v>
      </c>
      <c r="I4716" s="7">
        <v>39000</v>
      </c>
      <c r="J4716" s="4" t="s">
        <v>51</v>
      </c>
      <c r="K4716" s="8" t="s">
        <v>16</v>
      </c>
      <c r="L4716" s="3"/>
    </row>
    <row r="4717" spans="1:12" ht="114.95" customHeight="1">
      <c r="A4717" s="32">
        <v>4661</v>
      </c>
      <c r="B4717" s="2">
        <v>44313.473611111112</v>
      </c>
      <c r="C4717" s="3" t="s">
        <v>4154</v>
      </c>
      <c r="D4717" s="3" t="s">
        <v>84</v>
      </c>
      <c r="E4717" s="4" t="s">
        <v>4169</v>
      </c>
      <c r="F4717" s="2">
        <f>SUM(B4717+14)</f>
        <v>44327.473611111112</v>
      </c>
      <c r="G4717" s="5">
        <v>44013</v>
      </c>
      <c r="H4717" s="6">
        <v>25000</v>
      </c>
      <c r="I4717" s="7">
        <v>33000</v>
      </c>
      <c r="J4717" s="4" t="s">
        <v>51</v>
      </c>
      <c r="K4717" s="8" t="s">
        <v>16</v>
      </c>
      <c r="L4717" s="3"/>
    </row>
    <row r="4718" spans="1:12" ht="114.95" customHeight="1">
      <c r="A4718" s="32">
        <v>4662</v>
      </c>
      <c r="B4718" s="2">
        <v>44337.503472222219</v>
      </c>
      <c r="C4718" s="3" t="s">
        <v>4154</v>
      </c>
      <c r="D4718" s="3" t="s">
        <v>1556</v>
      </c>
      <c r="E4718" s="4" t="s">
        <v>1598</v>
      </c>
      <c r="F4718" s="2">
        <f t="shared" ref="F4718:F4732" si="206">SUM(B4718 + 14)</f>
        <v>44351.503472222219</v>
      </c>
      <c r="G4718" s="5">
        <v>44378</v>
      </c>
      <c r="H4718" s="6">
        <v>50000</v>
      </c>
      <c r="I4718" s="7">
        <v>95000</v>
      </c>
      <c r="J4718" s="4" t="s">
        <v>15</v>
      </c>
      <c r="K4718" s="8" t="s">
        <v>16</v>
      </c>
      <c r="L4718" s="3"/>
    </row>
    <row r="4719" spans="1:12" ht="114.95" customHeight="1">
      <c r="A4719" s="32">
        <v>4663</v>
      </c>
      <c r="B4719" s="2">
        <v>44342.665972222225</v>
      </c>
      <c r="C4719" s="3" t="s">
        <v>4154</v>
      </c>
      <c r="D4719" s="3" t="s">
        <v>4170</v>
      </c>
      <c r="E4719" s="4" t="s">
        <v>4171</v>
      </c>
      <c r="F4719" s="2">
        <f t="shared" si="206"/>
        <v>44356.665972222225</v>
      </c>
      <c r="G4719" s="5">
        <v>44342</v>
      </c>
      <c r="H4719" s="6">
        <v>5000</v>
      </c>
      <c r="I4719" s="7">
        <v>15900</v>
      </c>
      <c r="J4719" s="4" t="s">
        <v>3155</v>
      </c>
      <c r="K4719" s="8" t="s">
        <v>15</v>
      </c>
      <c r="L4719" s="3" t="s">
        <v>4172</v>
      </c>
    </row>
    <row r="4720" spans="1:12" ht="114.95" customHeight="1">
      <c r="A4720" s="32">
        <v>4664</v>
      </c>
      <c r="B4720" s="2">
        <v>44354.521527777775</v>
      </c>
      <c r="C4720" s="3" t="s">
        <v>4154</v>
      </c>
      <c r="D4720" s="3" t="s">
        <v>76</v>
      </c>
      <c r="E4720" s="4" t="s">
        <v>364</v>
      </c>
      <c r="F4720" s="2">
        <f t="shared" si="206"/>
        <v>44368.521527777775</v>
      </c>
      <c r="G4720" s="21">
        <v>44378</v>
      </c>
      <c r="H4720" s="23">
        <v>74000</v>
      </c>
      <c r="I4720" s="23">
        <v>86000</v>
      </c>
      <c r="J4720" s="13" t="s">
        <v>19</v>
      </c>
      <c r="K4720" s="24" t="s">
        <v>16</v>
      </c>
      <c r="L4720" s="3"/>
    </row>
    <row r="4721" spans="1:12" ht="114.95" customHeight="1">
      <c r="A4721" s="32">
        <v>4665</v>
      </c>
      <c r="B4721" s="2">
        <v>44354.522916666669</v>
      </c>
      <c r="C4721" s="3" t="s">
        <v>4154</v>
      </c>
      <c r="D4721" s="3" t="s">
        <v>76</v>
      </c>
      <c r="E4721" s="4" t="s">
        <v>315</v>
      </c>
      <c r="F4721" s="2">
        <f t="shared" si="206"/>
        <v>44368.522916666669</v>
      </c>
      <c r="G4721" s="21">
        <v>44378</v>
      </c>
      <c r="H4721" s="23">
        <v>25000</v>
      </c>
      <c r="I4721" s="23">
        <v>35870</v>
      </c>
      <c r="J4721" s="13" t="s">
        <v>19</v>
      </c>
      <c r="K4721" s="24" t="s">
        <v>16</v>
      </c>
      <c r="L4721" s="3"/>
    </row>
    <row r="4722" spans="1:12" ht="114.95" customHeight="1">
      <c r="A4722" s="32">
        <v>4666</v>
      </c>
      <c r="B4722" s="2">
        <v>44355.518750000003</v>
      </c>
      <c r="C4722" s="3" t="s">
        <v>4154</v>
      </c>
      <c r="D4722" s="3" t="s">
        <v>4155</v>
      </c>
      <c r="E4722" s="4" t="s">
        <v>4173</v>
      </c>
      <c r="F4722" s="2">
        <f t="shared" si="206"/>
        <v>44369.518750000003</v>
      </c>
      <c r="G4722" s="21">
        <v>44378</v>
      </c>
      <c r="H4722" s="23">
        <v>25000</v>
      </c>
      <c r="I4722" s="23">
        <v>65000</v>
      </c>
      <c r="J4722" s="13" t="s">
        <v>15</v>
      </c>
      <c r="K4722" s="24" t="s">
        <v>16</v>
      </c>
      <c r="L4722" s="3"/>
    </row>
    <row r="4723" spans="1:12" ht="114.95" customHeight="1">
      <c r="A4723" s="32">
        <v>4667</v>
      </c>
      <c r="B4723" s="2">
        <v>44355.531944444447</v>
      </c>
      <c r="C4723" s="3" t="s">
        <v>4154</v>
      </c>
      <c r="D4723" s="3" t="s">
        <v>1277</v>
      </c>
      <c r="E4723" s="4" t="s">
        <v>4167</v>
      </c>
      <c r="F4723" s="2">
        <f t="shared" si="206"/>
        <v>44369.531944444447</v>
      </c>
      <c r="G4723" s="21">
        <v>44378</v>
      </c>
      <c r="H4723" s="23">
        <v>30000</v>
      </c>
      <c r="I4723" s="23">
        <v>45000</v>
      </c>
      <c r="J4723" s="13" t="s">
        <v>153</v>
      </c>
      <c r="K4723" s="24" t="s">
        <v>16</v>
      </c>
      <c r="L4723" s="3"/>
    </row>
    <row r="4724" spans="1:12" ht="114.95" customHeight="1">
      <c r="A4724" s="32">
        <v>4668</v>
      </c>
      <c r="B4724" s="2">
        <v>44355.583333333336</v>
      </c>
      <c r="C4724" s="3" t="s">
        <v>4154</v>
      </c>
      <c r="D4724" s="3" t="s">
        <v>4165</v>
      </c>
      <c r="E4724" s="4" t="s">
        <v>120</v>
      </c>
      <c r="F4724" s="2">
        <f t="shared" si="206"/>
        <v>44369.583333333336</v>
      </c>
      <c r="G4724" s="21">
        <v>44378</v>
      </c>
      <c r="H4724" s="23">
        <v>45000</v>
      </c>
      <c r="I4724" s="23">
        <v>95000</v>
      </c>
      <c r="J4724" s="13" t="s">
        <v>19</v>
      </c>
      <c r="K4724" s="24" t="s">
        <v>16</v>
      </c>
      <c r="L4724" s="3"/>
    </row>
    <row r="4725" spans="1:12" ht="114.95" customHeight="1">
      <c r="A4725" s="32">
        <v>4669</v>
      </c>
      <c r="B4725" s="2">
        <v>44355.61041666667</v>
      </c>
      <c r="C4725" s="3" t="s">
        <v>4154</v>
      </c>
      <c r="D4725" s="3" t="s">
        <v>84</v>
      </c>
      <c r="E4725" s="4" t="s">
        <v>4174</v>
      </c>
      <c r="F4725" s="2">
        <f t="shared" si="206"/>
        <v>44369.61041666667</v>
      </c>
      <c r="G4725" s="21">
        <v>44378</v>
      </c>
      <c r="H4725" s="23">
        <v>25000</v>
      </c>
      <c r="I4725" s="23">
        <v>65000</v>
      </c>
      <c r="J4725" s="13" t="s">
        <v>15</v>
      </c>
      <c r="K4725" s="24" t="s">
        <v>16</v>
      </c>
      <c r="L4725" s="3"/>
    </row>
    <row r="4726" spans="1:12" ht="114.95" customHeight="1">
      <c r="A4726" s="32">
        <v>4670</v>
      </c>
      <c r="B4726" s="2">
        <v>44356.539583333331</v>
      </c>
      <c r="C4726" s="3" t="s">
        <v>4154</v>
      </c>
      <c r="D4726" s="3" t="s">
        <v>4161</v>
      </c>
      <c r="E4726" s="4" t="s">
        <v>4166</v>
      </c>
      <c r="F4726" s="2">
        <f t="shared" si="206"/>
        <v>44370.539583333331</v>
      </c>
      <c r="G4726" s="21">
        <v>44378</v>
      </c>
      <c r="H4726" s="23">
        <v>45000</v>
      </c>
      <c r="I4726" s="23">
        <v>95000</v>
      </c>
      <c r="J4726" s="13" t="s">
        <v>19</v>
      </c>
      <c r="K4726" s="24" t="s">
        <v>16</v>
      </c>
      <c r="L4726" s="3"/>
    </row>
    <row r="4727" spans="1:12" ht="114.95" customHeight="1">
      <c r="A4727" s="32">
        <v>4671</v>
      </c>
      <c r="B4727" s="2">
        <v>44356.686111111114</v>
      </c>
      <c r="C4727" s="3" t="s">
        <v>4154</v>
      </c>
      <c r="D4727" s="3" t="s">
        <v>35</v>
      </c>
      <c r="E4727" s="4" t="s">
        <v>1261</v>
      </c>
      <c r="F4727" s="2">
        <f t="shared" si="206"/>
        <v>44370.686111111114</v>
      </c>
      <c r="G4727" s="21">
        <v>44378</v>
      </c>
      <c r="H4727" s="23">
        <v>115200</v>
      </c>
      <c r="I4727" s="23">
        <v>155400</v>
      </c>
      <c r="J4727" s="13" t="s">
        <v>37</v>
      </c>
      <c r="K4727" s="24" t="s">
        <v>16</v>
      </c>
      <c r="L4727" s="3"/>
    </row>
    <row r="4728" spans="1:12" ht="114.95" customHeight="1">
      <c r="A4728" s="32">
        <v>4672</v>
      </c>
      <c r="B4728" s="2">
        <v>44356.736111111109</v>
      </c>
      <c r="C4728" s="3" t="s">
        <v>4154</v>
      </c>
      <c r="D4728" s="3" t="s">
        <v>360</v>
      </c>
      <c r="E4728" s="4" t="s">
        <v>120</v>
      </c>
      <c r="F4728" s="2">
        <f t="shared" si="206"/>
        <v>44370.736111111109</v>
      </c>
      <c r="G4728" s="21">
        <v>44409</v>
      </c>
      <c r="H4728" s="23">
        <v>75000</v>
      </c>
      <c r="I4728" s="23">
        <v>135000</v>
      </c>
      <c r="J4728" s="13" t="s">
        <v>19</v>
      </c>
      <c r="K4728" s="24" t="s">
        <v>16</v>
      </c>
      <c r="L4728" s="3"/>
    </row>
    <row r="4729" spans="1:12" ht="114.95" customHeight="1">
      <c r="A4729" s="32">
        <v>4673</v>
      </c>
      <c r="B4729" s="2">
        <v>44359.401388888888</v>
      </c>
      <c r="C4729" s="3" t="s">
        <v>4154</v>
      </c>
      <c r="D4729" s="3" t="s">
        <v>950</v>
      </c>
      <c r="E4729" s="4" t="s">
        <v>362</v>
      </c>
      <c r="F4729" s="2">
        <f t="shared" si="206"/>
        <v>44373.401388888888</v>
      </c>
      <c r="G4729" s="21">
        <v>44378</v>
      </c>
      <c r="H4729" s="23">
        <v>95000</v>
      </c>
      <c r="I4729" s="23">
        <v>195000</v>
      </c>
      <c r="J4729" s="13" t="s">
        <v>73</v>
      </c>
      <c r="K4729" s="24" t="s">
        <v>16</v>
      </c>
      <c r="L4729" s="3"/>
    </row>
    <row r="4730" spans="1:12" ht="114.95" customHeight="1">
      <c r="A4730" s="32">
        <v>4674</v>
      </c>
      <c r="B4730" s="2">
        <v>44362.636111111111</v>
      </c>
      <c r="C4730" s="3" t="s">
        <v>4154</v>
      </c>
      <c r="D4730" s="3" t="s">
        <v>209</v>
      </c>
      <c r="E4730" s="4" t="s">
        <v>4175</v>
      </c>
      <c r="F4730" s="2">
        <f t="shared" si="206"/>
        <v>44376.636111111111</v>
      </c>
      <c r="G4730" s="21">
        <v>44439</v>
      </c>
      <c r="H4730" s="23">
        <v>139662</v>
      </c>
      <c r="I4730" s="23">
        <v>159822</v>
      </c>
      <c r="J4730" s="13" t="s">
        <v>19</v>
      </c>
      <c r="K4730" s="24" t="s">
        <v>16</v>
      </c>
      <c r="L4730" s="3"/>
    </row>
    <row r="4731" spans="1:12" ht="114.95" customHeight="1">
      <c r="A4731" s="32">
        <v>4676</v>
      </c>
      <c r="B4731" s="2">
        <v>44383.432638888888</v>
      </c>
      <c r="C4731" s="3" t="s">
        <v>4154</v>
      </c>
      <c r="D4731" s="3" t="s">
        <v>946</v>
      </c>
      <c r="E4731" s="4" t="s">
        <v>4176</v>
      </c>
      <c r="F4731" s="2">
        <f t="shared" si="206"/>
        <v>44397.432638888888</v>
      </c>
      <c r="G4731" s="21">
        <v>44378</v>
      </c>
      <c r="H4731" s="23">
        <v>25000</v>
      </c>
      <c r="I4731" s="23">
        <v>95000</v>
      </c>
      <c r="J4731" s="13" t="s">
        <v>15</v>
      </c>
      <c r="K4731" s="24" t="s">
        <v>16</v>
      </c>
      <c r="L4731" s="3"/>
    </row>
    <row r="4732" spans="1:12" ht="114.95" customHeight="1">
      <c r="A4732" s="32">
        <v>4675</v>
      </c>
      <c r="B4732" s="2">
        <v>44393.672222222223</v>
      </c>
      <c r="C4732" s="3" t="s">
        <v>4154</v>
      </c>
      <c r="D4732" s="3" t="s">
        <v>747</v>
      </c>
      <c r="E4732" s="4" t="s">
        <v>4177</v>
      </c>
      <c r="F4732" s="2">
        <f t="shared" si="206"/>
        <v>44407.672222222223</v>
      </c>
      <c r="G4732" s="21">
        <v>44378</v>
      </c>
      <c r="H4732" s="23">
        <v>120000</v>
      </c>
      <c r="I4732" s="23">
        <v>380000</v>
      </c>
      <c r="J4732" s="13" t="s">
        <v>15</v>
      </c>
      <c r="K4732" s="24" t="s">
        <v>16</v>
      </c>
      <c r="L4732" s="3"/>
    </row>
    <row r="4733" spans="1:12" ht="114.95" customHeight="1">
      <c r="A4733" s="32">
        <v>4679</v>
      </c>
      <c r="B4733" s="2">
        <v>44415.465277777781</v>
      </c>
      <c r="C4733" s="3" t="s">
        <v>4154</v>
      </c>
      <c r="D4733" s="3" t="s">
        <v>188</v>
      </c>
      <c r="E4733" s="4" t="s">
        <v>1214</v>
      </c>
      <c r="F4733" s="2">
        <f>SUM(B4733+14)</f>
        <v>44429.465277777781</v>
      </c>
      <c r="G4733" s="5">
        <v>44060</v>
      </c>
      <c r="H4733" s="6">
        <v>25000</v>
      </c>
      <c r="I4733" s="7">
        <v>38000</v>
      </c>
      <c r="J4733" s="4" t="s">
        <v>73</v>
      </c>
      <c r="K4733" s="8" t="s">
        <v>16</v>
      </c>
      <c r="L4733" s="3"/>
    </row>
    <row r="4734" spans="1:12" ht="114.95" customHeight="1">
      <c r="A4734" s="32">
        <v>4677</v>
      </c>
      <c r="B4734" s="2">
        <v>44418.738194444442</v>
      </c>
      <c r="C4734" s="3" t="s">
        <v>4154</v>
      </c>
      <c r="D4734" s="3" t="s">
        <v>374</v>
      </c>
      <c r="E4734" s="4" t="s">
        <v>120</v>
      </c>
      <c r="F4734" s="2">
        <f>SUM(B4734 + 14)</f>
        <v>44432.738194444442</v>
      </c>
      <c r="G4734" s="21">
        <v>44013</v>
      </c>
      <c r="H4734" s="23">
        <v>25000</v>
      </c>
      <c r="I4734" s="23">
        <v>35000</v>
      </c>
      <c r="J4734" s="13" t="s">
        <v>51</v>
      </c>
      <c r="K4734" s="24" t="s">
        <v>16</v>
      </c>
      <c r="L4734" s="3"/>
    </row>
    <row r="4735" spans="1:12" ht="114.95" customHeight="1">
      <c r="A4735" s="32">
        <v>4678</v>
      </c>
      <c r="B4735" s="2">
        <v>44433.531944444447</v>
      </c>
      <c r="C4735" s="3" t="s">
        <v>4154</v>
      </c>
      <c r="D4735" s="3" t="s">
        <v>374</v>
      </c>
      <c r="E4735" s="4" t="s">
        <v>120</v>
      </c>
      <c r="F4735" s="2">
        <f>SUM(B4735 + 14)</f>
        <v>44447.531944444447</v>
      </c>
      <c r="G4735" s="21">
        <v>44438</v>
      </c>
      <c r="H4735" s="23">
        <v>45000</v>
      </c>
      <c r="I4735" s="23">
        <v>95000</v>
      </c>
      <c r="J4735" s="13" t="s">
        <v>15</v>
      </c>
      <c r="K4735" s="24" t="s">
        <v>16</v>
      </c>
      <c r="L4735" s="3"/>
    </row>
    <row r="4736" spans="1:12" ht="114.95" customHeight="1">
      <c r="A4736" s="32">
        <v>4687</v>
      </c>
      <c r="B4736" s="2">
        <v>43272</v>
      </c>
      <c r="C4736" s="3" t="s">
        <v>4178</v>
      </c>
      <c r="D4736" s="3" t="s">
        <v>2388</v>
      </c>
      <c r="E4736" s="4" t="s">
        <v>78</v>
      </c>
      <c r="F4736" s="2">
        <v>43227</v>
      </c>
      <c r="G4736" s="5">
        <v>43107</v>
      </c>
      <c r="H4736" s="6">
        <v>165730</v>
      </c>
      <c r="I4736" s="7">
        <v>165730</v>
      </c>
      <c r="J4736" s="4" t="s">
        <v>15</v>
      </c>
      <c r="K4736" s="8" t="s">
        <v>16</v>
      </c>
      <c r="L4736" s="3"/>
    </row>
    <row r="4737" spans="1:12" ht="114.95" customHeight="1">
      <c r="A4737" s="32">
        <v>4688</v>
      </c>
      <c r="B4737" s="2">
        <v>43318</v>
      </c>
      <c r="C4737" s="3" t="s">
        <v>4178</v>
      </c>
      <c r="D4737" s="3" t="s">
        <v>308</v>
      </c>
      <c r="E4737" s="4" t="s">
        <v>4179</v>
      </c>
      <c r="F4737" s="2">
        <v>43273</v>
      </c>
      <c r="G4737" s="5">
        <v>42378</v>
      </c>
      <c r="H4737" s="6">
        <v>60000</v>
      </c>
      <c r="I4737" s="7">
        <v>60000</v>
      </c>
      <c r="J4737" s="4" t="s">
        <v>19</v>
      </c>
      <c r="K4737" s="8" t="s">
        <v>16</v>
      </c>
      <c r="L4737" s="3"/>
    </row>
    <row r="4738" spans="1:12" ht="114.95" customHeight="1">
      <c r="A4738" s="32">
        <v>4689</v>
      </c>
      <c r="B4738" s="2">
        <v>43318</v>
      </c>
      <c r="C4738" s="3" t="s">
        <v>4178</v>
      </c>
      <c r="D4738" s="3" t="s">
        <v>323</v>
      </c>
      <c r="E4738" s="4" t="s">
        <v>2650</v>
      </c>
      <c r="F4738" s="2">
        <v>43273</v>
      </c>
      <c r="G4738" s="5">
        <v>42378</v>
      </c>
      <c r="H4738" s="6">
        <v>66000</v>
      </c>
      <c r="I4738" s="7">
        <v>66000</v>
      </c>
      <c r="J4738" s="4" t="s">
        <v>19</v>
      </c>
      <c r="K4738" s="8" t="s">
        <v>16</v>
      </c>
      <c r="L4738" s="3"/>
    </row>
    <row r="4739" spans="1:12" ht="114.95" customHeight="1">
      <c r="A4739" s="32">
        <v>4690</v>
      </c>
      <c r="B4739" s="2">
        <v>43318</v>
      </c>
      <c r="C4739" s="3" t="s">
        <v>4178</v>
      </c>
      <c r="D4739" s="3" t="s">
        <v>76</v>
      </c>
      <c r="E4739" s="4" t="s">
        <v>4180</v>
      </c>
      <c r="F4739" s="2">
        <v>43273</v>
      </c>
      <c r="G4739" s="5">
        <v>42376</v>
      </c>
      <c r="H4739" s="6">
        <v>130000</v>
      </c>
      <c r="I4739" s="7">
        <v>130000</v>
      </c>
      <c r="J4739" s="4" t="s">
        <v>19</v>
      </c>
      <c r="K4739" s="8" t="s">
        <v>16</v>
      </c>
      <c r="L4739" s="3"/>
    </row>
    <row r="4740" spans="1:12" ht="114.95" customHeight="1">
      <c r="A4740" s="32">
        <v>4694</v>
      </c>
      <c r="B4740" s="2">
        <v>43318</v>
      </c>
      <c r="C4740" s="3" t="s">
        <v>4178</v>
      </c>
      <c r="D4740" s="3" t="s">
        <v>308</v>
      </c>
      <c r="E4740" s="4" t="s">
        <v>4179</v>
      </c>
      <c r="F4740" s="2">
        <v>43273</v>
      </c>
      <c r="G4740" s="5">
        <v>42378</v>
      </c>
      <c r="H4740" s="6">
        <v>60000</v>
      </c>
      <c r="I4740" s="7">
        <v>60000</v>
      </c>
      <c r="J4740" s="4" t="s">
        <v>19</v>
      </c>
      <c r="K4740" s="8" t="s">
        <v>16</v>
      </c>
      <c r="L4740" s="3"/>
    </row>
    <row r="4741" spans="1:12" ht="114.95" customHeight="1">
      <c r="A4741" s="32">
        <v>4695</v>
      </c>
      <c r="B4741" s="2">
        <v>43318</v>
      </c>
      <c r="C4741" s="3" t="s">
        <v>4178</v>
      </c>
      <c r="D4741" s="3" t="s">
        <v>323</v>
      </c>
      <c r="E4741" s="4" t="s">
        <v>2650</v>
      </c>
      <c r="F4741" s="2">
        <v>43273</v>
      </c>
      <c r="G4741" s="5">
        <v>42378</v>
      </c>
      <c r="H4741" s="6">
        <v>66000</v>
      </c>
      <c r="I4741" s="7">
        <v>66000</v>
      </c>
      <c r="J4741" s="4" t="s">
        <v>19</v>
      </c>
      <c r="K4741" s="8" t="s">
        <v>16</v>
      </c>
      <c r="L4741" s="3"/>
    </row>
    <row r="4742" spans="1:12" ht="114.95" customHeight="1">
      <c r="A4742" s="32">
        <v>4696</v>
      </c>
      <c r="B4742" s="2">
        <v>43318</v>
      </c>
      <c r="C4742" s="3" t="s">
        <v>4178</v>
      </c>
      <c r="D4742" s="3" t="s">
        <v>76</v>
      </c>
      <c r="E4742" s="4" t="s">
        <v>4180</v>
      </c>
      <c r="F4742" s="2">
        <v>43273</v>
      </c>
      <c r="G4742" s="5">
        <v>42376</v>
      </c>
      <c r="H4742" s="6">
        <v>130000</v>
      </c>
      <c r="I4742" s="7">
        <v>130000</v>
      </c>
      <c r="J4742" s="4" t="s">
        <v>19</v>
      </c>
      <c r="K4742" s="8" t="s">
        <v>16</v>
      </c>
      <c r="L4742" s="3"/>
    </row>
    <row r="4743" spans="1:12" ht="114.95" customHeight="1">
      <c r="A4743" s="32">
        <v>4680</v>
      </c>
      <c r="B4743" s="56">
        <v>43328</v>
      </c>
      <c r="C4743" s="57" t="s">
        <v>4178</v>
      </c>
      <c r="D4743" s="57" t="s">
        <v>4181</v>
      </c>
      <c r="E4743" s="58" t="s">
        <v>4182</v>
      </c>
      <c r="F4743" s="56">
        <v>43342</v>
      </c>
      <c r="G4743" s="5">
        <v>43341</v>
      </c>
      <c r="H4743" s="6">
        <v>30500</v>
      </c>
      <c r="I4743" s="7">
        <v>30500</v>
      </c>
      <c r="J4743" s="4" t="s">
        <v>15</v>
      </c>
      <c r="K4743" s="8" t="s">
        <v>16</v>
      </c>
      <c r="L4743" s="57" t="s">
        <v>106</v>
      </c>
    </row>
    <row r="4744" spans="1:12" ht="114.95" customHeight="1">
      <c r="A4744" s="32">
        <v>4681</v>
      </c>
      <c r="B4744" s="2">
        <v>43329</v>
      </c>
      <c r="C4744" s="3" t="s">
        <v>4178</v>
      </c>
      <c r="D4744" s="3" t="s">
        <v>323</v>
      </c>
      <c r="E4744" s="4" t="s">
        <v>2650</v>
      </c>
      <c r="F4744" s="2">
        <v>43343</v>
      </c>
      <c r="G4744" s="5">
        <v>43109</v>
      </c>
      <c r="H4744" s="6">
        <v>50000</v>
      </c>
      <c r="I4744" s="7">
        <v>50000</v>
      </c>
      <c r="J4744" s="4" t="s">
        <v>15</v>
      </c>
      <c r="K4744" s="8" t="s">
        <v>16</v>
      </c>
      <c r="L4744" s="3"/>
    </row>
    <row r="4745" spans="1:12" ht="114.95" customHeight="1">
      <c r="A4745" s="32">
        <v>4682</v>
      </c>
      <c r="B4745" s="2">
        <v>43329</v>
      </c>
      <c r="C4745" s="3" t="s">
        <v>4178</v>
      </c>
      <c r="D4745" s="3" t="s">
        <v>4183</v>
      </c>
      <c r="E4745" s="4" t="s">
        <v>1009</v>
      </c>
      <c r="F4745" s="2">
        <v>43343</v>
      </c>
      <c r="G4745" s="5">
        <v>43109</v>
      </c>
      <c r="H4745" s="6">
        <v>40000</v>
      </c>
      <c r="I4745" s="7">
        <v>40000</v>
      </c>
      <c r="J4745" s="4" t="s">
        <v>15</v>
      </c>
      <c r="K4745" s="8" t="s">
        <v>16</v>
      </c>
      <c r="L4745" s="3"/>
    </row>
    <row r="4746" spans="1:12" ht="114.95" customHeight="1">
      <c r="A4746" s="32">
        <v>4683</v>
      </c>
      <c r="B4746" s="2">
        <v>43329</v>
      </c>
      <c r="C4746" s="3" t="s">
        <v>4178</v>
      </c>
      <c r="D4746" s="3" t="s">
        <v>526</v>
      </c>
      <c r="E4746" s="4" t="s">
        <v>2808</v>
      </c>
      <c r="F4746" s="2">
        <v>43343</v>
      </c>
      <c r="G4746" s="5">
        <v>43343</v>
      </c>
      <c r="H4746" s="6">
        <v>195000</v>
      </c>
      <c r="I4746" s="7">
        <v>195000</v>
      </c>
      <c r="J4746" s="4" t="s">
        <v>15</v>
      </c>
      <c r="K4746" s="8" t="s">
        <v>16</v>
      </c>
      <c r="L4746" s="3"/>
    </row>
    <row r="4747" spans="1:12" ht="114.95" customHeight="1">
      <c r="A4747" s="32">
        <v>4684</v>
      </c>
      <c r="B4747" s="2">
        <v>43329</v>
      </c>
      <c r="C4747" s="3" t="s">
        <v>4178</v>
      </c>
      <c r="D4747" s="3" t="s">
        <v>2389</v>
      </c>
      <c r="E4747" s="4" t="s">
        <v>2808</v>
      </c>
      <c r="F4747" s="2">
        <v>43343</v>
      </c>
      <c r="G4747" s="5">
        <v>43343</v>
      </c>
      <c r="H4747" s="6">
        <v>60000</v>
      </c>
      <c r="I4747" s="7">
        <v>60000</v>
      </c>
      <c r="J4747" s="4" t="s">
        <v>15</v>
      </c>
      <c r="K4747" s="8" t="s">
        <v>16</v>
      </c>
      <c r="L4747" s="3"/>
    </row>
    <row r="4748" spans="1:12" ht="114.95" customHeight="1">
      <c r="A4748" s="32">
        <v>4685</v>
      </c>
      <c r="B4748" s="2">
        <v>43333</v>
      </c>
      <c r="C4748" s="3" t="s">
        <v>4178</v>
      </c>
      <c r="D4748" s="3" t="s">
        <v>308</v>
      </c>
      <c r="E4748" s="4" t="s">
        <v>513</v>
      </c>
      <c r="F4748" s="2">
        <v>43199</v>
      </c>
      <c r="G4748" s="5">
        <v>43199</v>
      </c>
      <c r="H4748" s="6">
        <v>30000</v>
      </c>
      <c r="I4748" s="7">
        <v>30000</v>
      </c>
      <c r="J4748" s="4" t="s">
        <v>15</v>
      </c>
      <c r="K4748" s="8" t="s">
        <v>16</v>
      </c>
      <c r="L4748" s="3"/>
    </row>
    <row r="4749" spans="1:12" ht="114.95" customHeight="1">
      <c r="A4749" s="32">
        <v>4686</v>
      </c>
      <c r="B4749" s="2">
        <v>43334</v>
      </c>
      <c r="C4749" s="3" t="s">
        <v>4178</v>
      </c>
      <c r="D4749" s="3" t="s">
        <v>4184</v>
      </c>
      <c r="E4749" s="4" t="s">
        <v>4185</v>
      </c>
      <c r="F4749" s="2">
        <v>43229</v>
      </c>
      <c r="G4749" s="5">
        <v>40561</v>
      </c>
      <c r="H4749" s="6">
        <v>52500</v>
      </c>
      <c r="I4749" s="7">
        <v>52500</v>
      </c>
      <c r="J4749" s="4" t="s">
        <v>15</v>
      </c>
      <c r="K4749" s="8" t="s">
        <v>16</v>
      </c>
      <c r="L4749" s="3"/>
    </row>
    <row r="4750" spans="1:12" ht="114.95" customHeight="1">
      <c r="A4750" s="32">
        <v>4697</v>
      </c>
      <c r="B4750" s="2">
        <v>43342</v>
      </c>
      <c r="C4750" s="3" t="s">
        <v>4178</v>
      </c>
      <c r="D4750" s="3" t="s">
        <v>4186</v>
      </c>
      <c r="E4750" s="4" t="s">
        <v>4187</v>
      </c>
      <c r="F4750" s="2">
        <f>B4750 + 14</f>
        <v>43356</v>
      </c>
      <c r="G4750" s="5">
        <v>43358</v>
      </c>
      <c r="H4750" s="6">
        <v>66500</v>
      </c>
      <c r="I4750" s="7">
        <v>66500</v>
      </c>
      <c r="J4750" s="4" t="s">
        <v>15</v>
      </c>
      <c r="K4750" s="8" t="s">
        <v>16</v>
      </c>
      <c r="L4750" s="3"/>
    </row>
    <row r="4751" spans="1:12" ht="114.95" customHeight="1">
      <c r="A4751" s="32">
        <v>4691</v>
      </c>
      <c r="B4751" s="2">
        <v>43350</v>
      </c>
      <c r="C4751" s="3" t="s">
        <v>4178</v>
      </c>
      <c r="D4751" s="3" t="s">
        <v>76</v>
      </c>
      <c r="E4751" s="4" t="s">
        <v>1030</v>
      </c>
      <c r="F4751" s="2">
        <v>43304</v>
      </c>
      <c r="G4751" s="5">
        <v>43227</v>
      </c>
      <c r="H4751" s="6">
        <v>75000</v>
      </c>
      <c r="I4751" s="7">
        <v>75000</v>
      </c>
      <c r="J4751" s="4" t="s">
        <v>15</v>
      </c>
      <c r="K4751" s="8" t="s">
        <v>16</v>
      </c>
      <c r="L4751" s="3" t="s">
        <v>106</v>
      </c>
    </row>
    <row r="4752" spans="1:12" ht="114.95" customHeight="1">
      <c r="A4752" s="32">
        <v>4692</v>
      </c>
      <c r="B4752" s="2">
        <v>43350</v>
      </c>
      <c r="C4752" s="3" t="s">
        <v>4178</v>
      </c>
      <c r="D4752" s="3" t="s">
        <v>76</v>
      </c>
      <c r="E4752" s="4" t="s">
        <v>4188</v>
      </c>
      <c r="F4752" s="2">
        <v>43304</v>
      </c>
      <c r="G4752" s="5">
        <v>43227</v>
      </c>
      <c r="H4752" s="6">
        <v>36000</v>
      </c>
      <c r="I4752" s="7">
        <v>36000</v>
      </c>
      <c r="J4752" s="4" t="s">
        <v>19</v>
      </c>
      <c r="K4752" s="8" t="s">
        <v>16</v>
      </c>
      <c r="L4752" s="3" t="s">
        <v>106</v>
      </c>
    </row>
    <row r="4753" spans="1:12" ht="114.95" customHeight="1">
      <c r="A4753" s="32">
        <v>4693</v>
      </c>
      <c r="B4753" s="2">
        <v>43350</v>
      </c>
      <c r="C4753" s="3" t="s">
        <v>4178</v>
      </c>
      <c r="D4753" s="3" t="s">
        <v>747</v>
      </c>
      <c r="E4753" s="4" t="s">
        <v>748</v>
      </c>
      <c r="F4753" s="2">
        <v>43304</v>
      </c>
      <c r="G4753" s="5">
        <v>43350</v>
      </c>
      <c r="H4753" s="6">
        <v>25000</v>
      </c>
      <c r="I4753" s="7">
        <v>25000</v>
      </c>
      <c r="J4753" s="4" t="s">
        <v>15</v>
      </c>
      <c r="K4753" s="8" t="s">
        <v>16</v>
      </c>
      <c r="L4753" s="3" t="s">
        <v>106</v>
      </c>
    </row>
    <row r="4754" spans="1:12" ht="114.95" customHeight="1">
      <c r="A4754" s="32">
        <v>4698</v>
      </c>
      <c r="B4754" s="2">
        <v>43389</v>
      </c>
      <c r="C4754" s="3" t="s">
        <v>4178</v>
      </c>
      <c r="D4754" s="3" t="s">
        <v>4189</v>
      </c>
      <c r="E4754" s="4" t="s">
        <v>4190</v>
      </c>
      <c r="F4754" s="2">
        <f t="shared" ref="F4754:F4765" si="207">SUM(B4754 +14)</f>
        <v>43403</v>
      </c>
      <c r="G4754" s="5">
        <v>42878</v>
      </c>
      <c r="H4754" s="6">
        <v>45450</v>
      </c>
      <c r="I4754" s="7">
        <v>45450</v>
      </c>
      <c r="J4754" s="4" t="s">
        <v>15</v>
      </c>
      <c r="K4754" s="3" t="s">
        <v>16</v>
      </c>
      <c r="L4754" s="3"/>
    </row>
    <row r="4755" spans="1:12" ht="114.95" customHeight="1">
      <c r="A4755" s="32">
        <v>4699</v>
      </c>
      <c r="B4755" s="2">
        <v>43389</v>
      </c>
      <c r="C4755" s="3" t="s">
        <v>4178</v>
      </c>
      <c r="D4755" s="3" t="s">
        <v>35</v>
      </c>
      <c r="E4755" s="4" t="s">
        <v>136</v>
      </c>
      <c r="F4755" s="2">
        <f t="shared" si="207"/>
        <v>43403</v>
      </c>
      <c r="G4755" s="5">
        <v>42552</v>
      </c>
      <c r="H4755" s="6">
        <v>122580</v>
      </c>
      <c r="I4755" s="7">
        <v>122580</v>
      </c>
      <c r="J4755" s="4" t="s">
        <v>37</v>
      </c>
      <c r="K4755" s="3" t="s">
        <v>16</v>
      </c>
      <c r="L4755" s="3"/>
    </row>
    <row r="4756" spans="1:12" ht="114.95" customHeight="1">
      <c r="A4756" s="32">
        <v>4700</v>
      </c>
      <c r="B4756" s="2">
        <v>43389</v>
      </c>
      <c r="C4756" s="3" t="s">
        <v>4178</v>
      </c>
      <c r="D4756" s="3" t="s">
        <v>538</v>
      </c>
      <c r="E4756" s="4" t="s">
        <v>158</v>
      </c>
      <c r="F4756" s="2">
        <f t="shared" si="207"/>
        <v>43403</v>
      </c>
      <c r="G4756" s="5">
        <v>42552</v>
      </c>
      <c r="H4756" s="6">
        <v>55303</v>
      </c>
      <c r="I4756" s="9">
        <v>55303</v>
      </c>
      <c r="J4756" s="4" t="s">
        <v>37</v>
      </c>
      <c r="K4756" s="3" t="s">
        <v>16</v>
      </c>
      <c r="L4756" s="3"/>
    </row>
    <row r="4757" spans="1:12" ht="114.95" customHeight="1">
      <c r="A4757" s="32">
        <v>4701</v>
      </c>
      <c r="B4757" s="2">
        <v>43389</v>
      </c>
      <c r="C4757" s="3" t="s">
        <v>4178</v>
      </c>
      <c r="D4757" s="3" t="s">
        <v>35</v>
      </c>
      <c r="E4757" s="4" t="s">
        <v>136</v>
      </c>
      <c r="F4757" s="2">
        <f t="shared" si="207"/>
        <v>43403</v>
      </c>
      <c r="G4757" s="5">
        <v>43405</v>
      </c>
      <c r="H4757" s="6">
        <f>135000*3</f>
        <v>405000</v>
      </c>
      <c r="I4757" s="7">
        <f>135000*3</f>
        <v>405000</v>
      </c>
      <c r="J4757" s="4" t="s">
        <v>37</v>
      </c>
      <c r="K4757" s="3" t="s">
        <v>16</v>
      </c>
      <c r="L4757" s="3"/>
    </row>
    <row r="4758" spans="1:12" ht="114.95" customHeight="1">
      <c r="A4758" s="32">
        <v>4702</v>
      </c>
      <c r="B4758" s="2">
        <v>43389</v>
      </c>
      <c r="C4758" s="3" t="s">
        <v>4178</v>
      </c>
      <c r="D4758" s="3" t="s">
        <v>538</v>
      </c>
      <c r="E4758" s="4" t="s">
        <v>158</v>
      </c>
      <c r="F4758" s="2">
        <f t="shared" si="207"/>
        <v>43403</v>
      </c>
      <c r="G4758" s="5">
        <v>43405</v>
      </c>
      <c r="H4758" s="6">
        <f>60000*3</f>
        <v>180000</v>
      </c>
      <c r="I4758" s="9">
        <f>60000*3</f>
        <v>180000</v>
      </c>
      <c r="J4758" s="4" t="s">
        <v>37</v>
      </c>
      <c r="K4758" s="3" t="s">
        <v>16</v>
      </c>
      <c r="L4758" s="3"/>
    </row>
    <row r="4759" spans="1:12" ht="114.95" customHeight="1">
      <c r="A4759" s="32">
        <v>4703</v>
      </c>
      <c r="B4759" s="2">
        <v>43389</v>
      </c>
      <c r="C4759" s="3" t="s">
        <v>4178</v>
      </c>
      <c r="D4759" s="3" t="s">
        <v>55</v>
      </c>
      <c r="E4759" s="4" t="s">
        <v>159</v>
      </c>
      <c r="F4759" s="2">
        <f t="shared" si="207"/>
        <v>43403</v>
      </c>
      <c r="G4759" s="5">
        <v>43405</v>
      </c>
      <c r="H4759" s="6">
        <f>25000*3</f>
        <v>75000</v>
      </c>
      <c r="I4759" s="9">
        <f>25000*3</f>
        <v>75000</v>
      </c>
      <c r="J4759" s="4" t="s">
        <v>37</v>
      </c>
      <c r="K4759" s="3" t="s">
        <v>16</v>
      </c>
      <c r="L4759" s="3"/>
    </row>
    <row r="4760" spans="1:12" ht="114.95" customHeight="1">
      <c r="A4760" s="32">
        <v>4704</v>
      </c>
      <c r="B4760" s="2">
        <v>43389</v>
      </c>
      <c r="C4760" s="3" t="s">
        <v>4178</v>
      </c>
      <c r="D4760" s="3" t="s">
        <v>123</v>
      </c>
      <c r="E4760" s="4" t="s">
        <v>124</v>
      </c>
      <c r="F4760" s="2">
        <f t="shared" si="207"/>
        <v>43403</v>
      </c>
      <c r="G4760" s="5">
        <v>43344</v>
      </c>
      <c r="H4760" s="6">
        <v>650000</v>
      </c>
      <c r="I4760" s="7">
        <v>650000</v>
      </c>
      <c r="J4760" s="4" t="s">
        <v>19</v>
      </c>
      <c r="K4760" s="3" t="s">
        <v>16</v>
      </c>
      <c r="L4760" s="3" t="s">
        <v>20</v>
      </c>
    </row>
    <row r="4761" spans="1:12" ht="114.95" customHeight="1">
      <c r="A4761" s="32">
        <v>4705</v>
      </c>
      <c r="B4761" s="2">
        <v>43389</v>
      </c>
      <c r="C4761" s="3" t="s">
        <v>4178</v>
      </c>
      <c r="D4761" s="3" t="s">
        <v>4191</v>
      </c>
      <c r="E4761" s="4" t="s">
        <v>1988</v>
      </c>
      <c r="F4761" s="2">
        <f t="shared" si="207"/>
        <v>43403</v>
      </c>
      <c r="G4761" s="5">
        <v>43344</v>
      </c>
      <c r="H4761" s="6">
        <v>55000</v>
      </c>
      <c r="I4761" s="9">
        <v>55000</v>
      </c>
      <c r="J4761" s="4" t="s">
        <v>19</v>
      </c>
      <c r="K4761" s="3" t="s">
        <v>16</v>
      </c>
      <c r="L4761" s="3" t="s">
        <v>20</v>
      </c>
    </row>
    <row r="4762" spans="1:12" ht="114.95" customHeight="1">
      <c r="A4762" s="32">
        <v>4706</v>
      </c>
      <c r="B4762" s="2">
        <v>43389</v>
      </c>
      <c r="C4762" s="3" t="s">
        <v>4178</v>
      </c>
      <c r="D4762" s="3" t="s">
        <v>129</v>
      </c>
      <c r="E4762" s="4" t="s">
        <v>4192</v>
      </c>
      <c r="F4762" s="2">
        <f t="shared" si="207"/>
        <v>43403</v>
      </c>
      <c r="G4762" s="5">
        <v>43344</v>
      </c>
      <c r="H4762" s="6">
        <v>28000</v>
      </c>
      <c r="I4762" s="9">
        <v>28000</v>
      </c>
      <c r="J4762" s="4" t="s">
        <v>19</v>
      </c>
      <c r="K4762" s="3" t="s">
        <v>16</v>
      </c>
      <c r="L4762" s="3" t="s">
        <v>20</v>
      </c>
    </row>
    <row r="4763" spans="1:12" ht="114.95" customHeight="1">
      <c r="A4763" s="32">
        <v>4707</v>
      </c>
      <c r="B4763" s="2">
        <v>43389</v>
      </c>
      <c r="C4763" s="3" t="s">
        <v>4178</v>
      </c>
      <c r="D4763" s="3" t="s">
        <v>127</v>
      </c>
      <c r="E4763" s="4" t="s">
        <v>4193</v>
      </c>
      <c r="F4763" s="2">
        <f t="shared" si="207"/>
        <v>43403</v>
      </c>
      <c r="G4763" s="5">
        <v>43296</v>
      </c>
      <c r="H4763" s="6">
        <v>75000</v>
      </c>
      <c r="I4763" s="9">
        <v>75000</v>
      </c>
      <c r="J4763" s="4" t="s">
        <v>19</v>
      </c>
      <c r="K4763" s="3" t="s">
        <v>16</v>
      </c>
      <c r="L4763" s="3" t="s">
        <v>20</v>
      </c>
    </row>
    <row r="4764" spans="1:12" ht="114.95" customHeight="1">
      <c r="A4764" s="32">
        <v>4708</v>
      </c>
      <c r="B4764" s="2">
        <v>43389</v>
      </c>
      <c r="C4764" s="3" t="s">
        <v>4178</v>
      </c>
      <c r="D4764" s="3" t="s">
        <v>430</v>
      </c>
      <c r="E4764" s="4" t="s">
        <v>431</v>
      </c>
      <c r="F4764" s="2">
        <f t="shared" si="207"/>
        <v>43403</v>
      </c>
      <c r="G4764" s="5">
        <v>43296</v>
      </c>
      <c r="H4764" s="6">
        <v>37000</v>
      </c>
      <c r="I4764" s="9">
        <v>37000</v>
      </c>
      <c r="J4764" s="4" t="s">
        <v>19</v>
      </c>
      <c r="K4764" s="3" t="s">
        <v>16</v>
      </c>
      <c r="L4764" s="3" t="s">
        <v>20</v>
      </c>
    </row>
    <row r="4765" spans="1:12" ht="114.95" customHeight="1">
      <c r="A4765" s="32">
        <v>4709</v>
      </c>
      <c r="B4765" s="2">
        <v>43389</v>
      </c>
      <c r="C4765" s="3" t="s">
        <v>4178</v>
      </c>
      <c r="D4765" s="3" t="s">
        <v>727</v>
      </c>
      <c r="E4765" s="4" t="s">
        <v>611</v>
      </c>
      <c r="F4765" s="2">
        <f t="shared" si="207"/>
        <v>43403</v>
      </c>
      <c r="G4765" s="5">
        <v>42993</v>
      </c>
      <c r="H4765" s="6">
        <v>151020</v>
      </c>
      <c r="I4765" s="7">
        <v>151020</v>
      </c>
      <c r="J4765" s="4" t="s">
        <v>202</v>
      </c>
      <c r="K4765" s="3" t="s">
        <v>16</v>
      </c>
      <c r="L4765" s="3"/>
    </row>
    <row r="4766" spans="1:12" ht="114.95" customHeight="1">
      <c r="A4766" s="32">
        <v>4710</v>
      </c>
      <c r="B4766" s="2">
        <v>43474</v>
      </c>
      <c r="C4766" s="3" t="s">
        <v>4178</v>
      </c>
      <c r="D4766" s="3" t="s">
        <v>4194</v>
      </c>
      <c r="E4766" s="4" t="s">
        <v>4195</v>
      </c>
      <c r="F4766" s="2">
        <f t="shared" ref="F4766:F4772" si="208">SUM(B4766+14)</f>
        <v>43488</v>
      </c>
      <c r="G4766" s="5">
        <v>43579</v>
      </c>
      <c r="H4766" s="6">
        <v>30000</v>
      </c>
      <c r="I4766" s="7">
        <v>30000</v>
      </c>
      <c r="J4766" s="4" t="s">
        <v>153</v>
      </c>
      <c r="K4766" s="8" t="s">
        <v>16</v>
      </c>
      <c r="L4766" s="3"/>
    </row>
    <row r="4767" spans="1:12" ht="114.95" customHeight="1">
      <c r="A4767" s="32">
        <v>4711</v>
      </c>
      <c r="B4767" s="2">
        <v>43501</v>
      </c>
      <c r="C4767" s="3" t="s">
        <v>4178</v>
      </c>
      <c r="D4767" s="3" t="s">
        <v>35</v>
      </c>
      <c r="E4767" s="4" t="s">
        <v>136</v>
      </c>
      <c r="F4767" s="2">
        <f t="shared" si="208"/>
        <v>43515</v>
      </c>
      <c r="G4767" s="5">
        <v>42917</v>
      </c>
      <c r="H4767" s="6">
        <f>135000*3</f>
        <v>405000</v>
      </c>
      <c r="I4767" s="7">
        <f>135000*3</f>
        <v>405000</v>
      </c>
      <c r="J4767" s="4" t="s">
        <v>37</v>
      </c>
      <c r="K4767" s="8" t="s">
        <v>16</v>
      </c>
      <c r="L4767" s="3" t="s">
        <v>239</v>
      </c>
    </row>
    <row r="4768" spans="1:12" ht="114.95" customHeight="1">
      <c r="A4768" s="32">
        <v>4712</v>
      </c>
      <c r="B4768" s="2">
        <v>43501</v>
      </c>
      <c r="C4768" s="3" t="s">
        <v>4178</v>
      </c>
      <c r="D4768" s="3" t="s">
        <v>538</v>
      </c>
      <c r="E4768" s="4" t="s">
        <v>158</v>
      </c>
      <c r="F4768" s="2">
        <f t="shared" si="208"/>
        <v>43515</v>
      </c>
      <c r="G4768" s="5">
        <v>42917</v>
      </c>
      <c r="H4768" s="6">
        <f>60000*3</f>
        <v>180000</v>
      </c>
      <c r="I4768" s="9">
        <f>60000*3</f>
        <v>180000</v>
      </c>
      <c r="J4768" s="4" t="s">
        <v>37</v>
      </c>
      <c r="K4768" s="8" t="s">
        <v>16</v>
      </c>
      <c r="L4768" s="3" t="s">
        <v>239</v>
      </c>
    </row>
    <row r="4769" spans="1:12" ht="114.95" customHeight="1">
      <c r="A4769" s="32">
        <v>4713</v>
      </c>
      <c r="B4769" s="2">
        <v>43501</v>
      </c>
      <c r="C4769" s="3" t="s">
        <v>4178</v>
      </c>
      <c r="D4769" s="3" t="s">
        <v>55</v>
      </c>
      <c r="E4769" s="4" t="s">
        <v>4076</v>
      </c>
      <c r="F4769" s="2">
        <f t="shared" si="208"/>
        <v>43515</v>
      </c>
      <c r="G4769" s="5">
        <v>42917</v>
      </c>
      <c r="H4769" s="6">
        <f>25000*3</f>
        <v>75000</v>
      </c>
      <c r="I4769" s="9">
        <f>25000*3</f>
        <v>75000</v>
      </c>
      <c r="J4769" s="4" t="s">
        <v>37</v>
      </c>
      <c r="K4769" s="8" t="s">
        <v>16</v>
      </c>
      <c r="L4769" s="3" t="s">
        <v>239</v>
      </c>
    </row>
    <row r="4770" spans="1:12" ht="114.95" customHeight="1">
      <c r="A4770" s="32">
        <v>4714</v>
      </c>
      <c r="B4770" s="2">
        <v>43508</v>
      </c>
      <c r="C4770" s="3" t="s">
        <v>4178</v>
      </c>
      <c r="D4770" s="3" t="s">
        <v>4196</v>
      </c>
      <c r="E4770" s="4" t="s">
        <v>124</v>
      </c>
      <c r="F4770" s="2">
        <f t="shared" si="208"/>
        <v>43522</v>
      </c>
      <c r="G4770" s="5">
        <v>42947</v>
      </c>
      <c r="H4770" s="6">
        <v>550000</v>
      </c>
      <c r="I4770" s="9">
        <v>550000</v>
      </c>
      <c r="J4770" s="4" t="s">
        <v>15</v>
      </c>
      <c r="K4770" s="8" t="s">
        <v>16</v>
      </c>
      <c r="L4770" s="3" t="s">
        <v>239</v>
      </c>
    </row>
    <row r="4771" spans="1:12" ht="114.95" customHeight="1">
      <c r="A4771" s="32">
        <v>4715</v>
      </c>
      <c r="B4771" s="2">
        <v>43508</v>
      </c>
      <c r="C4771" s="3" t="s">
        <v>4178</v>
      </c>
      <c r="D4771" s="3" t="s">
        <v>4196</v>
      </c>
      <c r="E4771" s="4" t="s">
        <v>4197</v>
      </c>
      <c r="F4771" s="2">
        <f t="shared" si="208"/>
        <v>43522</v>
      </c>
      <c r="G4771" s="5">
        <v>42947</v>
      </c>
      <c r="H4771" s="6">
        <v>65000</v>
      </c>
      <c r="I4771" s="9">
        <v>65000</v>
      </c>
      <c r="J4771" s="4" t="s">
        <v>15</v>
      </c>
      <c r="K4771" s="8" t="s">
        <v>16</v>
      </c>
      <c r="L4771" s="3" t="s">
        <v>239</v>
      </c>
    </row>
    <row r="4772" spans="1:12" ht="114.95" customHeight="1">
      <c r="A4772" s="32">
        <v>4716</v>
      </c>
      <c r="B4772" s="2">
        <v>43523</v>
      </c>
      <c r="C4772" s="3" t="s">
        <v>4178</v>
      </c>
      <c r="D4772" s="3" t="s">
        <v>76</v>
      </c>
      <c r="E4772" s="4" t="s">
        <v>4198</v>
      </c>
      <c r="F4772" s="2">
        <f t="shared" si="208"/>
        <v>43537</v>
      </c>
      <c r="G4772" s="5">
        <v>43539</v>
      </c>
      <c r="H4772" s="6">
        <v>100000</v>
      </c>
      <c r="I4772" s="7">
        <v>100000</v>
      </c>
      <c r="J4772" s="4" t="s">
        <v>15</v>
      </c>
      <c r="K4772" s="8" t="s">
        <v>16</v>
      </c>
      <c r="L4772" s="3"/>
    </row>
    <row r="4773" spans="1:12" ht="114.95" customHeight="1">
      <c r="A4773" s="32">
        <v>4717</v>
      </c>
      <c r="B4773" s="2">
        <v>43616</v>
      </c>
      <c r="C4773" s="3" t="s">
        <v>4178</v>
      </c>
      <c r="D4773" s="3" t="s">
        <v>252</v>
      </c>
      <c r="E4773" s="4" t="s">
        <v>253</v>
      </c>
      <c r="F4773" s="2">
        <v>43630</v>
      </c>
      <c r="G4773" s="5">
        <v>43472</v>
      </c>
      <c r="H4773" s="6">
        <v>96000</v>
      </c>
      <c r="I4773" s="7">
        <v>96000</v>
      </c>
      <c r="J4773" s="4" t="s">
        <v>19</v>
      </c>
      <c r="K4773" s="8" t="s">
        <v>16</v>
      </c>
      <c r="L4773" s="3"/>
    </row>
    <row r="4774" spans="1:12" ht="114.95" customHeight="1">
      <c r="A4774" s="32">
        <v>4718</v>
      </c>
      <c r="B4774" s="2">
        <v>43616</v>
      </c>
      <c r="C4774" s="3" t="s">
        <v>4178</v>
      </c>
      <c r="D4774" s="3" t="s">
        <v>252</v>
      </c>
      <c r="E4774" s="4" t="s">
        <v>1226</v>
      </c>
      <c r="F4774" s="2">
        <v>43630</v>
      </c>
      <c r="G4774" s="5">
        <v>43472</v>
      </c>
      <c r="H4774" s="6">
        <v>61500</v>
      </c>
      <c r="I4774" s="7">
        <v>61500</v>
      </c>
      <c r="J4774" s="4" t="s">
        <v>19</v>
      </c>
      <c r="K4774" s="8" t="s">
        <v>16</v>
      </c>
      <c r="L4774" s="3"/>
    </row>
    <row r="4775" spans="1:12" ht="114.95" customHeight="1">
      <c r="A4775" s="32">
        <v>4719</v>
      </c>
      <c r="B4775" s="2">
        <v>43616</v>
      </c>
      <c r="C4775" s="3" t="s">
        <v>4178</v>
      </c>
      <c r="D4775" s="3" t="s">
        <v>2388</v>
      </c>
      <c r="E4775" s="4" t="s">
        <v>78</v>
      </c>
      <c r="F4775" s="2">
        <v>43630</v>
      </c>
      <c r="G4775" s="5">
        <v>43472</v>
      </c>
      <c r="H4775" s="6">
        <v>175730</v>
      </c>
      <c r="I4775" s="7">
        <v>175730</v>
      </c>
      <c r="J4775" s="4" t="s">
        <v>19</v>
      </c>
      <c r="K4775" s="8" t="s">
        <v>16</v>
      </c>
      <c r="L4775" s="3"/>
    </row>
    <row r="4776" spans="1:12" ht="114.95" customHeight="1">
      <c r="A4776" s="32">
        <v>4720</v>
      </c>
      <c r="B4776" s="2">
        <v>43616</v>
      </c>
      <c r="C4776" s="3" t="s">
        <v>4178</v>
      </c>
      <c r="D4776" s="3" t="s">
        <v>252</v>
      </c>
      <c r="E4776" s="4" t="s">
        <v>4199</v>
      </c>
      <c r="F4776" s="2">
        <v>43630</v>
      </c>
      <c r="G4776" s="5">
        <v>43471</v>
      </c>
      <c r="H4776" s="6">
        <v>100000</v>
      </c>
      <c r="I4776" s="7">
        <v>100000</v>
      </c>
      <c r="J4776" s="4" t="s">
        <v>15</v>
      </c>
      <c r="K4776" s="8" t="s">
        <v>16</v>
      </c>
      <c r="L4776" s="3" t="s">
        <v>103</v>
      </c>
    </row>
    <row r="4777" spans="1:12" ht="114.95" customHeight="1">
      <c r="A4777" s="32">
        <v>4721</v>
      </c>
      <c r="B4777" s="2">
        <v>43616</v>
      </c>
      <c r="C4777" s="3" t="s">
        <v>4178</v>
      </c>
      <c r="D4777" s="3" t="s">
        <v>4183</v>
      </c>
      <c r="E4777" s="4" t="s">
        <v>4200</v>
      </c>
      <c r="F4777" s="2">
        <v>43630</v>
      </c>
      <c r="G4777" s="5">
        <v>43472</v>
      </c>
      <c r="H4777" s="6">
        <v>55000</v>
      </c>
      <c r="I4777" s="7">
        <v>55000</v>
      </c>
      <c r="J4777" s="4" t="s">
        <v>15</v>
      </c>
      <c r="K4777" s="8" t="s">
        <v>16</v>
      </c>
      <c r="L4777" s="3"/>
    </row>
    <row r="4778" spans="1:12" ht="114.95" customHeight="1">
      <c r="A4778" s="32">
        <v>4722</v>
      </c>
      <c r="B4778" s="2">
        <v>43616</v>
      </c>
      <c r="C4778" s="3" t="s">
        <v>4178</v>
      </c>
      <c r="D4778" s="3" t="s">
        <v>747</v>
      </c>
      <c r="E4778" s="4" t="s">
        <v>748</v>
      </c>
      <c r="F4778" s="2">
        <v>43630</v>
      </c>
      <c r="G4778" s="5">
        <v>43693</v>
      </c>
      <c r="H4778" s="6">
        <v>91000</v>
      </c>
      <c r="I4778" s="7">
        <v>91000</v>
      </c>
      <c r="J4778" s="4" t="s">
        <v>15</v>
      </c>
      <c r="K4778" s="8" t="s">
        <v>16</v>
      </c>
      <c r="L4778" s="3"/>
    </row>
    <row r="4779" spans="1:12" ht="114.95" customHeight="1">
      <c r="A4779" s="32">
        <v>4724</v>
      </c>
      <c r="B4779" s="2">
        <v>43656</v>
      </c>
      <c r="C4779" s="3" t="s">
        <v>4178</v>
      </c>
      <c r="D4779" s="3" t="s">
        <v>870</v>
      </c>
      <c r="E4779" s="4" t="s">
        <v>546</v>
      </c>
      <c r="F4779" s="2">
        <f t="shared" ref="F4779:F4791" si="209">SUM(B4779+14)</f>
        <v>43670</v>
      </c>
      <c r="G4779" s="5">
        <v>43709</v>
      </c>
      <c r="H4779" s="6">
        <v>720000</v>
      </c>
      <c r="I4779" s="7">
        <v>720000</v>
      </c>
      <c r="J4779" s="4" t="s">
        <v>73</v>
      </c>
      <c r="K4779" s="8" t="s">
        <v>16</v>
      </c>
      <c r="L4779" s="3"/>
    </row>
    <row r="4780" spans="1:12" ht="114.95" customHeight="1">
      <c r="A4780" s="32">
        <v>4725</v>
      </c>
      <c r="B4780" s="2">
        <v>43656</v>
      </c>
      <c r="C4780" s="3" t="s">
        <v>4178</v>
      </c>
      <c r="D4780" s="3" t="s">
        <v>4191</v>
      </c>
      <c r="E4780" s="4" t="s">
        <v>126</v>
      </c>
      <c r="F4780" s="2">
        <f t="shared" si="209"/>
        <v>43670</v>
      </c>
      <c r="G4780" s="5">
        <v>43709</v>
      </c>
      <c r="H4780" s="6">
        <v>65000</v>
      </c>
      <c r="I4780" s="9">
        <v>65000</v>
      </c>
      <c r="J4780" s="4" t="s">
        <v>19</v>
      </c>
      <c r="K4780" s="8" t="s">
        <v>16</v>
      </c>
      <c r="L4780" s="3"/>
    </row>
    <row r="4781" spans="1:12" ht="114.95" customHeight="1">
      <c r="A4781" s="32">
        <v>4726</v>
      </c>
      <c r="B4781" s="2">
        <v>43656</v>
      </c>
      <c r="C4781" s="3" t="s">
        <v>4178</v>
      </c>
      <c r="D4781" s="3" t="s">
        <v>127</v>
      </c>
      <c r="E4781" s="4" t="s">
        <v>255</v>
      </c>
      <c r="F4781" s="2">
        <f t="shared" si="209"/>
        <v>43670</v>
      </c>
      <c r="G4781" s="5">
        <v>43678</v>
      </c>
      <c r="H4781" s="6">
        <v>50000</v>
      </c>
      <c r="I4781" s="7">
        <v>50000</v>
      </c>
      <c r="J4781" s="4" t="s">
        <v>73</v>
      </c>
      <c r="K4781" s="8" t="s">
        <v>16</v>
      </c>
      <c r="L4781" s="3"/>
    </row>
    <row r="4782" spans="1:12" ht="114.95" customHeight="1">
      <c r="A4782" s="32">
        <v>4727</v>
      </c>
      <c r="B4782" s="2">
        <v>43656</v>
      </c>
      <c r="C4782" s="3" t="s">
        <v>4178</v>
      </c>
      <c r="D4782" s="3" t="s">
        <v>2004</v>
      </c>
      <c r="E4782" s="4" t="s">
        <v>322</v>
      </c>
      <c r="F4782" s="2">
        <f t="shared" si="209"/>
        <v>43670</v>
      </c>
      <c r="G4782" s="5">
        <v>43678</v>
      </c>
      <c r="H4782" s="6">
        <v>26000</v>
      </c>
      <c r="I4782" s="7">
        <v>26000</v>
      </c>
      <c r="J4782" s="4" t="s">
        <v>73</v>
      </c>
      <c r="K4782" s="8" t="s">
        <v>16</v>
      </c>
      <c r="L4782" s="3"/>
    </row>
    <row r="4783" spans="1:12" ht="114.95" customHeight="1">
      <c r="A4783" s="32">
        <v>4728</v>
      </c>
      <c r="B4783" s="2">
        <v>43656</v>
      </c>
      <c r="C4783" s="3" t="s">
        <v>4178</v>
      </c>
      <c r="D4783" s="3" t="s">
        <v>430</v>
      </c>
      <c r="E4783" s="4" t="s">
        <v>431</v>
      </c>
      <c r="F4783" s="2">
        <f t="shared" si="209"/>
        <v>43670</v>
      </c>
      <c r="G4783" s="5">
        <v>43682</v>
      </c>
      <c r="H4783" s="6">
        <v>35000</v>
      </c>
      <c r="I4783" s="7">
        <v>35000</v>
      </c>
      <c r="J4783" s="4" t="s">
        <v>19</v>
      </c>
      <c r="K4783" s="8" t="s">
        <v>16</v>
      </c>
      <c r="L4783" s="3"/>
    </row>
    <row r="4784" spans="1:12" ht="114.95" customHeight="1">
      <c r="A4784" s="32">
        <v>4729</v>
      </c>
      <c r="B4784" s="2">
        <v>43656</v>
      </c>
      <c r="C4784" s="3" t="s">
        <v>4178</v>
      </c>
      <c r="D4784" s="3" t="s">
        <v>3805</v>
      </c>
      <c r="E4784" s="4" t="s">
        <v>198</v>
      </c>
      <c r="F4784" s="2">
        <f t="shared" si="209"/>
        <v>43670</v>
      </c>
      <c r="G4784" s="5">
        <v>43709</v>
      </c>
      <c r="H4784" s="6">
        <v>35000</v>
      </c>
      <c r="I4784" s="9">
        <v>35000</v>
      </c>
      <c r="J4784" s="4" t="s">
        <v>73</v>
      </c>
      <c r="K4784" s="8" t="s">
        <v>16</v>
      </c>
      <c r="L4784" s="3"/>
    </row>
    <row r="4785" spans="1:12" ht="114.95" customHeight="1">
      <c r="A4785" s="32">
        <v>4730</v>
      </c>
      <c r="B4785" s="2">
        <v>43662</v>
      </c>
      <c r="C4785" s="3" t="s">
        <v>4178</v>
      </c>
      <c r="D4785" s="3" t="s">
        <v>323</v>
      </c>
      <c r="E4785" s="4" t="s">
        <v>2650</v>
      </c>
      <c r="F4785" s="2">
        <f t="shared" si="209"/>
        <v>43676</v>
      </c>
      <c r="G4785" s="5">
        <v>43699</v>
      </c>
      <c r="H4785" s="6">
        <v>50000</v>
      </c>
      <c r="I4785" s="7">
        <v>50000</v>
      </c>
      <c r="J4785" s="4" t="s">
        <v>19</v>
      </c>
      <c r="K4785" s="8" t="s">
        <v>16</v>
      </c>
      <c r="L4785" s="3"/>
    </row>
    <row r="4786" spans="1:12" ht="114.95" customHeight="1">
      <c r="A4786" s="32">
        <v>4731</v>
      </c>
      <c r="B4786" s="2">
        <v>43662</v>
      </c>
      <c r="C4786" s="3" t="s">
        <v>4178</v>
      </c>
      <c r="D4786" s="3" t="s">
        <v>727</v>
      </c>
      <c r="E4786" s="4" t="s">
        <v>518</v>
      </c>
      <c r="F4786" s="2">
        <f t="shared" si="209"/>
        <v>43676</v>
      </c>
      <c r="G4786" s="5">
        <v>43709</v>
      </c>
      <c r="H4786" s="6">
        <v>50000</v>
      </c>
      <c r="I4786" s="9">
        <v>50000</v>
      </c>
      <c r="J4786" s="4" t="s">
        <v>19</v>
      </c>
      <c r="K4786" s="8" t="s">
        <v>16</v>
      </c>
      <c r="L4786" s="3"/>
    </row>
    <row r="4787" spans="1:12" ht="114.95" customHeight="1">
      <c r="A4787" s="32">
        <v>4732</v>
      </c>
      <c r="B4787" s="2">
        <v>43662</v>
      </c>
      <c r="C4787" s="3" t="s">
        <v>4178</v>
      </c>
      <c r="D4787" s="3" t="s">
        <v>35</v>
      </c>
      <c r="E4787" s="4" t="s">
        <v>136</v>
      </c>
      <c r="F4787" s="2">
        <f t="shared" si="209"/>
        <v>43676</v>
      </c>
      <c r="G4787" s="5">
        <v>43770</v>
      </c>
      <c r="H4787" s="6">
        <v>405000</v>
      </c>
      <c r="I4787" s="7">
        <v>405000</v>
      </c>
      <c r="J4787" s="4" t="s">
        <v>19</v>
      </c>
      <c r="K4787" s="8" t="s">
        <v>16</v>
      </c>
      <c r="L4787" s="3"/>
    </row>
    <row r="4788" spans="1:12" ht="114.95" customHeight="1">
      <c r="A4788" s="32">
        <v>4733</v>
      </c>
      <c r="B4788" s="2">
        <v>43662</v>
      </c>
      <c r="C4788" s="3" t="s">
        <v>4178</v>
      </c>
      <c r="D4788" s="3" t="s">
        <v>2011</v>
      </c>
      <c r="E4788" s="4" t="s">
        <v>158</v>
      </c>
      <c r="F4788" s="2">
        <f t="shared" si="209"/>
        <v>43676</v>
      </c>
      <c r="G4788" s="5">
        <v>43770</v>
      </c>
      <c r="H4788" s="6">
        <v>180000</v>
      </c>
      <c r="I4788" s="7">
        <v>180000</v>
      </c>
      <c r="J4788" s="4" t="s">
        <v>19</v>
      </c>
      <c r="K4788" s="8" t="s">
        <v>16</v>
      </c>
      <c r="L4788" s="3"/>
    </row>
    <row r="4789" spans="1:12" ht="114.95" customHeight="1">
      <c r="A4789" s="32">
        <v>4734</v>
      </c>
      <c r="B4789" s="2">
        <v>43662</v>
      </c>
      <c r="C4789" s="3" t="s">
        <v>4178</v>
      </c>
      <c r="D4789" s="3" t="s">
        <v>55</v>
      </c>
      <c r="E4789" s="4" t="s">
        <v>56</v>
      </c>
      <c r="F4789" s="2">
        <f t="shared" si="209"/>
        <v>43676</v>
      </c>
      <c r="G4789" s="5">
        <v>43770</v>
      </c>
      <c r="H4789" s="6">
        <v>75000</v>
      </c>
      <c r="I4789" s="7">
        <v>75000</v>
      </c>
      <c r="J4789" s="4" t="s">
        <v>19</v>
      </c>
      <c r="K4789" s="8" t="s">
        <v>16</v>
      </c>
      <c r="L4789" s="3"/>
    </row>
    <row r="4790" spans="1:12" ht="114.95" customHeight="1">
      <c r="A4790" s="32">
        <v>4723</v>
      </c>
      <c r="B4790" s="2">
        <v>43664</v>
      </c>
      <c r="C4790" s="3" t="s">
        <v>4178</v>
      </c>
      <c r="D4790" s="3" t="s">
        <v>308</v>
      </c>
      <c r="E4790" s="4" t="s">
        <v>513</v>
      </c>
      <c r="F4790" s="2">
        <f t="shared" si="209"/>
        <v>43678</v>
      </c>
      <c r="G4790" s="5">
        <v>43709</v>
      </c>
      <c r="H4790" s="6">
        <v>50000</v>
      </c>
      <c r="I4790" s="7">
        <v>50000</v>
      </c>
      <c r="J4790" s="4" t="s">
        <v>19</v>
      </c>
      <c r="K4790" s="8" t="s">
        <v>16</v>
      </c>
      <c r="L4790" s="3"/>
    </row>
    <row r="4791" spans="1:12" ht="114.95" customHeight="1">
      <c r="A4791" s="32">
        <v>4735</v>
      </c>
      <c r="B4791" s="2">
        <v>43693</v>
      </c>
      <c r="C4791" s="3" t="s">
        <v>4178</v>
      </c>
      <c r="D4791" s="3" t="s">
        <v>4201</v>
      </c>
      <c r="E4791" s="4" t="s">
        <v>433</v>
      </c>
      <c r="F4791" s="2">
        <f t="shared" si="209"/>
        <v>43707</v>
      </c>
      <c r="G4791" s="5">
        <v>43709</v>
      </c>
      <c r="H4791" s="6">
        <f>223200+65000</f>
        <v>288200</v>
      </c>
      <c r="I4791" s="7">
        <f>223200+65000</f>
        <v>288200</v>
      </c>
      <c r="J4791" s="4" t="s">
        <v>19</v>
      </c>
      <c r="K4791" s="8" t="s">
        <v>16</v>
      </c>
      <c r="L4791" s="3"/>
    </row>
    <row r="4792" spans="1:12" ht="114.95" customHeight="1">
      <c r="A4792" s="32">
        <v>4737</v>
      </c>
      <c r="B4792" s="2">
        <v>43726.429166666669</v>
      </c>
      <c r="C4792" s="3" t="s">
        <v>4178</v>
      </c>
      <c r="D4792" s="3" t="s">
        <v>4202</v>
      </c>
      <c r="E4792" s="4" t="s">
        <v>4203</v>
      </c>
      <c r="F4792" s="2">
        <v>43740</v>
      </c>
      <c r="G4792" s="5">
        <v>43738</v>
      </c>
      <c r="H4792" s="6">
        <v>19620</v>
      </c>
      <c r="I4792" s="7">
        <v>59600</v>
      </c>
      <c r="J4792" s="4" t="s">
        <v>15</v>
      </c>
      <c r="K4792" s="8" t="s">
        <v>16</v>
      </c>
      <c r="L4792" s="3"/>
    </row>
    <row r="4793" spans="1:12" ht="114.95" customHeight="1">
      <c r="A4793" s="32">
        <v>4736</v>
      </c>
      <c r="B4793" s="2">
        <v>43726.429861111108</v>
      </c>
      <c r="C4793" s="3" t="s">
        <v>4178</v>
      </c>
      <c r="D4793" s="3" t="s">
        <v>3271</v>
      </c>
      <c r="E4793" s="4" t="s">
        <v>4204</v>
      </c>
      <c r="F4793" s="2">
        <v>43740</v>
      </c>
      <c r="G4793" s="5">
        <v>43738</v>
      </c>
      <c r="H4793" s="6">
        <v>42765</v>
      </c>
      <c r="I4793" s="7">
        <v>60000</v>
      </c>
      <c r="J4793" s="4" t="s">
        <v>19</v>
      </c>
      <c r="K4793" s="8" t="s">
        <v>16</v>
      </c>
      <c r="L4793" s="3"/>
    </row>
    <row r="4794" spans="1:12" ht="114.95" customHeight="1">
      <c r="A4794" s="32">
        <v>4738</v>
      </c>
      <c r="B4794" s="2">
        <v>43773.37777777778</v>
      </c>
      <c r="C4794" s="3" t="s">
        <v>4178</v>
      </c>
      <c r="D4794" s="3" t="s">
        <v>4202</v>
      </c>
      <c r="E4794" s="4" t="s">
        <v>4203</v>
      </c>
      <c r="F4794" s="2">
        <f>SUM(B4794+14)</f>
        <v>43787.37777777778</v>
      </c>
      <c r="G4794" s="5">
        <v>43738</v>
      </c>
      <c r="H4794" s="6">
        <v>19620</v>
      </c>
      <c r="I4794" s="7">
        <v>59600</v>
      </c>
      <c r="J4794" s="4" t="s">
        <v>15</v>
      </c>
      <c r="K4794" s="8" t="s">
        <v>16</v>
      </c>
      <c r="L4794" s="3"/>
    </row>
    <row r="4795" spans="1:12" ht="114.95" customHeight="1">
      <c r="A4795" s="32">
        <v>4739</v>
      </c>
      <c r="B4795" s="2">
        <v>43773.378472222219</v>
      </c>
      <c r="C4795" s="3" t="s">
        <v>4178</v>
      </c>
      <c r="D4795" s="3" t="s">
        <v>3271</v>
      </c>
      <c r="E4795" s="4" t="s">
        <v>4204</v>
      </c>
      <c r="F4795" s="2">
        <f>SUM(B4795+14)</f>
        <v>43787.378472222219</v>
      </c>
      <c r="G4795" s="5">
        <v>43738</v>
      </c>
      <c r="H4795" s="6">
        <v>42765</v>
      </c>
      <c r="I4795" s="7">
        <v>60000</v>
      </c>
      <c r="J4795" s="4" t="s">
        <v>15</v>
      </c>
      <c r="K4795" s="8" t="s">
        <v>16</v>
      </c>
      <c r="L4795" s="3"/>
    </row>
    <row r="4796" spans="1:12" ht="114.95" customHeight="1">
      <c r="A4796" s="32">
        <v>4740</v>
      </c>
      <c r="B4796" s="2">
        <v>43923.685416666667</v>
      </c>
      <c r="C4796" s="3" t="s">
        <v>4178</v>
      </c>
      <c r="D4796" s="3" t="s">
        <v>4205</v>
      </c>
      <c r="E4796" s="3" t="s">
        <v>4206</v>
      </c>
      <c r="F4796" s="2">
        <v>43938</v>
      </c>
      <c r="G4796" s="2">
        <v>43941</v>
      </c>
      <c r="H4796" s="10">
        <v>12000</v>
      </c>
      <c r="I4796" s="10">
        <v>35000</v>
      </c>
      <c r="J4796" s="3" t="s">
        <v>15</v>
      </c>
      <c r="K4796" s="3" t="s">
        <v>16</v>
      </c>
      <c r="L4796" s="3"/>
    </row>
    <row r="4797" spans="1:12" ht="114.95" customHeight="1">
      <c r="A4797" s="32">
        <v>4741</v>
      </c>
      <c r="B4797" s="2">
        <v>43964.751388888886</v>
      </c>
      <c r="C4797" s="3" t="s">
        <v>4178</v>
      </c>
      <c r="D4797" s="3" t="s">
        <v>517</v>
      </c>
      <c r="E4797" s="3" t="s">
        <v>3649</v>
      </c>
      <c r="F4797" s="2">
        <f>SUM(B4797+14)</f>
        <v>43978.751388888886</v>
      </c>
      <c r="G4797" s="2">
        <v>43980</v>
      </c>
      <c r="H4797" s="10">
        <v>21600</v>
      </c>
      <c r="I4797" s="10">
        <v>50000</v>
      </c>
      <c r="J4797" s="3" t="s">
        <v>64</v>
      </c>
      <c r="K4797" s="3" t="s">
        <v>16</v>
      </c>
      <c r="L4797" s="3"/>
    </row>
    <row r="4798" spans="1:12" ht="114.95" customHeight="1">
      <c r="A4798" s="32">
        <v>4742</v>
      </c>
      <c r="B4798" s="2">
        <v>44001.488888888889</v>
      </c>
      <c r="C4798" s="3" t="s">
        <v>4178</v>
      </c>
      <c r="D4798" s="3" t="s">
        <v>139</v>
      </c>
      <c r="E4798" s="3" t="s">
        <v>402</v>
      </c>
      <c r="F4798" s="2">
        <f>SUM(B4798+14)</f>
        <v>44015.488888888889</v>
      </c>
      <c r="G4798" s="2">
        <v>43913</v>
      </c>
      <c r="H4798" s="10">
        <v>24000</v>
      </c>
      <c r="I4798" s="10">
        <v>85000</v>
      </c>
      <c r="J4798" s="3" t="s">
        <v>61</v>
      </c>
      <c r="K4798" s="3" t="s">
        <v>16</v>
      </c>
      <c r="L4798" s="3"/>
    </row>
    <row r="4799" spans="1:12" ht="114.95" customHeight="1">
      <c r="A4799" s="32">
        <v>4743</v>
      </c>
      <c r="B4799" s="2">
        <v>44013.674305555556</v>
      </c>
      <c r="C4799" s="3" t="s">
        <v>4178</v>
      </c>
      <c r="D4799" s="3" t="s">
        <v>1287</v>
      </c>
      <c r="E4799" s="3" t="s">
        <v>4207</v>
      </c>
      <c r="F4799" s="2">
        <v>44024</v>
      </c>
      <c r="G4799" s="2">
        <v>43992</v>
      </c>
      <c r="H4799" s="10">
        <v>54000</v>
      </c>
      <c r="I4799" s="10">
        <v>66000</v>
      </c>
      <c r="J4799" s="3" t="s">
        <v>15</v>
      </c>
      <c r="K4799" s="3" t="s">
        <v>16</v>
      </c>
      <c r="L4799" s="3"/>
    </row>
    <row r="4800" spans="1:12" ht="114.95" customHeight="1">
      <c r="A4800" s="32">
        <v>4744</v>
      </c>
      <c r="B4800" s="2">
        <v>44015.941666666666</v>
      </c>
      <c r="C4800" s="3" t="s">
        <v>4178</v>
      </c>
      <c r="D4800" s="3" t="s">
        <v>179</v>
      </c>
      <c r="E4800" s="3" t="s">
        <v>3967</v>
      </c>
      <c r="F4800" s="2">
        <v>44026</v>
      </c>
      <c r="G4800" s="2">
        <v>44039</v>
      </c>
      <c r="H4800" s="10">
        <v>80000</v>
      </c>
      <c r="I4800" s="10">
        <v>150000</v>
      </c>
      <c r="J4800" s="3" t="s">
        <v>19</v>
      </c>
      <c r="K4800" s="3" t="s">
        <v>16</v>
      </c>
      <c r="L4800" s="3"/>
    </row>
    <row r="4801" spans="1:12" ht="114.95" customHeight="1">
      <c r="A4801" s="32">
        <v>4745</v>
      </c>
      <c r="B4801" s="2">
        <v>44028.94027777778</v>
      </c>
      <c r="C4801" s="3" t="s">
        <v>4178</v>
      </c>
      <c r="D4801" s="3" t="s">
        <v>3313</v>
      </c>
      <c r="E4801" s="3" t="s">
        <v>292</v>
      </c>
      <c r="F4801" s="2">
        <f>SUM(B4801+14)</f>
        <v>44042.94027777778</v>
      </c>
      <c r="G4801" s="2">
        <v>44048</v>
      </c>
      <c r="H4801" s="10">
        <v>75000</v>
      </c>
      <c r="I4801" s="10">
        <v>95000</v>
      </c>
      <c r="J4801" s="3" t="s">
        <v>15</v>
      </c>
      <c r="K4801" s="3" t="s">
        <v>16</v>
      </c>
      <c r="L4801" s="3"/>
    </row>
    <row r="4802" spans="1:12" ht="114.95" customHeight="1">
      <c r="A4802" s="32">
        <v>4756</v>
      </c>
      <c r="B4802" s="21">
        <v>44070.486805555556</v>
      </c>
      <c r="C4802" s="13" t="s">
        <v>4178</v>
      </c>
      <c r="D4802" s="13" t="s">
        <v>4208</v>
      </c>
      <c r="E4802" s="13" t="s">
        <v>4209</v>
      </c>
      <c r="F4802" s="22">
        <f>SUM(B4802+14)</f>
        <v>44084.486805555556</v>
      </c>
      <c r="G4802" s="21">
        <v>44060</v>
      </c>
      <c r="H4802" s="23">
        <v>30000</v>
      </c>
      <c r="I4802" s="23">
        <v>45000</v>
      </c>
      <c r="J4802" s="13" t="s">
        <v>19</v>
      </c>
      <c r="K4802" s="24" t="s">
        <v>16</v>
      </c>
      <c r="L4802" s="3"/>
    </row>
    <row r="4803" spans="1:12" ht="114.95" customHeight="1">
      <c r="A4803" s="32">
        <v>4746</v>
      </c>
      <c r="B4803" s="2">
        <v>44070.895833333336</v>
      </c>
      <c r="C4803" s="3" t="s">
        <v>4178</v>
      </c>
      <c r="D4803" s="3" t="s">
        <v>129</v>
      </c>
      <c r="E4803" s="3" t="s">
        <v>4210</v>
      </c>
      <c r="F4803" s="2">
        <v>44082</v>
      </c>
      <c r="G4803" s="2">
        <v>44089</v>
      </c>
      <c r="H4803" s="10">
        <v>40000</v>
      </c>
      <c r="I4803" s="10">
        <v>50000</v>
      </c>
      <c r="J4803" s="3" t="s">
        <v>19</v>
      </c>
      <c r="K4803" s="3" t="s">
        <v>16</v>
      </c>
      <c r="L4803" s="3"/>
    </row>
    <row r="4804" spans="1:12" ht="114.95" customHeight="1">
      <c r="A4804" s="32">
        <v>4757</v>
      </c>
      <c r="B4804" s="21">
        <v>44070.895833333336</v>
      </c>
      <c r="C4804" s="13" t="s">
        <v>4178</v>
      </c>
      <c r="D4804" s="13" t="s">
        <v>129</v>
      </c>
      <c r="E4804" s="13" t="s">
        <v>4210</v>
      </c>
      <c r="F4804" s="21">
        <f>SUM(B4804+14)</f>
        <v>44084.895833333336</v>
      </c>
      <c r="G4804" s="21">
        <v>44089</v>
      </c>
      <c r="H4804" s="23">
        <v>40000</v>
      </c>
      <c r="I4804" s="23">
        <v>50000</v>
      </c>
      <c r="J4804" s="13" t="s">
        <v>19</v>
      </c>
      <c r="K4804" s="24" t="s">
        <v>16</v>
      </c>
      <c r="L4804" s="3"/>
    </row>
    <row r="4805" spans="1:12" ht="114.95" customHeight="1">
      <c r="A4805" s="32">
        <v>4747</v>
      </c>
      <c r="B4805" s="2">
        <v>44070.897222222222</v>
      </c>
      <c r="C4805" s="3" t="s">
        <v>4178</v>
      </c>
      <c r="D4805" s="3" t="s">
        <v>521</v>
      </c>
      <c r="E4805" s="3" t="s">
        <v>126</v>
      </c>
      <c r="F4805" s="2">
        <v>44082</v>
      </c>
      <c r="G4805" s="2">
        <v>44088</v>
      </c>
      <c r="H4805" s="10">
        <v>55000</v>
      </c>
      <c r="I4805" s="10">
        <v>65000</v>
      </c>
      <c r="J4805" s="3" t="s">
        <v>19</v>
      </c>
      <c r="K4805" s="3" t="s">
        <v>16</v>
      </c>
      <c r="L4805" s="3"/>
    </row>
    <row r="4806" spans="1:12" ht="114.95" customHeight="1">
      <c r="A4806" s="32">
        <v>4748</v>
      </c>
      <c r="B4806" s="2">
        <v>44070.898611111108</v>
      </c>
      <c r="C4806" s="3" t="s">
        <v>4178</v>
      </c>
      <c r="D4806" s="3" t="s">
        <v>43</v>
      </c>
      <c r="E4806" s="3" t="s">
        <v>4211</v>
      </c>
      <c r="F4806" s="2">
        <v>44082</v>
      </c>
      <c r="G4806" s="2">
        <v>44088</v>
      </c>
      <c r="H4806" s="10">
        <v>50000</v>
      </c>
      <c r="I4806" s="10">
        <v>60000</v>
      </c>
      <c r="J4806" s="3" t="s">
        <v>19</v>
      </c>
      <c r="K4806" s="3" t="s">
        <v>16</v>
      </c>
      <c r="L4806" s="3"/>
    </row>
    <row r="4807" spans="1:12" ht="114.95" customHeight="1">
      <c r="A4807" s="32">
        <v>4749</v>
      </c>
      <c r="B4807" s="2">
        <v>44070.910416666666</v>
      </c>
      <c r="C4807" s="3" t="s">
        <v>4178</v>
      </c>
      <c r="D4807" s="3" t="s">
        <v>35</v>
      </c>
      <c r="E4807" s="3" t="s">
        <v>136</v>
      </c>
      <c r="F4807" s="2">
        <v>44082</v>
      </c>
      <c r="G4807" s="2">
        <v>44088</v>
      </c>
      <c r="H4807" s="10">
        <v>100000</v>
      </c>
      <c r="I4807" s="10">
        <v>125000</v>
      </c>
      <c r="J4807" s="3" t="s">
        <v>19</v>
      </c>
      <c r="K4807" s="3" t="s">
        <v>16</v>
      </c>
      <c r="L4807" s="3"/>
    </row>
    <row r="4808" spans="1:12" ht="114.95" customHeight="1">
      <c r="A4808" s="32">
        <v>4750</v>
      </c>
      <c r="B4808" s="2">
        <v>44070.913194444445</v>
      </c>
      <c r="C4808" s="3" t="s">
        <v>4178</v>
      </c>
      <c r="D4808" s="3" t="s">
        <v>76</v>
      </c>
      <c r="E4808" s="3" t="s">
        <v>313</v>
      </c>
      <c r="F4808" s="2">
        <v>44082</v>
      </c>
      <c r="G4808" s="2">
        <v>44091</v>
      </c>
      <c r="H4808" s="10">
        <v>55000</v>
      </c>
      <c r="I4808" s="10">
        <v>65000</v>
      </c>
      <c r="J4808" s="3" t="s">
        <v>19</v>
      </c>
      <c r="K4808" s="3" t="s">
        <v>16</v>
      </c>
      <c r="L4808" s="3"/>
    </row>
    <row r="4809" spans="1:12" ht="114.95" customHeight="1">
      <c r="A4809" s="32">
        <v>4751</v>
      </c>
      <c r="B4809" s="2">
        <v>44070.913888888892</v>
      </c>
      <c r="C4809" s="3" t="s">
        <v>4178</v>
      </c>
      <c r="D4809" s="3" t="s">
        <v>76</v>
      </c>
      <c r="E4809" s="3" t="s">
        <v>264</v>
      </c>
      <c r="F4809" s="2">
        <v>44082</v>
      </c>
      <c r="G4809" s="2">
        <v>44091</v>
      </c>
      <c r="H4809" s="10">
        <v>95000</v>
      </c>
      <c r="I4809" s="10">
        <v>125000</v>
      </c>
      <c r="J4809" s="3" t="s">
        <v>19</v>
      </c>
      <c r="K4809" s="3" t="s">
        <v>16</v>
      </c>
      <c r="L4809" s="3"/>
    </row>
    <row r="4810" spans="1:12" ht="114.95" customHeight="1">
      <c r="A4810" s="32">
        <v>4752</v>
      </c>
      <c r="B4810" s="2">
        <v>44070.927777777775</v>
      </c>
      <c r="C4810" s="3" t="s">
        <v>4178</v>
      </c>
      <c r="D4810" s="3" t="s">
        <v>950</v>
      </c>
      <c r="E4810" s="3" t="s">
        <v>124</v>
      </c>
      <c r="F4810" s="2">
        <v>44082</v>
      </c>
      <c r="G4810" s="2">
        <v>44092</v>
      </c>
      <c r="H4810" s="10">
        <v>650000</v>
      </c>
      <c r="I4810" s="10">
        <v>650000</v>
      </c>
      <c r="J4810" s="3" t="s">
        <v>19</v>
      </c>
      <c r="K4810" s="3" t="s">
        <v>16</v>
      </c>
      <c r="L4810" s="3"/>
    </row>
    <row r="4811" spans="1:12" ht="114.95" customHeight="1">
      <c r="A4811" s="32">
        <v>4758</v>
      </c>
      <c r="B4811" s="21">
        <v>44070.929166666669</v>
      </c>
      <c r="C4811" s="13" t="s">
        <v>4178</v>
      </c>
      <c r="D4811" s="13" t="s">
        <v>188</v>
      </c>
      <c r="E4811" s="13" t="s">
        <v>4212</v>
      </c>
      <c r="F4811" s="22">
        <f>SUM(B4811+14)</f>
        <v>44084.929166666669</v>
      </c>
      <c r="G4811" s="21">
        <v>44076</v>
      </c>
      <c r="H4811" s="23">
        <v>50000</v>
      </c>
      <c r="I4811" s="23">
        <v>65000</v>
      </c>
      <c r="J4811" s="13" t="s">
        <v>19</v>
      </c>
      <c r="K4811" s="24" t="s">
        <v>16</v>
      </c>
      <c r="L4811" s="3"/>
    </row>
    <row r="4812" spans="1:12" ht="114.95" customHeight="1">
      <c r="A4812" s="32">
        <v>4753</v>
      </c>
      <c r="B4812" s="2">
        <v>44070.945138888892</v>
      </c>
      <c r="C4812" s="3" t="s">
        <v>4178</v>
      </c>
      <c r="D4812" s="3" t="s">
        <v>4213</v>
      </c>
      <c r="E4812" s="3" t="s">
        <v>4214</v>
      </c>
      <c r="F4812" s="2">
        <v>44082</v>
      </c>
      <c r="G4812" s="2">
        <v>44013</v>
      </c>
      <c r="H4812" s="10">
        <v>25000</v>
      </c>
      <c r="I4812" s="10">
        <v>50000</v>
      </c>
      <c r="J4812" s="3" t="s">
        <v>15</v>
      </c>
      <c r="K4812" s="3" t="s">
        <v>16</v>
      </c>
      <c r="L4812" s="3"/>
    </row>
    <row r="4813" spans="1:12" ht="114.95" customHeight="1">
      <c r="A4813" s="32">
        <v>4754</v>
      </c>
      <c r="B4813" s="2">
        <v>44071.931250000001</v>
      </c>
      <c r="C4813" s="3" t="s">
        <v>4178</v>
      </c>
      <c r="D4813" s="3" t="s">
        <v>321</v>
      </c>
      <c r="E4813" s="3" t="s">
        <v>4215</v>
      </c>
      <c r="F4813" s="2">
        <v>44083</v>
      </c>
      <c r="G4813" s="2">
        <v>44040</v>
      </c>
      <c r="H4813" s="10">
        <v>25000</v>
      </c>
      <c r="I4813" s="10">
        <v>34000</v>
      </c>
      <c r="J4813" s="3" t="s">
        <v>73</v>
      </c>
      <c r="K4813" s="3" t="s">
        <v>16</v>
      </c>
      <c r="L4813" s="3"/>
    </row>
    <row r="4814" spans="1:12" ht="114.95" customHeight="1">
      <c r="A4814" s="32">
        <v>4755</v>
      </c>
      <c r="B4814" s="2">
        <v>44071.93472222222</v>
      </c>
      <c r="C4814" s="3" t="s">
        <v>4178</v>
      </c>
      <c r="D4814" s="3" t="s">
        <v>360</v>
      </c>
      <c r="E4814" s="3" t="s">
        <v>513</v>
      </c>
      <c r="F4814" s="2">
        <v>44083</v>
      </c>
      <c r="G4814" s="2">
        <v>44090</v>
      </c>
      <c r="H4814" s="10">
        <v>88000</v>
      </c>
      <c r="I4814" s="10">
        <v>100000</v>
      </c>
      <c r="J4814" s="3" t="s">
        <v>19</v>
      </c>
      <c r="K4814" s="3" t="s">
        <v>16</v>
      </c>
      <c r="L4814" s="3"/>
    </row>
    <row r="4815" spans="1:12" ht="114.95" customHeight="1">
      <c r="A4815" s="32">
        <v>4759</v>
      </c>
      <c r="B4815" s="21">
        <v>44078.035416666666</v>
      </c>
      <c r="C4815" s="13" t="s">
        <v>4178</v>
      </c>
      <c r="D4815" s="13" t="s">
        <v>666</v>
      </c>
      <c r="E4815" s="13" t="s">
        <v>4216</v>
      </c>
      <c r="F4815" s="22">
        <f t="shared" ref="F4815:F4828" si="210">SUM(B4815+14)</f>
        <v>44092.035416666666</v>
      </c>
      <c r="G4815" s="21">
        <v>44104</v>
      </c>
      <c r="H4815" s="23">
        <v>35000</v>
      </c>
      <c r="I4815" s="23">
        <v>200000</v>
      </c>
      <c r="J4815" s="13" t="s">
        <v>15</v>
      </c>
      <c r="K4815" s="24" t="s">
        <v>16</v>
      </c>
      <c r="L4815" s="3"/>
    </row>
    <row r="4816" spans="1:12" ht="114.95" customHeight="1">
      <c r="A4816" s="32">
        <v>4760</v>
      </c>
      <c r="B4816" s="21">
        <v>44078.727777777778</v>
      </c>
      <c r="C4816" s="13" t="s">
        <v>4178</v>
      </c>
      <c r="D4816" s="13" t="s">
        <v>4183</v>
      </c>
      <c r="E4816" s="13" t="s">
        <v>4217</v>
      </c>
      <c r="F4816" s="22">
        <f t="shared" si="210"/>
        <v>44092.727777777778</v>
      </c>
      <c r="G4816" s="21">
        <v>44105</v>
      </c>
      <c r="H4816" s="23">
        <v>84000</v>
      </c>
      <c r="I4816" s="23">
        <v>100000</v>
      </c>
      <c r="J4816" s="13" t="s">
        <v>19</v>
      </c>
      <c r="K4816" s="24" t="s">
        <v>16</v>
      </c>
      <c r="L4816" s="3"/>
    </row>
    <row r="4817" spans="1:12" ht="114.95" customHeight="1">
      <c r="A4817" s="32">
        <v>4761</v>
      </c>
      <c r="B4817" s="21">
        <v>44099.44027777778</v>
      </c>
      <c r="C4817" s="13" t="s">
        <v>4178</v>
      </c>
      <c r="D4817" s="13" t="s">
        <v>2420</v>
      </c>
      <c r="E4817" s="13" t="s">
        <v>4218</v>
      </c>
      <c r="F4817" s="22">
        <f t="shared" si="210"/>
        <v>44113.44027777778</v>
      </c>
      <c r="G4817" s="21">
        <v>44098</v>
      </c>
      <c r="H4817" s="23">
        <v>25000</v>
      </c>
      <c r="I4817" s="23">
        <v>75000</v>
      </c>
      <c r="J4817" s="13" t="s">
        <v>15</v>
      </c>
      <c r="K4817" s="24" t="s">
        <v>16</v>
      </c>
      <c r="L4817" s="3"/>
    </row>
    <row r="4818" spans="1:12" ht="114.95" customHeight="1">
      <c r="A4818" s="32">
        <v>4762</v>
      </c>
      <c r="B4818" s="21">
        <v>44102</v>
      </c>
      <c r="C4818" s="13" t="s">
        <v>4178</v>
      </c>
      <c r="D4818" s="13" t="s">
        <v>4219</v>
      </c>
      <c r="E4818" s="13" t="s">
        <v>4220</v>
      </c>
      <c r="F4818" s="22">
        <f t="shared" si="210"/>
        <v>44116</v>
      </c>
      <c r="G4818" s="21">
        <v>44099</v>
      </c>
      <c r="H4818" s="23">
        <v>25000</v>
      </c>
      <c r="I4818" s="23">
        <v>40000</v>
      </c>
      <c r="J4818" s="13" t="s">
        <v>19</v>
      </c>
      <c r="K4818" s="24" t="s">
        <v>16</v>
      </c>
      <c r="L4818" s="3"/>
    </row>
    <row r="4819" spans="1:12" ht="114.95" customHeight="1">
      <c r="A4819" s="32">
        <v>4763</v>
      </c>
      <c r="B4819" s="2">
        <v>44239.65347222222</v>
      </c>
      <c r="C4819" s="3" t="s">
        <v>4178</v>
      </c>
      <c r="D4819" s="3" t="s">
        <v>4221</v>
      </c>
      <c r="E4819" s="4" t="s">
        <v>4222</v>
      </c>
      <c r="F4819" s="2">
        <f t="shared" si="210"/>
        <v>44253.65347222222</v>
      </c>
      <c r="G4819" s="5">
        <v>44228</v>
      </c>
      <c r="H4819" s="6">
        <v>178610</v>
      </c>
      <c r="I4819" s="7">
        <v>400000</v>
      </c>
      <c r="J4819" s="4" t="s">
        <v>19</v>
      </c>
      <c r="K4819" s="8" t="s">
        <v>15</v>
      </c>
      <c r="L4819" s="3" t="s">
        <v>4223</v>
      </c>
    </row>
    <row r="4820" spans="1:12" ht="114.95" customHeight="1">
      <c r="A4820" s="32">
        <v>4764</v>
      </c>
      <c r="B4820" s="2">
        <v>44258.429861111108</v>
      </c>
      <c r="C4820" s="3" t="s">
        <v>4178</v>
      </c>
      <c r="D4820" s="3" t="s">
        <v>4205</v>
      </c>
      <c r="E4820" s="4" t="s">
        <v>4224</v>
      </c>
      <c r="F4820" s="2">
        <f t="shared" si="210"/>
        <v>44272.429861111108</v>
      </c>
      <c r="G4820" s="5">
        <v>44270</v>
      </c>
      <c r="H4820" s="6">
        <v>24000</v>
      </c>
      <c r="I4820" s="7">
        <v>45000</v>
      </c>
      <c r="J4820" s="4" t="s">
        <v>19</v>
      </c>
      <c r="K4820" s="8" t="s">
        <v>16</v>
      </c>
      <c r="L4820" s="3"/>
    </row>
    <row r="4821" spans="1:12" ht="114.95" customHeight="1">
      <c r="A4821" s="32">
        <v>4765</v>
      </c>
      <c r="B4821" s="2">
        <v>44258.674305555556</v>
      </c>
      <c r="C4821" s="3" t="s">
        <v>4178</v>
      </c>
      <c r="D4821" s="3" t="s">
        <v>4219</v>
      </c>
      <c r="E4821" s="4" t="s">
        <v>996</v>
      </c>
      <c r="F4821" s="2">
        <f t="shared" si="210"/>
        <v>44272.674305555556</v>
      </c>
      <c r="G4821" s="5">
        <v>43646</v>
      </c>
      <c r="H4821" s="6">
        <v>35000</v>
      </c>
      <c r="I4821" s="7">
        <v>55000</v>
      </c>
      <c r="J4821" s="4" t="s">
        <v>19</v>
      </c>
      <c r="K4821" s="8" t="s">
        <v>16</v>
      </c>
      <c r="L4821" s="3" t="s">
        <v>1097</v>
      </c>
    </row>
    <row r="4822" spans="1:12" ht="114.95" customHeight="1">
      <c r="A4822" s="32">
        <v>4766</v>
      </c>
      <c r="B4822" s="2">
        <v>44258.681250000001</v>
      </c>
      <c r="C4822" s="3" t="s">
        <v>4178</v>
      </c>
      <c r="D4822" s="3" t="s">
        <v>1819</v>
      </c>
      <c r="E4822" s="4" t="s">
        <v>990</v>
      </c>
      <c r="F4822" s="2">
        <f t="shared" si="210"/>
        <v>44272.681250000001</v>
      </c>
      <c r="G4822" s="5">
        <v>44015</v>
      </c>
      <c r="H4822" s="6">
        <v>22000</v>
      </c>
      <c r="I4822" s="7">
        <v>30000</v>
      </c>
      <c r="J4822" s="4" t="s">
        <v>51</v>
      </c>
      <c r="K4822" s="8" t="s">
        <v>16</v>
      </c>
      <c r="L4822" s="3"/>
    </row>
    <row r="4823" spans="1:12" ht="114.95" customHeight="1">
      <c r="A4823" s="32">
        <v>4767</v>
      </c>
      <c r="B4823" s="2">
        <v>44272.845833333333</v>
      </c>
      <c r="C4823" s="3" t="s">
        <v>4178</v>
      </c>
      <c r="D4823" s="3" t="s">
        <v>1077</v>
      </c>
      <c r="E4823" s="4" t="s">
        <v>27</v>
      </c>
      <c r="F4823" s="2">
        <f t="shared" si="210"/>
        <v>44286.845833333333</v>
      </c>
      <c r="G4823" s="5">
        <v>43529</v>
      </c>
      <c r="H4823" s="6">
        <v>40000</v>
      </c>
      <c r="I4823" s="7">
        <v>65000</v>
      </c>
      <c r="J4823" s="4" t="s">
        <v>51</v>
      </c>
      <c r="K4823" s="8" t="s">
        <v>16</v>
      </c>
      <c r="L4823" s="3" t="s">
        <v>1097</v>
      </c>
    </row>
    <row r="4824" spans="1:12" ht="114.95" customHeight="1">
      <c r="A4824" s="32">
        <v>4768</v>
      </c>
      <c r="B4824" s="2">
        <v>44274.768055555556</v>
      </c>
      <c r="C4824" s="3" t="s">
        <v>4178</v>
      </c>
      <c r="D4824" s="3" t="s">
        <v>517</v>
      </c>
      <c r="E4824" s="4" t="s">
        <v>4225</v>
      </c>
      <c r="F4824" s="2">
        <f t="shared" si="210"/>
        <v>44288.768055555556</v>
      </c>
      <c r="G4824" s="5">
        <v>44336</v>
      </c>
      <c r="H4824" s="6">
        <v>50000</v>
      </c>
      <c r="I4824" s="7">
        <v>68000</v>
      </c>
      <c r="J4824" s="4" t="s">
        <v>19</v>
      </c>
      <c r="K4824" s="8" t="s">
        <v>16</v>
      </c>
      <c r="L4824" s="3"/>
    </row>
    <row r="4825" spans="1:12" ht="114.95" customHeight="1">
      <c r="A4825" s="32">
        <v>4769</v>
      </c>
      <c r="B4825" s="2">
        <v>44295.571527777778</v>
      </c>
      <c r="C4825" s="3" t="s">
        <v>4178</v>
      </c>
      <c r="D4825" s="3" t="s">
        <v>4226</v>
      </c>
      <c r="E4825" s="4" t="s">
        <v>4227</v>
      </c>
      <c r="F4825" s="2">
        <f t="shared" si="210"/>
        <v>44309.571527777778</v>
      </c>
      <c r="G4825" s="5">
        <v>44291</v>
      </c>
      <c r="H4825" s="6">
        <v>41000</v>
      </c>
      <c r="I4825" s="7">
        <v>70000</v>
      </c>
      <c r="J4825" s="4" t="s">
        <v>61</v>
      </c>
      <c r="K4825" s="8" t="s">
        <v>16</v>
      </c>
      <c r="L4825" s="3"/>
    </row>
    <row r="4826" spans="1:12" ht="114.95" customHeight="1">
      <c r="A4826" s="32">
        <v>4771</v>
      </c>
      <c r="B4826" s="2">
        <v>44300.613194444442</v>
      </c>
      <c r="C4826" s="3" t="s">
        <v>4178</v>
      </c>
      <c r="D4826" s="3" t="s">
        <v>283</v>
      </c>
      <c r="E4826" s="4" t="s">
        <v>4228</v>
      </c>
      <c r="F4826" s="2">
        <f t="shared" si="210"/>
        <v>44314.613194444442</v>
      </c>
      <c r="G4826" s="5">
        <v>44301</v>
      </c>
      <c r="H4826" s="6">
        <v>30000</v>
      </c>
      <c r="I4826" s="7">
        <v>35000</v>
      </c>
      <c r="J4826" s="4" t="s">
        <v>15</v>
      </c>
      <c r="K4826" s="8" t="s">
        <v>16</v>
      </c>
      <c r="L4826" s="3"/>
    </row>
    <row r="4827" spans="1:12" ht="114.95" customHeight="1">
      <c r="A4827" s="32">
        <v>4770</v>
      </c>
      <c r="B4827" s="2">
        <v>44300.771527777775</v>
      </c>
      <c r="C4827" s="3" t="s">
        <v>4178</v>
      </c>
      <c r="D4827" s="3" t="s">
        <v>4229</v>
      </c>
      <c r="E4827" s="4" t="s">
        <v>4230</v>
      </c>
      <c r="F4827" s="2">
        <f t="shared" si="210"/>
        <v>44314.771527777775</v>
      </c>
      <c r="G4827" s="5">
        <v>44309</v>
      </c>
      <c r="H4827" s="6">
        <v>20000</v>
      </c>
      <c r="I4827" s="7">
        <v>30000</v>
      </c>
      <c r="J4827" s="4" t="s">
        <v>15</v>
      </c>
      <c r="K4827" s="8" t="s">
        <v>16</v>
      </c>
      <c r="L4827" s="3"/>
    </row>
    <row r="4828" spans="1:12" ht="114.95" customHeight="1">
      <c r="A4828" s="32">
        <v>4772</v>
      </c>
      <c r="B4828" s="2">
        <v>44307.436111111114</v>
      </c>
      <c r="C4828" s="3" t="s">
        <v>4178</v>
      </c>
      <c r="D4828" s="3" t="s">
        <v>1287</v>
      </c>
      <c r="E4828" s="4" t="s">
        <v>4231</v>
      </c>
      <c r="F4828" s="2">
        <f t="shared" si="210"/>
        <v>44321.436111111114</v>
      </c>
      <c r="G4828" s="5">
        <v>44378</v>
      </c>
      <c r="H4828" s="6">
        <v>140800</v>
      </c>
      <c r="I4828" s="7">
        <v>160000</v>
      </c>
      <c r="J4828" s="4" t="s">
        <v>19</v>
      </c>
      <c r="K4828" s="8" t="s">
        <v>16</v>
      </c>
      <c r="L4828" s="3"/>
    </row>
    <row r="4829" spans="1:12" ht="114.95" customHeight="1">
      <c r="A4829" s="32">
        <v>4773</v>
      </c>
      <c r="B4829" s="2">
        <v>44330.648611111108</v>
      </c>
      <c r="C4829" s="3" t="s">
        <v>4178</v>
      </c>
      <c r="D4829" s="3" t="s">
        <v>3377</v>
      </c>
      <c r="E4829" s="4" t="s">
        <v>4232</v>
      </c>
      <c r="F4829" s="2">
        <f t="shared" ref="F4829:F4839" si="211">SUM(B4829 + 14)</f>
        <v>44344.648611111108</v>
      </c>
      <c r="G4829" s="5">
        <v>44323</v>
      </c>
      <c r="H4829" s="6">
        <v>1000000</v>
      </c>
      <c r="I4829" s="7">
        <v>1000000</v>
      </c>
      <c r="J4829" s="4" t="s">
        <v>15</v>
      </c>
      <c r="K4829" s="8" t="s">
        <v>16</v>
      </c>
      <c r="L4829" s="3"/>
    </row>
    <row r="4830" spans="1:12" ht="114.95" customHeight="1">
      <c r="A4830" s="32">
        <v>4774</v>
      </c>
      <c r="B4830" s="2">
        <v>44336.77847222222</v>
      </c>
      <c r="C4830" s="3" t="s">
        <v>4178</v>
      </c>
      <c r="D4830" s="3" t="s">
        <v>179</v>
      </c>
      <c r="E4830" s="4" t="s">
        <v>4233</v>
      </c>
      <c r="F4830" s="2">
        <f t="shared" si="211"/>
        <v>44350.77847222222</v>
      </c>
      <c r="G4830" s="5">
        <v>44434</v>
      </c>
      <c r="H4830" s="6">
        <v>100000</v>
      </c>
      <c r="I4830" s="7">
        <v>200000</v>
      </c>
      <c r="J4830" s="4" t="s">
        <v>216</v>
      </c>
      <c r="K4830" s="8" t="s">
        <v>16</v>
      </c>
      <c r="L4830" s="3"/>
    </row>
    <row r="4831" spans="1:12" ht="114.95" customHeight="1">
      <c r="A4831" s="32">
        <v>4775</v>
      </c>
      <c r="B4831" s="2">
        <v>44340.894444444442</v>
      </c>
      <c r="C4831" s="3" t="s">
        <v>4178</v>
      </c>
      <c r="D4831" s="3" t="s">
        <v>1258</v>
      </c>
      <c r="E4831" s="4" t="s">
        <v>1034</v>
      </c>
      <c r="F4831" s="2">
        <f t="shared" si="211"/>
        <v>44354.894444444442</v>
      </c>
      <c r="G4831" s="5">
        <v>44354</v>
      </c>
      <c r="H4831" s="6">
        <v>30000</v>
      </c>
      <c r="I4831" s="7">
        <v>45000</v>
      </c>
      <c r="J4831" s="4" t="s">
        <v>166</v>
      </c>
      <c r="K4831" s="8" t="s">
        <v>16</v>
      </c>
      <c r="L4831" s="3"/>
    </row>
    <row r="4832" spans="1:12" ht="114.95" customHeight="1">
      <c r="A4832" s="32">
        <v>4776</v>
      </c>
      <c r="B4832" s="2">
        <v>44364.463194444441</v>
      </c>
      <c r="C4832" s="3" t="s">
        <v>4178</v>
      </c>
      <c r="D4832" s="3" t="s">
        <v>4234</v>
      </c>
      <c r="E4832" s="4" t="s">
        <v>4235</v>
      </c>
      <c r="F4832" s="2">
        <f t="shared" si="211"/>
        <v>44378.463194444441</v>
      </c>
      <c r="G4832" s="5">
        <v>44377</v>
      </c>
      <c r="H4832" s="6">
        <v>74000</v>
      </c>
      <c r="I4832" s="7">
        <v>76000</v>
      </c>
      <c r="J4832" s="4" t="s">
        <v>15</v>
      </c>
      <c r="K4832" s="8" t="s">
        <v>16</v>
      </c>
      <c r="L4832" s="3"/>
    </row>
    <row r="4833" spans="1:12" ht="114.95" customHeight="1">
      <c r="A4833" s="32">
        <v>4777</v>
      </c>
      <c r="B4833" s="2">
        <v>44376.345833333333</v>
      </c>
      <c r="C4833" s="3" t="s">
        <v>4178</v>
      </c>
      <c r="D4833" s="3" t="s">
        <v>3463</v>
      </c>
      <c r="E4833" s="4" t="s">
        <v>292</v>
      </c>
      <c r="F4833" s="2">
        <f t="shared" si="211"/>
        <v>44390.345833333333</v>
      </c>
      <c r="G4833" s="5">
        <v>44382</v>
      </c>
      <c r="H4833" s="6">
        <v>80000</v>
      </c>
      <c r="I4833" s="7">
        <v>90000</v>
      </c>
      <c r="J4833" s="4" t="s">
        <v>15</v>
      </c>
      <c r="K4833" s="8" t="s">
        <v>16</v>
      </c>
      <c r="L4833" s="3" t="s">
        <v>4236</v>
      </c>
    </row>
    <row r="4834" spans="1:12" ht="114.95" customHeight="1">
      <c r="A4834" s="32">
        <v>4779</v>
      </c>
      <c r="B4834" s="2">
        <v>44406.598611111112</v>
      </c>
      <c r="C4834" s="3" t="s">
        <v>4178</v>
      </c>
      <c r="D4834" s="3" t="s">
        <v>950</v>
      </c>
      <c r="E4834" s="4" t="s">
        <v>124</v>
      </c>
      <c r="F4834" s="2">
        <f t="shared" si="211"/>
        <v>44420.598611111112</v>
      </c>
      <c r="G4834" s="21">
        <v>44440</v>
      </c>
      <c r="H4834" s="23">
        <v>835000</v>
      </c>
      <c r="I4834" s="23">
        <v>950000</v>
      </c>
      <c r="J4834" s="13" t="s">
        <v>19</v>
      </c>
      <c r="K4834" s="24" t="s">
        <v>16</v>
      </c>
      <c r="L4834" s="3"/>
    </row>
    <row r="4835" spans="1:12" ht="114.95" customHeight="1">
      <c r="A4835" s="32">
        <v>4780</v>
      </c>
      <c r="B4835" s="2">
        <v>44407.54791666667</v>
      </c>
      <c r="C4835" s="3" t="s">
        <v>4178</v>
      </c>
      <c r="D4835" s="3" t="s">
        <v>1077</v>
      </c>
      <c r="E4835" s="4" t="s">
        <v>512</v>
      </c>
      <c r="F4835" s="2">
        <f t="shared" si="211"/>
        <v>44421.54791666667</v>
      </c>
      <c r="G4835" s="21">
        <v>44420</v>
      </c>
      <c r="H4835" s="23">
        <v>47000</v>
      </c>
      <c r="I4835" s="23">
        <v>52000</v>
      </c>
      <c r="J4835" s="13" t="s">
        <v>15</v>
      </c>
      <c r="K4835" s="24" t="s">
        <v>16</v>
      </c>
      <c r="L4835" s="3"/>
    </row>
    <row r="4836" spans="1:12" ht="114.95" customHeight="1">
      <c r="A4836" s="32">
        <v>4781</v>
      </c>
      <c r="B4836" s="2">
        <v>44414.59652777778</v>
      </c>
      <c r="C4836" s="3" t="s">
        <v>4178</v>
      </c>
      <c r="D4836" s="3" t="s">
        <v>76</v>
      </c>
      <c r="E4836" s="4" t="s">
        <v>313</v>
      </c>
      <c r="F4836" s="2">
        <f t="shared" si="211"/>
        <v>44428.59652777778</v>
      </c>
      <c r="G4836" s="21">
        <v>44378</v>
      </c>
      <c r="H4836" s="23">
        <v>70000</v>
      </c>
      <c r="I4836" s="23">
        <v>75000</v>
      </c>
      <c r="J4836" s="13" t="s">
        <v>19</v>
      </c>
      <c r="K4836" s="24" t="s">
        <v>16</v>
      </c>
      <c r="L4836" s="3"/>
    </row>
    <row r="4837" spans="1:12" ht="114.95" customHeight="1">
      <c r="A4837" s="32">
        <v>4782</v>
      </c>
      <c r="B4837" s="2">
        <v>44414.598611111112</v>
      </c>
      <c r="C4837" s="3" t="s">
        <v>4178</v>
      </c>
      <c r="D4837" s="3" t="s">
        <v>76</v>
      </c>
      <c r="E4837" s="4" t="s">
        <v>1030</v>
      </c>
      <c r="F4837" s="2">
        <f t="shared" si="211"/>
        <v>44428.598611111112</v>
      </c>
      <c r="G4837" s="21">
        <v>44378</v>
      </c>
      <c r="H4837" s="23">
        <v>125000</v>
      </c>
      <c r="I4837" s="23">
        <v>180000</v>
      </c>
      <c r="J4837" s="13" t="s">
        <v>19</v>
      </c>
      <c r="K4837" s="24" t="s">
        <v>16</v>
      </c>
      <c r="L4837" s="3"/>
    </row>
    <row r="4838" spans="1:12" ht="114.95" customHeight="1">
      <c r="A4838" s="32">
        <v>4778</v>
      </c>
      <c r="B4838" s="2">
        <v>44421.70416666667</v>
      </c>
      <c r="C4838" s="3" t="s">
        <v>4178</v>
      </c>
      <c r="D4838" s="3" t="s">
        <v>1077</v>
      </c>
      <c r="E4838" s="4" t="s">
        <v>512</v>
      </c>
      <c r="F4838" s="2">
        <f t="shared" si="211"/>
        <v>44435.70416666667</v>
      </c>
      <c r="G4838" s="21">
        <v>43891</v>
      </c>
      <c r="H4838" s="23">
        <v>35000</v>
      </c>
      <c r="I4838" s="23">
        <v>50000</v>
      </c>
      <c r="J4838" s="13" t="s">
        <v>16</v>
      </c>
      <c r="K4838" s="24" t="s">
        <v>16</v>
      </c>
      <c r="L4838" s="3"/>
    </row>
    <row r="4839" spans="1:12" ht="114.95" customHeight="1">
      <c r="A4839" s="32">
        <v>4783</v>
      </c>
      <c r="B4839" s="2">
        <v>44424.625</v>
      </c>
      <c r="C4839" s="3" t="s">
        <v>4178</v>
      </c>
      <c r="D4839" s="3" t="s">
        <v>727</v>
      </c>
      <c r="E4839" s="4" t="s">
        <v>4237</v>
      </c>
      <c r="F4839" s="2">
        <f t="shared" si="211"/>
        <v>44438.625</v>
      </c>
      <c r="G4839" s="21">
        <v>44432</v>
      </c>
      <c r="H4839" s="23">
        <v>30000</v>
      </c>
      <c r="I4839" s="23">
        <v>60000</v>
      </c>
      <c r="J4839" s="13" t="s">
        <v>19</v>
      </c>
      <c r="K4839" s="24" t="s">
        <v>16</v>
      </c>
      <c r="L4839" s="3"/>
    </row>
    <row r="4840" spans="1:12" ht="114.95" customHeight="1">
      <c r="A4840" s="32">
        <v>4786</v>
      </c>
      <c r="B4840" s="2">
        <v>44447.677777777775</v>
      </c>
      <c r="C4840" s="3" t="s">
        <v>4178</v>
      </c>
      <c r="D4840" s="3" t="s">
        <v>1322</v>
      </c>
      <c r="E4840" s="4" t="s">
        <v>4238</v>
      </c>
      <c r="F4840" s="2">
        <f>SUM(B4840+14)</f>
        <v>44461.677777777775</v>
      </c>
      <c r="G4840" s="5">
        <v>44463</v>
      </c>
      <c r="H4840" s="6">
        <v>40000</v>
      </c>
      <c r="I4840" s="7">
        <v>50000</v>
      </c>
      <c r="J4840" s="4" t="s">
        <v>15</v>
      </c>
      <c r="K4840" s="8" t="s">
        <v>16</v>
      </c>
      <c r="L4840" s="3"/>
    </row>
    <row r="4841" spans="1:12" ht="114.95" customHeight="1">
      <c r="A4841" s="32">
        <v>4787</v>
      </c>
      <c r="B4841" s="2">
        <v>44454.731944444444</v>
      </c>
      <c r="C4841" s="3" t="s">
        <v>4178</v>
      </c>
      <c r="D4841" s="3" t="s">
        <v>4239</v>
      </c>
      <c r="E4841" s="4" t="s">
        <v>4240</v>
      </c>
      <c r="F4841" s="2">
        <f>SUM(B4841+14)</f>
        <v>44468.731944444444</v>
      </c>
      <c r="G4841" s="5">
        <v>44467</v>
      </c>
      <c r="H4841" s="6">
        <v>22000</v>
      </c>
      <c r="I4841" s="7">
        <v>40000</v>
      </c>
      <c r="J4841" s="4" t="s">
        <v>51</v>
      </c>
      <c r="K4841" s="8" t="s">
        <v>16</v>
      </c>
      <c r="L4841" s="3"/>
    </row>
    <row r="4842" spans="1:12" ht="114.95" customHeight="1">
      <c r="A4842" s="32">
        <v>4785</v>
      </c>
      <c r="B4842" s="2">
        <v>44490.930555555555</v>
      </c>
      <c r="C4842" s="3" t="s">
        <v>4178</v>
      </c>
      <c r="D4842" s="3" t="s">
        <v>4201</v>
      </c>
      <c r="E4842" s="4" t="s">
        <v>4241</v>
      </c>
      <c r="F4842" s="2">
        <f>SUM(B4842+14)</f>
        <v>44504.930555555555</v>
      </c>
      <c r="G4842" s="5">
        <v>44399</v>
      </c>
      <c r="H4842" s="6">
        <v>25000</v>
      </c>
      <c r="I4842" s="7">
        <v>30000</v>
      </c>
      <c r="J4842" s="4" t="s">
        <v>51</v>
      </c>
      <c r="K4842" s="8" t="s">
        <v>16</v>
      </c>
      <c r="L4842" s="3"/>
    </row>
    <row r="4843" spans="1:12" ht="114.95" customHeight="1">
      <c r="A4843" s="32">
        <v>4784</v>
      </c>
      <c r="B4843" s="2">
        <v>44490.931944444441</v>
      </c>
      <c r="C4843" s="3" t="s">
        <v>4178</v>
      </c>
      <c r="D4843" s="3" t="s">
        <v>4219</v>
      </c>
      <c r="E4843" s="4" t="s">
        <v>4242</v>
      </c>
      <c r="F4843" s="2">
        <f>SUM(B4843+14)</f>
        <v>44504.931944444441</v>
      </c>
      <c r="G4843" s="5">
        <v>44113</v>
      </c>
      <c r="H4843" s="6">
        <v>25000</v>
      </c>
      <c r="I4843" s="7">
        <v>30000</v>
      </c>
      <c r="J4843" s="4" t="s">
        <v>51</v>
      </c>
      <c r="K4843" s="8" t="s">
        <v>16</v>
      </c>
      <c r="L4843" s="3"/>
    </row>
    <row r="4844" spans="1:12" ht="114.95" customHeight="1">
      <c r="A4844" s="32">
        <v>4788</v>
      </c>
      <c r="B4844" s="2">
        <v>43221</v>
      </c>
      <c r="C4844" s="3" t="s">
        <v>4243</v>
      </c>
      <c r="D4844" s="3" t="s">
        <v>1549</v>
      </c>
      <c r="E4844" s="4" t="s">
        <v>289</v>
      </c>
      <c r="F4844" s="2">
        <f>B4844+10</f>
        <v>43231</v>
      </c>
      <c r="G4844" s="5">
        <v>43235</v>
      </c>
      <c r="H4844" s="6">
        <v>48000</v>
      </c>
      <c r="I4844" s="7">
        <v>48000</v>
      </c>
      <c r="J4844" s="4" t="s">
        <v>153</v>
      </c>
      <c r="K4844" s="8" t="s">
        <v>16</v>
      </c>
      <c r="L4844" s="3"/>
    </row>
    <row r="4845" spans="1:12" ht="114.95" customHeight="1">
      <c r="A4845" s="32">
        <v>4789</v>
      </c>
      <c r="B4845" s="2">
        <v>43231</v>
      </c>
      <c r="C4845" s="3" t="s">
        <v>4243</v>
      </c>
      <c r="D4845" s="3" t="s">
        <v>544</v>
      </c>
      <c r="E4845" s="4" t="s">
        <v>50</v>
      </c>
      <c r="F4845" s="2">
        <f>B4845+10</f>
        <v>43241</v>
      </c>
      <c r="G4845" s="5">
        <v>43313</v>
      </c>
      <c r="H4845" s="6">
        <v>29311.5</v>
      </c>
      <c r="I4845" s="7">
        <v>29311.5</v>
      </c>
      <c r="J4845" s="4" t="s">
        <v>15</v>
      </c>
      <c r="K4845" s="8" t="s">
        <v>16</v>
      </c>
      <c r="L4845" s="3"/>
    </row>
    <row r="4846" spans="1:12" ht="114.95" customHeight="1">
      <c r="A4846" s="32">
        <v>4790</v>
      </c>
      <c r="B4846" s="2">
        <v>43271</v>
      </c>
      <c r="C4846" s="3" t="s">
        <v>4243</v>
      </c>
      <c r="D4846" s="3" t="s">
        <v>76</v>
      </c>
      <c r="E4846" s="4" t="s">
        <v>1030</v>
      </c>
      <c r="F4846" s="2">
        <f>B4846+10</f>
        <v>43281</v>
      </c>
      <c r="G4846" s="5">
        <v>43282</v>
      </c>
      <c r="H4846" s="6">
        <v>71124.960000000006</v>
      </c>
      <c r="I4846" s="7">
        <v>71124.960000000006</v>
      </c>
      <c r="J4846" s="4" t="s">
        <v>314</v>
      </c>
      <c r="K4846" s="8" t="s">
        <v>16</v>
      </c>
      <c r="L4846" s="3"/>
    </row>
    <row r="4847" spans="1:12" ht="114.95" customHeight="1">
      <c r="A4847" s="32">
        <v>4791</v>
      </c>
      <c r="B4847" s="2">
        <v>43355</v>
      </c>
      <c r="C4847" s="3" t="s">
        <v>4243</v>
      </c>
      <c r="D4847" s="3" t="s">
        <v>4244</v>
      </c>
      <c r="E4847" s="4" t="s">
        <v>4245</v>
      </c>
      <c r="F4847" s="2">
        <f>B4847 + 14</f>
        <v>43369</v>
      </c>
      <c r="G4847" s="5">
        <v>43312</v>
      </c>
      <c r="H4847" s="6">
        <v>327445</v>
      </c>
      <c r="I4847" s="7">
        <v>327445</v>
      </c>
      <c r="J4847" s="4" t="s">
        <v>15</v>
      </c>
      <c r="K4847" s="8" t="s">
        <v>16</v>
      </c>
      <c r="L4847" s="3" t="s">
        <v>20</v>
      </c>
    </row>
    <row r="4848" spans="1:12" ht="114.95" customHeight="1">
      <c r="A4848" s="32">
        <v>4792</v>
      </c>
      <c r="B4848" s="2">
        <v>43355</v>
      </c>
      <c r="C4848" s="3" t="s">
        <v>4243</v>
      </c>
      <c r="D4848" s="3" t="s">
        <v>4246</v>
      </c>
      <c r="E4848" s="4" t="s">
        <v>4247</v>
      </c>
      <c r="F4848" s="2">
        <f>B4848 + 14</f>
        <v>43369</v>
      </c>
      <c r="G4848" s="5">
        <v>43281</v>
      </c>
      <c r="H4848" s="6">
        <v>800000</v>
      </c>
      <c r="I4848" s="7">
        <v>800000</v>
      </c>
      <c r="J4848" s="4" t="s">
        <v>153</v>
      </c>
      <c r="K4848" s="8" t="s">
        <v>16</v>
      </c>
      <c r="L4848" s="3" t="s">
        <v>20</v>
      </c>
    </row>
    <row r="4849" spans="1:12" ht="114.95" customHeight="1">
      <c r="A4849" s="32">
        <v>4793</v>
      </c>
      <c r="B4849" s="2">
        <v>43361</v>
      </c>
      <c r="C4849" s="3" t="s">
        <v>4243</v>
      </c>
      <c r="D4849" s="3" t="s">
        <v>1143</v>
      </c>
      <c r="E4849" s="4" t="s">
        <v>4248</v>
      </c>
      <c r="F4849" s="2">
        <f>B4849 + 14</f>
        <v>43375</v>
      </c>
      <c r="G4849" s="5">
        <v>43312</v>
      </c>
      <c r="H4849" s="6">
        <v>163000</v>
      </c>
      <c r="I4849" s="7">
        <v>163000</v>
      </c>
      <c r="J4849" s="4" t="s">
        <v>15</v>
      </c>
      <c r="K4849" s="8" t="s">
        <v>16</v>
      </c>
      <c r="L4849" s="3" t="s">
        <v>20</v>
      </c>
    </row>
    <row r="4850" spans="1:12" ht="114.95" customHeight="1">
      <c r="A4850" s="32">
        <v>4794</v>
      </c>
      <c r="B4850" s="2">
        <v>43361</v>
      </c>
      <c r="C4850" s="3" t="s">
        <v>4243</v>
      </c>
      <c r="D4850" s="3" t="s">
        <v>4249</v>
      </c>
      <c r="E4850" s="4" t="s">
        <v>4248</v>
      </c>
      <c r="F4850" s="2">
        <f>B4850 + 14</f>
        <v>43375</v>
      </c>
      <c r="G4850" s="5">
        <v>43349</v>
      </c>
      <c r="H4850" s="6">
        <v>53000</v>
      </c>
      <c r="I4850" s="9">
        <v>53000</v>
      </c>
      <c r="J4850" s="4" t="s">
        <v>15</v>
      </c>
      <c r="K4850" s="8" t="s">
        <v>16</v>
      </c>
      <c r="L4850" s="3"/>
    </row>
    <row r="4851" spans="1:12" ht="114.95" customHeight="1">
      <c r="A4851" s="32">
        <v>4795</v>
      </c>
      <c r="B4851" s="2">
        <v>43382</v>
      </c>
      <c r="C4851" s="3" t="s">
        <v>4243</v>
      </c>
      <c r="D4851" s="3" t="s">
        <v>544</v>
      </c>
      <c r="E4851" s="4" t="s">
        <v>50</v>
      </c>
      <c r="F4851" s="2">
        <f>SUM(B4851 +14)</f>
        <v>43396</v>
      </c>
      <c r="G4851" s="5">
        <v>43313</v>
      </c>
      <c r="H4851" s="6">
        <v>29311.5</v>
      </c>
      <c r="I4851" s="7">
        <v>29311.5</v>
      </c>
      <c r="J4851" s="4" t="s">
        <v>15</v>
      </c>
      <c r="K4851" s="3" t="s">
        <v>16</v>
      </c>
      <c r="L4851" s="3" t="s">
        <v>20</v>
      </c>
    </row>
    <row r="4852" spans="1:12" ht="114.95" customHeight="1">
      <c r="A4852" s="32">
        <v>4796</v>
      </c>
      <c r="B4852" s="2">
        <v>43448</v>
      </c>
      <c r="C4852" s="3" t="s">
        <v>4243</v>
      </c>
      <c r="D4852" s="3" t="s">
        <v>3589</v>
      </c>
      <c r="E4852" s="4" t="s">
        <v>4250</v>
      </c>
      <c r="F4852" s="2">
        <f t="shared" ref="F4852:F4872" si="212">SUM(B4852+14)</f>
        <v>43462</v>
      </c>
      <c r="G4852" s="5">
        <v>43462</v>
      </c>
      <c r="H4852" s="6">
        <v>53000</v>
      </c>
      <c r="I4852" s="7">
        <v>53000</v>
      </c>
      <c r="J4852" s="4" t="s">
        <v>153</v>
      </c>
      <c r="K4852" s="8" t="s">
        <v>16</v>
      </c>
      <c r="L4852" s="3"/>
    </row>
    <row r="4853" spans="1:12" ht="114.95" customHeight="1">
      <c r="A4853" s="32">
        <v>4797</v>
      </c>
      <c r="B4853" s="2">
        <v>43451</v>
      </c>
      <c r="C4853" s="3" t="s">
        <v>4243</v>
      </c>
      <c r="D4853" s="3" t="s">
        <v>4056</v>
      </c>
      <c r="E4853" s="11" t="s">
        <v>120</v>
      </c>
      <c r="F4853" s="2">
        <f t="shared" si="212"/>
        <v>43465</v>
      </c>
      <c r="G4853" s="5">
        <v>43466</v>
      </c>
      <c r="H4853" s="6">
        <v>113200</v>
      </c>
      <c r="I4853" s="7">
        <v>113200</v>
      </c>
      <c r="J4853" s="4" t="s">
        <v>15</v>
      </c>
      <c r="K4853" s="8" t="s">
        <v>16</v>
      </c>
      <c r="L4853" s="3"/>
    </row>
    <row r="4854" spans="1:12" ht="114.95" customHeight="1">
      <c r="A4854" s="32">
        <v>4798</v>
      </c>
      <c r="B4854" s="2">
        <v>43497</v>
      </c>
      <c r="C4854" s="3" t="s">
        <v>4243</v>
      </c>
      <c r="D4854" s="3" t="s">
        <v>3253</v>
      </c>
      <c r="E4854" s="4" t="s">
        <v>24</v>
      </c>
      <c r="F4854" s="2">
        <f t="shared" si="212"/>
        <v>43511</v>
      </c>
      <c r="G4854" s="5">
        <v>42475</v>
      </c>
      <c r="H4854" s="6">
        <v>347982</v>
      </c>
      <c r="I4854" s="7">
        <v>347982</v>
      </c>
      <c r="J4854" s="4" t="s">
        <v>19</v>
      </c>
      <c r="K4854" s="8" t="s">
        <v>16</v>
      </c>
      <c r="L4854" s="3" t="s">
        <v>239</v>
      </c>
    </row>
    <row r="4855" spans="1:12" ht="114.95" customHeight="1">
      <c r="A4855" s="32">
        <v>4799</v>
      </c>
      <c r="B4855" s="2">
        <v>43497</v>
      </c>
      <c r="C4855" s="3" t="s">
        <v>4243</v>
      </c>
      <c r="D4855" s="3" t="s">
        <v>1170</v>
      </c>
      <c r="E4855" s="4" t="s">
        <v>93</v>
      </c>
      <c r="F4855" s="2">
        <f t="shared" si="212"/>
        <v>43511</v>
      </c>
      <c r="G4855" s="5">
        <v>42948</v>
      </c>
      <c r="H4855" s="6">
        <v>108158</v>
      </c>
      <c r="I4855" s="9">
        <v>108158</v>
      </c>
      <c r="J4855" s="4" t="s">
        <v>210</v>
      </c>
      <c r="K4855" s="8" t="s">
        <v>16</v>
      </c>
      <c r="L4855" s="3" t="s">
        <v>239</v>
      </c>
    </row>
    <row r="4856" spans="1:12" ht="114.95" customHeight="1">
      <c r="A4856" s="32">
        <v>4800</v>
      </c>
      <c r="B4856" s="2">
        <v>43497</v>
      </c>
      <c r="C4856" s="3" t="s">
        <v>4243</v>
      </c>
      <c r="D4856" s="3" t="s">
        <v>21</v>
      </c>
      <c r="E4856" s="4" t="s">
        <v>124</v>
      </c>
      <c r="F4856" s="2">
        <f t="shared" si="212"/>
        <v>43511</v>
      </c>
      <c r="G4856" s="5">
        <v>42934</v>
      </c>
      <c r="H4856" s="6">
        <v>95544</v>
      </c>
      <c r="I4856" s="7">
        <v>95544</v>
      </c>
      <c r="J4856" s="4" t="s">
        <v>73</v>
      </c>
      <c r="K4856" s="8" t="s">
        <v>16</v>
      </c>
      <c r="L4856" s="3" t="s">
        <v>239</v>
      </c>
    </row>
    <row r="4857" spans="1:12" ht="114.95" customHeight="1">
      <c r="A4857" s="32">
        <v>4801</v>
      </c>
      <c r="B4857" s="2">
        <v>43497</v>
      </c>
      <c r="C4857" s="3" t="s">
        <v>4243</v>
      </c>
      <c r="D4857" s="3" t="s">
        <v>1072</v>
      </c>
      <c r="E4857" s="11" t="s">
        <v>120</v>
      </c>
      <c r="F4857" s="2">
        <f t="shared" si="212"/>
        <v>43511</v>
      </c>
      <c r="G4857" s="5">
        <v>42597</v>
      </c>
      <c r="H4857" s="6">
        <v>25566</v>
      </c>
      <c r="I4857" s="7">
        <v>25566</v>
      </c>
      <c r="J4857" s="4" t="s">
        <v>15</v>
      </c>
      <c r="K4857" s="8" t="s">
        <v>16</v>
      </c>
      <c r="L4857" s="3" t="s">
        <v>239</v>
      </c>
    </row>
    <row r="4858" spans="1:12" ht="114.95" customHeight="1">
      <c r="A4858" s="32">
        <v>4802</v>
      </c>
      <c r="B4858" s="2">
        <v>43497</v>
      </c>
      <c r="C4858" s="3" t="s">
        <v>4243</v>
      </c>
      <c r="D4858" s="3" t="s">
        <v>2751</v>
      </c>
      <c r="E4858" s="4" t="s">
        <v>431</v>
      </c>
      <c r="F4858" s="2">
        <f t="shared" si="212"/>
        <v>43511</v>
      </c>
      <c r="G4858" s="5">
        <v>43236</v>
      </c>
      <c r="H4858" s="6">
        <v>25551</v>
      </c>
      <c r="I4858" s="7">
        <v>25551</v>
      </c>
      <c r="J4858" s="4" t="s">
        <v>37</v>
      </c>
      <c r="K4858" s="8" t="s">
        <v>16</v>
      </c>
      <c r="L4858" s="3" t="s">
        <v>239</v>
      </c>
    </row>
    <row r="4859" spans="1:12" ht="114.95" customHeight="1">
      <c r="A4859" s="32">
        <v>4803</v>
      </c>
      <c r="B4859" s="2">
        <v>43497</v>
      </c>
      <c r="C4859" s="3" t="s">
        <v>4243</v>
      </c>
      <c r="D4859" s="3" t="s">
        <v>1652</v>
      </c>
      <c r="E4859" s="4" t="s">
        <v>322</v>
      </c>
      <c r="F4859" s="2">
        <f t="shared" si="212"/>
        <v>43511</v>
      </c>
      <c r="G4859" s="5">
        <v>43306</v>
      </c>
      <c r="H4859" s="6">
        <v>25386</v>
      </c>
      <c r="I4859" s="9">
        <v>25386</v>
      </c>
      <c r="J4859" s="4" t="s">
        <v>73</v>
      </c>
      <c r="K4859" s="8" t="s">
        <v>16</v>
      </c>
      <c r="L4859" s="3" t="s">
        <v>239</v>
      </c>
    </row>
    <row r="4860" spans="1:12" ht="114.95" customHeight="1">
      <c r="A4860" s="32">
        <v>4804</v>
      </c>
      <c r="B4860" s="2">
        <v>43497</v>
      </c>
      <c r="C4860" s="3" t="s">
        <v>4243</v>
      </c>
      <c r="D4860" s="3" t="s">
        <v>1170</v>
      </c>
      <c r="E4860" s="4" t="s">
        <v>93</v>
      </c>
      <c r="F4860" s="2">
        <f t="shared" si="212"/>
        <v>43511</v>
      </c>
      <c r="G4860" s="5">
        <v>43313</v>
      </c>
      <c r="H4860" s="6">
        <v>233576</v>
      </c>
      <c r="I4860" s="7">
        <v>233576</v>
      </c>
      <c r="J4860" s="4" t="s">
        <v>19</v>
      </c>
      <c r="K4860" s="8" t="s">
        <v>16</v>
      </c>
      <c r="L4860" s="3" t="s">
        <v>239</v>
      </c>
    </row>
    <row r="4861" spans="1:12" ht="114.95" customHeight="1">
      <c r="A4861" s="32">
        <v>4805</v>
      </c>
      <c r="B4861" s="2">
        <v>43497</v>
      </c>
      <c r="C4861" s="3" t="s">
        <v>4243</v>
      </c>
      <c r="D4861" s="3" t="s">
        <v>1652</v>
      </c>
      <c r="E4861" s="4" t="s">
        <v>322</v>
      </c>
      <c r="F4861" s="2">
        <f t="shared" si="212"/>
        <v>43511</v>
      </c>
      <c r="G4861" s="5">
        <v>43306</v>
      </c>
      <c r="H4861" s="6">
        <v>25386</v>
      </c>
      <c r="I4861" s="9">
        <v>25386</v>
      </c>
      <c r="J4861" s="4" t="s">
        <v>73</v>
      </c>
      <c r="K4861" s="8" t="s">
        <v>16</v>
      </c>
      <c r="L4861" s="3" t="s">
        <v>239</v>
      </c>
    </row>
    <row r="4862" spans="1:12" ht="114.95" customHeight="1">
      <c r="A4862" s="32">
        <v>4806</v>
      </c>
      <c r="B4862" s="56">
        <v>43497</v>
      </c>
      <c r="C4862" s="57" t="s">
        <v>4243</v>
      </c>
      <c r="D4862" s="57" t="s">
        <v>21</v>
      </c>
      <c r="E4862" s="58" t="s">
        <v>124</v>
      </c>
      <c r="F4862" s="56">
        <f t="shared" si="212"/>
        <v>43511</v>
      </c>
      <c r="G4862" s="5">
        <v>43313</v>
      </c>
      <c r="H4862" s="6">
        <v>99447</v>
      </c>
      <c r="I4862" s="7">
        <v>99447</v>
      </c>
      <c r="J4862" s="4" t="s">
        <v>73</v>
      </c>
      <c r="K4862" s="8" t="s">
        <v>16</v>
      </c>
      <c r="L4862" s="57" t="s">
        <v>239</v>
      </c>
    </row>
    <row r="4863" spans="1:12" ht="114.95" customHeight="1">
      <c r="A4863" s="32">
        <v>4807</v>
      </c>
      <c r="B4863" s="2">
        <v>43497</v>
      </c>
      <c r="C4863" s="3" t="s">
        <v>4243</v>
      </c>
      <c r="D4863" s="3" t="s">
        <v>2751</v>
      </c>
      <c r="E4863" s="4" t="s">
        <v>431</v>
      </c>
      <c r="F4863" s="2">
        <f t="shared" si="212"/>
        <v>43511</v>
      </c>
      <c r="G4863" s="5">
        <v>43236</v>
      </c>
      <c r="H4863" s="6">
        <v>25551</v>
      </c>
      <c r="I4863" s="7">
        <v>25551</v>
      </c>
      <c r="J4863" s="4" t="s">
        <v>37</v>
      </c>
      <c r="K4863" s="8" t="s">
        <v>16</v>
      </c>
      <c r="L4863" s="3" t="s">
        <v>239</v>
      </c>
    </row>
    <row r="4864" spans="1:12" ht="114.95" customHeight="1">
      <c r="A4864" s="32">
        <v>4808</v>
      </c>
      <c r="B4864" s="2">
        <v>43497</v>
      </c>
      <c r="C4864" s="3" t="s">
        <v>4243</v>
      </c>
      <c r="D4864" s="3" t="s">
        <v>1170</v>
      </c>
      <c r="E4864" s="4" t="s">
        <v>93</v>
      </c>
      <c r="F4864" s="2">
        <f t="shared" si="212"/>
        <v>43511</v>
      </c>
      <c r="G4864" s="5">
        <v>42948</v>
      </c>
      <c r="H4864" s="6">
        <v>108158</v>
      </c>
      <c r="I4864" s="9">
        <v>108158</v>
      </c>
      <c r="J4864" s="4" t="s">
        <v>210</v>
      </c>
      <c r="K4864" s="8" t="s">
        <v>16</v>
      </c>
      <c r="L4864" s="3" t="s">
        <v>239</v>
      </c>
    </row>
    <row r="4865" spans="1:12" ht="114.95" customHeight="1">
      <c r="A4865" s="32">
        <v>4809</v>
      </c>
      <c r="B4865" s="2">
        <v>43497</v>
      </c>
      <c r="C4865" s="3" t="s">
        <v>4243</v>
      </c>
      <c r="D4865" s="3" t="s">
        <v>21</v>
      </c>
      <c r="E4865" s="4" t="s">
        <v>124</v>
      </c>
      <c r="F4865" s="2">
        <f t="shared" si="212"/>
        <v>43511</v>
      </c>
      <c r="G4865" s="5">
        <v>42934</v>
      </c>
      <c r="H4865" s="6">
        <v>95544</v>
      </c>
      <c r="I4865" s="7">
        <v>95544</v>
      </c>
      <c r="J4865" s="4" t="s">
        <v>73</v>
      </c>
      <c r="K4865" s="8" t="s">
        <v>16</v>
      </c>
      <c r="L4865" s="3" t="s">
        <v>239</v>
      </c>
    </row>
    <row r="4866" spans="1:12" ht="114.95" customHeight="1">
      <c r="A4866" s="32">
        <v>4810</v>
      </c>
      <c r="B4866" s="2">
        <v>43497</v>
      </c>
      <c r="C4866" s="3" t="s">
        <v>4243</v>
      </c>
      <c r="D4866" s="3" t="s">
        <v>2751</v>
      </c>
      <c r="E4866" s="4" t="s">
        <v>431</v>
      </c>
      <c r="F4866" s="2">
        <f t="shared" si="212"/>
        <v>43511</v>
      </c>
      <c r="G4866" s="5">
        <v>43236</v>
      </c>
      <c r="H4866" s="6">
        <v>25551</v>
      </c>
      <c r="I4866" s="7">
        <v>25551</v>
      </c>
      <c r="J4866" s="4" t="s">
        <v>37</v>
      </c>
      <c r="K4866" s="8" t="s">
        <v>16</v>
      </c>
      <c r="L4866" s="3" t="s">
        <v>239</v>
      </c>
    </row>
    <row r="4867" spans="1:12" ht="114.95" customHeight="1">
      <c r="A4867" s="32">
        <v>4811</v>
      </c>
      <c r="B4867" s="2">
        <v>43497</v>
      </c>
      <c r="C4867" s="3" t="s">
        <v>4243</v>
      </c>
      <c r="D4867" s="3" t="s">
        <v>1652</v>
      </c>
      <c r="E4867" s="4" t="s">
        <v>322</v>
      </c>
      <c r="F4867" s="2">
        <f t="shared" si="212"/>
        <v>43511</v>
      </c>
      <c r="G4867" s="5">
        <v>43306</v>
      </c>
      <c r="H4867" s="6">
        <v>25386</v>
      </c>
      <c r="I4867" s="9">
        <v>25386</v>
      </c>
      <c r="J4867" s="4" t="s">
        <v>73</v>
      </c>
      <c r="K4867" s="8" t="s">
        <v>16</v>
      </c>
      <c r="L4867" s="3" t="s">
        <v>239</v>
      </c>
    </row>
    <row r="4868" spans="1:12" ht="114.95" customHeight="1">
      <c r="A4868" s="32">
        <v>4812</v>
      </c>
      <c r="B4868" s="2">
        <v>43497</v>
      </c>
      <c r="C4868" s="3" t="s">
        <v>4243</v>
      </c>
      <c r="D4868" s="3" t="s">
        <v>1170</v>
      </c>
      <c r="E4868" s="4" t="s">
        <v>93</v>
      </c>
      <c r="F4868" s="2">
        <f t="shared" si="212"/>
        <v>43511</v>
      </c>
      <c r="G4868" s="5">
        <v>43313</v>
      </c>
      <c r="H4868" s="6">
        <v>233576</v>
      </c>
      <c r="I4868" s="7">
        <v>233576</v>
      </c>
      <c r="J4868" s="4" t="s">
        <v>19</v>
      </c>
      <c r="K4868" s="8" t="s">
        <v>16</v>
      </c>
      <c r="L4868" s="3" t="s">
        <v>239</v>
      </c>
    </row>
    <row r="4869" spans="1:12" ht="114.95" customHeight="1">
      <c r="A4869" s="32">
        <v>4813</v>
      </c>
      <c r="B4869" s="2">
        <v>43497</v>
      </c>
      <c r="C4869" s="3" t="s">
        <v>4243</v>
      </c>
      <c r="D4869" s="3" t="s">
        <v>1652</v>
      </c>
      <c r="E4869" s="4" t="s">
        <v>322</v>
      </c>
      <c r="F4869" s="2">
        <f t="shared" si="212"/>
        <v>43511</v>
      </c>
      <c r="G4869" s="5">
        <v>43306</v>
      </c>
      <c r="H4869" s="6">
        <v>25386</v>
      </c>
      <c r="I4869" s="9">
        <v>25386</v>
      </c>
      <c r="J4869" s="4" t="s">
        <v>73</v>
      </c>
      <c r="K4869" s="8" t="s">
        <v>16</v>
      </c>
      <c r="L4869" s="3" t="s">
        <v>239</v>
      </c>
    </row>
    <row r="4870" spans="1:12" ht="114.95" customHeight="1">
      <c r="A4870" s="32">
        <v>4814</v>
      </c>
      <c r="B4870" s="2">
        <v>43497</v>
      </c>
      <c r="C4870" s="3" t="s">
        <v>4243</v>
      </c>
      <c r="D4870" s="3" t="s">
        <v>21</v>
      </c>
      <c r="E4870" s="4" t="s">
        <v>124</v>
      </c>
      <c r="F4870" s="2">
        <f t="shared" si="212"/>
        <v>43511</v>
      </c>
      <c r="G4870" s="5">
        <v>43313</v>
      </c>
      <c r="H4870" s="6">
        <v>99447</v>
      </c>
      <c r="I4870" s="7">
        <v>99447</v>
      </c>
      <c r="J4870" s="4" t="s">
        <v>73</v>
      </c>
      <c r="K4870" s="8" t="s">
        <v>16</v>
      </c>
      <c r="L4870" s="3" t="s">
        <v>239</v>
      </c>
    </row>
    <row r="4871" spans="1:12" ht="114.95" customHeight="1">
      <c r="A4871" s="32">
        <v>4815</v>
      </c>
      <c r="B4871" s="2">
        <v>43497</v>
      </c>
      <c r="C4871" s="3" t="s">
        <v>4243</v>
      </c>
      <c r="D4871" s="3" t="s">
        <v>2751</v>
      </c>
      <c r="E4871" s="4" t="s">
        <v>431</v>
      </c>
      <c r="F4871" s="2">
        <f t="shared" si="212"/>
        <v>43511</v>
      </c>
      <c r="G4871" s="5">
        <v>43236</v>
      </c>
      <c r="H4871" s="6">
        <v>25551</v>
      </c>
      <c r="I4871" s="7">
        <v>25551</v>
      </c>
      <c r="J4871" s="4" t="s">
        <v>37</v>
      </c>
      <c r="K4871" s="8" t="s">
        <v>16</v>
      </c>
      <c r="L4871" s="3" t="s">
        <v>239</v>
      </c>
    </row>
    <row r="4872" spans="1:12" ht="114.95" customHeight="1">
      <c r="A4872" s="32">
        <v>4816</v>
      </c>
      <c r="B4872" s="2">
        <v>43510</v>
      </c>
      <c r="C4872" s="3" t="s">
        <v>4243</v>
      </c>
      <c r="D4872" s="3" t="s">
        <v>3472</v>
      </c>
      <c r="E4872" s="4" t="s">
        <v>4251</v>
      </c>
      <c r="F4872" s="2">
        <f t="shared" si="212"/>
        <v>43524</v>
      </c>
      <c r="G4872" s="5">
        <v>43647</v>
      </c>
      <c r="H4872" s="6">
        <v>43200</v>
      </c>
      <c r="I4872" s="7">
        <v>43200</v>
      </c>
      <c r="J4872" s="4" t="s">
        <v>210</v>
      </c>
      <c r="K4872" s="8" t="s">
        <v>16</v>
      </c>
      <c r="L4872" s="3"/>
    </row>
    <row r="4873" spans="1:12" ht="114.95" customHeight="1">
      <c r="A4873" s="32">
        <v>4820</v>
      </c>
      <c r="B4873" s="2">
        <v>43530</v>
      </c>
      <c r="C4873" s="3" t="s">
        <v>4243</v>
      </c>
      <c r="D4873" s="3" t="s">
        <v>4246</v>
      </c>
      <c r="E4873" s="4" t="s">
        <v>332</v>
      </c>
      <c r="F4873" s="2">
        <v>43633</v>
      </c>
      <c r="G4873" s="5">
        <v>43472</v>
      </c>
      <c r="H4873" s="6">
        <v>801536</v>
      </c>
      <c r="I4873" s="7">
        <v>801536</v>
      </c>
      <c r="J4873" s="4" t="s">
        <v>19</v>
      </c>
      <c r="K4873" s="8" t="s">
        <v>16</v>
      </c>
      <c r="L4873" s="3"/>
    </row>
    <row r="4874" spans="1:12" ht="114.95" customHeight="1">
      <c r="A4874" s="32">
        <v>4821</v>
      </c>
      <c r="B4874" s="2">
        <v>43530</v>
      </c>
      <c r="C4874" s="3" t="s">
        <v>4243</v>
      </c>
      <c r="D4874" s="3" t="s">
        <v>544</v>
      </c>
      <c r="E4874" s="4" t="s">
        <v>1815</v>
      </c>
      <c r="F4874" s="2">
        <v>43633</v>
      </c>
      <c r="G4874" s="5">
        <v>43473</v>
      </c>
      <c r="H4874" s="6">
        <v>76207</v>
      </c>
      <c r="I4874" s="7">
        <v>76207</v>
      </c>
      <c r="J4874" s="4" t="s">
        <v>15</v>
      </c>
      <c r="K4874" s="8" t="s">
        <v>16</v>
      </c>
      <c r="L4874" s="3" t="s">
        <v>502</v>
      </c>
    </row>
    <row r="4875" spans="1:12" ht="114.95" customHeight="1">
      <c r="A4875" s="32">
        <v>4817</v>
      </c>
      <c r="B4875" s="2">
        <v>43551</v>
      </c>
      <c r="C4875" s="3" t="s">
        <v>4243</v>
      </c>
      <c r="D4875" s="3" t="s">
        <v>4252</v>
      </c>
      <c r="E4875" s="11" t="s">
        <v>120</v>
      </c>
      <c r="F4875" s="2">
        <f>SUM(B4875+14)</f>
        <v>43565</v>
      </c>
      <c r="G4875" s="5">
        <v>43556</v>
      </c>
      <c r="H4875" s="6">
        <v>35000</v>
      </c>
      <c r="I4875" s="7">
        <v>35000</v>
      </c>
      <c r="J4875" s="4" t="s">
        <v>19</v>
      </c>
      <c r="K4875" s="8" t="s">
        <v>16</v>
      </c>
      <c r="L4875" s="3"/>
    </row>
    <row r="4876" spans="1:12" ht="114.95" customHeight="1">
      <c r="A4876" s="32">
        <v>4819</v>
      </c>
      <c r="B4876" s="2">
        <v>43595</v>
      </c>
      <c r="C4876" s="3" t="s">
        <v>4243</v>
      </c>
      <c r="D4876" s="3" t="s">
        <v>76</v>
      </c>
      <c r="E4876" s="4" t="s">
        <v>4253</v>
      </c>
      <c r="F4876" s="2">
        <f>SUM(B4876 +14)</f>
        <v>43609</v>
      </c>
      <c r="G4876" s="5">
        <v>43647</v>
      </c>
      <c r="H4876" s="6">
        <v>78960</v>
      </c>
      <c r="I4876" s="7">
        <v>78960</v>
      </c>
      <c r="J4876" s="4" t="s">
        <v>19</v>
      </c>
      <c r="K4876" s="8" t="s">
        <v>16</v>
      </c>
      <c r="L4876" s="3"/>
    </row>
    <row r="4877" spans="1:12" ht="114.95" customHeight="1">
      <c r="A4877" s="32">
        <v>4818</v>
      </c>
      <c r="B4877" s="2">
        <v>43599</v>
      </c>
      <c r="C4877" s="3" t="s">
        <v>4243</v>
      </c>
      <c r="D4877" s="3" t="s">
        <v>4254</v>
      </c>
      <c r="E4877" s="4" t="s">
        <v>706</v>
      </c>
      <c r="F4877" s="2">
        <f>SUM(B4877 +14)</f>
        <v>43613</v>
      </c>
      <c r="G4877" s="5">
        <v>43619</v>
      </c>
      <c r="H4877" s="6">
        <v>46000</v>
      </c>
      <c r="I4877" s="7">
        <v>46000</v>
      </c>
      <c r="J4877" s="4" t="s">
        <v>15</v>
      </c>
      <c r="K4877" s="8" t="s">
        <v>16</v>
      </c>
      <c r="L4877" s="3"/>
    </row>
    <row r="4878" spans="1:12" ht="114.95" customHeight="1">
      <c r="A4878" s="32">
        <v>4822</v>
      </c>
      <c r="B4878" s="2">
        <v>43655</v>
      </c>
      <c r="C4878" s="3" t="s">
        <v>4243</v>
      </c>
      <c r="D4878" s="3" t="s">
        <v>312</v>
      </c>
      <c r="E4878" s="4" t="s">
        <v>298</v>
      </c>
      <c r="F4878" s="2">
        <f t="shared" ref="F4878:F4883" si="213">SUM(B4878+14)</f>
        <v>43669</v>
      </c>
      <c r="G4878" s="5">
        <v>43655</v>
      </c>
      <c r="H4878" s="6">
        <v>31650</v>
      </c>
      <c r="I4878" s="7">
        <v>31650</v>
      </c>
      <c r="J4878" s="4" t="s">
        <v>15</v>
      </c>
      <c r="K4878" s="8" t="s">
        <v>16</v>
      </c>
      <c r="L4878" s="3" t="s">
        <v>146</v>
      </c>
    </row>
    <row r="4879" spans="1:12" ht="114.95" customHeight="1">
      <c r="A4879" s="32">
        <v>4823</v>
      </c>
      <c r="B4879" s="2">
        <v>43658</v>
      </c>
      <c r="C4879" s="3" t="s">
        <v>4243</v>
      </c>
      <c r="D4879" s="3" t="s">
        <v>544</v>
      </c>
      <c r="E4879" s="4" t="s">
        <v>1815</v>
      </c>
      <c r="F4879" s="2">
        <f t="shared" si="213"/>
        <v>43672</v>
      </c>
      <c r="G4879" s="5">
        <v>43678</v>
      </c>
      <c r="H4879" s="6">
        <v>33526.28</v>
      </c>
      <c r="I4879" s="7">
        <v>33526.28</v>
      </c>
      <c r="J4879" s="4" t="s">
        <v>15</v>
      </c>
      <c r="K4879" s="8" t="s">
        <v>16</v>
      </c>
      <c r="L4879" s="3"/>
    </row>
    <row r="4880" spans="1:12" ht="114.95" customHeight="1">
      <c r="A4880" s="32">
        <v>4824</v>
      </c>
      <c r="B4880" s="2">
        <v>43658</v>
      </c>
      <c r="C4880" s="3" t="s">
        <v>4243</v>
      </c>
      <c r="D4880" s="3" t="s">
        <v>339</v>
      </c>
      <c r="E4880" s="11" t="s">
        <v>120</v>
      </c>
      <c r="F4880" s="2">
        <f t="shared" si="213"/>
        <v>43672</v>
      </c>
      <c r="G4880" s="5">
        <v>43678</v>
      </c>
      <c r="H4880" s="6">
        <v>29441.33</v>
      </c>
      <c r="I4880" s="7">
        <v>29441.33</v>
      </c>
      <c r="J4880" s="4" t="s">
        <v>15</v>
      </c>
      <c r="K4880" s="8" t="s">
        <v>16</v>
      </c>
      <c r="L4880" s="3"/>
    </row>
    <row r="4881" spans="1:12" ht="114.95" customHeight="1">
      <c r="A4881" s="32">
        <v>4825</v>
      </c>
      <c r="B4881" s="2">
        <v>43658</v>
      </c>
      <c r="C4881" s="3" t="s">
        <v>4243</v>
      </c>
      <c r="D4881" s="3" t="s">
        <v>31</v>
      </c>
      <c r="E4881" s="4" t="s">
        <v>592</v>
      </c>
      <c r="F4881" s="2">
        <f t="shared" si="213"/>
        <v>43672</v>
      </c>
      <c r="G4881" s="5">
        <v>43658</v>
      </c>
      <c r="H4881" s="6">
        <v>31900</v>
      </c>
      <c r="I4881" s="7">
        <v>31900</v>
      </c>
      <c r="J4881" s="4" t="s">
        <v>153</v>
      </c>
      <c r="K4881" s="8" t="s">
        <v>16</v>
      </c>
      <c r="L4881" s="3" t="s">
        <v>146</v>
      </c>
    </row>
    <row r="4882" spans="1:12" ht="114.95" customHeight="1">
      <c r="A4882" s="32">
        <v>4826</v>
      </c>
      <c r="B4882" s="2">
        <v>43664</v>
      </c>
      <c r="C4882" s="3" t="s">
        <v>4243</v>
      </c>
      <c r="D4882" s="3" t="s">
        <v>3347</v>
      </c>
      <c r="E4882" s="4" t="s">
        <v>198</v>
      </c>
      <c r="F4882" s="2">
        <f t="shared" si="213"/>
        <v>43678</v>
      </c>
      <c r="G4882" s="5">
        <v>43671</v>
      </c>
      <c r="H4882" s="6">
        <v>36998</v>
      </c>
      <c r="I4882" s="7">
        <v>36998</v>
      </c>
      <c r="J4882" s="4" t="s">
        <v>73</v>
      </c>
      <c r="K4882" s="8" t="s">
        <v>16</v>
      </c>
      <c r="L4882" s="3" t="s">
        <v>146</v>
      </c>
    </row>
    <row r="4883" spans="1:12" ht="114.95" customHeight="1">
      <c r="A4883" s="32">
        <v>4827</v>
      </c>
      <c r="B4883" s="2">
        <v>43847.315972222219</v>
      </c>
      <c r="C4883" s="3" t="s">
        <v>4243</v>
      </c>
      <c r="D4883" s="3" t="s">
        <v>4255</v>
      </c>
      <c r="E4883" s="4" t="s">
        <v>4256</v>
      </c>
      <c r="F4883" s="2">
        <f t="shared" si="213"/>
        <v>43861.315972222219</v>
      </c>
      <c r="G4883" s="5">
        <v>43837</v>
      </c>
      <c r="H4883" s="6">
        <v>35695</v>
      </c>
      <c r="I4883" s="7">
        <v>35695</v>
      </c>
      <c r="J4883" s="4" t="s">
        <v>153</v>
      </c>
      <c r="K4883" s="8" t="s">
        <v>16</v>
      </c>
      <c r="L4883" s="3" t="s">
        <v>20</v>
      </c>
    </row>
    <row r="4884" spans="1:12" ht="114.95" customHeight="1">
      <c r="A4884" s="32">
        <v>4828</v>
      </c>
      <c r="B4884" s="2">
        <v>43923.798611111109</v>
      </c>
      <c r="C4884" s="3" t="s">
        <v>4243</v>
      </c>
      <c r="D4884" s="3" t="s">
        <v>1098</v>
      </c>
      <c r="E4884" s="3" t="s">
        <v>4257</v>
      </c>
      <c r="F4884" s="2">
        <v>43938</v>
      </c>
      <c r="G4884" s="2">
        <v>44013</v>
      </c>
      <c r="H4884" s="10">
        <v>801536</v>
      </c>
      <c r="I4884" s="10">
        <v>801536</v>
      </c>
      <c r="J4884" s="3" t="s">
        <v>19</v>
      </c>
      <c r="K4884" s="3" t="s">
        <v>16</v>
      </c>
      <c r="L4884" s="3"/>
    </row>
    <row r="4885" spans="1:12" ht="114.95" customHeight="1">
      <c r="A4885" s="32">
        <v>4829</v>
      </c>
      <c r="B4885" s="2">
        <v>43959.525694444441</v>
      </c>
      <c r="C4885" s="3" t="s">
        <v>4243</v>
      </c>
      <c r="D4885" s="3" t="s">
        <v>84</v>
      </c>
      <c r="E4885" s="3" t="s">
        <v>4258</v>
      </c>
      <c r="F4885" s="2">
        <f>SUM(B4885+14)</f>
        <v>43973.525694444441</v>
      </c>
      <c r="G4885" s="2">
        <v>43976</v>
      </c>
      <c r="H4885" s="10">
        <v>47898</v>
      </c>
      <c r="I4885" s="10">
        <v>47898</v>
      </c>
      <c r="J4885" s="3" t="s">
        <v>15</v>
      </c>
      <c r="K4885" s="3" t="s">
        <v>16</v>
      </c>
      <c r="L4885" s="3"/>
    </row>
    <row r="4886" spans="1:12" ht="114.95" customHeight="1">
      <c r="A4886" s="32">
        <v>4830</v>
      </c>
      <c r="B4886" s="2">
        <v>44022.40625</v>
      </c>
      <c r="C4886" s="3" t="s">
        <v>4243</v>
      </c>
      <c r="D4886" s="3" t="s">
        <v>339</v>
      </c>
      <c r="E4886" s="3" t="s">
        <v>4259</v>
      </c>
      <c r="F4886" s="2">
        <f>SUM(B4886+14)</f>
        <v>44036.40625</v>
      </c>
      <c r="G4886" s="2">
        <v>44044</v>
      </c>
      <c r="H4886" s="10">
        <v>67000</v>
      </c>
      <c r="I4886" s="10">
        <v>67000</v>
      </c>
      <c r="J4886" s="3" t="s">
        <v>19</v>
      </c>
      <c r="K4886" s="3" t="s">
        <v>16</v>
      </c>
      <c r="L4886" s="3"/>
    </row>
    <row r="4887" spans="1:12" ht="114.95" customHeight="1">
      <c r="A4887" s="32">
        <v>4831</v>
      </c>
      <c r="B4887" s="2">
        <v>44022.40902777778</v>
      </c>
      <c r="C4887" s="3" t="s">
        <v>4243</v>
      </c>
      <c r="D4887" s="3" t="s">
        <v>374</v>
      </c>
      <c r="E4887" s="3" t="s">
        <v>4260</v>
      </c>
      <c r="F4887" s="2">
        <f>SUM(B4887+14)</f>
        <v>44036.40902777778</v>
      </c>
      <c r="G4887" s="2">
        <v>44044</v>
      </c>
      <c r="H4887" s="10">
        <v>25000</v>
      </c>
      <c r="I4887" s="10">
        <v>60000</v>
      </c>
      <c r="J4887" s="3" t="s">
        <v>19</v>
      </c>
      <c r="K4887" s="3" t="s">
        <v>16</v>
      </c>
      <c r="L4887" s="3"/>
    </row>
    <row r="4888" spans="1:12" ht="114.95" customHeight="1">
      <c r="A4888" s="32">
        <v>4832</v>
      </c>
      <c r="B4888" s="2">
        <v>44028.393055555556</v>
      </c>
      <c r="C4888" s="3" t="s">
        <v>4243</v>
      </c>
      <c r="D4888" s="3" t="s">
        <v>76</v>
      </c>
      <c r="E4888" s="3" t="s">
        <v>4261</v>
      </c>
      <c r="F4888" s="2">
        <f>SUM(B4888+14)</f>
        <v>44042.393055555556</v>
      </c>
      <c r="G4888" s="2">
        <v>44013</v>
      </c>
      <c r="H4888" s="10">
        <v>82920</v>
      </c>
      <c r="I4888" s="10">
        <v>82920</v>
      </c>
      <c r="J4888" s="3" t="s">
        <v>19</v>
      </c>
      <c r="K4888" s="3" t="s">
        <v>16</v>
      </c>
      <c r="L4888" s="3"/>
    </row>
    <row r="4889" spans="1:12" ht="114.95" customHeight="1">
      <c r="A4889" s="32">
        <v>4833</v>
      </c>
      <c r="B4889" s="2">
        <v>44041.65625</v>
      </c>
      <c r="C4889" s="3" t="s">
        <v>4243</v>
      </c>
      <c r="D4889" s="3" t="s">
        <v>192</v>
      </c>
      <c r="E4889" s="3" t="s">
        <v>180</v>
      </c>
      <c r="F4889" s="2">
        <v>44051</v>
      </c>
      <c r="G4889" s="2">
        <v>44054</v>
      </c>
      <c r="H4889" s="10">
        <v>232804</v>
      </c>
      <c r="I4889" s="10">
        <v>252698</v>
      </c>
      <c r="J4889" s="3" t="s">
        <v>216</v>
      </c>
      <c r="K4889" s="3" t="s">
        <v>16</v>
      </c>
      <c r="L4889" s="3"/>
    </row>
    <row r="4890" spans="1:12" ht="114.95" customHeight="1">
      <c r="A4890" s="32">
        <v>4834</v>
      </c>
      <c r="B4890" s="28">
        <v>44147.618750000001</v>
      </c>
      <c r="C4890" s="3" t="s">
        <v>4243</v>
      </c>
      <c r="D4890" s="3" t="s">
        <v>1046</v>
      </c>
      <c r="E4890" s="3" t="s">
        <v>4262</v>
      </c>
      <c r="F4890" s="28">
        <v>44157</v>
      </c>
      <c r="G4890" s="28">
        <v>44044</v>
      </c>
      <c r="H4890" s="7">
        <v>25000</v>
      </c>
      <c r="I4890" s="7">
        <v>25000</v>
      </c>
      <c r="J4890" s="3" t="s">
        <v>19</v>
      </c>
      <c r="K4890" s="29" t="s">
        <v>16</v>
      </c>
      <c r="L4890" s="3"/>
    </row>
    <row r="4891" spans="1:12" ht="114.95" customHeight="1">
      <c r="A4891" s="32">
        <v>4835</v>
      </c>
      <c r="B4891" s="28">
        <v>44147.619444444441</v>
      </c>
      <c r="C4891" s="3" t="s">
        <v>4243</v>
      </c>
      <c r="D4891" s="3" t="s">
        <v>62</v>
      </c>
      <c r="E4891" s="3" t="s">
        <v>4263</v>
      </c>
      <c r="F4891" s="28">
        <f>SUM(B4891+14)</f>
        <v>44161.619444444441</v>
      </c>
      <c r="G4891" s="28">
        <v>44075</v>
      </c>
      <c r="H4891" s="7">
        <v>25000</v>
      </c>
      <c r="I4891" s="7">
        <v>48707.61</v>
      </c>
      <c r="J4891" s="3" t="s">
        <v>153</v>
      </c>
      <c r="K4891" s="29" t="s">
        <v>16</v>
      </c>
      <c r="L4891" s="3"/>
    </row>
    <row r="4892" spans="1:12" ht="114.95" customHeight="1">
      <c r="A4892" s="32">
        <v>4836</v>
      </c>
      <c r="B4892" s="2">
        <v>44252.381249999999</v>
      </c>
      <c r="C4892" s="3" t="s">
        <v>4243</v>
      </c>
      <c r="D4892" s="3" t="s">
        <v>2569</v>
      </c>
      <c r="E4892" s="4" t="s">
        <v>4264</v>
      </c>
      <c r="F4892" s="2">
        <f>SUM(B4892+14)</f>
        <v>44266.381249999999</v>
      </c>
      <c r="G4892" s="5">
        <v>44254</v>
      </c>
      <c r="H4892" s="6">
        <v>23400</v>
      </c>
      <c r="I4892" s="7">
        <v>50000</v>
      </c>
      <c r="J4892" s="4" t="s">
        <v>51</v>
      </c>
      <c r="K4892" s="8" t="s">
        <v>16</v>
      </c>
      <c r="L4892" s="3"/>
    </row>
    <row r="4893" spans="1:12" ht="114.95" customHeight="1">
      <c r="A4893" s="32">
        <v>4837</v>
      </c>
      <c r="B4893" s="2">
        <v>44336.677777777775</v>
      </c>
      <c r="C4893" s="3" t="s">
        <v>4243</v>
      </c>
      <c r="D4893" s="3" t="s">
        <v>1549</v>
      </c>
      <c r="E4893" s="4" t="s">
        <v>4265</v>
      </c>
      <c r="F4893" s="2">
        <f>SUM(B4893 + 14)</f>
        <v>44350.677777777775</v>
      </c>
      <c r="G4893" s="5">
        <v>44349</v>
      </c>
      <c r="H4893" s="6">
        <v>40000</v>
      </c>
      <c r="I4893" s="7">
        <v>40000</v>
      </c>
      <c r="J4893" s="4" t="s">
        <v>153</v>
      </c>
      <c r="K4893" s="8" t="s">
        <v>16</v>
      </c>
      <c r="L4893" s="3"/>
    </row>
    <row r="4894" spans="1:12" ht="114.95" customHeight="1">
      <c r="A4894" s="32">
        <v>4838</v>
      </c>
      <c r="B4894" s="2">
        <v>44378.663194444445</v>
      </c>
      <c r="C4894" s="3" t="s">
        <v>4243</v>
      </c>
      <c r="D4894" s="3" t="s">
        <v>1098</v>
      </c>
      <c r="E4894" s="4" t="s">
        <v>4266</v>
      </c>
      <c r="F4894" s="2">
        <f>SUM(B4894+14)</f>
        <v>44392.663194444445</v>
      </c>
      <c r="G4894" s="5">
        <v>44409</v>
      </c>
      <c r="H4894" s="6">
        <v>25000</v>
      </c>
      <c r="I4894" s="7">
        <v>150000</v>
      </c>
      <c r="J4894" s="4" t="s">
        <v>153</v>
      </c>
      <c r="K4894" s="8" t="s">
        <v>16</v>
      </c>
      <c r="L4894" s="3"/>
    </row>
    <row r="4895" spans="1:12" ht="114.95" customHeight="1">
      <c r="A4895" s="32">
        <v>4839</v>
      </c>
      <c r="B4895" s="2">
        <v>44405.479861111111</v>
      </c>
      <c r="C4895" s="3" t="s">
        <v>4243</v>
      </c>
      <c r="D4895" s="3" t="s">
        <v>192</v>
      </c>
      <c r="E4895" s="4" t="s">
        <v>4267</v>
      </c>
      <c r="F4895" s="2">
        <f>SUM(B4895+14)</f>
        <v>44419.479861111111</v>
      </c>
      <c r="G4895" s="5">
        <v>44417</v>
      </c>
      <c r="H4895" s="6">
        <v>180000</v>
      </c>
      <c r="I4895" s="7">
        <v>201465</v>
      </c>
      <c r="J4895" s="4" t="s">
        <v>19</v>
      </c>
      <c r="K4895" s="8" t="s">
        <v>16</v>
      </c>
      <c r="L4895" s="3"/>
    </row>
    <row r="4896" spans="1:12" ht="114.95" customHeight="1">
      <c r="A4896" s="32">
        <v>4841</v>
      </c>
      <c r="B4896" s="2">
        <v>44442.487500000003</v>
      </c>
      <c r="C4896" s="3" t="s">
        <v>4243</v>
      </c>
      <c r="D4896" s="3" t="s">
        <v>765</v>
      </c>
      <c r="E4896" s="4" t="s">
        <v>120</v>
      </c>
      <c r="F4896" s="2">
        <f>SUM(B4896+14)</f>
        <v>44456.487500000003</v>
      </c>
      <c r="G4896" s="5">
        <v>44393</v>
      </c>
      <c r="H4896" s="6">
        <v>25000</v>
      </c>
      <c r="I4896" s="7">
        <v>190000</v>
      </c>
      <c r="J4896" s="4" t="s">
        <v>15</v>
      </c>
      <c r="K4896" s="8" t="s">
        <v>16</v>
      </c>
      <c r="L4896" s="3"/>
    </row>
    <row r="4897" spans="1:12" ht="114.95" customHeight="1">
      <c r="A4897" s="32">
        <v>4840</v>
      </c>
      <c r="B4897" s="2">
        <v>44442.488194444442</v>
      </c>
      <c r="C4897" s="3" t="s">
        <v>4243</v>
      </c>
      <c r="D4897" s="3" t="s">
        <v>76</v>
      </c>
      <c r="E4897" s="4" t="s">
        <v>1570</v>
      </c>
      <c r="F4897" s="2">
        <f>SUM(B4897+14)</f>
        <v>44456.488194444442</v>
      </c>
      <c r="G4897" s="5">
        <v>44378</v>
      </c>
      <c r="H4897" s="6">
        <v>27000</v>
      </c>
      <c r="I4897" s="7">
        <v>90420</v>
      </c>
      <c r="J4897" s="4" t="s">
        <v>19</v>
      </c>
      <c r="K4897" s="8" t="s">
        <v>16</v>
      </c>
      <c r="L4897" s="3"/>
    </row>
    <row r="4898" spans="1:12" ht="114.95" customHeight="1">
      <c r="A4898" s="32">
        <v>4842</v>
      </c>
      <c r="B4898" s="2">
        <v>43238</v>
      </c>
      <c r="C4898" s="3" t="s">
        <v>4268</v>
      </c>
      <c r="D4898" s="3" t="s">
        <v>4269</v>
      </c>
      <c r="E4898" s="4" t="s">
        <v>4270</v>
      </c>
      <c r="F4898" s="2">
        <f t="shared" ref="F4898:F4904" si="214">B4898+10</f>
        <v>43248</v>
      </c>
      <c r="G4898" s="5" t="s">
        <v>4271</v>
      </c>
      <c r="H4898" s="6">
        <v>130000</v>
      </c>
      <c r="I4898" s="7">
        <v>130000</v>
      </c>
      <c r="J4898" s="4" t="s">
        <v>15</v>
      </c>
      <c r="K4898" s="8" t="s">
        <v>16</v>
      </c>
      <c r="L4898" s="3"/>
    </row>
    <row r="4899" spans="1:12" ht="114.95" customHeight="1">
      <c r="A4899" s="32">
        <v>4843</v>
      </c>
      <c r="B4899" s="2">
        <v>43258</v>
      </c>
      <c r="C4899" s="3" t="s">
        <v>4268</v>
      </c>
      <c r="D4899" s="3" t="s">
        <v>119</v>
      </c>
      <c r="E4899" s="11" t="s">
        <v>120</v>
      </c>
      <c r="F4899" s="2">
        <f t="shared" si="214"/>
        <v>43268</v>
      </c>
      <c r="G4899" s="5">
        <v>42247</v>
      </c>
      <c r="H4899" s="6">
        <v>26886</v>
      </c>
      <c r="I4899" s="7">
        <v>26886</v>
      </c>
      <c r="J4899" s="4" t="s">
        <v>19</v>
      </c>
      <c r="K4899" s="8" t="s">
        <v>16</v>
      </c>
      <c r="L4899" s="3" t="s">
        <v>96</v>
      </c>
    </row>
    <row r="4900" spans="1:12" ht="114.95" customHeight="1">
      <c r="A4900" s="32">
        <v>4844</v>
      </c>
      <c r="B4900" s="2">
        <v>43258</v>
      </c>
      <c r="C4900" s="3" t="s">
        <v>4268</v>
      </c>
      <c r="D4900" s="3" t="s">
        <v>770</v>
      </c>
      <c r="E4900" s="11" t="s">
        <v>120</v>
      </c>
      <c r="F4900" s="2">
        <f t="shared" si="214"/>
        <v>43268</v>
      </c>
      <c r="G4900" s="5">
        <v>42550</v>
      </c>
      <c r="H4900" s="6">
        <v>40325</v>
      </c>
      <c r="I4900" s="9">
        <v>40325</v>
      </c>
      <c r="J4900" s="4" t="s">
        <v>19</v>
      </c>
      <c r="K4900" s="8" t="s">
        <v>16</v>
      </c>
      <c r="L4900" s="3" t="s">
        <v>96</v>
      </c>
    </row>
    <row r="4901" spans="1:12" ht="114.95" customHeight="1">
      <c r="A4901" s="32">
        <v>4845</v>
      </c>
      <c r="B4901" s="2">
        <v>43258</v>
      </c>
      <c r="C4901" s="3" t="s">
        <v>4268</v>
      </c>
      <c r="D4901" s="3" t="s">
        <v>538</v>
      </c>
      <c r="E4901" s="4" t="s">
        <v>158</v>
      </c>
      <c r="F4901" s="2">
        <f t="shared" si="214"/>
        <v>43268</v>
      </c>
      <c r="G4901" s="5">
        <v>43268</v>
      </c>
      <c r="H4901" s="6">
        <v>28578</v>
      </c>
      <c r="I4901" s="7">
        <v>28578</v>
      </c>
      <c r="J4901" s="4" t="s">
        <v>37</v>
      </c>
      <c r="K4901" s="8" t="s">
        <v>16</v>
      </c>
      <c r="L4901" s="3"/>
    </row>
    <row r="4902" spans="1:12" ht="114.95" customHeight="1">
      <c r="A4902" s="32">
        <v>4846</v>
      </c>
      <c r="B4902" s="2">
        <v>43258</v>
      </c>
      <c r="C4902" s="3" t="s">
        <v>4268</v>
      </c>
      <c r="D4902" s="3" t="s">
        <v>4272</v>
      </c>
      <c r="E4902" s="4" t="s">
        <v>78</v>
      </c>
      <c r="F4902" s="2">
        <f t="shared" si="214"/>
        <v>43268</v>
      </c>
      <c r="G4902" s="5">
        <v>42128</v>
      </c>
      <c r="H4902" s="6">
        <v>151421.9</v>
      </c>
      <c r="I4902" s="7">
        <v>151421.9</v>
      </c>
      <c r="J4902" s="4" t="s">
        <v>314</v>
      </c>
      <c r="K4902" s="8" t="s">
        <v>16</v>
      </c>
      <c r="L4902" s="3" t="s">
        <v>96</v>
      </c>
    </row>
    <row r="4903" spans="1:12" ht="114.95" customHeight="1">
      <c r="A4903" s="32">
        <v>4847</v>
      </c>
      <c r="B4903" s="2">
        <v>43258</v>
      </c>
      <c r="C4903" s="3" t="s">
        <v>4268</v>
      </c>
      <c r="D4903" s="3" t="s">
        <v>139</v>
      </c>
      <c r="E4903" s="4" t="s">
        <v>4273</v>
      </c>
      <c r="F4903" s="2">
        <f t="shared" si="214"/>
        <v>43268</v>
      </c>
      <c r="G4903" s="5">
        <v>43268</v>
      </c>
      <c r="H4903" s="6">
        <v>100015.07</v>
      </c>
      <c r="I4903" s="7">
        <v>100015.07</v>
      </c>
      <c r="J4903" s="4" t="s">
        <v>19</v>
      </c>
      <c r="K4903" s="8" t="s">
        <v>16</v>
      </c>
      <c r="L4903" s="3"/>
    </row>
    <row r="4904" spans="1:12" ht="114.95" customHeight="1">
      <c r="A4904" s="32">
        <v>4848</v>
      </c>
      <c r="B4904" s="2">
        <v>43264</v>
      </c>
      <c r="C4904" s="3" t="s">
        <v>4268</v>
      </c>
      <c r="D4904" s="3" t="s">
        <v>4274</v>
      </c>
      <c r="E4904" s="4" t="s">
        <v>433</v>
      </c>
      <c r="F4904" s="2">
        <f t="shared" si="214"/>
        <v>43274</v>
      </c>
      <c r="G4904" s="5">
        <v>43274</v>
      </c>
      <c r="H4904" s="6">
        <v>25000</v>
      </c>
      <c r="I4904" s="7">
        <v>25000</v>
      </c>
      <c r="J4904" s="4" t="s">
        <v>30</v>
      </c>
      <c r="K4904" s="8" t="s">
        <v>16</v>
      </c>
      <c r="L4904" s="3"/>
    </row>
    <row r="4905" spans="1:12" ht="114.95" customHeight="1">
      <c r="A4905" s="32">
        <v>4849</v>
      </c>
      <c r="B4905" s="2">
        <v>43312</v>
      </c>
      <c r="C4905" s="3" t="s">
        <v>4268</v>
      </c>
      <c r="D4905" s="3" t="s">
        <v>545</v>
      </c>
      <c r="E4905" s="4" t="s">
        <v>1301</v>
      </c>
      <c r="F4905" s="2">
        <v>43326</v>
      </c>
      <c r="G4905" s="5">
        <v>43327</v>
      </c>
      <c r="H4905" s="6">
        <v>25000</v>
      </c>
      <c r="I4905" s="7">
        <v>25000</v>
      </c>
      <c r="J4905" s="4" t="s">
        <v>15</v>
      </c>
      <c r="K4905" s="8" t="s">
        <v>16</v>
      </c>
      <c r="L4905" s="3"/>
    </row>
    <row r="4906" spans="1:12" ht="114.95" customHeight="1">
      <c r="A4906" s="32">
        <v>4850</v>
      </c>
      <c r="B4906" s="2">
        <v>43381</v>
      </c>
      <c r="C4906" s="3" t="s">
        <v>4268</v>
      </c>
      <c r="D4906" s="3" t="s">
        <v>1084</v>
      </c>
      <c r="E4906" s="4" t="s">
        <v>78</v>
      </c>
      <c r="F4906" s="2">
        <v>43336</v>
      </c>
      <c r="G4906" s="5">
        <v>43107</v>
      </c>
      <c r="H4906" s="6">
        <v>165000</v>
      </c>
      <c r="I4906" s="7">
        <v>165000</v>
      </c>
      <c r="J4906" s="4" t="s">
        <v>19</v>
      </c>
      <c r="K4906" s="8" t="s">
        <v>16</v>
      </c>
      <c r="L4906" s="3" t="s">
        <v>103</v>
      </c>
    </row>
    <row r="4907" spans="1:12" ht="114.95" customHeight="1">
      <c r="A4907" s="32">
        <v>4851</v>
      </c>
      <c r="B4907" s="2">
        <v>43381</v>
      </c>
      <c r="C4907" s="3" t="s">
        <v>4268</v>
      </c>
      <c r="D4907" s="3" t="s">
        <v>4275</v>
      </c>
      <c r="E4907" s="11" t="s">
        <v>120</v>
      </c>
      <c r="F4907" s="2">
        <v>43336</v>
      </c>
      <c r="G4907" s="5">
        <v>43107</v>
      </c>
      <c r="H4907" s="6">
        <v>110000</v>
      </c>
      <c r="I4907" s="7">
        <v>110000</v>
      </c>
      <c r="J4907" s="4" t="s">
        <v>19</v>
      </c>
      <c r="K4907" s="8" t="s">
        <v>16</v>
      </c>
      <c r="L4907" s="3" t="s">
        <v>103</v>
      </c>
    </row>
    <row r="4908" spans="1:12" ht="114.95" customHeight="1">
      <c r="A4908" s="32">
        <v>4852</v>
      </c>
      <c r="B4908" s="2">
        <v>43381</v>
      </c>
      <c r="C4908" s="3" t="s">
        <v>4268</v>
      </c>
      <c r="D4908" s="3" t="s">
        <v>76</v>
      </c>
      <c r="E4908" s="4" t="s">
        <v>1030</v>
      </c>
      <c r="F4908" s="2">
        <v>43336</v>
      </c>
      <c r="G4908" s="5">
        <v>43107</v>
      </c>
      <c r="H4908" s="6">
        <v>100000</v>
      </c>
      <c r="I4908" s="7">
        <v>100000</v>
      </c>
      <c r="J4908" s="4" t="s">
        <v>19</v>
      </c>
      <c r="K4908" s="8" t="s">
        <v>16</v>
      </c>
      <c r="L4908" s="3" t="s">
        <v>103</v>
      </c>
    </row>
    <row r="4909" spans="1:12" ht="114.95" customHeight="1">
      <c r="A4909" s="32">
        <v>4853</v>
      </c>
      <c r="B4909" s="2">
        <v>43392</v>
      </c>
      <c r="C4909" s="3" t="s">
        <v>4268</v>
      </c>
      <c r="D4909" s="3" t="s">
        <v>3575</v>
      </c>
      <c r="E4909" s="11" t="s">
        <v>120</v>
      </c>
      <c r="F4909" s="2">
        <f>SUM(B4909 +14)</f>
        <v>43406</v>
      </c>
      <c r="G4909" s="5">
        <v>43409</v>
      </c>
      <c r="H4909" s="6">
        <v>115000</v>
      </c>
      <c r="I4909" s="7">
        <v>115000</v>
      </c>
      <c r="J4909" s="4" t="s">
        <v>15</v>
      </c>
      <c r="K4909" s="3" t="s">
        <v>16</v>
      </c>
      <c r="L4909" s="3"/>
    </row>
    <row r="4910" spans="1:12" ht="114.95" customHeight="1">
      <c r="A4910" s="32">
        <v>4854</v>
      </c>
      <c r="B4910" s="2">
        <v>43392</v>
      </c>
      <c r="C4910" s="3" t="s">
        <v>4268</v>
      </c>
      <c r="D4910" s="3" t="s">
        <v>199</v>
      </c>
      <c r="E4910" s="11" t="s">
        <v>120</v>
      </c>
      <c r="F4910" s="2">
        <f>SUM(B4910 +14)</f>
        <v>43406</v>
      </c>
      <c r="G4910" s="5">
        <v>43409</v>
      </c>
      <c r="H4910" s="6">
        <v>25000</v>
      </c>
      <c r="I4910" s="7">
        <v>25000</v>
      </c>
      <c r="J4910" s="4" t="s">
        <v>15</v>
      </c>
      <c r="K4910" s="3" t="s">
        <v>16</v>
      </c>
      <c r="L4910" s="3"/>
    </row>
    <row r="4911" spans="1:12" ht="114.95" customHeight="1">
      <c r="A4911" s="32">
        <v>4855</v>
      </c>
      <c r="B4911" s="2">
        <v>43439</v>
      </c>
      <c r="C4911" s="3" t="s">
        <v>4268</v>
      </c>
      <c r="D4911" s="3" t="s">
        <v>4276</v>
      </c>
      <c r="E4911" s="4" t="s">
        <v>4277</v>
      </c>
      <c r="F4911" s="2">
        <f t="shared" ref="F4911:F4921" si="215">SUM(B4911+14)</f>
        <v>43453</v>
      </c>
      <c r="G4911" s="5">
        <v>43453</v>
      </c>
      <c r="H4911" s="6">
        <v>30000</v>
      </c>
      <c r="I4911" s="7">
        <v>30000</v>
      </c>
      <c r="J4911" s="4" t="s">
        <v>15</v>
      </c>
      <c r="K4911" s="8" t="s">
        <v>16</v>
      </c>
      <c r="L4911" s="3"/>
    </row>
    <row r="4912" spans="1:12" ht="114.95" customHeight="1">
      <c r="A4912" s="32">
        <v>4856</v>
      </c>
      <c r="B4912" s="2">
        <v>43495</v>
      </c>
      <c r="C4912" s="3" t="s">
        <v>4268</v>
      </c>
      <c r="D4912" s="3" t="s">
        <v>17</v>
      </c>
      <c r="E4912" s="4" t="s">
        <v>257</v>
      </c>
      <c r="F4912" s="2">
        <f t="shared" si="215"/>
        <v>43509</v>
      </c>
      <c r="G4912" s="5">
        <v>43344</v>
      </c>
      <c r="H4912" s="6">
        <v>600000</v>
      </c>
      <c r="I4912" s="7">
        <v>600000</v>
      </c>
      <c r="J4912" s="4" t="s">
        <v>19</v>
      </c>
      <c r="K4912" s="8" t="s">
        <v>16</v>
      </c>
      <c r="L4912" s="3" t="s">
        <v>20</v>
      </c>
    </row>
    <row r="4913" spans="1:12" ht="114.95" customHeight="1">
      <c r="A4913" s="32">
        <v>4857</v>
      </c>
      <c r="B4913" s="2">
        <v>43495</v>
      </c>
      <c r="C4913" s="3" t="s">
        <v>4268</v>
      </c>
      <c r="D4913" s="3" t="s">
        <v>1084</v>
      </c>
      <c r="E4913" s="4" t="s">
        <v>527</v>
      </c>
      <c r="F4913" s="2">
        <f t="shared" si="215"/>
        <v>43509</v>
      </c>
      <c r="G4913" s="5">
        <v>43282</v>
      </c>
      <c r="H4913" s="6">
        <v>150000</v>
      </c>
      <c r="I4913" s="9">
        <v>150000</v>
      </c>
      <c r="J4913" s="4" t="s">
        <v>19</v>
      </c>
      <c r="K4913" s="8" t="s">
        <v>16</v>
      </c>
      <c r="L4913" s="3" t="s">
        <v>20</v>
      </c>
    </row>
    <row r="4914" spans="1:12" ht="114.95" customHeight="1">
      <c r="A4914" s="32">
        <v>4858</v>
      </c>
      <c r="B4914" s="2">
        <v>43495</v>
      </c>
      <c r="C4914" s="3" t="s">
        <v>4268</v>
      </c>
      <c r="D4914" s="3" t="s">
        <v>76</v>
      </c>
      <c r="E4914" s="4" t="s">
        <v>1030</v>
      </c>
      <c r="F4914" s="2">
        <f t="shared" si="215"/>
        <v>43509</v>
      </c>
      <c r="G4914" s="5">
        <v>43282</v>
      </c>
      <c r="H4914" s="6">
        <v>100000</v>
      </c>
      <c r="I4914" s="7">
        <v>100000</v>
      </c>
      <c r="J4914" s="4" t="s">
        <v>19</v>
      </c>
      <c r="K4914" s="8" t="s">
        <v>16</v>
      </c>
      <c r="L4914" s="3" t="s">
        <v>20</v>
      </c>
    </row>
    <row r="4915" spans="1:12" ht="114.95" customHeight="1">
      <c r="A4915" s="32">
        <v>4859</v>
      </c>
      <c r="B4915" s="2">
        <v>43495</v>
      </c>
      <c r="C4915" s="3" t="s">
        <v>4268</v>
      </c>
      <c r="D4915" s="3" t="s">
        <v>92</v>
      </c>
      <c r="E4915" s="4" t="s">
        <v>93</v>
      </c>
      <c r="F4915" s="2">
        <f t="shared" si="215"/>
        <v>43509</v>
      </c>
      <c r="G4915" s="5">
        <v>43275</v>
      </c>
      <c r="H4915" s="6">
        <v>154000</v>
      </c>
      <c r="I4915" s="7">
        <v>154000</v>
      </c>
      <c r="J4915" s="4" t="s">
        <v>19</v>
      </c>
      <c r="K4915" s="8" t="s">
        <v>16</v>
      </c>
      <c r="L4915" s="3" t="s">
        <v>239</v>
      </c>
    </row>
    <row r="4916" spans="1:12" ht="114.95" customHeight="1">
      <c r="A4916" s="32">
        <v>4860</v>
      </c>
      <c r="B4916" s="2">
        <v>43495</v>
      </c>
      <c r="C4916" s="3" t="s">
        <v>4268</v>
      </c>
      <c r="D4916" s="3" t="s">
        <v>4275</v>
      </c>
      <c r="E4916" s="11" t="s">
        <v>120</v>
      </c>
      <c r="F4916" s="2">
        <f t="shared" si="215"/>
        <v>43509</v>
      </c>
      <c r="G4916" s="5">
        <v>43282</v>
      </c>
      <c r="H4916" s="6">
        <v>50000</v>
      </c>
      <c r="I4916" s="7">
        <v>50000</v>
      </c>
      <c r="J4916" s="4" t="s">
        <v>19</v>
      </c>
      <c r="K4916" s="8" t="s">
        <v>16</v>
      </c>
      <c r="L4916" s="3" t="s">
        <v>20</v>
      </c>
    </row>
    <row r="4917" spans="1:12" ht="114.95" customHeight="1">
      <c r="A4917" s="32">
        <v>4861</v>
      </c>
      <c r="B4917" s="2">
        <v>43495</v>
      </c>
      <c r="C4917" s="3" t="s">
        <v>4268</v>
      </c>
      <c r="D4917" s="3" t="s">
        <v>35</v>
      </c>
      <c r="E4917" s="4" t="s">
        <v>136</v>
      </c>
      <c r="F4917" s="2">
        <f t="shared" si="215"/>
        <v>43509</v>
      </c>
      <c r="G4917" s="5">
        <v>43282</v>
      </c>
      <c r="H4917" s="6">
        <v>50000</v>
      </c>
      <c r="I4917" s="7">
        <v>50000</v>
      </c>
      <c r="J4917" s="4" t="s">
        <v>37</v>
      </c>
      <c r="K4917" s="8" t="s">
        <v>16</v>
      </c>
      <c r="L4917" s="3" t="s">
        <v>20</v>
      </c>
    </row>
    <row r="4918" spans="1:12" ht="114.95" customHeight="1">
      <c r="A4918" s="32">
        <v>4862</v>
      </c>
      <c r="B4918" s="2">
        <v>43495</v>
      </c>
      <c r="C4918" s="3" t="s">
        <v>4268</v>
      </c>
      <c r="D4918" s="3" t="s">
        <v>872</v>
      </c>
      <c r="E4918" s="4" t="s">
        <v>4278</v>
      </c>
      <c r="F4918" s="2">
        <f t="shared" si="215"/>
        <v>43509</v>
      </c>
      <c r="G4918" s="5">
        <v>43344</v>
      </c>
      <c r="H4918" s="6">
        <v>25000</v>
      </c>
      <c r="I4918" s="7">
        <v>25000</v>
      </c>
      <c r="J4918" s="4" t="s">
        <v>19</v>
      </c>
      <c r="K4918" s="8" t="s">
        <v>16</v>
      </c>
      <c r="L4918" s="3" t="s">
        <v>20</v>
      </c>
    </row>
    <row r="4919" spans="1:12" ht="114.95" customHeight="1">
      <c r="A4919" s="32">
        <v>4863</v>
      </c>
      <c r="B4919" s="2">
        <v>43495</v>
      </c>
      <c r="C4919" s="3" t="s">
        <v>4268</v>
      </c>
      <c r="D4919" s="3" t="s">
        <v>211</v>
      </c>
      <c r="E4919" s="4" t="s">
        <v>4279</v>
      </c>
      <c r="F4919" s="2">
        <f t="shared" si="215"/>
        <v>43509</v>
      </c>
      <c r="G4919" s="5">
        <v>43412</v>
      </c>
      <c r="H4919" s="6">
        <v>42000</v>
      </c>
      <c r="I4919" s="7">
        <v>42000</v>
      </c>
      <c r="J4919" s="4" t="s">
        <v>19</v>
      </c>
      <c r="K4919" s="8" t="s">
        <v>16</v>
      </c>
      <c r="L4919" s="3" t="s">
        <v>20</v>
      </c>
    </row>
    <row r="4920" spans="1:12" ht="114.95" customHeight="1">
      <c r="A4920" s="32">
        <v>4864</v>
      </c>
      <c r="B4920" s="2">
        <v>43495</v>
      </c>
      <c r="C4920" s="3" t="s">
        <v>4268</v>
      </c>
      <c r="D4920" s="3" t="s">
        <v>119</v>
      </c>
      <c r="E4920" s="11" t="s">
        <v>120</v>
      </c>
      <c r="F4920" s="2">
        <f t="shared" si="215"/>
        <v>43509</v>
      </c>
      <c r="G4920" s="5">
        <v>43322</v>
      </c>
      <c r="H4920" s="6">
        <v>25000</v>
      </c>
      <c r="I4920" s="7">
        <v>25000</v>
      </c>
      <c r="J4920" s="4" t="s">
        <v>19</v>
      </c>
      <c r="K4920" s="8" t="s">
        <v>16</v>
      </c>
      <c r="L4920" s="3" t="s">
        <v>20</v>
      </c>
    </row>
    <row r="4921" spans="1:12" ht="114.95" customHeight="1">
      <c r="A4921" s="32">
        <v>4865</v>
      </c>
      <c r="B4921" s="2">
        <v>43495</v>
      </c>
      <c r="C4921" s="3" t="s">
        <v>4268</v>
      </c>
      <c r="D4921" s="3" t="s">
        <v>4280</v>
      </c>
      <c r="E4921" s="11" t="s">
        <v>120</v>
      </c>
      <c r="F4921" s="2">
        <f t="shared" si="215"/>
        <v>43509</v>
      </c>
      <c r="G4921" s="5">
        <v>43344</v>
      </c>
      <c r="H4921" s="6">
        <v>25000</v>
      </c>
      <c r="I4921" s="7">
        <v>25000</v>
      </c>
      <c r="J4921" s="4" t="s">
        <v>19</v>
      </c>
      <c r="K4921" s="8" t="s">
        <v>16</v>
      </c>
      <c r="L4921" s="3" t="s">
        <v>20</v>
      </c>
    </row>
    <row r="4922" spans="1:12" ht="114.95" customHeight="1">
      <c r="A4922" s="32">
        <v>4867</v>
      </c>
      <c r="B4922" s="2">
        <v>43591</v>
      </c>
      <c r="C4922" s="3" t="s">
        <v>4268</v>
      </c>
      <c r="D4922" s="3" t="s">
        <v>154</v>
      </c>
      <c r="E4922" s="4" t="s">
        <v>805</v>
      </c>
      <c r="F4922" s="2">
        <v>43635</v>
      </c>
      <c r="G4922" s="5">
        <v>43591</v>
      </c>
      <c r="H4922" s="6">
        <v>35000</v>
      </c>
      <c r="I4922" s="7">
        <v>35000</v>
      </c>
      <c r="J4922" s="4" t="s">
        <v>30</v>
      </c>
      <c r="K4922" s="8" t="s">
        <v>16</v>
      </c>
      <c r="L4922" s="3"/>
    </row>
    <row r="4923" spans="1:12" ht="114.95" customHeight="1">
      <c r="A4923" s="32">
        <v>4868</v>
      </c>
      <c r="B4923" s="2">
        <v>43591</v>
      </c>
      <c r="C4923" s="3" t="s">
        <v>4268</v>
      </c>
      <c r="D4923" s="3" t="s">
        <v>35</v>
      </c>
      <c r="E4923" s="4" t="s">
        <v>136</v>
      </c>
      <c r="F4923" s="2">
        <v>43635</v>
      </c>
      <c r="G4923" s="5">
        <v>43472</v>
      </c>
      <c r="H4923" s="6">
        <v>60000</v>
      </c>
      <c r="I4923" s="7">
        <v>60000</v>
      </c>
      <c r="J4923" s="4" t="s">
        <v>37</v>
      </c>
      <c r="K4923" s="8" t="s">
        <v>16</v>
      </c>
      <c r="L4923" s="3"/>
    </row>
    <row r="4924" spans="1:12" ht="114.95" customHeight="1">
      <c r="A4924" s="32">
        <v>4869</v>
      </c>
      <c r="B4924" s="2">
        <v>43591</v>
      </c>
      <c r="C4924" s="3" t="s">
        <v>4268</v>
      </c>
      <c r="D4924" s="3" t="s">
        <v>538</v>
      </c>
      <c r="E4924" s="4" t="s">
        <v>158</v>
      </c>
      <c r="F4924" s="2">
        <v>43635</v>
      </c>
      <c r="G4924" s="5">
        <v>43472</v>
      </c>
      <c r="H4924" s="6">
        <v>35000</v>
      </c>
      <c r="I4924" s="7">
        <v>35000</v>
      </c>
      <c r="J4924" s="4" t="s">
        <v>37</v>
      </c>
      <c r="K4924" s="8" t="s">
        <v>16</v>
      </c>
      <c r="L4924" s="3"/>
    </row>
    <row r="4925" spans="1:12" ht="114.95" customHeight="1">
      <c r="A4925" s="32">
        <v>4870</v>
      </c>
      <c r="B4925" s="2">
        <v>43591</v>
      </c>
      <c r="C4925" s="3" t="s">
        <v>4268</v>
      </c>
      <c r="D4925" s="3" t="s">
        <v>1084</v>
      </c>
      <c r="E4925" s="4" t="s">
        <v>78</v>
      </c>
      <c r="F4925" s="2">
        <v>43635</v>
      </c>
      <c r="G4925" s="5">
        <v>43472</v>
      </c>
      <c r="H4925" s="6">
        <v>165000</v>
      </c>
      <c r="I4925" s="7">
        <v>165000</v>
      </c>
      <c r="J4925" s="4" t="s">
        <v>19</v>
      </c>
      <c r="K4925" s="8" t="s">
        <v>16</v>
      </c>
      <c r="L4925" s="3"/>
    </row>
    <row r="4926" spans="1:12" ht="114.95" customHeight="1">
      <c r="A4926" s="32">
        <v>4866</v>
      </c>
      <c r="B4926" s="2">
        <v>43605</v>
      </c>
      <c r="C4926" s="3" t="s">
        <v>4268</v>
      </c>
      <c r="D4926" s="3" t="s">
        <v>76</v>
      </c>
      <c r="E4926" s="4" t="s">
        <v>1030</v>
      </c>
      <c r="F4926" s="2">
        <f>SUM(B4926 +14)</f>
        <v>43619</v>
      </c>
      <c r="G4926" s="5">
        <v>43647</v>
      </c>
      <c r="H4926" s="6">
        <v>104900</v>
      </c>
      <c r="I4926" s="7">
        <v>104900</v>
      </c>
      <c r="J4926" s="4" t="s">
        <v>19</v>
      </c>
      <c r="K4926" s="8" t="s">
        <v>16</v>
      </c>
      <c r="L4926" s="3"/>
    </row>
    <row r="4927" spans="1:12" ht="114.95" customHeight="1">
      <c r="A4927" s="32">
        <v>4872</v>
      </c>
      <c r="B4927" s="2">
        <v>43629</v>
      </c>
      <c r="C4927" s="3" t="s">
        <v>4268</v>
      </c>
      <c r="D4927" s="3" t="s">
        <v>119</v>
      </c>
      <c r="E4927" s="11" t="s">
        <v>120</v>
      </c>
      <c r="F4927" s="2">
        <v>43643</v>
      </c>
      <c r="G4927" s="5">
        <v>43472</v>
      </c>
      <c r="H4927" s="6">
        <v>60000</v>
      </c>
      <c r="I4927" s="7">
        <v>60000</v>
      </c>
      <c r="J4927" s="4" t="s">
        <v>19</v>
      </c>
      <c r="K4927" s="8" t="s">
        <v>16</v>
      </c>
      <c r="L4927" s="3"/>
    </row>
    <row r="4928" spans="1:12" ht="114.95" customHeight="1">
      <c r="A4928" s="32">
        <v>4873</v>
      </c>
      <c r="B4928" s="2">
        <v>43630</v>
      </c>
      <c r="C4928" s="3" t="s">
        <v>4268</v>
      </c>
      <c r="D4928" s="3" t="s">
        <v>1199</v>
      </c>
      <c r="E4928" s="11" t="s">
        <v>120</v>
      </c>
      <c r="F4928" s="2">
        <v>43644</v>
      </c>
      <c r="G4928" s="5">
        <v>43472</v>
      </c>
      <c r="H4928" s="6">
        <v>25000</v>
      </c>
      <c r="I4928" s="7">
        <v>25000</v>
      </c>
      <c r="J4928" s="4" t="s">
        <v>19</v>
      </c>
      <c r="K4928" s="8" t="s">
        <v>16</v>
      </c>
      <c r="L4928" s="3"/>
    </row>
    <row r="4929" spans="1:12" ht="114.95" customHeight="1">
      <c r="A4929" s="32">
        <v>4874</v>
      </c>
      <c r="B4929" s="2">
        <v>43630</v>
      </c>
      <c r="C4929" s="3" t="s">
        <v>4268</v>
      </c>
      <c r="D4929" s="3" t="s">
        <v>3575</v>
      </c>
      <c r="E4929" s="11" t="s">
        <v>120</v>
      </c>
      <c r="F4929" s="2">
        <v>43644</v>
      </c>
      <c r="G4929" s="5">
        <v>43472</v>
      </c>
      <c r="H4929" s="6">
        <v>110000</v>
      </c>
      <c r="I4929" s="7">
        <v>110000</v>
      </c>
      <c r="J4929" s="4" t="s">
        <v>19</v>
      </c>
      <c r="K4929" s="8" t="s">
        <v>16</v>
      </c>
      <c r="L4929" s="3"/>
    </row>
    <row r="4930" spans="1:12" ht="114.95" customHeight="1">
      <c r="A4930" s="32">
        <v>4875</v>
      </c>
      <c r="B4930" s="2">
        <v>43630</v>
      </c>
      <c r="C4930" s="3" t="s">
        <v>4268</v>
      </c>
      <c r="D4930" s="3" t="s">
        <v>333</v>
      </c>
      <c r="E4930" s="11" t="s">
        <v>120</v>
      </c>
      <c r="F4930" s="2">
        <v>43644</v>
      </c>
      <c r="G4930" s="5">
        <v>43472</v>
      </c>
      <c r="H4930" s="6">
        <v>75000</v>
      </c>
      <c r="I4930" s="7">
        <v>75000</v>
      </c>
      <c r="J4930" s="4" t="s">
        <v>19</v>
      </c>
      <c r="K4930" s="8" t="s">
        <v>16</v>
      </c>
      <c r="L4930" s="3"/>
    </row>
    <row r="4931" spans="1:12" ht="114.95" customHeight="1">
      <c r="A4931" s="32">
        <v>4876</v>
      </c>
      <c r="B4931" s="2">
        <v>43630</v>
      </c>
      <c r="C4931" s="3" t="s">
        <v>4268</v>
      </c>
      <c r="D4931" s="3" t="s">
        <v>92</v>
      </c>
      <c r="E4931" s="4" t="s">
        <v>93</v>
      </c>
      <c r="F4931" s="2">
        <v>43644</v>
      </c>
      <c r="G4931" s="5">
        <v>43472</v>
      </c>
      <c r="H4931" s="6">
        <v>160000</v>
      </c>
      <c r="I4931" s="7">
        <v>160000</v>
      </c>
      <c r="J4931" s="4" t="s">
        <v>19</v>
      </c>
      <c r="K4931" s="8" t="s">
        <v>16</v>
      </c>
      <c r="L4931" s="3"/>
    </row>
    <row r="4932" spans="1:12" ht="114.95" customHeight="1">
      <c r="A4932" s="32">
        <v>4878</v>
      </c>
      <c r="B4932" s="2">
        <v>43664</v>
      </c>
      <c r="C4932" s="3" t="s">
        <v>4268</v>
      </c>
      <c r="D4932" s="3" t="s">
        <v>747</v>
      </c>
      <c r="E4932" s="4" t="s">
        <v>748</v>
      </c>
      <c r="F4932" s="2">
        <f>SUM(B4932+14)</f>
        <v>43678</v>
      </c>
      <c r="G4932" s="5">
        <v>43682</v>
      </c>
      <c r="H4932" s="6">
        <v>91500</v>
      </c>
      <c r="I4932" s="7">
        <v>91500</v>
      </c>
      <c r="J4932" s="4" t="s">
        <v>15</v>
      </c>
      <c r="K4932" s="8" t="s">
        <v>16</v>
      </c>
      <c r="L4932" s="3"/>
    </row>
    <row r="4933" spans="1:12" ht="114.95" customHeight="1">
      <c r="A4933" s="32">
        <v>4879</v>
      </c>
      <c r="B4933" s="2">
        <v>43664</v>
      </c>
      <c r="C4933" s="3" t="s">
        <v>4268</v>
      </c>
      <c r="D4933" s="3" t="s">
        <v>4281</v>
      </c>
      <c r="E4933" s="4" t="s">
        <v>4282</v>
      </c>
      <c r="F4933" s="2">
        <f>SUM(B4933+14)</f>
        <v>43678</v>
      </c>
      <c r="G4933" s="5">
        <v>43682</v>
      </c>
      <c r="H4933" s="6">
        <v>50000</v>
      </c>
      <c r="I4933" s="7">
        <v>50000</v>
      </c>
      <c r="J4933" s="4" t="s">
        <v>15</v>
      </c>
      <c r="K4933" s="8" t="s">
        <v>16</v>
      </c>
      <c r="L4933" s="3"/>
    </row>
    <row r="4934" spans="1:12" ht="114.95" customHeight="1">
      <c r="A4934" s="32">
        <v>4877</v>
      </c>
      <c r="B4934" s="2">
        <v>43677</v>
      </c>
      <c r="C4934" s="3" t="s">
        <v>4268</v>
      </c>
      <c r="D4934" s="3" t="s">
        <v>154</v>
      </c>
      <c r="E4934" s="4" t="s">
        <v>805</v>
      </c>
      <c r="F4934" s="2">
        <f>SUM(B4934+14)</f>
        <v>43691</v>
      </c>
      <c r="G4934" s="5">
        <v>43692</v>
      </c>
      <c r="H4934" s="6">
        <v>25000</v>
      </c>
      <c r="I4934" s="7">
        <v>25000</v>
      </c>
      <c r="J4934" s="4" t="s">
        <v>153</v>
      </c>
      <c r="K4934" s="8" t="s">
        <v>16</v>
      </c>
      <c r="L4934" s="3"/>
    </row>
    <row r="4935" spans="1:12" ht="114.95" customHeight="1">
      <c r="A4935" s="32">
        <v>4880</v>
      </c>
      <c r="B4935" s="2">
        <v>43679</v>
      </c>
      <c r="C4935" s="3" t="s">
        <v>4268</v>
      </c>
      <c r="D4935" s="3" t="s">
        <v>123</v>
      </c>
      <c r="E4935" s="4" t="s">
        <v>124</v>
      </c>
      <c r="F4935" s="2">
        <f>SUM(B4935+14)</f>
        <v>43693</v>
      </c>
      <c r="G4935" s="5">
        <v>43709</v>
      </c>
      <c r="H4935" s="6">
        <v>600000</v>
      </c>
      <c r="I4935" s="7">
        <v>600000</v>
      </c>
      <c r="J4935" s="4" t="s">
        <v>73</v>
      </c>
      <c r="K4935" s="8" t="s">
        <v>16</v>
      </c>
      <c r="L4935" s="3"/>
    </row>
    <row r="4936" spans="1:12" ht="114.95" customHeight="1">
      <c r="A4936" s="32">
        <v>4871</v>
      </c>
      <c r="B4936" s="2">
        <v>43775</v>
      </c>
      <c r="C4936" s="3" t="s">
        <v>4268</v>
      </c>
      <c r="D4936" s="3" t="s">
        <v>4275</v>
      </c>
      <c r="E4936" s="11" t="s">
        <v>120</v>
      </c>
      <c r="F4936" s="2">
        <v>43641</v>
      </c>
      <c r="G4936" s="5">
        <v>43472</v>
      </c>
      <c r="H4936" s="6">
        <v>90000</v>
      </c>
      <c r="I4936" s="7">
        <v>90000</v>
      </c>
      <c r="J4936" s="4" t="s">
        <v>19</v>
      </c>
      <c r="K4936" s="8" t="s">
        <v>16</v>
      </c>
      <c r="L4936" s="3"/>
    </row>
    <row r="4937" spans="1:12" ht="114.95" customHeight="1">
      <c r="A4937" s="32">
        <v>4882</v>
      </c>
      <c r="B4937" s="2">
        <v>43872</v>
      </c>
      <c r="C4937" s="3" t="s">
        <v>4268</v>
      </c>
      <c r="D4937" s="3" t="s">
        <v>4283</v>
      </c>
      <c r="E4937" s="3" t="s">
        <v>512</v>
      </c>
      <c r="F4937" s="2">
        <f>SUM(B4937+14)</f>
        <v>43886</v>
      </c>
      <c r="G4937" s="15">
        <v>43892</v>
      </c>
      <c r="H4937" s="16">
        <v>25841.82</v>
      </c>
      <c r="I4937" s="16">
        <v>30000</v>
      </c>
      <c r="J4937" s="2" t="s">
        <v>15</v>
      </c>
      <c r="K4937" s="3" t="s">
        <v>16</v>
      </c>
      <c r="L4937" s="3"/>
    </row>
    <row r="4938" spans="1:12" ht="114.95" customHeight="1">
      <c r="A4938" s="32">
        <v>4881</v>
      </c>
      <c r="B4938" s="12">
        <v>43913.488888888889</v>
      </c>
      <c r="C4938" s="13" t="s">
        <v>4268</v>
      </c>
      <c r="D4938" s="13" t="s">
        <v>4284</v>
      </c>
      <c r="E4938" s="13" t="s">
        <v>392</v>
      </c>
      <c r="F4938" s="12">
        <f>SUM(B4938+14)</f>
        <v>43927.488888888889</v>
      </c>
      <c r="G4938" s="12">
        <v>43928</v>
      </c>
      <c r="H4938" s="14">
        <v>25000</v>
      </c>
      <c r="I4938" s="14">
        <v>25000</v>
      </c>
      <c r="J4938" s="13" t="s">
        <v>15</v>
      </c>
      <c r="K4938" s="13" t="s">
        <v>16</v>
      </c>
      <c r="L4938" s="3"/>
    </row>
    <row r="4939" spans="1:12" ht="114.95" customHeight="1">
      <c r="A4939" s="32">
        <v>4883</v>
      </c>
      <c r="B4939" s="2">
        <v>43971.670138888891</v>
      </c>
      <c r="C4939" s="3" t="s">
        <v>4268</v>
      </c>
      <c r="D4939" s="3" t="s">
        <v>564</v>
      </c>
      <c r="E4939" s="3" t="s">
        <v>136</v>
      </c>
      <c r="F4939" s="2">
        <f>SUM(B4939+14)</f>
        <v>43985.670138888891</v>
      </c>
      <c r="G4939" s="2">
        <v>44176</v>
      </c>
      <c r="H4939" s="10">
        <v>70000</v>
      </c>
      <c r="I4939" s="10">
        <v>70000</v>
      </c>
      <c r="J4939" s="3" t="s">
        <v>37</v>
      </c>
      <c r="K4939" s="3" t="s">
        <v>16</v>
      </c>
      <c r="L4939" s="3"/>
    </row>
    <row r="4940" spans="1:12" ht="114.95" customHeight="1">
      <c r="A4940" s="32">
        <v>4884</v>
      </c>
      <c r="B4940" s="2">
        <v>43992.693055555559</v>
      </c>
      <c r="C4940" s="3" t="s">
        <v>4268</v>
      </c>
      <c r="D4940" s="3" t="s">
        <v>1084</v>
      </c>
      <c r="E4940" s="3" t="s">
        <v>78</v>
      </c>
      <c r="F4940" s="2">
        <f>SUM(B4940+14)</f>
        <v>44006.693055555559</v>
      </c>
      <c r="G4940" s="2">
        <v>44013</v>
      </c>
      <c r="H4940" s="10">
        <v>160836</v>
      </c>
      <c r="I4940" s="10">
        <v>160836</v>
      </c>
      <c r="J4940" s="3" t="s">
        <v>19</v>
      </c>
      <c r="K4940" s="3" t="s">
        <v>16</v>
      </c>
      <c r="L4940" s="3"/>
    </row>
    <row r="4941" spans="1:12" ht="114.95" customHeight="1">
      <c r="A4941" s="32">
        <v>4885</v>
      </c>
      <c r="B4941" s="2">
        <v>43992.696527777778</v>
      </c>
      <c r="C4941" s="3" t="s">
        <v>4268</v>
      </c>
      <c r="D4941" s="3" t="s">
        <v>179</v>
      </c>
      <c r="E4941" s="3" t="s">
        <v>180</v>
      </c>
      <c r="F4941" s="2">
        <f>SUM(B4941+14)</f>
        <v>44006.696527777778</v>
      </c>
      <c r="G4941" s="2">
        <v>44007</v>
      </c>
      <c r="H4941" s="10">
        <v>102757.2</v>
      </c>
      <c r="I4941" s="10">
        <v>102757.2</v>
      </c>
      <c r="J4941" s="3" t="s">
        <v>19</v>
      </c>
      <c r="K4941" s="3" t="s">
        <v>16</v>
      </c>
      <c r="L4941" s="3"/>
    </row>
    <row r="4942" spans="1:12" ht="114.95" customHeight="1">
      <c r="A4942" s="32">
        <v>4886</v>
      </c>
      <c r="B4942" s="2">
        <v>44020.458333333336</v>
      </c>
      <c r="C4942" s="3" t="s">
        <v>4268</v>
      </c>
      <c r="D4942" s="3" t="s">
        <v>76</v>
      </c>
      <c r="E4942" s="3" t="s">
        <v>364</v>
      </c>
      <c r="F4942" s="2">
        <v>44030</v>
      </c>
      <c r="G4942" s="2">
        <v>44013</v>
      </c>
      <c r="H4942" s="10">
        <v>109080</v>
      </c>
      <c r="I4942" s="10">
        <v>109080</v>
      </c>
      <c r="J4942" s="3" t="s">
        <v>19</v>
      </c>
      <c r="K4942" s="3" t="s">
        <v>16</v>
      </c>
      <c r="L4942" s="3"/>
    </row>
    <row r="4943" spans="1:12" ht="114.95" customHeight="1">
      <c r="A4943" s="32">
        <v>4887</v>
      </c>
      <c r="B4943" s="56">
        <v>44021.572916666664</v>
      </c>
      <c r="C4943" s="57" t="s">
        <v>4268</v>
      </c>
      <c r="D4943" s="57" t="s">
        <v>154</v>
      </c>
      <c r="E4943" s="57" t="s">
        <v>4285</v>
      </c>
      <c r="F4943" s="56">
        <f>SUM(B4943+14)</f>
        <v>44035.572916666664</v>
      </c>
      <c r="G4943" s="56">
        <v>44058</v>
      </c>
      <c r="H4943" s="68">
        <v>25000</v>
      </c>
      <c r="I4943" s="68">
        <v>25000</v>
      </c>
      <c r="J4943" s="57" t="s">
        <v>19</v>
      </c>
      <c r="K4943" s="57" t="s">
        <v>16</v>
      </c>
      <c r="L4943" s="57"/>
    </row>
    <row r="4944" spans="1:12" ht="114.95" customHeight="1">
      <c r="A4944" s="32">
        <v>4888</v>
      </c>
      <c r="B4944" s="2">
        <v>44049.625694444447</v>
      </c>
      <c r="C4944" s="3" t="s">
        <v>4268</v>
      </c>
      <c r="D4944" s="3" t="s">
        <v>4286</v>
      </c>
      <c r="E4944" s="3" t="s">
        <v>4287</v>
      </c>
      <c r="F4944" s="2">
        <f>SUM(B4944+14)</f>
        <v>44063.625694444447</v>
      </c>
      <c r="G4944" s="2">
        <v>44048</v>
      </c>
      <c r="H4944" s="10">
        <v>71527</v>
      </c>
      <c r="I4944" s="10">
        <v>71527</v>
      </c>
      <c r="J4944" s="3" t="s">
        <v>61</v>
      </c>
      <c r="K4944" s="3" t="s">
        <v>16</v>
      </c>
      <c r="L4944" s="3"/>
    </row>
    <row r="4945" spans="1:12" ht="114.95" customHeight="1">
      <c r="A4945" s="32">
        <v>4889</v>
      </c>
      <c r="B4945" s="2">
        <v>44049.650694444441</v>
      </c>
      <c r="C4945" s="3" t="s">
        <v>4268</v>
      </c>
      <c r="D4945" s="3" t="s">
        <v>4288</v>
      </c>
      <c r="E4945" s="3" t="s">
        <v>4289</v>
      </c>
      <c r="F4945" s="2">
        <f>SUM(B4945+14)</f>
        <v>44063.650694444441</v>
      </c>
      <c r="G4945" s="2">
        <v>44048</v>
      </c>
      <c r="H4945" s="10">
        <v>76559</v>
      </c>
      <c r="I4945" s="10">
        <v>76559</v>
      </c>
      <c r="J4945" s="3" t="s">
        <v>61</v>
      </c>
      <c r="K4945" s="3" t="s">
        <v>16</v>
      </c>
      <c r="L4945" s="3"/>
    </row>
    <row r="4946" spans="1:12" ht="114.95" customHeight="1">
      <c r="A4946" s="32">
        <v>4890</v>
      </c>
      <c r="B4946" s="2">
        <v>44068.897916666669</v>
      </c>
      <c r="C4946" s="3" t="s">
        <v>4268</v>
      </c>
      <c r="D4946" s="3" t="s">
        <v>217</v>
      </c>
      <c r="E4946" s="3" t="s">
        <v>120</v>
      </c>
      <c r="F4946" s="2">
        <v>44079</v>
      </c>
      <c r="G4946" s="2">
        <v>44074</v>
      </c>
      <c r="H4946" s="10">
        <v>25000</v>
      </c>
      <c r="I4946" s="10">
        <v>25000</v>
      </c>
      <c r="J4946" s="3" t="s">
        <v>19</v>
      </c>
      <c r="K4946" s="3" t="s">
        <v>16</v>
      </c>
      <c r="L4946" s="3"/>
    </row>
    <row r="4947" spans="1:12" ht="114.95" customHeight="1">
      <c r="A4947" s="32">
        <v>4893</v>
      </c>
      <c r="B4947" s="21">
        <v>44068.906944444447</v>
      </c>
      <c r="C4947" s="13" t="s">
        <v>4268</v>
      </c>
      <c r="D4947" s="13" t="s">
        <v>3634</v>
      </c>
      <c r="E4947" s="13" t="s">
        <v>120</v>
      </c>
      <c r="F4947" s="22">
        <f>SUM(B4947+14)</f>
        <v>44082.906944444447</v>
      </c>
      <c r="G4947" s="21">
        <v>44013</v>
      </c>
      <c r="H4947" s="23">
        <v>110000</v>
      </c>
      <c r="I4947" s="23">
        <v>110000</v>
      </c>
      <c r="J4947" s="13" t="s">
        <v>19</v>
      </c>
      <c r="K4947" s="24" t="s">
        <v>16</v>
      </c>
      <c r="L4947" s="3"/>
    </row>
    <row r="4948" spans="1:12" ht="114.95" customHeight="1">
      <c r="A4948" s="32">
        <v>4894</v>
      </c>
      <c r="B4948" s="21">
        <v>44068.909722222219</v>
      </c>
      <c r="C4948" s="13" t="s">
        <v>4268</v>
      </c>
      <c r="D4948" s="13" t="s">
        <v>269</v>
      </c>
      <c r="E4948" s="13" t="s">
        <v>120</v>
      </c>
      <c r="F4948" s="22">
        <f>SUM(B4948+14)</f>
        <v>44082.909722222219</v>
      </c>
      <c r="G4948" s="21">
        <v>44026</v>
      </c>
      <c r="H4948" s="23">
        <v>25000</v>
      </c>
      <c r="I4948" s="23">
        <v>25000</v>
      </c>
      <c r="J4948" s="13" t="s">
        <v>19</v>
      </c>
      <c r="K4948" s="24" t="s">
        <v>16</v>
      </c>
      <c r="L4948" s="3"/>
    </row>
    <row r="4949" spans="1:12" ht="114.95" customHeight="1">
      <c r="A4949" s="32">
        <v>4895</v>
      </c>
      <c r="B4949" s="21">
        <v>44068.912499999999</v>
      </c>
      <c r="C4949" s="13" t="s">
        <v>4268</v>
      </c>
      <c r="D4949" s="13" t="s">
        <v>4290</v>
      </c>
      <c r="E4949" s="13" t="s">
        <v>120</v>
      </c>
      <c r="F4949" s="22">
        <f>SUM(B4949+14)</f>
        <v>44082.912499999999</v>
      </c>
      <c r="G4949" s="21">
        <v>44013</v>
      </c>
      <c r="H4949" s="23">
        <v>90000</v>
      </c>
      <c r="I4949" s="23">
        <v>90000</v>
      </c>
      <c r="J4949" s="13" t="s">
        <v>19</v>
      </c>
      <c r="K4949" s="24" t="s">
        <v>16</v>
      </c>
      <c r="L4949" s="3"/>
    </row>
    <row r="4950" spans="1:12" ht="114.95" customHeight="1">
      <c r="A4950" s="32">
        <v>4891</v>
      </c>
      <c r="B4950" s="2">
        <v>44068.913888888892</v>
      </c>
      <c r="C4950" s="3" t="s">
        <v>4268</v>
      </c>
      <c r="D4950" s="3" t="s">
        <v>2138</v>
      </c>
      <c r="E4950" s="3" t="s">
        <v>120</v>
      </c>
      <c r="F4950" s="2">
        <v>44079</v>
      </c>
      <c r="G4950" s="2">
        <v>44063</v>
      </c>
      <c r="H4950" s="10">
        <v>40000</v>
      </c>
      <c r="I4950" s="10">
        <v>40000</v>
      </c>
      <c r="J4950" s="3" t="s">
        <v>19</v>
      </c>
      <c r="K4950" s="3" t="s">
        <v>16</v>
      </c>
      <c r="L4950" s="3"/>
    </row>
    <row r="4951" spans="1:12" ht="114.95" customHeight="1">
      <c r="A4951" s="32">
        <v>4892</v>
      </c>
      <c r="B4951" s="21">
        <v>44068.915277777778</v>
      </c>
      <c r="C4951" s="13" t="s">
        <v>4268</v>
      </c>
      <c r="D4951" s="13" t="s">
        <v>181</v>
      </c>
      <c r="E4951" s="13" t="s">
        <v>120</v>
      </c>
      <c r="F4951" s="22">
        <f>SUM(B4951+14)</f>
        <v>44082.915277777778</v>
      </c>
      <c r="G4951" s="21">
        <v>44013</v>
      </c>
      <c r="H4951" s="23">
        <v>60000</v>
      </c>
      <c r="I4951" s="23">
        <v>60000</v>
      </c>
      <c r="J4951" s="13" t="s">
        <v>19</v>
      </c>
      <c r="K4951" s="24" t="s">
        <v>16</v>
      </c>
      <c r="L4951" s="3"/>
    </row>
    <row r="4952" spans="1:12" ht="114.95" customHeight="1">
      <c r="A4952" s="32">
        <v>4896</v>
      </c>
      <c r="B4952" s="21">
        <v>44097.415972222225</v>
      </c>
      <c r="C4952" s="13" t="s">
        <v>4268</v>
      </c>
      <c r="D4952" s="13" t="s">
        <v>17</v>
      </c>
      <c r="E4952" s="13" t="s">
        <v>4291</v>
      </c>
      <c r="F4952" s="22">
        <f>SUM(B4952+14)</f>
        <v>44111.415972222225</v>
      </c>
      <c r="G4952" s="21">
        <v>44075</v>
      </c>
      <c r="H4952" s="23">
        <v>600000</v>
      </c>
      <c r="I4952" s="23">
        <v>600000</v>
      </c>
      <c r="J4952" s="13" t="s">
        <v>19</v>
      </c>
      <c r="K4952" s="24" t="s">
        <v>16</v>
      </c>
      <c r="L4952" s="3"/>
    </row>
    <row r="4953" spans="1:12" ht="114.95" customHeight="1">
      <c r="A4953" s="32">
        <v>4897</v>
      </c>
      <c r="B4953" s="21">
        <v>44105.613888888889</v>
      </c>
      <c r="C4953" s="24" t="s">
        <v>4268</v>
      </c>
      <c r="D4953" s="13" t="s">
        <v>229</v>
      </c>
      <c r="E4953" s="13" t="s">
        <v>292</v>
      </c>
      <c r="F4953" s="22">
        <f>SUM(B4953+14)</f>
        <v>44119.613888888889</v>
      </c>
      <c r="G4953" s="21">
        <v>44105</v>
      </c>
      <c r="H4953" s="23">
        <v>25000</v>
      </c>
      <c r="I4953" s="23">
        <v>50000</v>
      </c>
      <c r="J4953" s="13" t="s">
        <v>19</v>
      </c>
      <c r="K4953" s="24" t="s">
        <v>16</v>
      </c>
      <c r="L4953" s="3"/>
    </row>
    <row r="4954" spans="1:12" ht="114.95" customHeight="1">
      <c r="A4954" s="32">
        <v>4898</v>
      </c>
      <c r="B4954" s="21">
        <v>44119.470138888886</v>
      </c>
      <c r="C4954" s="24" t="s">
        <v>4268</v>
      </c>
      <c r="D4954" s="13" t="s">
        <v>366</v>
      </c>
      <c r="E4954" s="13" t="s">
        <v>494</v>
      </c>
      <c r="F4954" s="22">
        <f>SUM(B4954+14)</f>
        <v>44133.470138888886</v>
      </c>
      <c r="G4954" s="21">
        <v>43922</v>
      </c>
      <c r="H4954" s="23">
        <v>25000</v>
      </c>
      <c r="I4954" s="23">
        <v>25000</v>
      </c>
      <c r="J4954" s="13" t="s">
        <v>19</v>
      </c>
      <c r="K4954" s="24" t="s">
        <v>16</v>
      </c>
      <c r="L4954" s="3"/>
    </row>
    <row r="4955" spans="1:12" ht="114.95" customHeight="1">
      <c r="A4955" s="32">
        <v>4900</v>
      </c>
      <c r="B4955" s="28">
        <v>44139.576388888891</v>
      </c>
      <c r="C4955" s="3" t="s">
        <v>4268</v>
      </c>
      <c r="D4955" s="3" t="s">
        <v>4292</v>
      </c>
      <c r="E4955" s="3" t="s">
        <v>4293</v>
      </c>
      <c r="F4955" s="28">
        <f>SUM(B4955+14)</f>
        <v>44153.576388888891</v>
      </c>
      <c r="G4955" s="28">
        <v>44158</v>
      </c>
      <c r="H4955" s="7">
        <v>25000</v>
      </c>
      <c r="I4955" s="7">
        <v>25000</v>
      </c>
      <c r="J4955" s="3" t="s">
        <v>19</v>
      </c>
      <c r="K4955" s="29" t="s">
        <v>16</v>
      </c>
      <c r="L4955" s="3"/>
    </row>
    <row r="4956" spans="1:12" ht="114.95" customHeight="1">
      <c r="A4956" s="32">
        <v>4899</v>
      </c>
      <c r="B4956" s="28">
        <v>44155.404166666667</v>
      </c>
      <c r="C4956" s="3" t="s">
        <v>4268</v>
      </c>
      <c r="D4956" s="3" t="s">
        <v>747</v>
      </c>
      <c r="E4956" s="3" t="s">
        <v>4294</v>
      </c>
      <c r="F4956" s="28">
        <v>44166</v>
      </c>
      <c r="G4956" s="28">
        <v>44013</v>
      </c>
      <c r="H4956" s="7">
        <v>30500</v>
      </c>
      <c r="I4956" s="7">
        <v>30500</v>
      </c>
      <c r="J4956" s="3" t="s">
        <v>19</v>
      </c>
      <c r="K4956" s="29" t="s">
        <v>16</v>
      </c>
      <c r="L4956" s="3"/>
    </row>
    <row r="4957" spans="1:12" ht="114.95" customHeight="1">
      <c r="A4957" s="32">
        <v>4901</v>
      </c>
      <c r="B4957" s="21">
        <v>44182.458333333336</v>
      </c>
      <c r="C4957" s="13" t="s">
        <v>4268</v>
      </c>
      <c r="D4957" s="13" t="s">
        <v>872</v>
      </c>
      <c r="E4957" s="13" t="s">
        <v>4295</v>
      </c>
      <c r="F4957" s="22">
        <f>SUM(B4957 + 14)</f>
        <v>44196.458333333336</v>
      </c>
      <c r="G4957" s="21">
        <v>44075</v>
      </c>
      <c r="H4957" s="23">
        <v>50000</v>
      </c>
      <c r="I4957" s="23">
        <v>60000</v>
      </c>
      <c r="J4957" s="13" t="s">
        <v>19</v>
      </c>
      <c r="K4957" s="24" t="s">
        <v>16</v>
      </c>
      <c r="L4957" s="3" t="s">
        <v>1558</v>
      </c>
    </row>
    <row r="4958" spans="1:12" ht="114.95" customHeight="1">
      <c r="A4958" s="32">
        <v>4902</v>
      </c>
      <c r="B4958" s="21">
        <v>44182.529861111114</v>
      </c>
      <c r="C4958" s="13" t="s">
        <v>4268</v>
      </c>
      <c r="D4958" s="13" t="s">
        <v>462</v>
      </c>
      <c r="E4958" s="13" t="s">
        <v>4296</v>
      </c>
      <c r="F4958" s="22">
        <f>SUM(B4958 + 14)</f>
        <v>44196.529861111114</v>
      </c>
      <c r="G4958" s="21">
        <v>44075</v>
      </c>
      <c r="H4958" s="23">
        <v>40000</v>
      </c>
      <c r="I4958" s="23">
        <v>50000</v>
      </c>
      <c r="J4958" s="13" t="s">
        <v>19</v>
      </c>
      <c r="K4958" s="24" t="s">
        <v>16</v>
      </c>
      <c r="L4958" s="3" t="s">
        <v>1558</v>
      </c>
    </row>
    <row r="4959" spans="1:12" ht="114.95" customHeight="1">
      <c r="A4959" s="32">
        <v>4903</v>
      </c>
      <c r="B4959" s="2">
        <v>44245.654166666667</v>
      </c>
      <c r="C4959" s="3" t="s">
        <v>4268</v>
      </c>
      <c r="D4959" s="3" t="s">
        <v>1712</v>
      </c>
      <c r="E4959" s="4" t="s">
        <v>4297</v>
      </c>
      <c r="F4959" s="2">
        <f t="shared" ref="F4959:F4965" si="216">SUM(B4959+14)</f>
        <v>44259.654166666667</v>
      </c>
      <c r="G4959" s="5">
        <v>44186</v>
      </c>
      <c r="H4959" s="6">
        <v>50000</v>
      </c>
      <c r="I4959" s="7">
        <v>60000</v>
      </c>
      <c r="J4959" s="4" t="s">
        <v>61</v>
      </c>
      <c r="K4959" s="8" t="s">
        <v>16</v>
      </c>
      <c r="L4959" s="3"/>
    </row>
    <row r="4960" spans="1:12" ht="114.95" customHeight="1">
      <c r="A4960" s="32">
        <v>4904</v>
      </c>
      <c r="B4960" s="2">
        <v>44260.679166666669</v>
      </c>
      <c r="C4960" s="3" t="s">
        <v>4268</v>
      </c>
      <c r="D4960" s="3" t="s">
        <v>4298</v>
      </c>
      <c r="E4960" s="4" t="s">
        <v>4299</v>
      </c>
      <c r="F4960" s="2">
        <f t="shared" si="216"/>
        <v>44274.679166666669</v>
      </c>
      <c r="G4960" s="5">
        <v>44277</v>
      </c>
      <c r="H4960" s="6">
        <v>25000</v>
      </c>
      <c r="I4960" s="7">
        <v>60000</v>
      </c>
      <c r="J4960" s="4" t="s">
        <v>15</v>
      </c>
      <c r="K4960" s="8" t="s">
        <v>16</v>
      </c>
      <c r="L4960" s="3"/>
    </row>
    <row r="4961" spans="1:12" ht="114.95" customHeight="1">
      <c r="A4961" s="32">
        <v>4905</v>
      </c>
      <c r="B4961" s="2">
        <v>44260.68472222222</v>
      </c>
      <c r="C4961" s="3" t="s">
        <v>4268</v>
      </c>
      <c r="D4961" s="3" t="s">
        <v>4300</v>
      </c>
      <c r="E4961" s="4" t="s">
        <v>4301</v>
      </c>
      <c r="F4961" s="2">
        <f t="shared" si="216"/>
        <v>44274.68472222222</v>
      </c>
      <c r="G4961" s="5">
        <v>44277</v>
      </c>
      <c r="H4961" s="6">
        <v>37000</v>
      </c>
      <c r="I4961" s="7">
        <v>50000</v>
      </c>
      <c r="J4961" s="4" t="s">
        <v>15</v>
      </c>
      <c r="K4961" s="8" t="s">
        <v>16</v>
      </c>
      <c r="L4961" s="3"/>
    </row>
    <row r="4962" spans="1:12" ht="114.95" customHeight="1">
      <c r="A4962" s="32">
        <v>4907</v>
      </c>
      <c r="B4962" s="2">
        <v>44264.679861111108</v>
      </c>
      <c r="C4962" s="3" t="s">
        <v>4268</v>
      </c>
      <c r="D4962" s="3" t="s">
        <v>4302</v>
      </c>
      <c r="E4962" s="4" t="s">
        <v>4297</v>
      </c>
      <c r="F4962" s="2">
        <f t="shared" si="216"/>
        <v>44278.679861111108</v>
      </c>
      <c r="G4962" s="5">
        <v>44278</v>
      </c>
      <c r="H4962" s="6">
        <v>50000</v>
      </c>
      <c r="I4962" s="7">
        <v>75000</v>
      </c>
      <c r="J4962" s="4" t="s">
        <v>15</v>
      </c>
      <c r="K4962" s="8" t="s">
        <v>16</v>
      </c>
      <c r="L4962" s="3"/>
    </row>
    <row r="4963" spans="1:12" ht="114.95" customHeight="1">
      <c r="A4963" s="32">
        <v>4909</v>
      </c>
      <c r="B4963" s="2">
        <v>44264.679861111108</v>
      </c>
      <c r="C4963" s="3" t="s">
        <v>4268</v>
      </c>
      <c r="D4963" s="3" t="s">
        <v>4302</v>
      </c>
      <c r="E4963" s="4" t="s">
        <v>4297</v>
      </c>
      <c r="F4963" s="2">
        <f t="shared" si="216"/>
        <v>44278.679861111108</v>
      </c>
      <c r="G4963" s="5">
        <v>44278</v>
      </c>
      <c r="H4963" s="6">
        <v>50000</v>
      </c>
      <c r="I4963" s="7">
        <v>75000</v>
      </c>
      <c r="J4963" s="4" t="s">
        <v>15</v>
      </c>
      <c r="K4963" s="8" t="s">
        <v>16</v>
      </c>
      <c r="L4963" s="3"/>
    </row>
    <row r="4964" spans="1:12" ht="114.95" customHeight="1">
      <c r="A4964" s="32">
        <v>4906</v>
      </c>
      <c r="B4964" s="2">
        <v>44264.681250000001</v>
      </c>
      <c r="C4964" s="3" t="s">
        <v>4268</v>
      </c>
      <c r="D4964" s="3" t="s">
        <v>1712</v>
      </c>
      <c r="E4964" s="4" t="s">
        <v>4303</v>
      </c>
      <c r="F4964" s="2">
        <f t="shared" si="216"/>
        <v>44278.681250000001</v>
      </c>
      <c r="G4964" s="5">
        <v>44278</v>
      </c>
      <c r="H4964" s="6">
        <v>80000</v>
      </c>
      <c r="I4964" s="7">
        <v>150000</v>
      </c>
      <c r="J4964" s="4" t="s">
        <v>15</v>
      </c>
      <c r="K4964" s="8" t="s">
        <v>16</v>
      </c>
      <c r="L4964" s="3"/>
    </row>
    <row r="4965" spans="1:12" ht="114.95" customHeight="1">
      <c r="A4965" s="32">
        <v>4908</v>
      </c>
      <c r="B4965" s="2">
        <v>44264.70416666667</v>
      </c>
      <c r="C4965" s="3" t="s">
        <v>4268</v>
      </c>
      <c r="D4965" s="3" t="s">
        <v>4304</v>
      </c>
      <c r="E4965" s="4" t="s">
        <v>4305</v>
      </c>
      <c r="F4965" s="2">
        <f t="shared" si="216"/>
        <v>44278.70416666667</v>
      </c>
      <c r="G4965" s="5">
        <v>44278</v>
      </c>
      <c r="H4965" s="6">
        <v>25000</v>
      </c>
      <c r="I4965" s="7">
        <v>50000</v>
      </c>
      <c r="J4965" s="4" t="s">
        <v>15</v>
      </c>
      <c r="K4965" s="8" t="s">
        <v>16</v>
      </c>
      <c r="L4965" s="3"/>
    </row>
    <row r="4966" spans="1:12" ht="114.95" customHeight="1">
      <c r="A4966" s="32">
        <v>4910</v>
      </c>
      <c r="B4966" s="2">
        <v>44361.452777777777</v>
      </c>
      <c r="C4966" s="3" t="s">
        <v>4268</v>
      </c>
      <c r="D4966" s="3" t="s">
        <v>849</v>
      </c>
      <c r="E4966" s="4" t="s">
        <v>170</v>
      </c>
      <c r="F4966" s="2">
        <f t="shared" ref="F4966:F4972" si="217">SUM(B4966 + 14)</f>
        <v>44375.452777777777</v>
      </c>
      <c r="G4966" s="21">
        <v>44369</v>
      </c>
      <c r="H4966" s="23">
        <v>50000</v>
      </c>
      <c r="I4966" s="23">
        <v>75000</v>
      </c>
      <c r="J4966" s="13" t="s">
        <v>15</v>
      </c>
      <c r="K4966" s="24" t="s">
        <v>16</v>
      </c>
      <c r="L4966" s="3"/>
    </row>
    <row r="4967" spans="1:12" ht="114.95" customHeight="1">
      <c r="A4967" s="32">
        <v>4911</v>
      </c>
      <c r="B4967" s="2">
        <v>44362.370138888888</v>
      </c>
      <c r="C4967" s="3" t="s">
        <v>4268</v>
      </c>
      <c r="D4967" s="3" t="s">
        <v>1084</v>
      </c>
      <c r="E4967" s="4" t="s">
        <v>78</v>
      </c>
      <c r="F4967" s="2">
        <f t="shared" si="217"/>
        <v>44376.370138888888</v>
      </c>
      <c r="G4967" s="21">
        <v>44378</v>
      </c>
      <c r="H4967" s="23">
        <v>165000</v>
      </c>
      <c r="I4967" s="23">
        <v>175000</v>
      </c>
      <c r="J4967" s="13" t="s">
        <v>19</v>
      </c>
      <c r="K4967" s="24" t="s">
        <v>16</v>
      </c>
      <c r="L4967" s="3"/>
    </row>
    <row r="4968" spans="1:12" ht="114.95" customHeight="1">
      <c r="A4968" s="32">
        <v>4912</v>
      </c>
      <c r="B4968" s="2">
        <v>44396.636111111111</v>
      </c>
      <c r="C4968" s="3" t="s">
        <v>4268</v>
      </c>
      <c r="D4968" s="3" t="s">
        <v>4290</v>
      </c>
      <c r="E4968" s="4" t="s">
        <v>120</v>
      </c>
      <c r="F4968" s="2">
        <f t="shared" si="217"/>
        <v>44410.636111111111</v>
      </c>
      <c r="G4968" s="21">
        <v>44410</v>
      </c>
      <c r="H4968" s="23">
        <v>90000</v>
      </c>
      <c r="I4968" s="23">
        <v>90000</v>
      </c>
      <c r="J4968" s="13" t="s">
        <v>19</v>
      </c>
      <c r="K4968" s="24" t="s">
        <v>16</v>
      </c>
      <c r="L4968" s="3"/>
    </row>
    <row r="4969" spans="1:12" ht="114.95" customHeight="1">
      <c r="A4969" s="32">
        <v>4913</v>
      </c>
      <c r="B4969" s="2">
        <v>44396.637499999997</v>
      </c>
      <c r="C4969" s="3" t="s">
        <v>4268</v>
      </c>
      <c r="D4969" s="3" t="s">
        <v>217</v>
      </c>
      <c r="E4969" s="4" t="s">
        <v>120</v>
      </c>
      <c r="F4969" s="2">
        <f t="shared" si="217"/>
        <v>44410.637499999997</v>
      </c>
      <c r="G4969" s="21">
        <v>44410</v>
      </c>
      <c r="H4969" s="23">
        <v>25000</v>
      </c>
      <c r="I4969" s="23">
        <v>25000</v>
      </c>
      <c r="J4969" s="13" t="s">
        <v>19</v>
      </c>
      <c r="K4969" s="24" t="s">
        <v>16</v>
      </c>
      <c r="L4969" s="3"/>
    </row>
    <row r="4970" spans="1:12" ht="114.95" customHeight="1">
      <c r="A4970" s="32">
        <v>4914</v>
      </c>
      <c r="B4970" s="2">
        <v>44438.682638888888</v>
      </c>
      <c r="C4970" s="3" t="s">
        <v>4268</v>
      </c>
      <c r="D4970" s="3" t="s">
        <v>3634</v>
      </c>
      <c r="E4970" s="4" t="s">
        <v>120</v>
      </c>
      <c r="F4970" s="2">
        <f t="shared" si="217"/>
        <v>44452.682638888888</v>
      </c>
      <c r="G4970" s="21">
        <v>44378</v>
      </c>
      <c r="H4970" s="23">
        <v>110000</v>
      </c>
      <c r="I4970" s="23">
        <v>110000</v>
      </c>
      <c r="J4970" s="13" t="s">
        <v>19</v>
      </c>
      <c r="K4970" s="24" t="s">
        <v>16</v>
      </c>
      <c r="L4970" s="3"/>
    </row>
    <row r="4971" spans="1:12" ht="114.95" customHeight="1">
      <c r="A4971" s="32">
        <v>4915</v>
      </c>
      <c r="B4971" s="2">
        <v>44441.677083333336</v>
      </c>
      <c r="C4971" s="3" t="s">
        <v>4268</v>
      </c>
      <c r="D4971" s="3" t="s">
        <v>179</v>
      </c>
      <c r="E4971" s="4" t="s">
        <v>3714</v>
      </c>
      <c r="F4971" s="2">
        <f t="shared" si="217"/>
        <v>44455.677083333336</v>
      </c>
      <c r="G4971" s="21">
        <v>44372</v>
      </c>
      <c r="H4971" s="23">
        <v>102757.2</v>
      </c>
      <c r="I4971" s="23">
        <v>102757.2</v>
      </c>
      <c r="J4971" s="13" t="s">
        <v>19</v>
      </c>
      <c r="K4971" s="24" t="s">
        <v>16</v>
      </c>
      <c r="L4971" s="3"/>
    </row>
    <row r="4972" spans="1:12" ht="114.95" customHeight="1">
      <c r="A4972" s="32">
        <v>4916</v>
      </c>
      <c r="B4972" s="2">
        <v>44456.539583333331</v>
      </c>
      <c r="C4972" s="3" t="s">
        <v>4268</v>
      </c>
      <c r="D4972" s="3" t="s">
        <v>76</v>
      </c>
      <c r="E4972" s="4" t="s">
        <v>364</v>
      </c>
      <c r="F4972" s="2">
        <f t="shared" si="217"/>
        <v>44470.539583333331</v>
      </c>
      <c r="G4972" s="21">
        <v>44378</v>
      </c>
      <c r="H4972" s="23">
        <v>113400</v>
      </c>
      <c r="I4972" s="23">
        <v>113400</v>
      </c>
      <c r="J4972" s="13" t="s">
        <v>19</v>
      </c>
      <c r="K4972" s="24" t="s">
        <v>16</v>
      </c>
      <c r="L4972" s="3"/>
    </row>
    <row r="4973" spans="1:12" ht="114.95" customHeight="1">
      <c r="A4973" s="32">
        <v>4917</v>
      </c>
      <c r="B4973" s="2">
        <v>44462.645138888889</v>
      </c>
      <c r="C4973" s="3" t="s">
        <v>4268</v>
      </c>
      <c r="D4973" s="3" t="s">
        <v>302</v>
      </c>
      <c r="E4973" s="4" t="s">
        <v>4297</v>
      </c>
      <c r="F4973" s="2">
        <f t="shared" ref="F4973:F4978" si="218">SUM(B4973+14)</f>
        <v>44476.645138888889</v>
      </c>
      <c r="G4973" s="5">
        <v>44431</v>
      </c>
      <c r="H4973" s="6">
        <v>162000</v>
      </c>
      <c r="I4973" s="7">
        <v>250000</v>
      </c>
      <c r="J4973" s="4" t="s">
        <v>15</v>
      </c>
      <c r="K4973" s="8" t="s">
        <v>16</v>
      </c>
      <c r="L4973" s="3"/>
    </row>
    <row r="4974" spans="1:12" ht="114.95" customHeight="1">
      <c r="A4974" s="32">
        <v>4919</v>
      </c>
      <c r="B4974" s="2">
        <v>44463.701388888891</v>
      </c>
      <c r="C4974" s="3" t="s">
        <v>4268</v>
      </c>
      <c r="D4974" s="3" t="s">
        <v>2138</v>
      </c>
      <c r="E4974" s="4" t="s">
        <v>120</v>
      </c>
      <c r="F4974" s="2">
        <f t="shared" si="218"/>
        <v>44477.701388888891</v>
      </c>
      <c r="G4974" s="5">
        <v>44480</v>
      </c>
      <c r="H4974" s="6">
        <v>40000</v>
      </c>
      <c r="I4974" s="7">
        <v>40000</v>
      </c>
      <c r="J4974" s="4" t="s">
        <v>19</v>
      </c>
      <c r="K4974" s="8" t="s">
        <v>16</v>
      </c>
      <c r="L4974" s="3"/>
    </row>
    <row r="4975" spans="1:12" ht="114.95" customHeight="1">
      <c r="A4975" s="32">
        <v>4920</v>
      </c>
      <c r="B4975" s="2">
        <v>44463.705555555556</v>
      </c>
      <c r="C4975" s="3" t="s">
        <v>4268</v>
      </c>
      <c r="D4975" s="3" t="s">
        <v>269</v>
      </c>
      <c r="E4975" s="4" t="s">
        <v>120</v>
      </c>
      <c r="F4975" s="2">
        <f t="shared" si="218"/>
        <v>44477.705555555556</v>
      </c>
      <c r="G4975" s="5">
        <v>44480</v>
      </c>
      <c r="H4975" s="6">
        <v>25000</v>
      </c>
      <c r="I4975" s="7">
        <v>25000</v>
      </c>
      <c r="J4975" s="4" t="s">
        <v>19</v>
      </c>
      <c r="K4975" s="8" t="s">
        <v>16</v>
      </c>
      <c r="L4975" s="3"/>
    </row>
    <row r="4976" spans="1:12" ht="114.95" customHeight="1">
      <c r="A4976" s="32">
        <v>4918</v>
      </c>
      <c r="B4976" s="2">
        <v>44463.708333333336</v>
      </c>
      <c r="C4976" s="3" t="s">
        <v>4268</v>
      </c>
      <c r="D4976" s="3" t="s">
        <v>181</v>
      </c>
      <c r="E4976" s="4" t="s">
        <v>120</v>
      </c>
      <c r="F4976" s="2">
        <f t="shared" si="218"/>
        <v>44477.708333333336</v>
      </c>
      <c r="G4976" s="5">
        <v>44480</v>
      </c>
      <c r="H4976" s="6">
        <v>60000</v>
      </c>
      <c r="I4976" s="7">
        <v>60000</v>
      </c>
      <c r="J4976" s="4" t="s">
        <v>19</v>
      </c>
      <c r="K4976" s="8" t="s">
        <v>16</v>
      </c>
      <c r="L4976" s="3"/>
    </row>
    <row r="4977" spans="1:12" ht="114.95" customHeight="1">
      <c r="A4977" s="32">
        <v>4921</v>
      </c>
      <c r="B4977" s="2">
        <v>43950.652777777781</v>
      </c>
      <c r="C4977" s="3" t="s">
        <v>4306</v>
      </c>
      <c r="D4977" s="3" t="s">
        <v>1027</v>
      </c>
      <c r="E4977" s="3" t="s">
        <v>1091</v>
      </c>
      <c r="F4977" s="2">
        <f t="shared" si="218"/>
        <v>43964.652777777781</v>
      </c>
      <c r="G4977" s="2">
        <v>43891</v>
      </c>
      <c r="H4977" s="10">
        <v>15000</v>
      </c>
      <c r="I4977" s="10">
        <v>49000</v>
      </c>
      <c r="J4977" s="3" t="s">
        <v>64</v>
      </c>
      <c r="K4977" s="3" t="s">
        <v>16</v>
      </c>
      <c r="L4977" s="31"/>
    </row>
    <row r="4978" spans="1:12" ht="114.95" customHeight="1">
      <c r="A4978" s="32">
        <v>4923</v>
      </c>
      <c r="B4978" s="2">
        <v>44048.645138888889</v>
      </c>
      <c r="C4978" s="3" t="s">
        <v>4306</v>
      </c>
      <c r="D4978" s="3" t="s">
        <v>1592</v>
      </c>
      <c r="E4978" s="3" t="s">
        <v>1593</v>
      </c>
      <c r="F4978" s="2">
        <f t="shared" si="218"/>
        <v>44062.645138888889</v>
      </c>
      <c r="G4978" s="2">
        <v>44067</v>
      </c>
      <c r="H4978" s="10">
        <v>36387.5</v>
      </c>
      <c r="I4978" s="10">
        <v>42000</v>
      </c>
      <c r="J4978" s="3" t="s">
        <v>15</v>
      </c>
      <c r="K4978" s="3" t="s">
        <v>16</v>
      </c>
      <c r="L4978" s="3"/>
    </row>
    <row r="4979" spans="1:12" ht="114.95" customHeight="1">
      <c r="A4979" s="32">
        <v>4922</v>
      </c>
      <c r="B4979" s="2">
        <v>44074.823611111111</v>
      </c>
      <c r="C4979" s="3" t="s">
        <v>4306</v>
      </c>
      <c r="D4979" s="3" t="s">
        <v>1027</v>
      </c>
      <c r="E4979" s="3" t="s">
        <v>4307</v>
      </c>
      <c r="F4979" s="2">
        <v>44085</v>
      </c>
      <c r="G4979" s="2">
        <v>44013</v>
      </c>
      <c r="H4979" s="10">
        <v>25000</v>
      </c>
      <c r="I4979" s="10">
        <v>39000</v>
      </c>
      <c r="J4979" s="3" t="s">
        <v>19</v>
      </c>
      <c r="K4979" s="3" t="s">
        <v>16</v>
      </c>
      <c r="L4979" s="3"/>
    </row>
    <row r="4980" spans="1:12" ht="114.95" customHeight="1">
      <c r="A4980" s="32">
        <v>4924</v>
      </c>
      <c r="B4980" s="2">
        <v>44251.369444444441</v>
      </c>
      <c r="C4980" s="3" t="s">
        <v>4306</v>
      </c>
      <c r="D4980" s="3" t="s">
        <v>1189</v>
      </c>
      <c r="E4980" s="4" t="s">
        <v>657</v>
      </c>
      <c r="F4980" s="2">
        <f t="shared" ref="F4980:F4986" si="219">SUM(B4980+14)</f>
        <v>44265.369444444441</v>
      </c>
      <c r="G4980" s="5">
        <v>43799</v>
      </c>
      <c r="H4980" s="6">
        <v>29347</v>
      </c>
      <c r="I4980" s="7">
        <v>29347</v>
      </c>
      <c r="J4980" s="4" t="s">
        <v>51</v>
      </c>
      <c r="K4980" s="8" t="s">
        <v>16</v>
      </c>
      <c r="L4980" s="3" t="s">
        <v>1097</v>
      </c>
    </row>
    <row r="4981" spans="1:12" ht="114.95" customHeight="1">
      <c r="A4981" s="32">
        <v>4925</v>
      </c>
      <c r="B4981" s="2">
        <v>44251.376388888886</v>
      </c>
      <c r="C4981" s="3" t="s">
        <v>4306</v>
      </c>
      <c r="D4981" s="3" t="s">
        <v>256</v>
      </c>
      <c r="E4981" s="4" t="s">
        <v>124</v>
      </c>
      <c r="F4981" s="2">
        <f t="shared" si="219"/>
        <v>44265.376388888886</v>
      </c>
      <c r="G4981" s="5">
        <v>43739</v>
      </c>
      <c r="H4981" s="6">
        <v>103945</v>
      </c>
      <c r="I4981" s="7">
        <v>103945</v>
      </c>
      <c r="J4981" s="4" t="s">
        <v>19</v>
      </c>
      <c r="K4981" s="8" t="s">
        <v>16</v>
      </c>
      <c r="L4981" s="3" t="s">
        <v>1097</v>
      </c>
    </row>
    <row r="4982" spans="1:12" ht="114.95" customHeight="1">
      <c r="A4982" s="32">
        <v>4926</v>
      </c>
      <c r="B4982" s="2">
        <v>44251.378472222219</v>
      </c>
      <c r="C4982" s="3" t="s">
        <v>4306</v>
      </c>
      <c r="D4982" s="3" t="s">
        <v>76</v>
      </c>
      <c r="E4982" s="4" t="s">
        <v>1030</v>
      </c>
      <c r="F4982" s="2">
        <f t="shared" si="219"/>
        <v>44265.378472222219</v>
      </c>
      <c r="G4982" s="5">
        <v>43709</v>
      </c>
      <c r="H4982" s="6">
        <v>51900</v>
      </c>
      <c r="I4982" s="7">
        <v>51900</v>
      </c>
      <c r="J4982" s="4" t="s">
        <v>19</v>
      </c>
      <c r="K4982" s="8" t="s">
        <v>16</v>
      </c>
      <c r="L4982" s="3" t="s">
        <v>1097</v>
      </c>
    </row>
    <row r="4983" spans="1:12" ht="114.95" customHeight="1">
      <c r="A4983" s="32">
        <v>4927</v>
      </c>
      <c r="B4983" s="2">
        <v>44251.48541666667</v>
      </c>
      <c r="C4983" s="3" t="s">
        <v>4306</v>
      </c>
      <c r="D4983" s="3" t="s">
        <v>256</v>
      </c>
      <c r="E4983" s="4" t="s">
        <v>124</v>
      </c>
      <c r="F4983" s="2">
        <f t="shared" si="219"/>
        <v>44265.48541666667</v>
      </c>
      <c r="G4983" s="5">
        <v>44105</v>
      </c>
      <c r="H4983" s="6">
        <v>123605</v>
      </c>
      <c r="I4983" s="7">
        <v>124000</v>
      </c>
      <c r="J4983" s="4" t="s">
        <v>19</v>
      </c>
      <c r="K4983" s="8" t="s">
        <v>16</v>
      </c>
      <c r="L4983" s="3"/>
    </row>
    <row r="4984" spans="1:12" ht="114.95" customHeight="1">
      <c r="A4984" s="32">
        <v>4928</v>
      </c>
      <c r="B4984" s="2">
        <v>44251.486111111109</v>
      </c>
      <c r="C4984" s="3" t="s">
        <v>4306</v>
      </c>
      <c r="D4984" s="3" t="s">
        <v>76</v>
      </c>
      <c r="E4984" s="4" t="s">
        <v>1030</v>
      </c>
      <c r="F4984" s="2">
        <f t="shared" si="219"/>
        <v>44265.486111111109</v>
      </c>
      <c r="G4984" s="5">
        <v>44075</v>
      </c>
      <c r="H4984" s="6">
        <v>54000</v>
      </c>
      <c r="I4984" s="7">
        <v>54000</v>
      </c>
      <c r="J4984" s="4" t="s">
        <v>19</v>
      </c>
      <c r="K4984" s="8" t="s">
        <v>16</v>
      </c>
      <c r="L4984" s="3"/>
    </row>
    <row r="4985" spans="1:12" ht="114.95" customHeight="1">
      <c r="A4985" s="32">
        <v>4929</v>
      </c>
      <c r="B4985" s="2">
        <v>44251.684027777781</v>
      </c>
      <c r="C4985" s="3" t="s">
        <v>4306</v>
      </c>
      <c r="D4985" s="3" t="s">
        <v>84</v>
      </c>
      <c r="E4985" s="4" t="s">
        <v>298</v>
      </c>
      <c r="F4985" s="2">
        <f t="shared" si="219"/>
        <v>44265.684027777781</v>
      </c>
      <c r="G4985" s="5">
        <v>44075</v>
      </c>
      <c r="H4985" s="6">
        <v>25000</v>
      </c>
      <c r="I4985" s="7">
        <v>35000</v>
      </c>
      <c r="J4985" s="4" t="s">
        <v>51</v>
      </c>
      <c r="K4985" s="8" t="s">
        <v>16</v>
      </c>
      <c r="L4985" s="3"/>
    </row>
    <row r="4986" spans="1:12" ht="114.95" customHeight="1">
      <c r="A4986" s="32">
        <v>4930</v>
      </c>
      <c r="B4986" s="2">
        <v>44291.626388888886</v>
      </c>
      <c r="C4986" s="3" t="s">
        <v>4306</v>
      </c>
      <c r="D4986" s="3" t="s">
        <v>4308</v>
      </c>
      <c r="E4986" s="4" t="s">
        <v>4309</v>
      </c>
      <c r="F4986" s="2">
        <f t="shared" si="219"/>
        <v>44305.626388888886</v>
      </c>
      <c r="G4986" s="5">
        <v>44305</v>
      </c>
      <c r="H4986" s="6">
        <v>35500</v>
      </c>
      <c r="I4986" s="7">
        <v>37000</v>
      </c>
      <c r="J4986" s="4" t="s">
        <v>15</v>
      </c>
      <c r="K4986" s="8" t="s">
        <v>16</v>
      </c>
      <c r="L4986" s="3"/>
    </row>
    <row r="4987" spans="1:12" ht="114.95" customHeight="1">
      <c r="A4987" s="32">
        <v>4931</v>
      </c>
      <c r="B4987" s="2">
        <v>44315.455555555556</v>
      </c>
      <c r="C4987" s="3" t="s">
        <v>4306</v>
      </c>
      <c r="D4987" s="3" t="s">
        <v>582</v>
      </c>
      <c r="E4987" s="4" t="s">
        <v>78</v>
      </c>
      <c r="F4987" s="2">
        <f>SUM(B4987 + 14)</f>
        <v>44329.455555555556</v>
      </c>
      <c r="G4987" s="5">
        <v>43647</v>
      </c>
      <c r="H4987" s="6">
        <v>50990</v>
      </c>
      <c r="I4987" s="7">
        <v>50990</v>
      </c>
      <c r="J4987" s="4" t="s">
        <v>64</v>
      </c>
      <c r="K4987" s="8" t="s">
        <v>16</v>
      </c>
      <c r="L4987" s="3" t="s">
        <v>2425</v>
      </c>
    </row>
    <row r="4988" spans="1:12" ht="114.95" customHeight="1">
      <c r="A4988" s="32">
        <v>4932</v>
      </c>
      <c r="B4988" s="2">
        <v>44315.455555555556</v>
      </c>
      <c r="C4988" s="3" t="s">
        <v>4306</v>
      </c>
      <c r="D4988" s="3" t="s">
        <v>582</v>
      </c>
      <c r="E4988" s="4" t="s">
        <v>78</v>
      </c>
      <c r="F4988" s="2">
        <f>SUM(B4988 + 14)</f>
        <v>44329.455555555556</v>
      </c>
      <c r="G4988" s="5">
        <v>44013</v>
      </c>
      <c r="H4988" s="6">
        <v>51468</v>
      </c>
      <c r="I4988" s="7">
        <v>54000</v>
      </c>
      <c r="J4988" s="4" t="s">
        <v>19</v>
      </c>
      <c r="K4988" s="8" t="s">
        <v>16</v>
      </c>
      <c r="L4988" s="3"/>
    </row>
    <row r="4989" spans="1:12" ht="114.95" customHeight="1">
      <c r="A4989" s="32">
        <v>4933</v>
      </c>
      <c r="B4989" s="2">
        <v>44315.456944444442</v>
      </c>
      <c r="C4989" s="3" t="s">
        <v>4306</v>
      </c>
      <c r="D4989" s="3" t="s">
        <v>582</v>
      </c>
      <c r="E4989" s="4" t="s">
        <v>78</v>
      </c>
      <c r="F4989" s="2">
        <f>SUM(B4989 + 14)</f>
        <v>44329.456944444442</v>
      </c>
      <c r="G4989" s="5">
        <v>44378</v>
      </c>
      <c r="H4989" s="6">
        <v>53000</v>
      </c>
      <c r="I4989" s="7">
        <v>60000</v>
      </c>
      <c r="J4989" s="4" t="s">
        <v>19</v>
      </c>
      <c r="K4989" s="8" t="s">
        <v>16</v>
      </c>
      <c r="L4989" s="3"/>
    </row>
    <row r="4990" spans="1:12" ht="114.95" customHeight="1">
      <c r="A4990" s="32">
        <v>4935</v>
      </c>
      <c r="B4990" s="2">
        <v>44411.365972222222</v>
      </c>
      <c r="C4990" s="3" t="s">
        <v>4306</v>
      </c>
      <c r="D4990" s="3" t="s">
        <v>76</v>
      </c>
      <c r="E4990" s="4" t="s">
        <v>1030</v>
      </c>
      <c r="F4990" s="2">
        <f>SUM(B4990+14)</f>
        <v>44425.365972222222</v>
      </c>
      <c r="G4990" s="5">
        <v>44378</v>
      </c>
      <c r="H4990" s="6">
        <v>61020</v>
      </c>
      <c r="I4990" s="7">
        <v>62000</v>
      </c>
      <c r="J4990" s="4" t="s">
        <v>19</v>
      </c>
      <c r="K4990" s="8" t="s">
        <v>16</v>
      </c>
      <c r="L4990" s="3"/>
    </row>
    <row r="4991" spans="1:12" ht="114.95" customHeight="1">
      <c r="A4991" s="32">
        <v>4936</v>
      </c>
      <c r="B4991" s="2">
        <v>44411.406944444447</v>
      </c>
      <c r="C4991" s="3" t="s">
        <v>4306</v>
      </c>
      <c r="D4991" s="3" t="s">
        <v>1752</v>
      </c>
      <c r="E4991" s="4" t="s">
        <v>4310</v>
      </c>
      <c r="F4991" s="2">
        <f>SUM(B4991+14)</f>
        <v>44425.406944444447</v>
      </c>
      <c r="G4991" s="5">
        <v>44375</v>
      </c>
      <c r="H4991" s="6">
        <v>61000</v>
      </c>
      <c r="I4991" s="7">
        <v>61000</v>
      </c>
      <c r="J4991" s="4" t="s">
        <v>15</v>
      </c>
      <c r="K4991" s="8" t="s">
        <v>16</v>
      </c>
      <c r="L4991" s="3"/>
    </row>
    <row r="4992" spans="1:12" ht="114.95" customHeight="1">
      <c r="A4992" s="32">
        <v>4934</v>
      </c>
      <c r="B4992" s="2">
        <v>44412.6</v>
      </c>
      <c r="C4992" s="3" t="s">
        <v>4306</v>
      </c>
      <c r="D4992" s="3" t="s">
        <v>1027</v>
      </c>
      <c r="E4992" s="4" t="s">
        <v>1841</v>
      </c>
      <c r="F4992" s="2">
        <f>SUM(B4992+14)</f>
        <v>44426.6</v>
      </c>
      <c r="G4992" s="5">
        <v>44378</v>
      </c>
      <c r="H4992" s="6">
        <v>32000</v>
      </c>
      <c r="I4992" s="7">
        <v>36000</v>
      </c>
      <c r="J4992" s="4" t="s">
        <v>19</v>
      </c>
      <c r="K4992" s="8" t="s">
        <v>16</v>
      </c>
      <c r="L4992" s="3"/>
    </row>
    <row r="4993" spans="1:12" ht="114.95" customHeight="1">
      <c r="A4993" s="32">
        <v>4937</v>
      </c>
      <c r="B4993" s="2">
        <v>44419.463888888888</v>
      </c>
      <c r="C4993" s="3" t="s">
        <v>4306</v>
      </c>
      <c r="D4993" s="3" t="s">
        <v>1592</v>
      </c>
      <c r="E4993" s="4" t="s">
        <v>120</v>
      </c>
      <c r="F4993" s="2">
        <f>SUM(B4993+14)</f>
        <v>44433.463888888888</v>
      </c>
      <c r="G4993" s="5">
        <v>44377</v>
      </c>
      <c r="H4993" s="6">
        <v>45000</v>
      </c>
      <c r="I4993" s="7">
        <v>45000</v>
      </c>
      <c r="J4993" s="4" t="s">
        <v>19</v>
      </c>
      <c r="K4993" s="8" t="s">
        <v>16</v>
      </c>
      <c r="L4993" s="3"/>
    </row>
    <row r="4994" spans="1:12" ht="114.95" customHeight="1">
      <c r="A4994" s="32">
        <v>4942</v>
      </c>
      <c r="B4994" s="2">
        <v>43124</v>
      </c>
      <c r="C4994" s="3" t="s">
        <v>4311</v>
      </c>
      <c r="D4994" s="3" t="s">
        <v>985</v>
      </c>
      <c r="E4994" s="4" t="s">
        <v>439</v>
      </c>
      <c r="F4994" s="2">
        <f>SUM(B4994+14)</f>
        <v>43138</v>
      </c>
      <c r="G4994" s="5">
        <v>42557</v>
      </c>
      <c r="H4994" s="6">
        <v>2380000</v>
      </c>
      <c r="I4994" s="7">
        <v>2380000</v>
      </c>
      <c r="J4994" s="4" t="s">
        <v>19</v>
      </c>
      <c r="K4994" s="8" t="s">
        <v>16</v>
      </c>
      <c r="L4994" s="3" t="s">
        <v>3658</v>
      </c>
    </row>
    <row r="4995" spans="1:12" ht="114.95" customHeight="1">
      <c r="A4995" s="32">
        <v>4938</v>
      </c>
      <c r="B4995" s="2">
        <v>43252</v>
      </c>
      <c r="C4995" s="3" t="s">
        <v>4311</v>
      </c>
      <c r="D4995" s="3" t="s">
        <v>1000</v>
      </c>
      <c r="E4995" s="4" t="s">
        <v>78</v>
      </c>
      <c r="F4995" s="2">
        <f>B4995+10</f>
        <v>43262</v>
      </c>
      <c r="G4995" s="5">
        <v>42674</v>
      </c>
      <c r="H4995" s="6">
        <v>92000</v>
      </c>
      <c r="I4995" s="7">
        <v>92000</v>
      </c>
      <c r="J4995" s="4" t="s">
        <v>15</v>
      </c>
      <c r="K4995" s="8" t="s">
        <v>16</v>
      </c>
      <c r="L4995" s="3" t="s">
        <v>96</v>
      </c>
    </row>
    <row r="4996" spans="1:12" ht="114.95" customHeight="1">
      <c r="A4996" s="32">
        <v>4939</v>
      </c>
      <c r="B4996" s="2">
        <v>43332</v>
      </c>
      <c r="C4996" s="3" t="s">
        <v>4311</v>
      </c>
      <c r="D4996" s="3" t="s">
        <v>76</v>
      </c>
      <c r="E4996" s="4" t="s">
        <v>1030</v>
      </c>
      <c r="F4996" s="2">
        <v>43168</v>
      </c>
      <c r="G4996" s="5">
        <v>43109</v>
      </c>
      <c r="H4996" s="6">
        <v>49000</v>
      </c>
      <c r="I4996" s="7">
        <v>49000</v>
      </c>
      <c r="J4996" s="4" t="s">
        <v>19</v>
      </c>
      <c r="K4996" s="8" t="s">
        <v>16</v>
      </c>
      <c r="L4996" s="3" t="s">
        <v>106</v>
      </c>
    </row>
    <row r="4997" spans="1:12" ht="114.95" customHeight="1">
      <c r="A4997" s="32">
        <v>4940</v>
      </c>
      <c r="B4997" s="2">
        <v>43354</v>
      </c>
      <c r="C4997" s="3" t="s">
        <v>4311</v>
      </c>
      <c r="D4997" s="3" t="s">
        <v>123</v>
      </c>
      <c r="E4997" s="4" t="s">
        <v>124</v>
      </c>
      <c r="F4997" s="2">
        <f>B4997 + 14</f>
        <v>43368</v>
      </c>
      <c r="G4997" s="5">
        <v>43374</v>
      </c>
      <c r="H4997" s="6">
        <v>90000</v>
      </c>
      <c r="I4997" s="7">
        <v>90000</v>
      </c>
      <c r="J4997" s="4" t="s">
        <v>19</v>
      </c>
      <c r="K4997" s="8" t="s">
        <v>16</v>
      </c>
      <c r="L4997" s="3"/>
    </row>
    <row r="4998" spans="1:12" ht="114.95" customHeight="1">
      <c r="A4998" s="32">
        <v>4941</v>
      </c>
      <c r="B4998" s="56">
        <v>43380</v>
      </c>
      <c r="C4998" s="57" t="s">
        <v>4311</v>
      </c>
      <c r="D4998" s="57" t="s">
        <v>4312</v>
      </c>
      <c r="E4998" s="58" t="s">
        <v>78</v>
      </c>
      <c r="F4998" s="56">
        <v>43305</v>
      </c>
      <c r="G4998" s="59">
        <v>43108</v>
      </c>
      <c r="H4998" s="60">
        <v>46000</v>
      </c>
      <c r="I4998" s="61">
        <v>46000</v>
      </c>
      <c r="J4998" s="58" t="s">
        <v>15</v>
      </c>
      <c r="K4998" s="62" t="s">
        <v>16</v>
      </c>
      <c r="L4998" s="57"/>
    </row>
    <row r="4999" spans="1:12" ht="114.95" customHeight="1">
      <c r="A4999" s="32">
        <v>4942</v>
      </c>
      <c r="B4999" s="2">
        <v>44589</v>
      </c>
      <c r="C4999" s="3" t="s">
        <v>79</v>
      </c>
      <c r="D4999" s="3" t="s">
        <v>462</v>
      </c>
      <c r="E4999" s="4" t="s">
        <v>198</v>
      </c>
      <c r="F4999" s="2">
        <v>44603</v>
      </c>
      <c r="G4999" s="5">
        <v>44378</v>
      </c>
      <c r="H4999" s="6">
        <v>60000</v>
      </c>
      <c r="I4999" s="7">
        <v>75000</v>
      </c>
      <c r="J4999" s="4" t="s">
        <v>73</v>
      </c>
      <c r="K4999" s="8" t="s">
        <v>386</v>
      </c>
      <c r="L4999" s="3" t="s">
        <v>4313</v>
      </c>
    </row>
    <row r="5000" spans="1:12" ht="114.95" customHeight="1">
      <c r="A5000" s="32">
        <v>4943</v>
      </c>
      <c r="B5000" s="2">
        <v>44589</v>
      </c>
      <c r="C5000" s="3" t="s">
        <v>79</v>
      </c>
      <c r="D5000" s="3" t="s">
        <v>1761</v>
      </c>
      <c r="E5000" s="4" t="s">
        <v>78</v>
      </c>
      <c r="F5000" s="2">
        <v>44603</v>
      </c>
      <c r="G5000" s="5">
        <v>44378</v>
      </c>
      <c r="H5000" s="6">
        <v>325000</v>
      </c>
      <c r="I5000" s="7">
        <v>375000</v>
      </c>
      <c r="J5000" s="4" t="s">
        <v>15</v>
      </c>
      <c r="K5000" s="8" t="s">
        <v>16</v>
      </c>
      <c r="L5000" s="3" t="s">
        <v>4313</v>
      </c>
    </row>
    <row r="5001" spans="1:12" ht="114.95" customHeight="1">
      <c r="A5001" s="32">
        <v>4944</v>
      </c>
      <c r="B5001" s="2">
        <v>44589</v>
      </c>
      <c r="C5001" s="3" t="s">
        <v>79</v>
      </c>
      <c r="D5001" s="3" t="s">
        <v>123</v>
      </c>
      <c r="E5001" s="4" t="s">
        <v>3443</v>
      </c>
      <c r="F5001" s="2">
        <v>44603</v>
      </c>
      <c r="G5001" s="5">
        <v>44378</v>
      </c>
      <c r="H5001" s="6">
        <v>200000</v>
      </c>
      <c r="I5001" s="7">
        <v>300000</v>
      </c>
      <c r="J5001" s="4" t="s">
        <v>73</v>
      </c>
      <c r="K5001" s="8" t="s">
        <v>16</v>
      </c>
      <c r="L5001" s="3" t="s">
        <v>4313</v>
      </c>
    </row>
    <row r="5002" spans="1:12" ht="114.95" customHeight="1">
      <c r="A5002" s="32">
        <v>4945</v>
      </c>
      <c r="B5002" s="2">
        <v>44564</v>
      </c>
      <c r="C5002" s="3" t="s">
        <v>387</v>
      </c>
      <c r="D5002" s="3" t="s">
        <v>498</v>
      </c>
      <c r="E5002" s="4" t="s">
        <v>4314</v>
      </c>
      <c r="F5002" s="2">
        <v>44579</v>
      </c>
      <c r="G5002" s="5">
        <v>44572</v>
      </c>
      <c r="H5002" s="6">
        <v>121000</v>
      </c>
      <c r="I5002" s="7">
        <v>139000</v>
      </c>
      <c r="J5002" s="4" t="s">
        <v>37</v>
      </c>
      <c r="K5002" s="8" t="s">
        <v>16</v>
      </c>
      <c r="L5002" s="3" t="s">
        <v>386</v>
      </c>
    </row>
    <row r="5003" spans="1:12" ht="114.95" customHeight="1">
      <c r="A5003" s="32">
        <v>4946</v>
      </c>
      <c r="B5003" s="2">
        <v>44593</v>
      </c>
      <c r="C5003" s="3" t="s">
        <v>583</v>
      </c>
      <c r="D5003" s="3" t="s">
        <v>4315</v>
      </c>
      <c r="E5003" s="4" t="s">
        <v>4316</v>
      </c>
      <c r="F5003" s="2">
        <v>44607</v>
      </c>
      <c r="G5003" s="5">
        <v>44607</v>
      </c>
      <c r="H5003" s="6">
        <v>40000</v>
      </c>
      <c r="I5003" s="7">
        <v>50000</v>
      </c>
      <c r="J5003" s="4" t="s">
        <v>15</v>
      </c>
      <c r="K5003" s="8" t="s">
        <v>16</v>
      </c>
      <c r="L5003" s="3" t="s">
        <v>386</v>
      </c>
    </row>
    <row r="5004" spans="1:12" ht="114.95" customHeight="1">
      <c r="A5004" s="32">
        <v>4947</v>
      </c>
      <c r="B5004" s="2">
        <v>44595</v>
      </c>
      <c r="C5004" s="3" t="s">
        <v>1031</v>
      </c>
      <c r="D5004" s="3" t="s">
        <v>360</v>
      </c>
      <c r="E5004" s="4" t="s">
        <v>4317</v>
      </c>
      <c r="F5004" s="2">
        <v>44609</v>
      </c>
      <c r="G5004" s="5">
        <v>44378</v>
      </c>
      <c r="H5004" s="6">
        <v>25929</v>
      </c>
      <c r="I5004" s="7">
        <v>25929</v>
      </c>
      <c r="J5004" s="4" t="s">
        <v>51</v>
      </c>
      <c r="K5004" s="8" t="s">
        <v>16</v>
      </c>
      <c r="L5004" s="3" t="s">
        <v>4313</v>
      </c>
    </row>
    <row r="5005" spans="1:12" ht="114.95" customHeight="1">
      <c r="A5005" s="32">
        <v>4948</v>
      </c>
      <c r="B5005" s="2">
        <v>44595</v>
      </c>
      <c r="C5005" s="3" t="s">
        <v>1031</v>
      </c>
      <c r="D5005" s="3" t="s">
        <v>4318</v>
      </c>
      <c r="E5005" s="4" t="s">
        <v>4319</v>
      </c>
      <c r="F5005" s="2">
        <v>44609</v>
      </c>
      <c r="G5005" s="5">
        <v>44378</v>
      </c>
      <c r="H5005" s="6">
        <v>27500</v>
      </c>
      <c r="I5005" s="7">
        <v>27500</v>
      </c>
      <c r="J5005" s="4" t="s">
        <v>51</v>
      </c>
      <c r="K5005" s="8" t="s">
        <v>16</v>
      </c>
      <c r="L5005" s="3" t="s">
        <v>4313</v>
      </c>
    </row>
    <row r="5006" spans="1:12" ht="114.95" customHeight="1">
      <c r="A5006" s="32">
        <v>4949</v>
      </c>
      <c r="B5006" s="2">
        <v>44595</v>
      </c>
      <c r="C5006" s="3" t="s">
        <v>1031</v>
      </c>
      <c r="D5006" s="3" t="s">
        <v>1001</v>
      </c>
      <c r="E5006" s="4" t="s">
        <v>4320</v>
      </c>
      <c r="F5006" s="2">
        <v>44609</v>
      </c>
      <c r="G5006" s="5">
        <v>44378</v>
      </c>
      <c r="H5006" s="6">
        <v>56176</v>
      </c>
      <c r="I5006" s="7">
        <v>56176</v>
      </c>
      <c r="J5006" s="4" t="s">
        <v>37</v>
      </c>
      <c r="K5006" s="8" t="s">
        <v>16</v>
      </c>
      <c r="L5006" s="3" t="s">
        <v>4313</v>
      </c>
    </row>
    <row r="5007" spans="1:12" ht="114.95" customHeight="1">
      <c r="A5007" s="32">
        <v>4950</v>
      </c>
      <c r="B5007" s="2">
        <v>44588</v>
      </c>
      <c r="C5007" s="3" t="s">
        <v>1086</v>
      </c>
      <c r="D5007" s="3" t="s">
        <v>1090</v>
      </c>
      <c r="E5007" s="4" t="s">
        <v>706</v>
      </c>
      <c r="F5007" s="2">
        <v>44602</v>
      </c>
      <c r="G5007" s="5">
        <v>43892</v>
      </c>
      <c r="H5007" s="6">
        <v>75000</v>
      </c>
      <c r="I5007" s="7">
        <v>75000</v>
      </c>
      <c r="J5007" s="4" t="s">
        <v>19</v>
      </c>
      <c r="K5007" s="8" t="s">
        <v>16</v>
      </c>
      <c r="L5007" s="3" t="s">
        <v>386</v>
      </c>
    </row>
    <row r="5008" spans="1:12" ht="114.95" customHeight="1">
      <c r="A5008" s="32">
        <v>4951</v>
      </c>
      <c r="B5008" s="2">
        <v>44588</v>
      </c>
      <c r="C5008" s="3" t="s">
        <v>1086</v>
      </c>
      <c r="D5008" s="3" t="s">
        <v>1092</v>
      </c>
      <c r="E5008" s="4" t="s">
        <v>1093</v>
      </c>
      <c r="F5008" s="2">
        <v>44602</v>
      </c>
      <c r="G5008" s="5">
        <v>44044</v>
      </c>
      <c r="H5008" s="6">
        <v>1806000</v>
      </c>
      <c r="I5008" s="7">
        <v>2500000</v>
      </c>
      <c r="J5008" s="4" t="s">
        <v>19</v>
      </c>
      <c r="K5008" s="8" t="s">
        <v>16</v>
      </c>
      <c r="L5008" s="3" t="s">
        <v>386</v>
      </c>
    </row>
    <row r="5009" spans="1:12" ht="114.95" customHeight="1">
      <c r="A5009" s="32">
        <v>4952</v>
      </c>
      <c r="B5009" s="2">
        <v>44588</v>
      </c>
      <c r="C5009" s="3" t="s">
        <v>1086</v>
      </c>
      <c r="D5009" s="3" t="s">
        <v>84</v>
      </c>
      <c r="E5009" s="4" t="s">
        <v>298</v>
      </c>
      <c r="F5009" s="2">
        <v>44602</v>
      </c>
      <c r="G5009" s="5">
        <v>44013</v>
      </c>
      <c r="H5009" s="6">
        <v>205734</v>
      </c>
      <c r="I5009" s="7">
        <v>205734</v>
      </c>
      <c r="J5009" s="4" t="s">
        <v>19</v>
      </c>
      <c r="K5009" s="8" t="s">
        <v>16</v>
      </c>
      <c r="L5009" s="3" t="s">
        <v>386</v>
      </c>
    </row>
    <row r="5010" spans="1:12" ht="114.95" customHeight="1">
      <c r="A5010" s="32">
        <v>4953</v>
      </c>
      <c r="B5010" s="2">
        <v>44588</v>
      </c>
      <c r="C5010" s="3" t="s">
        <v>1086</v>
      </c>
      <c r="D5010" s="3" t="s">
        <v>1104</v>
      </c>
      <c r="E5010" s="4" t="s">
        <v>1030</v>
      </c>
      <c r="F5010" s="2">
        <v>44602</v>
      </c>
      <c r="G5010" s="5">
        <v>44013</v>
      </c>
      <c r="H5010" s="6">
        <v>125664</v>
      </c>
      <c r="I5010" s="7">
        <v>125664</v>
      </c>
      <c r="J5010" s="4" t="s">
        <v>19</v>
      </c>
      <c r="K5010" s="8" t="s">
        <v>16</v>
      </c>
      <c r="L5010" s="3" t="s">
        <v>386</v>
      </c>
    </row>
    <row r="5011" spans="1:12" ht="114.95" customHeight="1">
      <c r="A5011" s="32">
        <v>4954</v>
      </c>
      <c r="B5011" s="2">
        <v>44588</v>
      </c>
      <c r="C5011" s="3" t="s">
        <v>1086</v>
      </c>
      <c r="D5011" s="3" t="s">
        <v>256</v>
      </c>
      <c r="E5011" s="4" t="s">
        <v>124</v>
      </c>
      <c r="F5011" s="2">
        <v>44602</v>
      </c>
      <c r="G5011" s="5">
        <v>44119</v>
      </c>
      <c r="H5011" s="6">
        <v>516058</v>
      </c>
      <c r="I5011" s="7">
        <v>516058</v>
      </c>
      <c r="J5011" s="4" t="s">
        <v>19</v>
      </c>
      <c r="K5011" s="8" t="s">
        <v>16</v>
      </c>
      <c r="L5011" s="3" t="s">
        <v>386</v>
      </c>
    </row>
    <row r="5012" spans="1:12" ht="114.95" customHeight="1">
      <c r="A5012" s="32">
        <v>4955</v>
      </c>
      <c r="B5012" s="2">
        <v>44588</v>
      </c>
      <c r="C5012" s="3" t="s">
        <v>1086</v>
      </c>
      <c r="D5012" s="3" t="s">
        <v>1108</v>
      </c>
      <c r="E5012" s="4" t="s">
        <v>1109</v>
      </c>
      <c r="F5012" s="2">
        <v>44602</v>
      </c>
      <c r="G5012" s="5">
        <v>44013</v>
      </c>
      <c r="H5012" s="6">
        <v>73350</v>
      </c>
      <c r="I5012" s="7">
        <v>73350</v>
      </c>
      <c r="J5012" s="4" t="s">
        <v>19</v>
      </c>
      <c r="K5012" s="8" t="s">
        <v>16</v>
      </c>
      <c r="L5012" s="3" t="s">
        <v>386</v>
      </c>
    </row>
    <row r="5013" spans="1:12" ht="114.95" customHeight="1">
      <c r="A5013" s="32">
        <v>4956</v>
      </c>
      <c r="B5013" s="2">
        <v>44575</v>
      </c>
      <c r="C5013" s="3" t="s">
        <v>1198</v>
      </c>
      <c r="D5013" s="3" t="s">
        <v>84</v>
      </c>
      <c r="E5013" s="4" t="s">
        <v>4321</v>
      </c>
      <c r="F5013" s="2">
        <v>44592</v>
      </c>
      <c r="G5013" s="5">
        <v>44566</v>
      </c>
      <c r="H5013" s="6">
        <v>25000</v>
      </c>
      <c r="I5013" s="7">
        <v>65000</v>
      </c>
      <c r="J5013" s="4" t="s">
        <v>61</v>
      </c>
      <c r="K5013" s="8" t="s">
        <v>16</v>
      </c>
      <c r="L5013" s="3" t="s">
        <v>386</v>
      </c>
    </row>
    <row r="5014" spans="1:12" ht="114.95" customHeight="1">
      <c r="A5014" s="32">
        <v>4957</v>
      </c>
      <c r="B5014" s="2">
        <v>44580</v>
      </c>
      <c r="C5014" s="3" t="s">
        <v>1198</v>
      </c>
      <c r="D5014" s="3" t="s">
        <v>4322</v>
      </c>
      <c r="E5014" s="4" t="s">
        <v>2809</v>
      </c>
      <c r="F5014" s="2">
        <v>44594</v>
      </c>
      <c r="G5014" s="5">
        <v>44596</v>
      </c>
      <c r="H5014" s="6">
        <v>25000</v>
      </c>
      <c r="I5014" s="7">
        <v>50000</v>
      </c>
      <c r="J5014" s="4" t="s">
        <v>15</v>
      </c>
      <c r="K5014" s="8" t="s">
        <v>16</v>
      </c>
      <c r="L5014" s="3" t="s">
        <v>386</v>
      </c>
    </row>
    <row r="5015" spans="1:12" ht="114.95" customHeight="1">
      <c r="A5015" s="32">
        <v>4958</v>
      </c>
      <c r="B5015" s="2">
        <v>44580</v>
      </c>
      <c r="C5015" s="3" t="s">
        <v>1198</v>
      </c>
      <c r="D5015" s="3" t="s">
        <v>4323</v>
      </c>
      <c r="E5015" s="4" t="s">
        <v>4324</v>
      </c>
      <c r="F5015" s="2">
        <v>44594</v>
      </c>
      <c r="G5015" s="5">
        <v>44599</v>
      </c>
      <c r="H5015" s="6">
        <v>50000</v>
      </c>
      <c r="I5015" s="7">
        <v>150000</v>
      </c>
      <c r="J5015" s="4" t="s">
        <v>15</v>
      </c>
      <c r="K5015" s="8" t="s">
        <v>16</v>
      </c>
      <c r="L5015" s="3" t="s">
        <v>386</v>
      </c>
    </row>
    <row r="5016" spans="1:12" ht="114.95" customHeight="1">
      <c r="A5016" s="32">
        <v>4959</v>
      </c>
      <c r="B5016" s="2">
        <v>44588</v>
      </c>
      <c r="C5016" s="3" t="s">
        <v>1198</v>
      </c>
      <c r="D5016" s="3" t="s">
        <v>462</v>
      </c>
      <c r="E5016" s="4" t="s">
        <v>255</v>
      </c>
      <c r="F5016" s="2">
        <v>44602</v>
      </c>
      <c r="G5016" s="5">
        <v>44482</v>
      </c>
      <c r="H5016" s="6">
        <v>25000</v>
      </c>
      <c r="I5016" s="7">
        <v>50000</v>
      </c>
      <c r="J5016" s="4" t="s">
        <v>51</v>
      </c>
      <c r="K5016" s="8" t="s">
        <v>16</v>
      </c>
      <c r="L5016" s="3" t="s">
        <v>4313</v>
      </c>
    </row>
    <row r="5017" spans="1:12" ht="114.95" customHeight="1">
      <c r="A5017" s="32">
        <v>4960</v>
      </c>
      <c r="B5017" s="2">
        <v>44589</v>
      </c>
      <c r="C5017" s="3" t="s">
        <v>1198</v>
      </c>
      <c r="D5017" s="3" t="s">
        <v>2706</v>
      </c>
      <c r="E5017" s="4" t="s">
        <v>289</v>
      </c>
      <c r="F5017" s="2">
        <v>44603</v>
      </c>
      <c r="G5017" s="5">
        <v>44378</v>
      </c>
      <c r="H5017" s="6">
        <v>25000</v>
      </c>
      <c r="I5017" s="7">
        <v>40000</v>
      </c>
      <c r="J5017" s="4" t="s">
        <v>51</v>
      </c>
      <c r="K5017" s="8" t="s">
        <v>16</v>
      </c>
      <c r="L5017" s="3" t="s">
        <v>4313</v>
      </c>
    </row>
    <row r="5018" spans="1:12" ht="114.95" customHeight="1">
      <c r="A5018" s="32">
        <v>4961</v>
      </c>
      <c r="B5018" s="2">
        <v>44571</v>
      </c>
      <c r="C5018" s="3" t="s">
        <v>1276</v>
      </c>
      <c r="D5018" s="3" t="s">
        <v>4325</v>
      </c>
      <c r="E5018" s="4" t="s">
        <v>4326</v>
      </c>
      <c r="F5018" s="2">
        <v>44586</v>
      </c>
      <c r="G5018" s="5">
        <v>44567</v>
      </c>
      <c r="H5018" s="6">
        <v>25000</v>
      </c>
      <c r="I5018" s="7">
        <v>60000</v>
      </c>
      <c r="J5018" s="4" t="s">
        <v>61</v>
      </c>
      <c r="K5018" s="8" t="s">
        <v>16</v>
      </c>
      <c r="L5018" s="3" t="s">
        <v>386</v>
      </c>
    </row>
    <row r="5019" spans="1:12" ht="114.95" customHeight="1">
      <c r="A5019" s="32">
        <v>4962</v>
      </c>
      <c r="B5019" s="2">
        <v>44580</v>
      </c>
      <c r="C5019" s="3" t="s">
        <v>1276</v>
      </c>
      <c r="D5019" s="3" t="s">
        <v>4327</v>
      </c>
      <c r="E5019" s="4" t="s">
        <v>4326</v>
      </c>
      <c r="F5019" s="2">
        <v>44594</v>
      </c>
      <c r="G5019" s="5">
        <v>44576</v>
      </c>
      <c r="H5019" s="6">
        <v>56500</v>
      </c>
      <c r="I5019" s="7">
        <v>80000</v>
      </c>
      <c r="J5019" s="4" t="s">
        <v>61</v>
      </c>
      <c r="K5019" s="8" t="s">
        <v>16</v>
      </c>
      <c r="L5019" s="3" t="s">
        <v>386</v>
      </c>
    </row>
    <row r="5020" spans="1:12" ht="114.95" customHeight="1">
      <c r="A5020" s="32">
        <v>4963</v>
      </c>
      <c r="B5020" s="2">
        <v>44580</v>
      </c>
      <c r="C5020" s="3" t="s">
        <v>1276</v>
      </c>
      <c r="D5020" s="3" t="s">
        <v>4328</v>
      </c>
      <c r="E5020" s="4" t="s">
        <v>4329</v>
      </c>
      <c r="F5020" s="2">
        <v>44594</v>
      </c>
      <c r="G5020" s="5">
        <v>44580</v>
      </c>
      <c r="H5020" s="6">
        <v>53609</v>
      </c>
      <c r="I5020" s="7">
        <v>60000</v>
      </c>
      <c r="J5020" s="4" t="s">
        <v>61</v>
      </c>
      <c r="K5020" s="8" t="s">
        <v>16</v>
      </c>
      <c r="L5020" s="3" t="s">
        <v>386</v>
      </c>
    </row>
    <row r="5021" spans="1:12" ht="114.95" customHeight="1">
      <c r="A5021" s="32">
        <v>4964</v>
      </c>
      <c r="B5021" s="2">
        <v>44595</v>
      </c>
      <c r="C5021" s="3" t="s">
        <v>1276</v>
      </c>
      <c r="D5021" s="3" t="s">
        <v>67</v>
      </c>
      <c r="E5021" s="4" t="s">
        <v>4330</v>
      </c>
      <c r="F5021" s="2">
        <v>44609</v>
      </c>
      <c r="G5021" s="5">
        <v>44377</v>
      </c>
      <c r="H5021" s="6">
        <v>27320</v>
      </c>
      <c r="I5021" s="7">
        <v>27320</v>
      </c>
      <c r="J5021" s="4" t="s">
        <v>51</v>
      </c>
      <c r="K5021" s="8" t="s">
        <v>16</v>
      </c>
      <c r="L5021" s="3" t="s">
        <v>4313</v>
      </c>
    </row>
    <row r="5022" spans="1:12" ht="114.95" customHeight="1">
      <c r="A5022" s="32">
        <v>4965</v>
      </c>
      <c r="B5022" s="2">
        <v>44595</v>
      </c>
      <c r="C5022" s="3" t="s">
        <v>1276</v>
      </c>
      <c r="D5022" s="3" t="s">
        <v>1295</v>
      </c>
      <c r="E5022" s="4" t="s">
        <v>4331</v>
      </c>
      <c r="F5022" s="2">
        <v>44609</v>
      </c>
      <c r="G5022" s="5">
        <v>44377</v>
      </c>
      <c r="H5022" s="6">
        <v>26505</v>
      </c>
      <c r="I5022" s="7">
        <v>26505</v>
      </c>
      <c r="J5022" s="4" t="s">
        <v>51</v>
      </c>
      <c r="K5022" s="8" t="s">
        <v>16</v>
      </c>
      <c r="L5022" s="3" t="s">
        <v>4313</v>
      </c>
    </row>
    <row r="5023" spans="1:12" ht="114.95" customHeight="1">
      <c r="A5023" s="32">
        <v>4966</v>
      </c>
      <c r="B5023" s="2">
        <v>44595</v>
      </c>
      <c r="C5023" s="3" t="s">
        <v>1276</v>
      </c>
      <c r="D5023" s="3" t="s">
        <v>123</v>
      </c>
      <c r="E5023" s="4" t="s">
        <v>2391</v>
      </c>
      <c r="F5023" s="2">
        <v>44609</v>
      </c>
      <c r="G5023" s="5">
        <v>44013</v>
      </c>
      <c r="H5023" s="6">
        <v>2435109</v>
      </c>
      <c r="I5023" s="7">
        <v>2435109</v>
      </c>
      <c r="J5023" s="4" t="s">
        <v>19</v>
      </c>
      <c r="K5023" s="8" t="s">
        <v>16</v>
      </c>
      <c r="L5023" s="3" t="s">
        <v>4313</v>
      </c>
    </row>
    <row r="5024" spans="1:12" ht="114.95" customHeight="1">
      <c r="A5024" s="32">
        <v>4967</v>
      </c>
      <c r="B5024" s="2">
        <v>44595</v>
      </c>
      <c r="C5024" s="3" t="s">
        <v>1276</v>
      </c>
      <c r="D5024" s="3" t="s">
        <v>521</v>
      </c>
      <c r="E5024" s="4" t="s">
        <v>198</v>
      </c>
      <c r="F5024" s="2">
        <v>44609</v>
      </c>
      <c r="G5024" s="5">
        <v>44013</v>
      </c>
      <c r="H5024" s="6">
        <v>175514</v>
      </c>
      <c r="I5024" s="7">
        <v>175514</v>
      </c>
      <c r="J5024" s="4" t="s">
        <v>19</v>
      </c>
      <c r="K5024" s="8" t="s">
        <v>16</v>
      </c>
      <c r="L5024" s="3" t="s">
        <v>4313</v>
      </c>
    </row>
    <row r="5025" spans="1:12" ht="114.95" customHeight="1">
      <c r="A5025" s="32">
        <v>4968</v>
      </c>
      <c r="B5025" s="2">
        <v>44595</v>
      </c>
      <c r="C5025" s="3" t="s">
        <v>1276</v>
      </c>
      <c r="D5025" s="3" t="s">
        <v>129</v>
      </c>
      <c r="E5025" s="4" t="s">
        <v>198</v>
      </c>
      <c r="F5025" s="2">
        <v>44609</v>
      </c>
      <c r="G5025" s="5">
        <v>44013</v>
      </c>
      <c r="H5025" s="6">
        <v>180252</v>
      </c>
      <c r="I5025" s="7">
        <v>180252</v>
      </c>
      <c r="J5025" s="4" t="s">
        <v>19</v>
      </c>
      <c r="K5025" s="8" t="s">
        <v>16</v>
      </c>
      <c r="L5025" s="3" t="s">
        <v>4313</v>
      </c>
    </row>
    <row r="5026" spans="1:12" ht="114.95" customHeight="1">
      <c r="A5026" s="32">
        <v>4969</v>
      </c>
      <c r="B5026" s="2">
        <v>44595</v>
      </c>
      <c r="C5026" s="3" t="s">
        <v>1276</v>
      </c>
      <c r="D5026" s="3" t="s">
        <v>879</v>
      </c>
      <c r="E5026" s="4" t="s">
        <v>88</v>
      </c>
      <c r="F5026" s="2">
        <v>44610</v>
      </c>
      <c r="G5026" s="5">
        <v>44013</v>
      </c>
      <c r="H5026" s="6">
        <v>38631</v>
      </c>
      <c r="I5026" s="7">
        <v>38631</v>
      </c>
      <c r="J5026" s="4" t="s">
        <v>19</v>
      </c>
      <c r="K5026" s="8" t="s">
        <v>16</v>
      </c>
      <c r="L5026" s="3" t="s">
        <v>4313</v>
      </c>
    </row>
    <row r="5027" spans="1:12" ht="114.95" customHeight="1">
      <c r="A5027" s="32">
        <v>4970</v>
      </c>
      <c r="B5027" s="2">
        <v>44594</v>
      </c>
      <c r="C5027" s="3" t="s">
        <v>1400</v>
      </c>
      <c r="D5027" s="3" t="s">
        <v>1494</v>
      </c>
      <c r="E5027" s="4" t="s">
        <v>4332</v>
      </c>
      <c r="F5027" s="2">
        <v>44608</v>
      </c>
      <c r="G5027" s="5">
        <v>44593</v>
      </c>
      <c r="H5027" s="6">
        <v>31000</v>
      </c>
      <c r="I5027" s="7">
        <v>46500</v>
      </c>
      <c r="J5027" s="4" t="s">
        <v>153</v>
      </c>
      <c r="K5027" s="8" t="s">
        <v>16</v>
      </c>
      <c r="L5027" s="3" t="s">
        <v>386</v>
      </c>
    </row>
    <row r="5028" spans="1:12" ht="114.95" customHeight="1">
      <c r="A5028" s="32">
        <v>4971</v>
      </c>
      <c r="B5028" s="2">
        <v>44589</v>
      </c>
      <c r="C5028" s="3" t="s">
        <v>1400</v>
      </c>
      <c r="D5028" s="3" t="s">
        <v>43</v>
      </c>
      <c r="E5028" s="4" t="s">
        <v>4333</v>
      </c>
      <c r="F5028" s="2">
        <v>44603</v>
      </c>
      <c r="G5028" s="5">
        <v>44063</v>
      </c>
      <c r="H5028" s="6">
        <v>25000</v>
      </c>
      <c r="I5028" s="7">
        <v>27000</v>
      </c>
      <c r="J5028" s="4" t="s">
        <v>37</v>
      </c>
      <c r="K5028" s="8" t="s">
        <v>16</v>
      </c>
      <c r="L5028" s="3" t="s">
        <v>4313</v>
      </c>
    </row>
    <row r="5029" spans="1:12" ht="114.95" customHeight="1">
      <c r="A5029" s="32">
        <v>4972</v>
      </c>
      <c r="B5029" s="2">
        <v>44589</v>
      </c>
      <c r="C5029" s="3" t="s">
        <v>1400</v>
      </c>
      <c r="D5029" s="3" t="s">
        <v>35</v>
      </c>
      <c r="E5029" s="4" t="s">
        <v>4334</v>
      </c>
      <c r="F5029" s="2">
        <v>44603</v>
      </c>
      <c r="G5029" s="5">
        <v>44070</v>
      </c>
      <c r="H5029" s="6">
        <v>75000</v>
      </c>
      <c r="I5029" s="7">
        <v>89000</v>
      </c>
      <c r="J5029" s="4" t="s">
        <v>37</v>
      </c>
      <c r="K5029" s="8" t="s">
        <v>16</v>
      </c>
      <c r="L5029" s="3" t="s">
        <v>4313</v>
      </c>
    </row>
    <row r="5030" spans="1:12" ht="114.95" customHeight="1">
      <c r="A5030" s="32">
        <v>4973</v>
      </c>
      <c r="B5030" s="2">
        <v>44589</v>
      </c>
      <c r="C5030" s="3" t="s">
        <v>1400</v>
      </c>
      <c r="D5030" s="3" t="s">
        <v>43</v>
      </c>
      <c r="E5030" s="4" t="s">
        <v>4335</v>
      </c>
      <c r="F5030" s="2">
        <v>44603</v>
      </c>
      <c r="G5030" s="5">
        <v>44378</v>
      </c>
      <c r="H5030" s="6">
        <v>26000</v>
      </c>
      <c r="I5030" s="7">
        <v>32000</v>
      </c>
      <c r="J5030" s="4" t="s">
        <v>37</v>
      </c>
      <c r="K5030" s="8" t="s">
        <v>16</v>
      </c>
      <c r="L5030" s="3" t="s">
        <v>4313</v>
      </c>
    </row>
    <row r="5031" spans="1:12" ht="114.95" customHeight="1">
      <c r="A5031" s="32">
        <v>4974</v>
      </c>
      <c r="B5031" s="2">
        <v>44589</v>
      </c>
      <c r="C5031" s="3" t="s">
        <v>1400</v>
      </c>
      <c r="D5031" s="3" t="s">
        <v>35</v>
      </c>
      <c r="E5031" s="4" t="s">
        <v>4336</v>
      </c>
      <c r="F5031" s="2">
        <v>44603</v>
      </c>
      <c r="G5031" s="5">
        <v>44378</v>
      </c>
      <c r="H5031" s="6">
        <v>110000</v>
      </c>
      <c r="I5031" s="7">
        <v>122000</v>
      </c>
      <c r="J5031" s="4" t="s">
        <v>37</v>
      </c>
      <c r="K5031" s="8" t="s">
        <v>16</v>
      </c>
      <c r="L5031" s="3" t="s">
        <v>4313</v>
      </c>
    </row>
    <row r="5032" spans="1:12" ht="114.95" customHeight="1">
      <c r="A5032" s="32">
        <v>4975</v>
      </c>
      <c r="B5032" s="2">
        <v>44589</v>
      </c>
      <c r="C5032" s="3" t="s">
        <v>1400</v>
      </c>
      <c r="D5032" s="3" t="s">
        <v>316</v>
      </c>
      <c r="E5032" s="4" t="s">
        <v>4337</v>
      </c>
      <c r="F5032" s="2">
        <v>44603</v>
      </c>
      <c r="G5032" s="5">
        <v>44013</v>
      </c>
      <c r="H5032" s="6">
        <v>25000</v>
      </c>
      <c r="I5032" s="7">
        <v>28000</v>
      </c>
      <c r="J5032" s="4" t="s">
        <v>51</v>
      </c>
      <c r="K5032" s="8" t="s">
        <v>16</v>
      </c>
      <c r="L5032" s="3" t="s">
        <v>4313</v>
      </c>
    </row>
    <row r="5033" spans="1:12" ht="114.95" customHeight="1">
      <c r="A5033" s="32">
        <v>4976</v>
      </c>
      <c r="B5033" s="2">
        <v>44593</v>
      </c>
      <c r="C5033" s="3" t="s">
        <v>1665</v>
      </c>
      <c r="D5033" s="3" t="s">
        <v>1154</v>
      </c>
      <c r="E5033" s="4" t="s">
        <v>4338</v>
      </c>
      <c r="F5033" s="2">
        <v>44607</v>
      </c>
      <c r="G5033" s="5">
        <v>44341</v>
      </c>
      <c r="H5033" s="6">
        <v>25000</v>
      </c>
      <c r="I5033" s="7">
        <v>50000</v>
      </c>
      <c r="J5033" s="4" t="s">
        <v>51</v>
      </c>
      <c r="K5033" s="8" t="s">
        <v>16</v>
      </c>
      <c r="L5033" s="3" t="s">
        <v>4313</v>
      </c>
    </row>
    <row r="5034" spans="1:12" ht="114.95" customHeight="1">
      <c r="A5034" s="32">
        <v>4977</v>
      </c>
      <c r="B5034" s="2">
        <v>44593</v>
      </c>
      <c r="C5034" s="3" t="s">
        <v>1665</v>
      </c>
      <c r="D5034" s="3" t="s">
        <v>349</v>
      </c>
      <c r="E5034" s="4" t="s">
        <v>4339</v>
      </c>
      <c r="F5034" s="2">
        <v>44607</v>
      </c>
      <c r="G5034" s="5">
        <v>44411</v>
      </c>
      <c r="H5034" s="6">
        <v>25000</v>
      </c>
      <c r="I5034" s="7">
        <v>45000</v>
      </c>
      <c r="J5034" s="4" t="s">
        <v>51</v>
      </c>
      <c r="K5034" s="8" t="s">
        <v>16</v>
      </c>
      <c r="L5034" s="3" t="s">
        <v>4313</v>
      </c>
    </row>
    <row r="5035" spans="1:12" ht="114.95" customHeight="1">
      <c r="A5035" s="32">
        <v>4978</v>
      </c>
      <c r="B5035" s="2">
        <v>44593</v>
      </c>
      <c r="C5035" s="3" t="s">
        <v>1665</v>
      </c>
      <c r="D5035" s="3" t="s">
        <v>1275</v>
      </c>
      <c r="E5035" s="4" t="s">
        <v>29</v>
      </c>
      <c r="F5035" s="2">
        <v>44607</v>
      </c>
      <c r="G5035" s="5">
        <v>44333</v>
      </c>
      <c r="H5035" s="6">
        <v>25000</v>
      </c>
      <c r="I5035" s="7">
        <v>45000</v>
      </c>
      <c r="J5035" s="4" t="s">
        <v>19</v>
      </c>
      <c r="K5035" s="8" t="s">
        <v>16</v>
      </c>
      <c r="L5035" s="3" t="s">
        <v>4313</v>
      </c>
    </row>
    <row r="5036" spans="1:12" ht="114.95" customHeight="1">
      <c r="A5036" s="32">
        <v>4979</v>
      </c>
      <c r="B5036" s="2">
        <v>44593</v>
      </c>
      <c r="C5036" s="3" t="s">
        <v>1665</v>
      </c>
      <c r="D5036" s="3" t="s">
        <v>67</v>
      </c>
      <c r="E5036" s="4" t="s">
        <v>135</v>
      </c>
      <c r="F5036" s="2">
        <v>44607</v>
      </c>
      <c r="G5036" s="5">
        <v>44077</v>
      </c>
      <c r="H5036" s="6">
        <v>25000</v>
      </c>
      <c r="I5036" s="7">
        <v>32000</v>
      </c>
      <c r="J5036" s="4" t="s">
        <v>37</v>
      </c>
      <c r="K5036" s="8" t="s">
        <v>16</v>
      </c>
      <c r="L5036" s="3" t="s">
        <v>4313</v>
      </c>
    </row>
    <row r="5037" spans="1:12" ht="114.95" customHeight="1">
      <c r="A5037" s="32">
        <v>4980</v>
      </c>
      <c r="B5037" s="2">
        <v>44546</v>
      </c>
      <c r="C5037" s="3" t="s">
        <v>1719</v>
      </c>
      <c r="D5037" s="3" t="s">
        <v>4340</v>
      </c>
      <c r="E5037" s="4" t="s">
        <v>4341</v>
      </c>
      <c r="F5037" s="2">
        <v>44560</v>
      </c>
      <c r="G5037" s="5">
        <v>44564</v>
      </c>
      <c r="H5037" s="6">
        <v>50000</v>
      </c>
      <c r="I5037" s="7">
        <v>80000</v>
      </c>
      <c r="J5037" s="4" t="s">
        <v>15</v>
      </c>
      <c r="K5037" s="8" t="s">
        <v>16</v>
      </c>
      <c r="L5037" s="3" t="s">
        <v>386</v>
      </c>
    </row>
    <row r="5038" spans="1:12" ht="114.95" customHeight="1">
      <c r="A5038" s="32">
        <v>4981</v>
      </c>
      <c r="B5038" s="2">
        <v>44538</v>
      </c>
      <c r="C5038" s="3" t="s">
        <v>1812</v>
      </c>
      <c r="D5038" s="3" t="s">
        <v>1843</v>
      </c>
      <c r="E5038" s="4" t="s">
        <v>1844</v>
      </c>
      <c r="F5038" s="2">
        <v>44552</v>
      </c>
      <c r="G5038" s="5">
        <v>44557</v>
      </c>
      <c r="H5038" s="6">
        <v>43200</v>
      </c>
      <c r="I5038" s="7">
        <v>86400</v>
      </c>
      <c r="J5038" s="4" t="s">
        <v>15</v>
      </c>
      <c r="K5038" s="8" t="s">
        <v>16</v>
      </c>
      <c r="L5038" s="3" t="s">
        <v>4313</v>
      </c>
    </row>
    <row r="5039" spans="1:12" ht="114.95" customHeight="1">
      <c r="A5039" s="32">
        <v>4982</v>
      </c>
      <c r="B5039" s="2">
        <v>44594</v>
      </c>
      <c r="C5039" s="3" t="s">
        <v>1812</v>
      </c>
      <c r="D5039" s="3" t="s">
        <v>1843</v>
      </c>
      <c r="E5039" s="4" t="s">
        <v>1844</v>
      </c>
      <c r="F5039" s="2">
        <v>44608</v>
      </c>
      <c r="G5039" s="5">
        <v>44557</v>
      </c>
      <c r="H5039" s="6">
        <v>86400</v>
      </c>
      <c r="I5039" s="7">
        <v>259200</v>
      </c>
      <c r="J5039" s="4" t="s">
        <v>19</v>
      </c>
      <c r="K5039" s="8" t="s">
        <v>16</v>
      </c>
      <c r="L5039" s="3" t="s">
        <v>4313</v>
      </c>
    </row>
    <row r="5040" spans="1:12" ht="114.95" customHeight="1">
      <c r="A5040" s="32">
        <v>4983</v>
      </c>
      <c r="B5040" s="2">
        <v>44594</v>
      </c>
      <c r="C5040" s="3" t="s">
        <v>1812</v>
      </c>
      <c r="D5040" s="3" t="s">
        <v>259</v>
      </c>
      <c r="E5040" s="4" t="s">
        <v>1830</v>
      </c>
      <c r="F5040" s="2">
        <v>44060</v>
      </c>
      <c r="G5040" s="5">
        <v>44074</v>
      </c>
      <c r="H5040" s="6">
        <v>297360</v>
      </c>
      <c r="I5040" s="7">
        <v>297360</v>
      </c>
      <c r="J5040" s="4" t="s">
        <v>19</v>
      </c>
      <c r="K5040" s="8" t="s">
        <v>16</v>
      </c>
      <c r="L5040" s="3" t="s">
        <v>4313</v>
      </c>
    </row>
    <row r="5041" spans="1:12" ht="114.95" customHeight="1">
      <c r="A5041" s="32">
        <v>4984</v>
      </c>
      <c r="B5041" s="2">
        <v>44594</v>
      </c>
      <c r="C5041" s="3" t="s">
        <v>1812</v>
      </c>
      <c r="D5041" s="3" t="s">
        <v>259</v>
      </c>
      <c r="E5041" s="4" t="s">
        <v>1830</v>
      </c>
      <c r="F5041" s="2">
        <v>44424</v>
      </c>
      <c r="G5041" s="5">
        <v>44438</v>
      </c>
      <c r="H5041" s="6">
        <v>300200</v>
      </c>
      <c r="I5041" s="7">
        <v>300200</v>
      </c>
      <c r="J5041" s="4" t="s">
        <v>19</v>
      </c>
      <c r="K5041" s="8" t="s">
        <v>16</v>
      </c>
      <c r="L5041" s="3" t="s">
        <v>4313</v>
      </c>
    </row>
    <row r="5042" spans="1:12" ht="114.95" customHeight="1">
      <c r="A5042" s="32">
        <v>4985</v>
      </c>
      <c r="B5042" s="2">
        <v>44595</v>
      </c>
      <c r="C5042" s="3" t="s">
        <v>1845</v>
      </c>
      <c r="D5042" s="3" t="s">
        <v>1891</v>
      </c>
      <c r="E5042" s="4" t="s">
        <v>4342</v>
      </c>
      <c r="F5042" s="2">
        <v>44609</v>
      </c>
      <c r="G5042" s="5">
        <v>44074</v>
      </c>
      <c r="H5042" s="6">
        <v>78878</v>
      </c>
      <c r="I5042" s="7">
        <v>78878</v>
      </c>
      <c r="J5042" s="4" t="s">
        <v>19</v>
      </c>
      <c r="K5042" s="8" t="s">
        <v>16</v>
      </c>
      <c r="L5042" s="3" t="s">
        <v>4313</v>
      </c>
    </row>
    <row r="5043" spans="1:12" ht="114.95" customHeight="1">
      <c r="A5043" s="32">
        <v>4986</v>
      </c>
      <c r="B5043" s="2">
        <v>44595</v>
      </c>
      <c r="C5043" s="3" t="s">
        <v>1845</v>
      </c>
      <c r="D5043" s="3" t="s">
        <v>35</v>
      </c>
      <c r="E5043" s="4" t="s">
        <v>4343</v>
      </c>
      <c r="F5043" s="2">
        <v>44609</v>
      </c>
      <c r="G5043" s="5">
        <v>44013</v>
      </c>
      <c r="H5043" s="6">
        <v>33163</v>
      </c>
      <c r="I5043" s="7">
        <v>33163</v>
      </c>
      <c r="J5043" s="4" t="s">
        <v>37</v>
      </c>
      <c r="K5043" s="8" t="s">
        <v>16</v>
      </c>
      <c r="L5043" s="3" t="s">
        <v>4313</v>
      </c>
    </row>
    <row r="5044" spans="1:12" ht="114.95" customHeight="1">
      <c r="A5044" s="32">
        <v>4987</v>
      </c>
      <c r="B5044" s="2">
        <v>44595</v>
      </c>
      <c r="C5044" s="3" t="s">
        <v>1845</v>
      </c>
      <c r="D5044" s="3" t="s">
        <v>35</v>
      </c>
      <c r="E5044" s="4" t="s">
        <v>4343</v>
      </c>
      <c r="F5044" s="2">
        <v>44609</v>
      </c>
      <c r="G5044" s="5">
        <v>44378</v>
      </c>
      <c r="H5044" s="6">
        <v>40000</v>
      </c>
      <c r="I5044" s="7">
        <v>40000</v>
      </c>
      <c r="J5044" s="4" t="s">
        <v>37</v>
      </c>
      <c r="K5044" s="8" t="s">
        <v>16</v>
      </c>
      <c r="L5044" s="3" t="s">
        <v>4313</v>
      </c>
    </row>
    <row r="5045" spans="1:12" ht="114.95" customHeight="1">
      <c r="A5045" s="32">
        <v>4988</v>
      </c>
      <c r="B5045" s="2">
        <v>44566</v>
      </c>
      <c r="C5045" s="3" t="s">
        <v>1890</v>
      </c>
      <c r="D5045" s="3" t="s">
        <v>4344</v>
      </c>
      <c r="E5045" s="4" t="s">
        <v>4345</v>
      </c>
      <c r="F5045" s="2">
        <v>44581</v>
      </c>
      <c r="G5045" s="5">
        <v>44581</v>
      </c>
      <c r="H5045" s="6">
        <v>59075</v>
      </c>
      <c r="I5045" s="7">
        <v>60000</v>
      </c>
      <c r="J5045" s="4" t="s">
        <v>15</v>
      </c>
      <c r="K5045" s="8" t="s">
        <v>16</v>
      </c>
      <c r="L5045" s="3" t="s">
        <v>386</v>
      </c>
    </row>
    <row r="5046" spans="1:12" ht="114.95" customHeight="1">
      <c r="A5046" s="32">
        <v>4989</v>
      </c>
      <c r="B5046" s="2">
        <v>44570</v>
      </c>
      <c r="C5046" s="3" t="s">
        <v>1890</v>
      </c>
      <c r="D5046" s="3" t="s">
        <v>4346</v>
      </c>
      <c r="E5046" s="4" t="s">
        <v>4347</v>
      </c>
      <c r="F5046" s="2">
        <v>44586</v>
      </c>
      <c r="G5046" s="5">
        <v>44581</v>
      </c>
      <c r="H5046" s="6">
        <v>150000</v>
      </c>
      <c r="I5046" s="7">
        <v>150000</v>
      </c>
      <c r="J5046" s="4" t="s">
        <v>15</v>
      </c>
      <c r="K5046" s="8" t="s">
        <v>16</v>
      </c>
      <c r="L5046" s="3" t="s">
        <v>386</v>
      </c>
    </row>
    <row r="5047" spans="1:12" ht="114.95" customHeight="1">
      <c r="A5047" s="32">
        <v>4990</v>
      </c>
      <c r="B5047" s="2">
        <v>44566</v>
      </c>
      <c r="C5047" s="3" t="s">
        <v>1890</v>
      </c>
      <c r="D5047" s="3" t="s">
        <v>4348</v>
      </c>
      <c r="E5047" s="4" t="s">
        <v>4349</v>
      </c>
      <c r="F5047" s="2">
        <v>44582</v>
      </c>
      <c r="G5047" s="5">
        <v>44581</v>
      </c>
      <c r="H5047" s="6">
        <v>150000</v>
      </c>
      <c r="I5047" s="7">
        <v>150000</v>
      </c>
      <c r="J5047" s="4" t="s">
        <v>15</v>
      </c>
      <c r="K5047" s="8" t="s">
        <v>16</v>
      </c>
      <c r="L5047" s="3" t="s">
        <v>386</v>
      </c>
    </row>
    <row r="5048" spans="1:12" ht="114.95" customHeight="1">
      <c r="A5048" s="32">
        <v>4991</v>
      </c>
      <c r="B5048" s="2">
        <v>44570</v>
      </c>
      <c r="C5048" s="3" t="s">
        <v>1890</v>
      </c>
      <c r="D5048" s="3" t="s">
        <v>4350</v>
      </c>
      <c r="E5048" s="4" t="s">
        <v>4351</v>
      </c>
      <c r="F5048" s="2">
        <v>44586</v>
      </c>
      <c r="G5048" s="5">
        <v>44586</v>
      </c>
      <c r="H5048" s="6">
        <v>120000</v>
      </c>
      <c r="I5048" s="7">
        <v>120000</v>
      </c>
      <c r="J5048" s="4" t="s">
        <v>15</v>
      </c>
      <c r="K5048" s="8" t="s">
        <v>16</v>
      </c>
      <c r="L5048" s="3" t="s">
        <v>386</v>
      </c>
    </row>
    <row r="5049" spans="1:12" ht="114.95" customHeight="1">
      <c r="A5049" s="32">
        <v>4992</v>
      </c>
      <c r="B5049" s="2">
        <v>44570</v>
      </c>
      <c r="C5049" s="3" t="s">
        <v>1890</v>
      </c>
      <c r="D5049" s="3" t="s">
        <v>2381</v>
      </c>
      <c r="E5049" s="4" t="s">
        <v>2319</v>
      </c>
      <c r="F5049" s="2">
        <v>44586</v>
      </c>
      <c r="G5049" s="5">
        <v>44586</v>
      </c>
      <c r="H5049" s="6">
        <v>159600</v>
      </c>
      <c r="I5049" s="7">
        <v>159600</v>
      </c>
      <c r="J5049" s="4" t="s">
        <v>37</v>
      </c>
      <c r="K5049" s="8" t="s">
        <v>16</v>
      </c>
      <c r="L5049" s="3" t="s">
        <v>386</v>
      </c>
    </row>
    <row r="5050" spans="1:12" ht="114.95" customHeight="1">
      <c r="A5050" s="32">
        <v>4993</v>
      </c>
      <c r="B5050" s="2">
        <v>44570</v>
      </c>
      <c r="C5050" s="3" t="s">
        <v>1890</v>
      </c>
      <c r="D5050" s="3" t="s">
        <v>366</v>
      </c>
      <c r="E5050" s="4" t="s">
        <v>4352</v>
      </c>
      <c r="F5050" s="2">
        <v>44586</v>
      </c>
      <c r="G5050" s="5">
        <v>44586</v>
      </c>
      <c r="H5050" s="6">
        <v>109680</v>
      </c>
      <c r="I5050" s="7">
        <v>109680</v>
      </c>
      <c r="J5050" s="4" t="s">
        <v>19</v>
      </c>
      <c r="K5050" s="8" t="s">
        <v>16</v>
      </c>
      <c r="L5050" s="3" t="s">
        <v>386</v>
      </c>
    </row>
    <row r="5051" spans="1:12" ht="114.95" customHeight="1">
      <c r="A5051" s="32">
        <v>4994</v>
      </c>
      <c r="B5051" s="2">
        <v>44570</v>
      </c>
      <c r="C5051" s="3" t="s">
        <v>1890</v>
      </c>
      <c r="D5051" s="3" t="s">
        <v>2089</v>
      </c>
      <c r="E5051" s="4" t="s">
        <v>4353</v>
      </c>
      <c r="F5051" s="2">
        <v>44586</v>
      </c>
      <c r="G5051" s="5">
        <v>44586</v>
      </c>
      <c r="H5051" s="6">
        <v>52759</v>
      </c>
      <c r="I5051" s="7">
        <v>52759</v>
      </c>
      <c r="J5051" s="4" t="s">
        <v>37</v>
      </c>
      <c r="K5051" s="8" t="s">
        <v>16</v>
      </c>
      <c r="L5051" s="3" t="s">
        <v>386</v>
      </c>
    </row>
    <row r="5052" spans="1:12" ht="114.95" customHeight="1">
      <c r="A5052" s="32">
        <v>4995</v>
      </c>
      <c r="B5052" s="2">
        <v>44570</v>
      </c>
      <c r="C5052" s="3" t="s">
        <v>1890</v>
      </c>
      <c r="D5052" s="3" t="s">
        <v>2146</v>
      </c>
      <c r="E5052" s="4" t="s">
        <v>4354</v>
      </c>
      <c r="F5052" s="2">
        <v>44586</v>
      </c>
      <c r="G5052" s="5">
        <v>44586</v>
      </c>
      <c r="H5052" s="6">
        <v>35000</v>
      </c>
      <c r="I5052" s="7">
        <v>35000</v>
      </c>
      <c r="J5052" s="4" t="s">
        <v>37</v>
      </c>
      <c r="K5052" s="8" t="s">
        <v>16</v>
      </c>
      <c r="L5052" s="3" t="s">
        <v>386</v>
      </c>
    </row>
    <row r="5053" spans="1:12" ht="114.95" customHeight="1">
      <c r="A5053" s="32">
        <v>4996</v>
      </c>
      <c r="B5053" s="2">
        <v>44570</v>
      </c>
      <c r="C5053" s="3" t="s">
        <v>1890</v>
      </c>
      <c r="D5053" s="3" t="s">
        <v>1942</v>
      </c>
      <c r="E5053" s="4" t="s">
        <v>4355</v>
      </c>
      <c r="F5053" s="2">
        <v>44586</v>
      </c>
      <c r="G5053" s="5">
        <v>44680</v>
      </c>
      <c r="H5053" s="6">
        <v>26500</v>
      </c>
      <c r="I5053" s="7">
        <v>26500</v>
      </c>
      <c r="J5053" s="4" t="s">
        <v>37</v>
      </c>
      <c r="K5053" s="8" t="s">
        <v>16</v>
      </c>
      <c r="L5053" s="3" t="s">
        <v>386</v>
      </c>
    </row>
    <row r="5054" spans="1:12" ht="114.95" customHeight="1">
      <c r="A5054" s="32">
        <v>4997</v>
      </c>
      <c r="B5054" s="2">
        <v>44571</v>
      </c>
      <c r="C5054" s="3" t="s">
        <v>1890</v>
      </c>
      <c r="D5054" s="3" t="s">
        <v>2175</v>
      </c>
      <c r="E5054" s="4" t="s">
        <v>4356</v>
      </c>
      <c r="F5054" s="2">
        <v>44586</v>
      </c>
      <c r="G5054" s="5">
        <v>44586</v>
      </c>
      <c r="H5054" s="6">
        <v>143863</v>
      </c>
      <c r="I5054" s="7">
        <v>143863</v>
      </c>
      <c r="J5054" s="4" t="s">
        <v>19</v>
      </c>
      <c r="K5054" s="8" t="s">
        <v>16</v>
      </c>
      <c r="L5054" s="3" t="s">
        <v>386</v>
      </c>
    </row>
    <row r="5055" spans="1:12" ht="114.95" customHeight="1">
      <c r="A5055" s="32">
        <v>4998</v>
      </c>
      <c r="B5055" s="2">
        <v>44571</v>
      </c>
      <c r="C5055" s="3" t="s">
        <v>1890</v>
      </c>
      <c r="D5055" s="3" t="s">
        <v>62</v>
      </c>
      <c r="E5055" s="4" t="s">
        <v>4357</v>
      </c>
      <c r="F5055" s="2">
        <v>44586</v>
      </c>
      <c r="G5055" s="5">
        <v>44587</v>
      </c>
      <c r="H5055" s="6">
        <v>436817</v>
      </c>
      <c r="I5055" s="7">
        <v>436817</v>
      </c>
      <c r="J5055" s="4" t="s">
        <v>19</v>
      </c>
      <c r="K5055" s="8" t="s">
        <v>16</v>
      </c>
      <c r="L5055" s="3" t="s">
        <v>386</v>
      </c>
    </row>
    <row r="5056" spans="1:12" ht="114.95" customHeight="1">
      <c r="A5056" s="32">
        <v>4999</v>
      </c>
      <c r="B5056" s="2">
        <v>44567</v>
      </c>
      <c r="C5056" s="3" t="s">
        <v>2334</v>
      </c>
      <c r="D5056" s="3" t="s">
        <v>4358</v>
      </c>
      <c r="E5056" s="4" t="s">
        <v>4359</v>
      </c>
      <c r="F5056" s="2">
        <v>44582</v>
      </c>
      <c r="G5056" s="5">
        <v>44582</v>
      </c>
      <c r="H5056" s="6">
        <v>133500</v>
      </c>
      <c r="I5056" s="7">
        <v>133500</v>
      </c>
      <c r="J5056" s="4" t="s">
        <v>15</v>
      </c>
      <c r="K5056" s="8" t="s">
        <v>16</v>
      </c>
      <c r="L5056" s="3" t="s">
        <v>386</v>
      </c>
    </row>
    <row r="5057" spans="1:12" ht="114.95" customHeight="1">
      <c r="A5057" s="32">
        <v>5000</v>
      </c>
      <c r="B5057" s="2">
        <v>44589</v>
      </c>
      <c r="C5057" s="3" t="s">
        <v>2334</v>
      </c>
      <c r="D5057" s="3" t="s">
        <v>4360</v>
      </c>
      <c r="E5057" s="4" t="s">
        <v>4361</v>
      </c>
      <c r="F5057" s="2">
        <v>44603</v>
      </c>
      <c r="G5057" s="5">
        <v>44603</v>
      </c>
      <c r="H5057" s="6">
        <v>161129</v>
      </c>
      <c r="I5057" s="7">
        <v>161129</v>
      </c>
      <c r="J5057" s="4" t="s">
        <v>64</v>
      </c>
      <c r="K5057" s="8" t="s">
        <v>16</v>
      </c>
      <c r="L5057" s="3" t="s">
        <v>386</v>
      </c>
    </row>
    <row r="5058" spans="1:12" ht="114.95" customHeight="1">
      <c r="A5058" s="32">
        <v>5001</v>
      </c>
      <c r="B5058" s="2">
        <v>44589</v>
      </c>
      <c r="C5058" s="3" t="s">
        <v>2334</v>
      </c>
      <c r="D5058" s="3" t="s">
        <v>4362</v>
      </c>
      <c r="E5058" s="4" t="s">
        <v>4361</v>
      </c>
      <c r="F5058" s="2">
        <v>44603</v>
      </c>
      <c r="G5058" s="5">
        <v>44603</v>
      </c>
      <c r="H5058" s="6">
        <v>190860</v>
      </c>
      <c r="I5058" s="7">
        <v>190860</v>
      </c>
      <c r="J5058" s="4" t="s">
        <v>64</v>
      </c>
      <c r="K5058" s="8" t="s">
        <v>16</v>
      </c>
      <c r="L5058" s="3" t="s">
        <v>386</v>
      </c>
    </row>
    <row r="5059" spans="1:12" ht="114.95" customHeight="1">
      <c r="A5059" s="32">
        <v>5002</v>
      </c>
      <c r="B5059" s="2">
        <v>44565</v>
      </c>
      <c r="C5059" s="3" t="s">
        <v>2413</v>
      </c>
      <c r="D5059" s="3" t="s">
        <v>2180</v>
      </c>
      <c r="E5059" s="4" t="s">
        <v>4363</v>
      </c>
      <c r="F5059" s="2">
        <v>44580</v>
      </c>
      <c r="G5059" s="5">
        <v>44562</v>
      </c>
      <c r="H5059" s="6">
        <v>86800</v>
      </c>
      <c r="I5059" s="7">
        <v>86800</v>
      </c>
      <c r="J5059" s="4" t="s">
        <v>37</v>
      </c>
      <c r="K5059" s="8" t="s">
        <v>16</v>
      </c>
      <c r="L5059" s="3" t="s">
        <v>386</v>
      </c>
    </row>
    <row r="5060" spans="1:12" ht="114.95" customHeight="1">
      <c r="A5060" s="32">
        <v>5003</v>
      </c>
      <c r="B5060" s="2">
        <v>44586</v>
      </c>
      <c r="C5060" s="3" t="s">
        <v>2447</v>
      </c>
      <c r="D5060" s="3" t="s">
        <v>355</v>
      </c>
      <c r="E5060" s="4" t="s">
        <v>4364</v>
      </c>
      <c r="F5060" s="2">
        <v>44600</v>
      </c>
      <c r="G5060" s="5">
        <v>44428</v>
      </c>
      <c r="H5060" s="6">
        <v>75000</v>
      </c>
      <c r="I5060" s="7">
        <v>110000</v>
      </c>
      <c r="J5060" s="4" t="s">
        <v>51</v>
      </c>
      <c r="K5060" s="8" t="s">
        <v>16</v>
      </c>
      <c r="L5060" s="3" t="s">
        <v>4313</v>
      </c>
    </row>
    <row r="5061" spans="1:12" ht="114.95" customHeight="1">
      <c r="A5061" s="32">
        <v>5004</v>
      </c>
      <c r="B5061" s="2">
        <v>44586</v>
      </c>
      <c r="C5061" s="3" t="s">
        <v>2447</v>
      </c>
      <c r="D5061" s="3" t="s">
        <v>4365</v>
      </c>
      <c r="E5061" s="4" t="s">
        <v>1150</v>
      </c>
      <c r="F5061" s="2">
        <v>44600</v>
      </c>
      <c r="G5061" s="5">
        <v>44384</v>
      </c>
      <c r="H5061" s="6">
        <v>140000</v>
      </c>
      <c r="I5061" s="7">
        <v>180000</v>
      </c>
      <c r="J5061" s="4" t="s">
        <v>51</v>
      </c>
      <c r="K5061" s="8" t="s">
        <v>16</v>
      </c>
      <c r="L5061" s="3" t="s">
        <v>4313</v>
      </c>
    </row>
    <row r="5062" spans="1:12" ht="114.95" customHeight="1">
      <c r="A5062" s="32">
        <v>5005</v>
      </c>
      <c r="B5062" s="2">
        <v>44586</v>
      </c>
      <c r="C5062" s="3" t="s">
        <v>2447</v>
      </c>
      <c r="D5062" s="3" t="s">
        <v>4366</v>
      </c>
      <c r="E5062" s="4" t="s">
        <v>1150</v>
      </c>
      <c r="F5062" s="2">
        <v>44600</v>
      </c>
      <c r="G5062" s="5">
        <v>44522</v>
      </c>
      <c r="H5062" s="6">
        <v>140000</v>
      </c>
      <c r="I5062" s="7">
        <v>180000</v>
      </c>
      <c r="J5062" s="4" t="s">
        <v>51</v>
      </c>
      <c r="K5062" s="8" t="s">
        <v>16</v>
      </c>
      <c r="L5062" s="3" t="s">
        <v>4313</v>
      </c>
    </row>
    <row r="5063" spans="1:12" ht="114.95" customHeight="1">
      <c r="A5063" s="32">
        <v>5006</v>
      </c>
      <c r="B5063" s="2">
        <v>44580</v>
      </c>
      <c r="C5063" s="3" t="s">
        <v>2542</v>
      </c>
      <c r="D5063" s="3" t="s">
        <v>4367</v>
      </c>
      <c r="E5063" s="4" t="s">
        <v>1150</v>
      </c>
      <c r="F5063" s="2">
        <v>44595</v>
      </c>
      <c r="G5063" s="5">
        <v>44382</v>
      </c>
      <c r="H5063" s="6">
        <v>90000</v>
      </c>
      <c r="I5063" s="7">
        <v>100000</v>
      </c>
      <c r="J5063" s="4" t="s">
        <v>51</v>
      </c>
      <c r="K5063" s="8" t="s">
        <v>16</v>
      </c>
      <c r="L5063" s="3" t="s">
        <v>4313</v>
      </c>
    </row>
    <row r="5064" spans="1:12" ht="114.95" customHeight="1">
      <c r="A5064" s="32">
        <v>5007</v>
      </c>
      <c r="B5064" s="2">
        <v>44585</v>
      </c>
      <c r="C5064" s="3" t="s">
        <v>2601</v>
      </c>
      <c r="D5064" s="3" t="s">
        <v>1077</v>
      </c>
      <c r="E5064" s="4" t="s">
        <v>4368</v>
      </c>
      <c r="F5064" s="2">
        <v>44599</v>
      </c>
      <c r="G5064" s="5">
        <v>44592</v>
      </c>
      <c r="H5064" s="6">
        <v>30000</v>
      </c>
      <c r="I5064" s="7">
        <v>50000</v>
      </c>
      <c r="J5064" s="4" t="s">
        <v>15</v>
      </c>
      <c r="K5064" s="8" t="s">
        <v>16</v>
      </c>
      <c r="L5064" s="3" t="s">
        <v>386</v>
      </c>
    </row>
    <row r="5065" spans="1:12" ht="114.95" customHeight="1">
      <c r="A5065" s="32">
        <v>5008</v>
      </c>
      <c r="B5065" s="2">
        <v>44565</v>
      </c>
      <c r="C5065" s="3" t="s">
        <v>2635</v>
      </c>
      <c r="D5065" s="3" t="s">
        <v>2693</v>
      </c>
      <c r="E5065" s="4" t="s">
        <v>2694</v>
      </c>
      <c r="F5065" s="2">
        <v>44580</v>
      </c>
      <c r="G5065" s="5">
        <v>44565</v>
      </c>
      <c r="H5065" s="6">
        <v>37500</v>
      </c>
      <c r="I5065" s="7">
        <v>50000</v>
      </c>
      <c r="J5065" s="4" t="s">
        <v>19</v>
      </c>
      <c r="K5065" s="8" t="s">
        <v>16</v>
      </c>
      <c r="L5065" s="3" t="s">
        <v>386</v>
      </c>
    </row>
    <row r="5066" spans="1:12" ht="114.95" customHeight="1">
      <c r="A5066" s="32">
        <v>5009</v>
      </c>
      <c r="B5066" s="2">
        <v>44592</v>
      </c>
      <c r="C5066" s="3" t="s">
        <v>2635</v>
      </c>
      <c r="D5066" s="3" t="s">
        <v>4369</v>
      </c>
      <c r="E5066" s="4" t="s">
        <v>2702</v>
      </c>
      <c r="F5066" s="2">
        <v>44606</v>
      </c>
      <c r="G5066" s="5">
        <v>44410</v>
      </c>
      <c r="H5066" s="6">
        <v>25000</v>
      </c>
      <c r="I5066" s="7">
        <v>50000</v>
      </c>
      <c r="J5066" s="4" t="s">
        <v>51</v>
      </c>
      <c r="K5066" s="8" t="s">
        <v>16</v>
      </c>
      <c r="L5066" s="3" t="s">
        <v>4313</v>
      </c>
    </row>
    <row r="5067" spans="1:12" ht="114.95" customHeight="1">
      <c r="A5067" s="32">
        <v>5010</v>
      </c>
      <c r="B5067" s="2">
        <v>44518</v>
      </c>
      <c r="C5067" s="3" t="s">
        <v>2703</v>
      </c>
      <c r="D5067" s="3" t="s">
        <v>889</v>
      </c>
      <c r="E5067" s="4" t="s">
        <v>745</v>
      </c>
      <c r="F5067" s="2">
        <v>44533</v>
      </c>
      <c r="G5067" s="5">
        <v>44562</v>
      </c>
      <c r="H5067" s="6">
        <v>58370</v>
      </c>
      <c r="I5067" s="7">
        <v>58370</v>
      </c>
      <c r="J5067" s="4" t="s">
        <v>15</v>
      </c>
      <c r="K5067" s="8" t="s">
        <v>16</v>
      </c>
      <c r="L5067" s="3" t="s">
        <v>386</v>
      </c>
    </row>
    <row r="5068" spans="1:12" ht="114.95" customHeight="1">
      <c r="A5068" s="32">
        <v>5011</v>
      </c>
      <c r="B5068" s="2">
        <v>44568</v>
      </c>
      <c r="C5068" s="3" t="s">
        <v>2703</v>
      </c>
      <c r="D5068" s="3" t="s">
        <v>4370</v>
      </c>
      <c r="E5068" s="4" t="s">
        <v>4371</v>
      </c>
      <c r="F5068" s="2">
        <v>44585</v>
      </c>
      <c r="G5068" s="5">
        <v>44417</v>
      </c>
      <c r="H5068" s="6">
        <v>27750</v>
      </c>
      <c r="I5068" s="7">
        <v>27750</v>
      </c>
      <c r="J5068" s="4" t="s">
        <v>51</v>
      </c>
      <c r="K5068" s="8" t="s">
        <v>16</v>
      </c>
      <c r="L5068" s="3" t="s">
        <v>4313</v>
      </c>
    </row>
    <row r="5069" spans="1:12" ht="114.95" customHeight="1">
      <c r="A5069" s="32">
        <v>5012</v>
      </c>
      <c r="B5069" s="2">
        <v>44575</v>
      </c>
      <c r="C5069" s="3" t="s">
        <v>2703</v>
      </c>
      <c r="D5069" s="3" t="s">
        <v>4372</v>
      </c>
      <c r="E5069" s="4" t="s">
        <v>2905</v>
      </c>
      <c r="F5069" s="2">
        <v>44589</v>
      </c>
      <c r="G5069" s="5">
        <v>44592</v>
      </c>
      <c r="H5069" s="6">
        <v>26605</v>
      </c>
      <c r="I5069" s="7">
        <v>26605</v>
      </c>
      <c r="J5069" s="4" t="s">
        <v>216</v>
      </c>
      <c r="K5069" s="8" t="s">
        <v>16</v>
      </c>
      <c r="L5069" s="3" t="s">
        <v>386</v>
      </c>
    </row>
    <row r="5070" spans="1:12" ht="114.95" customHeight="1">
      <c r="A5070" s="32">
        <v>5013</v>
      </c>
      <c r="B5070" s="2">
        <v>44593</v>
      </c>
      <c r="C5070" s="3" t="s">
        <v>2703</v>
      </c>
      <c r="D5070" s="3" t="s">
        <v>4373</v>
      </c>
      <c r="E5070" s="4" t="s">
        <v>289</v>
      </c>
      <c r="F5070" s="2">
        <v>44607</v>
      </c>
      <c r="G5070" s="5">
        <v>44607</v>
      </c>
      <c r="H5070" s="6">
        <v>100000</v>
      </c>
      <c r="I5070" s="7">
        <v>100000</v>
      </c>
      <c r="J5070" s="4" t="s">
        <v>37</v>
      </c>
      <c r="K5070" s="8" t="s">
        <v>16</v>
      </c>
      <c r="L5070" s="3" t="s">
        <v>386</v>
      </c>
    </row>
    <row r="5071" spans="1:12" ht="114.95" customHeight="1">
      <c r="A5071" s="32">
        <v>5014</v>
      </c>
      <c r="B5071" s="2">
        <v>44595</v>
      </c>
      <c r="C5071" s="3" t="s">
        <v>2703</v>
      </c>
      <c r="D5071" s="3" t="s">
        <v>2953</v>
      </c>
      <c r="E5071" s="4" t="s">
        <v>4374</v>
      </c>
      <c r="F5071" s="2">
        <v>44609</v>
      </c>
      <c r="G5071" s="5">
        <v>44617</v>
      </c>
      <c r="H5071" s="6">
        <v>50000</v>
      </c>
      <c r="I5071" s="7">
        <v>50000</v>
      </c>
      <c r="J5071" s="4" t="s">
        <v>19</v>
      </c>
      <c r="K5071" s="8" t="s">
        <v>16</v>
      </c>
      <c r="L5071" s="3" t="s">
        <v>386</v>
      </c>
    </row>
    <row r="5072" spans="1:12" ht="114.95" customHeight="1">
      <c r="A5072" s="32">
        <v>5015</v>
      </c>
      <c r="B5072" s="2">
        <v>44572</v>
      </c>
      <c r="C5072" s="3" t="s">
        <v>4375</v>
      </c>
      <c r="D5072" s="3" t="s">
        <v>4376</v>
      </c>
      <c r="E5072" s="4" t="s">
        <v>297</v>
      </c>
      <c r="F5072" s="2">
        <v>44588</v>
      </c>
      <c r="G5072" s="5">
        <v>44588</v>
      </c>
      <c r="H5072" s="6">
        <v>59055</v>
      </c>
      <c r="I5072" s="7">
        <v>59055</v>
      </c>
      <c r="J5072" s="4" t="s">
        <v>15</v>
      </c>
      <c r="K5072" s="8" t="s">
        <v>16</v>
      </c>
      <c r="L5072" s="3" t="s">
        <v>386</v>
      </c>
    </row>
    <row r="5073" spans="1:12" ht="114.95" customHeight="1">
      <c r="A5073" s="32">
        <v>5016</v>
      </c>
      <c r="B5073" s="2">
        <v>44568</v>
      </c>
      <c r="C5073" s="3" t="s">
        <v>3453</v>
      </c>
      <c r="D5073" s="3" t="s">
        <v>4377</v>
      </c>
      <c r="E5073" s="4" t="s">
        <v>4378</v>
      </c>
      <c r="F5073" s="2">
        <v>44585</v>
      </c>
      <c r="G5073" s="5">
        <v>44553</v>
      </c>
      <c r="H5073" s="6">
        <v>60000</v>
      </c>
      <c r="I5073" s="7">
        <v>200000</v>
      </c>
      <c r="J5073" s="4" t="s">
        <v>15</v>
      </c>
      <c r="K5073" s="8" t="s">
        <v>16</v>
      </c>
      <c r="L5073" s="3" t="s">
        <v>4313</v>
      </c>
    </row>
    <row r="5074" spans="1:12" ht="114.95" customHeight="1">
      <c r="A5074" s="32">
        <v>5017</v>
      </c>
      <c r="B5074" s="2">
        <v>44581</v>
      </c>
      <c r="C5074" s="3" t="s">
        <v>3453</v>
      </c>
      <c r="D5074" s="3" t="s">
        <v>666</v>
      </c>
      <c r="E5074" s="4" t="s">
        <v>2494</v>
      </c>
      <c r="F5074" s="2">
        <v>44595</v>
      </c>
      <c r="G5074" s="5">
        <v>44594</v>
      </c>
      <c r="H5074" s="6">
        <v>100000</v>
      </c>
      <c r="I5074" s="7">
        <v>150000</v>
      </c>
      <c r="J5074" s="4" t="s">
        <v>15</v>
      </c>
      <c r="K5074" s="8" t="s">
        <v>16</v>
      </c>
      <c r="L5074" s="3" t="s">
        <v>386</v>
      </c>
    </row>
    <row r="5075" spans="1:12" ht="114.95" customHeight="1">
      <c r="A5075" s="32">
        <v>5018</v>
      </c>
      <c r="B5075" s="2">
        <v>44581</v>
      </c>
      <c r="C5075" s="3" t="s">
        <v>3453</v>
      </c>
      <c r="D5075" s="3" t="s">
        <v>4379</v>
      </c>
      <c r="E5075" s="4" t="s">
        <v>4380</v>
      </c>
      <c r="F5075" s="2">
        <v>44595</v>
      </c>
      <c r="G5075" s="5">
        <v>44610</v>
      </c>
      <c r="H5075" s="6">
        <v>1000000</v>
      </c>
      <c r="I5075" s="7">
        <v>1500000</v>
      </c>
      <c r="J5075" s="4" t="s">
        <v>15</v>
      </c>
      <c r="K5075" s="8" t="s">
        <v>16</v>
      </c>
      <c r="L5075" s="3" t="s">
        <v>386</v>
      </c>
    </row>
    <row r="5076" spans="1:12" ht="114.95" customHeight="1">
      <c r="A5076" s="32">
        <v>5019</v>
      </c>
      <c r="B5076" s="2">
        <v>44596</v>
      </c>
      <c r="C5076" s="3" t="s">
        <v>3771</v>
      </c>
      <c r="D5076" s="3" t="s">
        <v>4381</v>
      </c>
      <c r="E5076" s="4" t="s">
        <v>4382</v>
      </c>
      <c r="F5076" s="2">
        <v>44610</v>
      </c>
      <c r="G5076" s="5">
        <v>44363</v>
      </c>
      <c r="H5076" s="6">
        <v>42869</v>
      </c>
      <c r="I5076" s="7">
        <v>42869</v>
      </c>
      <c r="J5076" s="4" t="s">
        <v>61</v>
      </c>
      <c r="K5076" s="8" t="s">
        <v>16</v>
      </c>
      <c r="L5076" s="3" t="s">
        <v>4313</v>
      </c>
    </row>
    <row r="5077" spans="1:12" ht="114.95" customHeight="1">
      <c r="A5077" s="32">
        <v>5020</v>
      </c>
      <c r="B5077" s="2">
        <v>44587</v>
      </c>
      <c r="C5077" s="3" t="s">
        <v>3828</v>
      </c>
      <c r="D5077" s="3" t="s">
        <v>1194</v>
      </c>
      <c r="E5077" s="4" t="s">
        <v>4383</v>
      </c>
      <c r="F5077" s="2">
        <v>44601</v>
      </c>
      <c r="G5077" s="5">
        <v>44187</v>
      </c>
      <c r="H5077" s="6">
        <v>25000</v>
      </c>
      <c r="I5077" s="7">
        <v>100000</v>
      </c>
      <c r="J5077" s="4" t="s">
        <v>15</v>
      </c>
      <c r="K5077" s="8" t="s">
        <v>16</v>
      </c>
      <c r="L5077" s="3" t="s">
        <v>4313</v>
      </c>
    </row>
    <row r="5078" spans="1:12" ht="114.95" customHeight="1">
      <c r="A5078" s="32">
        <v>5021</v>
      </c>
      <c r="B5078" s="2">
        <v>44580</v>
      </c>
      <c r="C5078" s="3" t="s">
        <v>3933</v>
      </c>
      <c r="D5078" s="3" t="s">
        <v>134</v>
      </c>
      <c r="E5078" s="4" t="s">
        <v>4384</v>
      </c>
      <c r="F5078" s="2">
        <v>44594</v>
      </c>
      <c r="G5078" s="5">
        <v>44599</v>
      </c>
      <c r="H5078" s="6">
        <v>25000</v>
      </c>
      <c r="I5078" s="7">
        <v>50000</v>
      </c>
      <c r="J5078" s="4" t="s">
        <v>15</v>
      </c>
      <c r="K5078" s="8" t="s">
        <v>16</v>
      </c>
      <c r="L5078" s="3" t="s">
        <v>386</v>
      </c>
    </row>
    <row r="5079" spans="1:12" ht="114.95" customHeight="1">
      <c r="A5079" s="32">
        <v>5022</v>
      </c>
      <c r="B5079" s="2">
        <v>44580</v>
      </c>
      <c r="C5079" s="3" t="s">
        <v>3975</v>
      </c>
      <c r="D5079" s="3" t="s">
        <v>4385</v>
      </c>
      <c r="E5079" s="4" t="s">
        <v>4386</v>
      </c>
      <c r="F5079" s="2">
        <v>44594</v>
      </c>
      <c r="G5079" s="5">
        <v>44520</v>
      </c>
      <c r="H5079" s="6">
        <v>33865</v>
      </c>
      <c r="I5079" s="7">
        <v>33865</v>
      </c>
      <c r="J5079" s="4" t="s">
        <v>51</v>
      </c>
      <c r="K5079" s="8" t="s">
        <v>16</v>
      </c>
      <c r="L5079" s="3" t="s">
        <v>4313</v>
      </c>
    </row>
    <row r="5080" spans="1:12" ht="114.95" customHeight="1">
      <c r="A5080" s="32">
        <v>5023</v>
      </c>
      <c r="B5080" s="2">
        <v>44595</v>
      </c>
      <c r="C5080" s="3" t="s">
        <v>4154</v>
      </c>
      <c r="D5080" s="3" t="s">
        <v>2484</v>
      </c>
      <c r="E5080" s="4" t="s">
        <v>4387</v>
      </c>
      <c r="F5080" s="2">
        <v>44609</v>
      </c>
      <c r="G5080" s="5">
        <v>44425</v>
      </c>
      <c r="H5080" s="6">
        <v>25000</v>
      </c>
      <c r="I5080" s="7">
        <v>45000</v>
      </c>
      <c r="J5080" s="4" t="s">
        <v>73</v>
      </c>
      <c r="K5080" s="8" t="s">
        <v>16</v>
      </c>
      <c r="L5080" s="3" t="s">
        <v>4313</v>
      </c>
    </row>
    <row r="5081" spans="1:12" ht="114.95" customHeight="1">
      <c r="A5081" s="32">
        <v>5024</v>
      </c>
      <c r="B5081" s="2">
        <v>44595</v>
      </c>
      <c r="C5081" s="3" t="s">
        <v>4154</v>
      </c>
      <c r="D5081" s="3" t="s">
        <v>1464</v>
      </c>
      <c r="E5081" s="4" t="s">
        <v>4163</v>
      </c>
      <c r="F5081" s="2">
        <v>44609</v>
      </c>
      <c r="G5081" s="5">
        <v>44576</v>
      </c>
      <c r="H5081" s="6">
        <v>110000</v>
      </c>
      <c r="I5081" s="7">
        <v>270000</v>
      </c>
      <c r="J5081" s="4" t="s">
        <v>19</v>
      </c>
      <c r="K5081" s="8" t="s">
        <v>16</v>
      </c>
      <c r="L5081" s="3" t="s">
        <v>386</v>
      </c>
    </row>
    <row r="5082" spans="1:12" ht="114.95" customHeight="1">
      <c r="A5082" s="32">
        <v>5025</v>
      </c>
      <c r="B5082" s="2">
        <v>44596</v>
      </c>
      <c r="C5082" s="3" t="s">
        <v>4154</v>
      </c>
      <c r="D5082" s="3" t="s">
        <v>4388</v>
      </c>
      <c r="E5082" s="4" t="s">
        <v>1082</v>
      </c>
      <c r="F5082" s="2">
        <v>44610</v>
      </c>
      <c r="G5082" s="5">
        <v>44392</v>
      </c>
      <c r="H5082" s="6">
        <v>170000</v>
      </c>
      <c r="I5082" s="7">
        <v>205000</v>
      </c>
      <c r="J5082" s="4" t="s">
        <v>19</v>
      </c>
      <c r="K5082" s="8" t="s">
        <v>16</v>
      </c>
      <c r="L5082" s="3" t="s">
        <v>4313</v>
      </c>
    </row>
    <row r="5083" spans="1:12" ht="114.95" customHeight="1">
      <c r="A5083" s="32">
        <v>5026</v>
      </c>
      <c r="B5083" s="2">
        <v>44594</v>
      </c>
      <c r="C5083" s="3" t="s">
        <v>4243</v>
      </c>
      <c r="D5083" s="3" t="s">
        <v>2484</v>
      </c>
      <c r="E5083" s="4" t="s">
        <v>4389</v>
      </c>
      <c r="F5083" s="2">
        <v>44608</v>
      </c>
      <c r="G5083" s="5">
        <v>44037</v>
      </c>
      <c r="H5083" s="6">
        <v>52902</v>
      </c>
      <c r="I5083" s="7">
        <v>60000</v>
      </c>
      <c r="J5083" s="4" t="s">
        <v>73</v>
      </c>
      <c r="K5083" s="8" t="s">
        <v>16</v>
      </c>
      <c r="L5083" s="3" t="s">
        <v>4313</v>
      </c>
    </row>
    <row r="5084" spans="1:12" ht="114.95" customHeight="1">
      <c r="A5084" s="32">
        <v>5027</v>
      </c>
      <c r="B5084" s="2">
        <v>44594</v>
      </c>
      <c r="C5084" s="3" t="s">
        <v>4243</v>
      </c>
      <c r="D5084" s="3" t="s">
        <v>950</v>
      </c>
      <c r="E5084" s="4" t="s">
        <v>3355</v>
      </c>
      <c r="F5084" s="2">
        <v>44608</v>
      </c>
      <c r="G5084" s="5">
        <v>44044</v>
      </c>
      <c r="H5084" s="6">
        <v>624425</v>
      </c>
      <c r="I5084" s="7">
        <v>700000</v>
      </c>
      <c r="J5084" s="4" t="s">
        <v>73</v>
      </c>
      <c r="K5084" s="8" t="s">
        <v>16</v>
      </c>
      <c r="L5084" s="3" t="s">
        <v>4313</v>
      </c>
    </row>
    <row r="5085" spans="1:12" ht="114.95" customHeight="1">
      <c r="A5085" s="32">
        <v>5028</v>
      </c>
      <c r="B5085" s="56">
        <v>44595</v>
      </c>
      <c r="C5085" s="57" t="s">
        <v>4243</v>
      </c>
      <c r="D5085" s="57" t="s">
        <v>521</v>
      </c>
      <c r="E5085" s="58" t="s">
        <v>126</v>
      </c>
      <c r="F5085" s="56">
        <v>44609</v>
      </c>
      <c r="G5085" s="59">
        <v>44013</v>
      </c>
      <c r="H5085" s="60">
        <v>35000</v>
      </c>
      <c r="I5085" s="61">
        <v>50000</v>
      </c>
      <c r="J5085" s="58" t="s">
        <v>19</v>
      </c>
      <c r="K5085" s="62" t="s">
        <v>16</v>
      </c>
      <c r="L5085" s="57" t="s">
        <v>4313</v>
      </c>
    </row>
    <row r="5086" spans="1:12" ht="114.95" customHeight="1">
      <c r="A5086" s="32">
        <v>5029</v>
      </c>
      <c r="B5086" s="2">
        <v>44628</v>
      </c>
      <c r="C5086" s="3" t="s">
        <v>12</v>
      </c>
      <c r="D5086" s="3" t="s">
        <v>4390</v>
      </c>
      <c r="E5086" s="4" t="s">
        <v>559</v>
      </c>
      <c r="F5086" s="2">
        <v>44642</v>
      </c>
      <c r="G5086" s="5">
        <v>44013</v>
      </c>
      <c r="H5086" s="6">
        <v>25000</v>
      </c>
      <c r="I5086" s="7">
        <v>35000</v>
      </c>
      <c r="J5086" s="4" t="s">
        <v>51</v>
      </c>
      <c r="K5086" s="8" t="s">
        <v>16</v>
      </c>
      <c r="L5086" s="3" t="s">
        <v>4313</v>
      </c>
    </row>
    <row r="5087" spans="1:12" ht="114.95" customHeight="1">
      <c r="A5087" s="32">
        <v>5030</v>
      </c>
      <c r="B5087" s="2">
        <v>44643</v>
      </c>
      <c r="C5087" s="3" t="s">
        <v>12</v>
      </c>
      <c r="D5087" s="3" t="s">
        <v>4391</v>
      </c>
      <c r="E5087" s="4" t="s">
        <v>4392</v>
      </c>
      <c r="F5087" s="2">
        <v>44657</v>
      </c>
      <c r="G5087" s="5">
        <v>44606</v>
      </c>
      <c r="H5087" s="6">
        <v>25000</v>
      </c>
      <c r="I5087" s="7">
        <v>50000</v>
      </c>
      <c r="J5087" s="4" t="s">
        <v>61</v>
      </c>
      <c r="K5087" s="8" t="s">
        <v>16</v>
      </c>
      <c r="L5087" s="3" t="s">
        <v>386</v>
      </c>
    </row>
    <row r="5088" spans="1:12" ht="114.95" customHeight="1">
      <c r="A5088" s="32">
        <v>5031</v>
      </c>
      <c r="B5088" s="2">
        <v>44644</v>
      </c>
      <c r="C5088" s="3" t="s">
        <v>12</v>
      </c>
      <c r="D5088" s="3" t="s">
        <v>4393</v>
      </c>
      <c r="E5088" s="4" t="s">
        <v>4394</v>
      </c>
      <c r="F5088" s="2">
        <v>44658</v>
      </c>
      <c r="G5088" s="5">
        <v>44621</v>
      </c>
      <c r="H5088" s="6">
        <v>1000000</v>
      </c>
      <c r="I5088" s="7">
        <v>10000000</v>
      </c>
      <c r="J5088" s="4" t="s">
        <v>1619</v>
      </c>
      <c r="K5088" s="8" t="s">
        <v>16</v>
      </c>
      <c r="L5088" s="3" t="s">
        <v>386</v>
      </c>
    </row>
    <row r="5089" spans="1:12" ht="114.95" customHeight="1">
      <c r="A5089" s="32">
        <v>5032</v>
      </c>
      <c r="B5089" s="2">
        <v>44623</v>
      </c>
      <c r="C5089" s="3" t="s">
        <v>79</v>
      </c>
      <c r="D5089" s="3" t="s">
        <v>149</v>
      </c>
      <c r="E5089" s="4" t="s">
        <v>4395</v>
      </c>
      <c r="F5089" s="2">
        <v>44637</v>
      </c>
      <c r="G5089" s="5">
        <v>44378</v>
      </c>
      <c r="H5089" s="6">
        <v>316814</v>
      </c>
      <c r="I5089" s="7">
        <v>330814</v>
      </c>
      <c r="J5089" s="4" t="s">
        <v>73</v>
      </c>
      <c r="K5089" s="8" t="s">
        <v>16</v>
      </c>
      <c r="L5089" s="3" t="s">
        <v>4313</v>
      </c>
    </row>
    <row r="5090" spans="1:12" ht="114.95" customHeight="1">
      <c r="A5090" s="32">
        <v>5033</v>
      </c>
      <c r="B5090" s="2">
        <v>44623</v>
      </c>
      <c r="C5090" s="3" t="s">
        <v>79</v>
      </c>
      <c r="D5090" s="3" t="s">
        <v>4396</v>
      </c>
      <c r="E5090" s="4" t="s">
        <v>4397</v>
      </c>
      <c r="F5090" s="2">
        <v>44637</v>
      </c>
      <c r="G5090" s="5">
        <v>44032</v>
      </c>
      <c r="H5090" s="6">
        <v>35000</v>
      </c>
      <c r="I5090" s="7">
        <v>35000</v>
      </c>
      <c r="J5090" s="4" t="s">
        <v>37</v>
      </c>
      <c r="K5090" s="8" t="s">
        <v>16</v>
      </c>
      <c r="L5090" s="3" t="s">
        <v>4313</v>
      </c>
    </row>
    <row r="5091" spans="1:12" ht="114.95" customHeight="1">
      <c r="A5091" s="32">
        <v>5034</v>
      </c>
      <c r="B5091" s="2">
        <v>44623</v>
      </c>
      <c r="C5091" s="3" t="s">
        <v>79</v>
      </c>
      <c r="D5091" s="3" t="s">
        <v>149</v>
      </c>
      <c r="E5091" s="4" t="s">
        <v>4398</v>
      </c>
      <c r="F5091" s="2">
        <v>44637</v>
      </c>
      <c r="G5091" s="5">
        <v>44378</v>
      </c>
      <c r="H5091" s="6">
        <v>129000</v>
      </c>
      <c r="I5091" s="7">
        <v>142000</v>
      </c>
      <c r="J5091" s="4" t="s">
        <v>73</v>
      </c>
      <c r="K5091" s="8" t="s">
        <v>16</v>
      </c>
      <c r="L5091" s="3" t="s">
        <v>4313</v>
      </c>
    </row>
    <row r="5092" spans="1:12" ht="114.95" customHeight="1">
      <c r="A5092" s="32">
        <v>5035</v>
      </c>
      <c r="B5092" s="2">
        <v>44628</v>
      </c>
      <c r="C5092" s="3" t="s">
        <v>79</v>
      </c>
      <c r="D5092" s="3" t="s">
        <v>747</v>
      </c>
      <c r="E5092" s="4" t="s">
        <v>4399</v>
      </c>
      <c r="F5092" s="2">
        <v>44642</v>
      </c>
      <c r="G5092" s="5">
        <v>44013</v>
      </c>
      <c r="H5092" s="6">
        <v>91500</v>
      </c>
      <c r="I5092" s="7">
        <v>91500</v>
      </c>
      <c r="J5092" s="4" t="s">
        <v>37</v>
      </c>
      <c r="K5092" s="8" t="s">
        <v>16</v>
      </c>
      <c r="L5092" s="3" t="s">
        <v>4313</v>
      </c>
    </row>
    <row r="5093" spans="1:12" ht="114.95" customHeight="1">
      <c r="A5093" s="32">
        <v>5036</v>
      </c>
      <c r="B5093" s="2">
        <v>44628</v>
      </c>
      <c r="C5093" s="3" t="s">
        <v>79</v>
      </c>
      <c r="D5093" s="3" t="s">
        <v>765</v>
      </c>
      <c r="E5093" s="4" t="s">
        <v>4400</v>
      </c>
      <c r="F5093" s="2">
        <v>44642</v>
      </c>
      <c r="G5093" s="5">
        <v>44051</v>
      </c>
      <c r="H5093" s="6">
        <v>40000</v>
      </c>
      <c r="I5093" s="7">
        <v>50000</v>
      </c>
      <c r="J5093" s="4" t="s">
        <v>15</v>
      </c>
      <c r="K5093" s="8" t="s">
        <v>16</v>
      </c>
      <c r="L5093" s="3" t="s">
        <v>4313</v>
      </c>
    </row>
    <row r="5094" spans="1:12" ht="114.95" customHeight="1">
      <c r="A5094" s="32">
        <v>5037</v>
      </c>
      <c r="B5094" s="2">
        <v>44628</v>
      </c>
      <c r="C5094" s="3" t="s">
        <v>79</v>
      </c>
      <c r="D5094" s="3" t="s">
        <v>4401</v>
      </c>
      <c r="E5094" s="4" t="s">
        <v>4402</v>
      </c>
      <c r="F5094" s="2">
        <v>44642</v>
      </c>
      <c r="G5094" s="5">
        <v>43542</v>
      </c>
      <c r="H5094" s="6">
        <v>30000</v>
      </c>
      <c r="I5094" s="7">
        <v>40000</v>
      </c>
      <c r="J5094" s="4" t="s">
        <v>37</v>
      </c>
      <c r="K5094" s="8" t="s">
        <v>16</v>
      </c>
      <c r="L5094" s="3" t="s">
        <v>4313</v>
      </c>
    </row>
    <row r="5095" spans="1:12" ht="114.95" customHeight="1">
      <c r="A5095" s="32">
        <v>5038</v>
      </c>
      <c r="B5095" s="2">
        <v>44629</v>
      </c>
      <c r="C5095" s="3" t="s">
        <v>79</v>
      </c>
      <c r="D5095" s="3" t="s">
        <v>950</v>
      </c>
      <c r="E5095" s="4" t="s">
        <v>1988</v>
      </c>
      <c r="F5095" s="2">
        <v>44643</v>
      </c>
      <c r="G5095" s="5">
        <v>43647</v>
      </c>
      <c r="H5095" s="6">
        <v>25000</v>
      </c>
      <c r="I5095" s="7">
        <v>30529</v>
      </c>
      <c r="J5095" s="4" t="s">
        <v>73</v>
      </c>
      <c r="K5095" s="8" t="s">
        <v>16</v>
      </c>
      <c r="L5095" s="3" t="s">
        <v>4313</v>
      </c>
    </row>
    <row r="5096" spans="1:12" ht="114.95" customHeight="1">
      <c r="A5096" s="32">
        <v>5039</v>
      </c>
      <c r="B5096" s="2">
        <v>44627</v>
      </c>
      <c r="C5096" s="3" t="s">
        <v>91</v>
      </c>
      <c r="D5096" s="3" t="s">
        <v>123</v>
      </c>
      <c r="E5096" s="4" t="s">
        <v>4403</v>
      </c>
      <c r="F5096" s="2">
        <v>44641</v>
      </c>
      <c r="G5096" s="5">
        <v>44013</v>
      </c>
      <c r="H5096" s="6">
        <v>769700</v>
      </c>
      <c r="I5096" s="7">
        <v>769700</v>
      </c>
      <c r="J5096" s="4" t="s">
        <v>37</v>
      </c>
      <c r="K5096" s="8" t="s">
        <v>16</v>
      </c>
      <c r="L5096" s="3" t="s">
        <v>4313</v>
      </c>
    </row>
    <row r="5097" spans="1:12" ht="114.95" customHeight="1">
      <c r="A5097" s="32">
        <v>5040</v>
      </c>
      <c r="B5097" s="2">
        <v>44627</v>
      </c>
      <c r="C5097" s="3" t="s">
        <v>91</v>
      </c>
      <c r="D5097" s="3" t="s">
        <v>4404</v>
      </c>
      <c r="E5097" s="4" t="s">
        <v>4403</v>
      </c>
      <c r="F5097" s="2">
        <v>44641</v>
      </c>
      <c r="G5097" s="5">
        <v>44013</v>
      </c>
      <c r="H5097" s="6">
        <v>137439</v>
      </c>
      <c r="I5097" s="7">
        <v>137439</v>
      </c>
      <c r="J5097" s="4" t="s">
        <v>37</v>
      </c>
      <c r="K5097" s="8" t="s">
        <v>16</v>
      </c>
      <c r="L5097" s="3" t="s">
        <v>4313</v>
      </c>
    </row>
    <row r="5098" spans="1:12" ht="114.95" customHeight="1">
      <c r="A5098" s="32">
        <v>5041</v>
      </c>
      <c r="B5098" s="2">
        <v>44628</v>
      </c>
      <c r="C5098" s="3" t="s">
        <v>91</v>
      </c>
      <c r="D5098" s="3" t="s">
        <v>186</v>
      </c>
      <c r="E5098" s="4" t="s">
        <v>4405</v>
      </c>
      <c r="F5098" s="2">
        <v>44642</v>
      </c>
      <c r="G5098" s="5">
        <v>44013</v>
      </c>
      <c r="H5098" s="6">
        <v>76492</v>
      </c>
      <c r="I5098" s="7">
        <v>76492</v>
      </c>
      <c r="J5098" s="4" t="s">
        <v>73</v>
      </c>
      <c r="K5098" s="8" t="s">
        <v>16</v>
      </c>
      <c r="L5098" s="3" t="s">
        <v>4313</v>
      </c>
    </row>
    <row r="5099" spans="1:12" ht="114.95" customHeight="1">
      <c r="A5099" s="32">
        <v>5042</v>
      </c>
      <c r="B5099" s="2">
        <v>44627</v>
      </c>
      <c r="C5099" s="3" t="s">
        <v>91</v>
      </c>
      <c r="D5099" s="3" t="s">
        <v>129</v>
      </c>
      <c r="E5099" s="4" t="s">
        <v>3959</v>
      </c>
      <c r="F5099" s="2">
        <v>44641</v>
      </c>
      <c r="G5099" s="5">
        <v>44013</v>
      </c>
      <c r="H5099" s="6">
        <v>59071</v>
      </c>
      <c r="I5099" s="7">
        <v>59071</v>
      </c>
      <c r="J5099" s="4" t="s">
        <v>73</v>
      </c>
      <c r="K5099" s="8" t="s">
        <v>16</v>
      </c>
      <c r="L5099" s="3" t="s">
        <v>4313</v>
      </c>
    </row>
    <row r="5100" spans="1:12" ht="114.95" customHeight="1">
      <c r="A5100" s="32">
        <v>5043</v>
      </c>
      <c r="B5100" s="2">
        <v>44627</v>
      </c>
      <c r="C5100" s="3" t="s">
        <v>91</v>
      </c>
      <c r="D5100" s="3" t="s">
        <v>35</v>
      </c>
      <c r="E5100" s="4" t="s">
        <v>4406</v>
      </c>
      <c r="F5100" s="2">
        <v>44641</v>
      </c>
      <c r="G5100" s="5">
        <v>44013</v>
      </c>
      <c r="H5100" s="6">
        <v>52443</v>
      </c>
      <c r="I5100" s="7">
        <v>52443</v>
      </c>
      <c r="J5100" s="4" t="s">
        <v>37</v>
      </c>
      <c r="K5100" s="8" t="s">
        <v>16</v>
      </c>
      <c r="L5100" s="3" t="s">
        <v>4313</v>
      </c>
    </row>
    <row r="5101" spans="1:12" ht="114.95" customHeight="1">
      <c r="A5101" s="32">
        <v>5044</v>
      </c>
      <c r="B5101" s="2">
        <v>44627</v>
      </c>
      <c r="C5101" s="3" t="s">
        <v>91</v>
      </c>
      <c r="D5101" s="3" t="s">
        <v>43</v>
      </c>
      <c r="E5101" s="4" t="s">
        <v>4406</v>
      </c>
      <c r="F5101" s="2">
        <v>44641</v>
      </c>
      <c r="G5101" s="5">
        <v>44013</v>
      </c>
      <c r="H5101" s="6">
        <v>33304</v>
      </c>
      <c r="I5101" s="7">
        <v>33304</v>
      </c>
      <c r="J5101" s="4" t="s">
        <v>37</v>
      </c>
      <c r="K5101" s="8" t="s">
        <v>16</v>
      </c>
      <c r="L5101" s="3" t="s">
        <v>4313</v>
      </c>
    </row>
    <row r="5102" spans="1:12" ht="114.95" customHeight="1">
      <c r="A5102" s="32">
        <v>5045</v>
      </c>
      <c r="B5102" s="2">
        <v>44627</v>
      </c>
      <c r="C5102" s="3" t="s">
        <v>91</v>
      </c>
      <c r="D5102" s="3" t="s">
        <v>4407</v>
      </c>
      <c r="E5102" s="4" t="s">
        <v>4408</v>
      </c>
      <c r="F5102" s="2">
        <v>44641</v>
      </c>
      <c r="G5102" s="5">
        <v>44013</v>
      </c>
      <c r="H5102" s="6">
        <v>26271</v>
      </c>
      <c r="I5102" s="7">
        <v>26271</v>
      </c>
      <c r="J5102" s="4" t="s">
        <v>61</v>
      </c>
      <c r="K5102" s="8" t="s">
        <v>16</v>
      </c>
      <c r="L5102" s="3" t="s">
        <v>4313</v>
      </c>
    </row>
    <row r="5103" spans="1:12" ht="114.95" customHeight="1">
      <c r="A5103" s="32">
        <v>5046</v>
      </c>
      <c r="B5103" s="2">
        <v>44627</v>
      </c>
      <c r="C5103" s="3" t="s">
        <v>91</v>
      </c>
      <c r="D5103" s="3" t="s">
        <v>164</v>
      </c>
      <c r="E5103" s="4" t="s">
        <v>2592</v>
      </c>
      <c r="F5103" s="2">
        <v>44642</v>
      </c>
      <c r="G5103" s="5">
        <v>44013</v>
      </c>
      <c r="H5103" s="6">
        <v>33535</v>
      </c>
      <c r="I5103" s="7">
        <v>33535</v>
      </c>
      <c r="J5103" s="4" t="s">
        <v>4409</v>
      </c>
      <c r="K5103" s="8" t="s">
        <v>16</v>
      </c>
      <c r="L5103" s="3" t="s">
        <v>4313</v>
      </c>
    </row>
    <row r="5104" spans="1:12" ht="114.95" customHeight="1">
      <c r="A5104" s="32">
        <v>5047</v>
      </c>
      <c r="B5104" s="2">
        <v>44628</v>
      </c>
      <c r="C5104" s="3" t="s">
        <v>91</v>
      </c>
      <c r="D5104" s="3" t="s">
        <v>188</v>
      </c>
      <c r="E5104" s="4" t="s">
        <v>4410</v>
      </c>
      <c r="F5104" s="2">
        <v>44642</v>
      </c>
      <c r="G5104" s="5">
        <v>44013</v>
      </c>
      <c r="H5104" s="6">
        <v>58339</v>
      </c>
      <c r="I5104" s="7">
        <v>58339</v>
      </c>
      <c r="J5104" s="4" t="s">
        <v>73</v>
      </c>
      <c r="K5104" s="8" t="s">
        <v>16</v>
      </c>
      <c r="L5104" s="3" t="s">
        <v>4313</v>
      </c>
    </row>
    <row r="5105" spans="1:12" ht="114.95" customHeight="1">
      <c r="A5105" s="32">
        <v>5048</v>
      </c>
      <c r="B5105" s="2">
        <v>44635</v>
      </c>
      <c r="C5105" s="3" t="s">
        <v>231</v>
      </c>
      <c r="D5105" s="3" t="s">
        <v>4411</v>
      </c>
      <c r="E5105" s="4" t="s">
        <v>4412</v>
      </c>
      <c r="F5105" s="2">
        <v>44649</v>
      </c>
      <c r="G5105" s="5">
        <v>44652</v>
      </c>
      <c r="H5105" s="6">
        <v>110013</v>
      </c>
      <c r="I5105" s="7">
        <v>110013</v>
      </c>
      <c r="J5105" s="4" t="s">
        <v>15</v>
      </c>
      <c r="K5105" s="8" t="s">
        <v>16</v>
      </c>
      <c r="L5105" s="3" t="s">
        <v>386</v>
      </c>
    </row>
    <row r="5106" spans="1:12" ht="114.95" customHeight="1">
      <c r="A5106" s="32">
        <v>5049</v>
      </c>
      <c r="B5106" s="2">
        <v>44641</v>
      </c>
      <c r="C5106" s="3" t="s">
        <v>243</v>
      </c>
      <c r="D5106" s="3" t="s">
        <v>84</v>
      </c>
      <c r="E5106" s="4" t="s">
        <v>4413</v>
      </c>
      <c r="F5106" s="2">
        <v>44655</v>
      </c>
      <c r="G5106" s="5">
        <v>44736</v>
      </c>
      <c r="H5106" s="6">
        <v>45000</v>
      </c>
      <c r="I5106" s="7">
        <v>95000</v>
      </c>
      <c r="J5106" s="4" t="s">
        <v>216</v>
      </c>
      <c r="K5106" s="8" t="s">
        <v>16</v>
      </c>
      <c r="L5106" s="3" t="s">
        <v>386</v>
      </c>
    </row>
    <row r="5107" spans="1:12" ht="114.95" customHeight="1">
      <c r="A5107" s="32">
        <v>5050</v>
      </c>
      <c r="B5107" s="2">
        <v>44636</v>
      </c>
      <c r="C5107" s="3" t="s">
        <v>500</v>
      </c>
      <c r="D5107" s="3" t="s">
        <v>879</v>
      </c>
      <c r="E5107" s="4" t="s">
        <v>557</v>
      </c>
      <c r="F5107" s="2">
        <v>44650</v>
      </c>
      <c r="G5107" s="5">
        <v>44646</v>
      </c>
      <c r="H5107" s="6">
        <v>35000</v>
      </c>
      <c r="I5107" s="7">
        <v>45000</v>
      </c>
      <c r="J5107" s="4" t="s">
        <v>216</v>
      </c>
      <c r="K5107" s="8" t="s">
        <v>16</v>
      </c>
      <c r="L5107" s="3" t="s">
        <v>386</v>
      </c>
    </row>
    <row r="5108" spans="1:12" ht="114.95" customHeight="1">
      <c r="A5108" s="32">
        <v>5051</v>
      </c>
      <c r="B5108" s="2">
        <v>44473</v>
      </c>
      <c r="C5108" s="3" t="s">
        <v>576</v>
      </c>
      <c r="D5108" s="3" t="s">
        <v>544</v>
      </c>
      <c r="E5108" s="4" t="s">
        <v>4414</v>
      </c>
      <c r="F5108" s="2">
        <v>44488</v>
      </c>
      <c r="G5108" s="5">
        <v>44378</v>
      </c>
      <c r="H5108" s="6">
        <v>25000</v>
      </c>
      <c r="I5108" s="7">
        <v>50000</v>
      </c>
      <c r="J5108" s="4" t="s">
        <v>64</v>
      </c>
      <c r="K5108" s="8" t="s">
        <v>16</v>
      </c>
      <c r="L5108" s="3" t="s">
        <v>4313</v>
      </c>
    </row>
    <row r="5109" spans="1:12" ht="114.95" customHeight="1">
      <c r="A5109" s="32">
        <v>5052</v>
      </c>
      <c r="B5109" s="2">
        <v>44473</v>
      </c>
      <c r="C5109" s="3" t="s">
        <v>576</v>
      </c>
      <c r="D5109" s="3" t="s">
        <v>1357</v>
      </c>
      <c r="E5109" s="4" t="s">
        <v>1028</v>
      </c>
      <c r="F5109" s="2">
        <v>44488</v>
      </c>
      <c r="G5109" s="5">
        <v>44393</v>
      </c>
      <c r="H5109" s="6">
        <v>25000</v>
      </c>
      <c r="I5109" s="7">
        <v>50000</v>
      </c>
      <c r="J5109" s="4" t="s">
        <v>64</v>
      </c>
      <c r="K5109" s="8" t="s">
        <v>16</v>
      </c>
      <c r="L5109" s="3" t="s">
        <v>4313</v>
      </c>
    </row>
    <row r="5110" spans="1:12" ht="114.95" customHeight="1">
      <c r="A5110" s="32">
        <v>5053</v>
      </c>
      <c r="B5110" s="2">
        <v>44623</v>
      </c>
      <c r="C5110" s="3" t="s">
        <v>583</v>
      </c>
      <c r="D5110" s="3" t="s">
        <v>4415</v>
      </c>
      <c r="E5110" s="4" t="s">
        <v>4416</v>
      </c>
      <c r="F5110" s="2">
        <v>44637</v>
      </c>
      <c r="G5110" s="5">
        <v>44621</v>
      </c>
      <c r="H5110" s="6">
        <v>55000</v>
      </c>
      <c r="I5110" s="7">
        <v>55000</v>
      </c>
      <c r="J5110" s="4" t="s">
        <v>15</v>
      </c>
      <c r="K5110" s="8" t="s">
        <v>16</v>
      </c>
      <c r="L5110" s="3" t="s">
        <v>386</v>
      </c>
    </row>
    <row r="5111" spans="1:12" ht="114.95" customHeight="1">
      <c r="A5111" s="32">
        <v>5054</v>
      </c>
      <c r="B5111" s="2">
        <v>44628</v>
      </c>
      <c r="C5111" s="3" t="s">
        <v>1031</v>
      </c>
      <c r="D5111" s="3" t="s">
        <v>1022</v>
      </c>
      <c r="E5111" s="4" t="s">
        <v>527</v>
      </c>
      <c r="F5111" s="2">
        <v>44642</v>
      </c>
      <c r="G5111" s="5">
        <v>44562</v>
      </c>
      <c r="H5111" s="6">
        <v>150741</v>
      </c>
      <c r="I5111" s="7">
        <v>285492</v>
      </c>
      <c r="J5111" s="4" t="s">
        <v>19</v>
      </c>
      <c r="K5111" s="8" t="s">
        <v>16</v>
      </c>
      <c r="L5111" s="3" t="s">
        <v>386</v>
      </c>
    </row>
    <row r="5112" spans="1:12" ht="114.95" customHeight="1">
      <c r="A5112" s="32">
        <v>5055</v>
      </c>
      <c r="B5112" s="2">
        <v>44622</v>
      </c>
      <c r="C5112" s="3" t="s">
        <v>1112</v>
      </c>
      <c r="D5112" s="3" t="s">
        <v>471</v>
      </c>
      <c r="E5112" s="4" t="s">
        <v>4417</v>
      </c>
      <c r="F5112" s="2">
        <v>44636</v>
      </c>
      <c r="G5112" s="5">
        <v>44637</v>
      </c>
      <c r="H5112" s="6">
        <v>35000</v>
      </c>
      <c r="I5112" s="7">
        <v>90000</v>
      </c>
      <c r="J5112" s="4" t="s">
        <v>51</v>
      </c>
      <c r="K5112" s="8" t="s">
        <v>16</v>
      </c>
      <c r="L5112" s="3" t="s">
        <v>386</v>
      </c>
    </row>
    <row r="5113" spans="1:12" ht="114.95" customHeight="1">
      <c r="A5113" s="32">
        <v>5056</v>
      </c>
      <c r="B5113" s="2">
        <v>44628</v>
      </c>
      <c r="C5113" s="3" t="s">
        <v>1112</v>
      </c>
      <c r="D5113" s="3" t="s">
        <v>4418</v>
      </c>
      <c r="E5113" s="4" t="s">
        <v>4419</v>
      </c>
      <c r="F5113" s="2">
        <v>44642</v>
      </c>
      <c r="G5113" s="5">
        <v>44652</v>
      </c>
      <c r="H5113" s="6">
        <v>25000</v>
      </c>
      <c r="I5113" s="7">
        <v>40000</v>
      </c>
      <c r="J5113" s="4" t="s">
        <v>37</v>
      </c>
      <c r="K5113" s="8" t="s">
        <v>16</v>
      </c>
      <c r="L5113" s="3" t="s">
        <v>386</v>
      </c>
    </row>
    <row r="5114" spans="1:12" ht="114.95" customHeight="1">
      <c r="A5114" s="32">
        <v>5057</v>
      </c>
      <c r="B5114" s="2">
        <v>44628</v>
      </c>
      <c r="C5114" s="3" t="s">
        <v>1112</v>
      </c>
      <c r="D5114" s="3" t="s">
        <v>1508</v>
      </c>
      <c r="E5114" s="4" t="s">
        <v>4420</v>
      </c>
      <c r="F5114" s="2">
        <v>44642</v>
      </c>
      <c r="G5114" s="5">
        <v>44484</v>
      </c>
      <c r="H5114" s="6">
        <v>50000</v>
      </c>
      <c r="I5114" s="7">
        <v>100000</v>
      </c>
      <c r="J5114" s="4" t="s">
        <v>61</v>
      </c>
      <c r="K5114" s="8" t="s">
        <v>16</v>
      </c>
      <c r="L5114" s="3" t="s">
        <v>4313</v>
      </c>
    </row>
    <row r="5115" spans="1:12" ht="114.95" customHeight="1">
      <c r="A5115" s="32">
        <v>5058</v>
      </c>
      <c r="B5115" s="2">
        <v>44631</v>
      </c>
      <c r="C5115" s="3" t="s">
        <v>1198</v>
      </c>
      <c r="D5115" s="3" t="s">
        <v>4421</v>
      </c>
      <c r="E5115" s="4" t="s">
        <v>4422</v>
      </c>
      <c r="F5115" s="2">
        <v>44645</v>
      </c>
      <c r="G5115" s="5">
        <v>44649</v>
      </c>
      <c r="H5115" s="6">
        <v>150000</v>
      </c>
      <c r="I5115" s="7">
        <v>175000</v>
      </c>
      <c r="J5115" s="4" t="s">
        <v>15</v>
      </c>
      <c r="K5115" s="8" t="s">
        <v>16</v>
      </c>
      <c r="L5115" s="3" t="s">
        <v>386</v>
      </c>
    </row>
    <row r="5116" spans="1:12" ht="114.95" customHeight="1">
      <c r="A5116" s="32">
        <v>5059</v>
      </c>
      <c r="B5116" s="2">
        <v>44634</v>
      </c>
      <c r="C5116" s="3" t="s">
        <v>1198</v>
      </c>
      <c r="D5116" s="3" t="s">
        <v>462</v>
      </c>
      <c r="E5116" s="4" t="s">
        <v>2638</v>
      </c>
      <c r="F5116" s="2">
        <v>44648</v>
      </c>
      <c r="G5116" s="5">
        <v>44117</v>
      </c>
      <c r="H5116" s="6">
        <v>30000</v>
      </c>
      <c r="I5116" s="7">
        <v>49000</v>
      </c>
      <c r="J5116" s="4" t="s">
        <v>19</v>
      </c>
      <c r="K5116" s="8" t="s">
        <v>16</v>
      </c>
      <c r="L5116" s="3" t="s">
        <v>4313</v>
      </c>
    </row>
    <row r="5117" spans="1:12" ht="114.95" customHeight="1">
      <c r="A5117" s="32">
        <v>5060</v>
      </c>
      <c r="B5117" s="2">
        <v>44634</v>
      </c>
      <c r="C5117" s="3" t="s">
        <v>1198</v>
      </c>
      <c r="D5117" s="3" t="s">
        <v>1819</v>
      </c>
      <c r="E5117" s="4" t="s">
        <v>4423</v>
      </c>
      <c r="F5117" s="2">
        <v>44648</v>
      </c>
      <c r="G5117" s="5">
        <v>44013</v>
      </c>
      <c r="H5117" s="6">
        <v>30000</v>
      </c>
      <c r="I5117" s="7">
        <v>40000</v>
      </c>
      <c r="J5117" s="4" t="s">
        <v>16</v>
      </c>
      <c r="K5117" s="8" t="s">
        <v>16</v>
      </c>
      <c r="L5117" s="3" t="s">
        <v>4424</v>
      </c>
    </row>
    <row r="5118" spans="1:12" ht="114.95" customHeight="1">
      <c r="A5118" s="32">
        <v>5061</v>
      </c>
      <c r="B5118" s="2">
        <v>44637</v>
      </c>
      <c r="C5118" s="3" t="s">
        <v>1198</v>
      </c>
      <c r="D5118" s="3" t="s">
        <v>43</v>
      </c>
      <c r="E5118" s="4" t="s">
        <v>4425</v>
      </c>
      <c r="F5118" s="2">
        <v>44651</v>
      </c>
      <c r="G5118" s="5">
        <v>44743</v>
      </c>
      <c r="H5118" s="6">
        <v>30000</v>
      </c>
      <c r="I5118" s="7">
        <v>55000</v>
      </c>
      <c r="J5118" s="4" t="s">
        <v>37</v>
      </c>
      <c r="K5118" s="8" t="s">
        <v>16</v>
      </c>
      <c r="L5118" s="3" t="s">
        <v>386</v>
      </c>
    </row>
    <row r="5119" spans="1:12" ht="114.95" customHeight="1">
      <c r="A5119" s="32">
        <v>5062</v>
      </c>
      <c r="B5119" s="2">
        <v>44637</v>
      </c>
      <c r="C5119" s="3" t="s">
        <v>1198</v>
      </c>
      <c r="D5119" s="3" t="s">
        <v>35</v>
      </c>
      <c r="E5119" s="4" t="s">
        <v>4426</v>
      </c>
      <c r="F5119" s="2">
        <v>44651</v>
      </c>
      <c r="G5119" s="5">
        <v>44743</v>
      </c>
      <c r="H5119" s="6">
        <v>90000</v>
      </c>
      <c r="I5119" s="7">
        <v>140000</v>
      </c>
      <c r="J5119" s="4" t="s">
        <v>37</v>
      </c>
      <c r="K5119" s="8" t="s">
        <v>16</v>
      </c>
      <c r="L5119" s="3" t="s">
        <v>386</v>
      </c>
    </row>
    <row r="5120" spans="1:12" ht="114.95" customHeight="1">
      <c r="A5120" s="32">
        <v>5063</v>
      </c>
      <c r="B5120" s="2">
        <v>44637</v>
      </c>
      <c r="C5120" s="3" t="s">
        <v>1198</v>
      </c>
      <c r="D5120" s="3" t="s">
        <v>55</v>
      </c>
      <c r="E5120" s="4" t="s">
        <v>4427</v>
      </c>
      <c r="F5120" s="2">
        <v>44651</v>
      </c>
      <c r="G5120" s="5">
        <v>44743</v>
      </c>
      <c r="H5120" s="6">
        <v>25000</v>
      </c>
      <c r="I5120" s="7">
        <v>40000</v>
      </c>
      <c r="J5120" s="4" t="s">
        <v>37</v>
      </c>
      <c r="K5120" s="8" t="s">
        <v>16</v>
      </c>
      <c r="L5120" s="3" t="s">
        <v>386</v>
      </c>
    </row>
    <row r="5121" spans="1:12" ht="114.95" customHeight="1">
      <c r="A5121" s="32">
        <v>5064</v>
      </c>
      <c r="B5121" s="2">
        <v>44629</v>
      </c>
      <c r="C5121" s="3" t="s">
        <v>1276</v>
      </c>
      <c r="D5121" s="3" t="s">
        <v>4428</v>
      </c>
      <c r="E5121" s="4" t="s">
        <v>4429</v>
      </c>
      <c r="F5121" s="2">
        <v>44643</v>
      </c>
      <c r="G5121" s="5">
        <v>44743</v>
      </c>
      <c r="H5121" s="6">
        <v>30000</v>
      </c>
      <c r="I5121" s="7">
        <v>30000</v>
      </c>
      <c r="J5121" s="4" t="s">
        <v>37</v>
      </c>
      <c r="K5121" s="8" t="s">
        <v>16</v>
      </c>
      <c r="L5121" s="3" t="s">
        <v>386</v>
      </c>
    </row>
    <row r="5122" spans="1:12" ht="114.95" customHeight="1">
      <c r="A5122" s="32">
        <v>5065</v>
      </c>
      <c r="B5122" s="2">
        <v>44642</v>
      </c>
      <c r="C5122" s="3" t="s">
        <v>1276</v>
      </c>
      <c r="D5122" s="3" t="s">
        <v>84</v>
      </c>
      <c r="E5122" s="4" t="s">
        <v>4430</v>
      </c>
      <c r="F5122" s="2">
        <v>44656</v>
      </c>
      <c r="G5122" s="5">
        <v>44657</v>
      </c>
      <c r="H5122" s="6">
        <v>164204</v>
      </c>
      <c r="I5122" s="7">
        <v>200000</v>
      </c>
      <c r="J5122" s="4" t="s">
        <v>216</v>
      </c>
      <c r="K5122" s="8" t="s">
        <v>16</v>
      </c>
      <c r="L5122" s="3" t="s">
        <v>386</v>
      </c>
    </row>
    <row r="5123" spans="1:12" ht="114.95" customHeight="1">
      <c r="A5123" s="32">
        <v>5066</v>
      </c>
      <c r="B5123" s="2">
        <v>44642</v>
      </c>
      <c r="C5123" s="3" t="s">
        <v>1276</v>
      </c>
      <c r="D5123" s="3" t="s">
        <v>879</v>
      </c>
      <c r="E5123" s="4" t="s">
        <v>4430</v>
      </c>
      <c r="F5123" s="2">
        <v>44656</v>
      </c>
      <c r="G5123" s="5">
        <v>44743</v>
      </c>
      <c r="H5123" s="6">
        <v>38516</v>
      </c>
      <c r="I5123" s="7">
        <v>55340</v>
      </c>
      <c r="J5123" s="4" t="s">
        <v>216</v>
      </c>
      <c r="K5123" s="8" t="s">
        <v>16</v>
      </c>
      <c r="L5123" s="3" t="s">
        <v>386</v>
      </c>
    </row>
    <row r="5124" spans="1:12" ht="114.95" customHeight="1">
      <c r="A5124" s="32">
        <v>5067</v>
      </c>
      <c r="B5124" s="2">
        <v>44620</v>
      </c>
      <c r="C5124" s="3" t="s">
        <v>1400</v>
      </c>
      <c r="D5124" s="3" t="s">
        <v>1485</v>
      </c>
      <c r="E5124" s="4" t="s">
        <v>4431</v>
      </c>
      <c r="F5124" s="2">
        <v>44634</v>
      </c>
      <c r="G5124" s="5">
        <v>44648</v>
      </c>
      <c r="H5124" s="6">
        <v>55900</v>
      </c>
      <c r="I5124" s="7">
        <v>55900</v>
      </c>
      <c r="J5124" s="4" t="s">
        <v>19</v>
      </c>
      <c r="K5124" s="8" t="s">
        <v>15</v>
      </c>
      <c r="L5124" s="3" t="s">
        <v>4432</v>
      </c>
    </row>
    <row r="5125" spans="1:12" ht="114.95" customHeight="1">
      <c r="A5125" s="32">
        <v>5068</v>
      </c>
      <c r="B5125" s="2">
        <v>44644</v>
      </c>
      <c r="C5125" s="3" t="s">
        <v>1400</v>
      </c>
      <c r="D5125" s="3" t="s">
        <v>589</v>
      </c>
      <c r="E5125" s="4" t="s">
        <v>4433</v>
      </c>
      <c r="F5125" s="2">
        <v>44659</v>
      </c>
      <c r="G5125" s="5">
        <v>44743</v>
      </c>
      <c r="H5125" s="6">
        <v>48552</v>
      </c>
      <c r="I5125" s="7">
        <v>61661</v>
      </c>
      <c r="J5125" s="4" t="s">
        <v>216</v>
      </c>
      <c r="K5125" s="8" t="s">
        <v>16</v>
      </c>
      <c r="L5125" s="3" t="s">
        <v>386</v>
      </c>
    </row>
    <row r="5126" spans="1:12" ht="114.95" customHeight="1">
      <c r="A5126" s="32">
        <v>5069</v>
      </c>
      <c r="B5126" s="2">
        <v>44644</v>
      </c>
      <c r="C5126" s="3" t="s">
        <v>1400</v>
      </c>
      <c r="D5126" s="3" t="s">
        <v>123</v>
      </c>
      <c r="E5126" s="4" t="s">
        <v>4434</v>
      </c>
      <c r="F5126" s="2">
        <v>44659</v>
      </c>
      <c r="G5126" s="5">
        <v>44713</v>
      </c>
      <c r="H5126" s="6">
        <v>489511</v>
      </c>
      <c r="I5126" s="7">
        <v>506735</v>
      </c>
      <c r="J5126" s="4" t="s">
        <v>19</v>
      </c>
      <c r="K5126" s="8" t="s">
        <v>16</v>
      </c>
      <c r="L5126" s="3" t="s">
        <v>386</v>
      </c>
    </row>
    <row r="5127" spans="1:12" ht="114.95" customHeight="1">
      <c r="A5127" s="32">
        <v>5070</v>
      </c>
      <c r="B5127" s="2">
        <v>44599</v>
      </c>
      <c r="C5127" s="3" t="s">
        <v>1535</v>
      </c>
      <c r="D5127" s="3" t="s">
        <v>279</v>
      </c>
      <c r="E5127" s="4" t="s">
        <v>4435</v>
      </c>
      <c r="F5127" s="2">
        <v>44614</v>
      </c>
      <c r="G5127" s="5">
        <v>44362</v>
      </c>
      <c r="H5127" s="6">
        <v>40000</v>
      </c>
      <c r="I5127" s="7">
        <v>99000</v>
      </c>
      <c r="J5127" s="4" t="s">
        <v>15</v>
      </c>
      <c r="K5127" s="8" t="s">
        <v>16</v>
      </c>
      <c r="L5127" s="3" t="s">
        <v>4313</v>
      </c>
    </row>
    <row r="5128" spans="1:12" ht="114.95" customHeight="1">
      <c r="A5128" s="32">
        <v>5071</v>
      </c>
      <c r="B5128" s="2">
        <v>44616</v>
      </c>
      <c r="C5128" s="3" t="s">
        <v>1535</v>
      </c>
      <c r="D5128" s="3" t="s">
        <v>1617</v>
      </c>
      <c r="E5128" s="4" t="s">
        <v>4436</v>
      </c>
      <c r="F5128" s="2">
        <v>44630</v>
      </c>
      <c r="G5128" s="5">
        <v>44606</v>
      </c>
      <c r="H5128" s="6">
        <v>25000</v>
      </c>
      <c r="I5128" s="7">
        <v>35000</v>
      </c>
      <c r="J5128" s="4" t="s">
        <v>19</v>
      </c>
      <c r="K5128" s="8" t="s">
        <v>15</v>
      </c>
      <c r="L5128" s="3" t="s">
        <v>4437</v>
      </c>
    </row>
    <row r="5129" spans="1:12" ht="114.95" customHeight="1">
      <c r="A5129" s="32">
        <v>5072</v>
      </c>
      <c r="B5129" s="2">
        <v>44621</v>
      </c>
      <c r="C5129" s="3" t="s">
        <v>1535</v>
      </c>
      <c r="D5129" s="3" t="s">
        <v>4438</v>
      </c>
      <c r="E5129" s="4" t="s">
        <v>4439</v>
      </c>
      <c r="F5129" s="2">
        <v>44635</v>
      </c>
      <c r="G5129" s="5">
        <v>44378</v>
      </c>
      <c r="H5129" s="6">
        <v>45000</v>
      </c>
      <c r="I5129" s="7">
        <v>95000</v>
      </c>
      <c r="J5129" s="4" t="s">
        <v>16</v>
      </c>
      <c r="K5129" s="8" t="s">
        <v>16</v>
      </c>
      <c r="L5129" s="3" t="s">
        <v>4424</v>
      </c>
    </row>
    <row r="5130" spans="1:12" ht="114.95" customHeight="1">
      <c r="A5130" s="32">
        <v>5073</v>
      </c>
      <c r="B5130" s="2">
        <v>44623</v>
      </c>
      <c r="C5130" s="3" t="s">
        <v>1535</v>
      </c>
      <c r="D5130" s="3" t="s">
        <v>1694</v>
      </c>
      <c r="E5130" s="4" t="s">
        <v>4440</v>
      </c>
      <c r="F5130" s="2">
        <v>44637</v>
      </c>
      <c r="G5130" s="5">
        <v>44378</v>
      </c>
      <c r="H5130" s="6">
        <v>25000</v>
      </c>
      <c r="I5130" s="7">
        <v>55000</v>
      </c>
      <c r="J5130" s="4" t="s">
        <v>51</v>
      </c>
      <c r="K5130" s="8" t="s">
        <v>16</v>
      </c>
      <c r="L5130" s="3" t="s">
        <v>4313</v>
      </c>
    </row>
    <row r="5131" spans="1:12" ht="114.95" customHeight="1">
      <c r="A5131" s="32">
        <v>5074</v>
      </c>
      <c r="B5131" s="2">
        <v>44628</v>
      </c>
      <c r="C5131" s="3" t="s">
        <v>1719</v>
      </c>
      <c r="D5131" s="3" t="s">
        <v>123</v>
      </c>
      <c r="E5131" s="4" t="s">
        <v>2066</v>
      </c>
      <c r="F5131" s="2">
        <v>44642</v>
      </c>
      <c r="G5131" s="5">
        <v>44013</v>
      </c>
      <c r="H5131" s="6">
        <v>1500000</v>
      </c>
      <c r="I5131" s="7">
        <v>1900000</v>
      </c>
      <c r="J5131" s="4" t="s">
        <v>73</v>
      </c>
      <c r="K5131" s="8" t="s">
        <v>16</v>
      </c>
      <c r="L5131" s="3" t="s">
        <v>4313</v>
      </c>
    </row>
    <row r="5132" spans="1:12" ht="114.95" customHeight="1">
      <c r="A5132" s="32">
        <v>5075</v>
      </c>
      <c r="B5132" s="2">
        <v>44628</v>
      </c>
      <c r="C5132" s="3" t="s">
        <v>1719</v>
      </c>
      <c r="D5132" s="3" t="s">
        <v>221</v>
      </c>
      <c r="E5132" s="4" t="s">
        <v>175</v>
      </c>
      <c r="F5132" s="2">
        <v>44642</v>
      </c>
      <c r="G5132" s="5">
        <v>44013</v>
      </c>
      <c r="H5132" s="6">
        <v>300000</v>
      </c>
      <c r="I5132" s="7">
        <v>316000</v>
      </c>
      <c r="J5132" s="4" t="s">
        <v>19</v>
      </c>
      <c r="K5132" s="8" t="s">
        <v>16</v>
      </c>
      <c r="L5132" s="3" t="s">
        <v>4313</v>
      </c>
    </row>
    <row r="5133" spans="1:12" ht="114.95" customHeight="1">
      <c r="A5133" s="32">
        <v>5076</v>
      </c>
      <c r="B5133" s="2">
        <v>44628</v>
      </c>
      <c r="C5133" s="3" t="s">
        <v>1719</v>
      </c>
      <c r="D5133" s="3" t="s">
        <v>1686</v>
      </c>
      <c r="E5133" s="4" t="s">
        <v>71</v>
      </c>
      <c r="F5133" s="2">
        <v>44642</v>
      </c>
      <c r="G5133" s="5">
        <v>44013</v>
      </c>
      <c r="H5133" s="6">
        <v>300000</v>
      </c>
      <c r="I5133" s="7">
        <v>320000</v>
      </c>
      <c r="J5133" s="4" t="s">
        <v>19</v>
      </c>
      <c r="K5133" s="8" t="s">
        <v>16</v>
      </c>
      <c r="L5133" s="3" t="s">
        <v>4313</v>
      </c>
    </row>
    <row r="5134" spans="1:12" ht="114.95" customHeight="1">
      <c r="A5134" s="32">
        <v>5077</v>
      </c>
      <c r="B5134" s="2">
        <v>44628</v>
      </c>
      <c r="C5134" s="3" t="s">
        <v>1719</v>
      </c>
      <c r="D5134" s="3" t="s">
        <v>2056</v>
      </c>
      <c r="E5134" s="4" t="s">
        <v>4441</v>
      </c>
      <c r="F5134" s="2">
        <v>44642</v>
      </c>
      <c r="G5134" s="5">
        <v>44104</v>
      </c>
      <c r="H5134" s="6">
        <v>200000</v>
      </c>
      <c r="I5134" s="7">
        <v>215000</v>
      </c>
      <c r="J5134" s="4" t="s">
        <v>19</v>
      </c>
      <c r="K5134" s="8" t="s">
        <v>16</v>
      </c>
      <c r="L5134" s="3" t="s">
        <v>4313</v>
      </c>
    </row>
    <row r="5135" spans="1:12" ht="114.95" customHeight="1">
      <c r="A5135" s="32">
        <v>5078</v>
      </c>
      <c r="B5135" s="2">
        <v>44628</v>
      </c>
      <c r="C5135" s="3" t="s">
        <v>1719</v>
      </c>
      <c r="D5135" s="3" t="s">
        <v>35</v>
      </c>
      <c r="E5135" s="4" t="s">
        <v>136</v>
      </c>
      <c r="F5135" s="2">
        <v>44642</v>
      </c>
      <c r="G5135" s="5">
        <v>44013</v>
      </c>
      <c r="H5135" s="6">
        <v>100000</v>
      </c>
      <c r="I5135" s="7">
        <v>200000</v>
      </c>
      <c r="J5135" s="4" t="s">
        <v>37</v>
      </c>
      <c r="K5135" s="8" t="s">
        <v>16</v>
      </c>
      <c r="L5135" s="3" t="s">
        <v>4313</v>
      </c>
    </row>
    <row r="5136" spans="1:12" ht="114.95" customHeight="1">
      <c r="A5136" s="32">
        <v>5079</v>
      </c>
      <c r="B5136" s="2">
        <v>44628</v>
      </c>
      <c r="C5136" s="3" t="s">
        <v>1719</v>
      </c>
      <c r="D5136" s="3" t="s">
        <v>747</v>
      </c>
      <c r="E5136" s="4" t="s">
        <v>4442</v>
      </c>
      <c r="F5136" s="2">
        <v>44642</v>
      </c>
      <c r="G5136" s="5">
        <v>44013</v>
      </c>
      <c r="H5136" s="6">
        <v>100000</v>
      </c>
      <c r="I5136" s="7">
        <v>200000</v>
      </c>
      <c r="J5136" s="4" t="s">
        <v>19</v>
      </c>
      <c r="K5136" s="8" t="s">
        <v>16</v>
      </c>
      <c r="L5136" s="3" t="s">
        <v>4313</v>
      </c>
    </row>
    <row r="5137" spans="1:12" ht="114.95" customHeight="1">
      <c r="A5137" s="32">
        <v>5080</v>
      </c>
      <c r="B5137" s="2">
        <v>44628</v>
      </c>
      <c r="C5137" s="3" t="s">
        <v>1719</v>
      </c>
      <c r="D5137" s="3" t="s">
        <v>277</v>
      </c>
      <c r="E5137" s="4" t="s">
        <v>347</v>
      </c>
      <c r="F5137" s="2">
        <v>44642</v>
      </c>
      <c r="G5137" s="5">
        <v>44013</v>
      </c>
      <c r="H5137" s="6">
        <v>100000</v>
      </c>
      <c r="I5137" s="7">
        <v>175000</v>
      </c>
      <c r="J5137" s="4" t="s">
        <v>19</v>
      </c>
      <c r="K5137" s="8" t="s">
        <v>16</v>
      </c>
      <c r="L5137" s="3" t="s">
        <v>4313</v>
      </c>
    </row>
    <row r="5138" spans="1:12" ht="114.95" customHeight="1">
      <c r="A5138" s="32">
        <v>5081</v>
      </c>
      <c r="B5138" s="2">
        <v>44628</v>
      </c>
      <c r="C5138" s="3" t="s">
        <v>1719</v>
      </c>
      <c r="D5138" s="3" t="s">
        <v>1494</v>
      </c>
      <c r="E5138" s="4" t="s">
        <v>3689</v>
      </c>
      <c r="F5138" s="2">
        <v>44642</v>
      </c>
      <c r="G5138" s="5">
        <v>44013</v>
      </c>
      <c r="H5138" s="6">
        <v>100000</v>
      </c>
      <c r="I5138" s="7">
        <v>175000</v>
      </c>
      <c r="J5138" s="4" t="s">
        <v>51</v>
      </c>
      <c r="K5138" s="8" t="s">
        <v>16</v>
      </c>
      <c r="L5138" s="3" t="s">
        <v>4313</v>
      </c>
    </row>
    <row r="5139" spans="1:12" ht="114.95" customHeight="1">
      <c r="A5139" s="32">
        <v>5082</v>
      </c>
      <c r="B5139" s="2">
        <v>44628</v>
      </c>
      <c r="C5139" s="3" t="s">
        <v>1719</v>
      </c>
      <c r="D5139" s="3" t="s">
        <v>521</v>
      </c>
      <c r="E5139" s="4" t="s">
        <v>4443</v>
      </c>
      <c r="F5139" s="2">
        <v>44642</v>
      </c>
      <c r="G5139" s="5">
        <v>44013</v>
      </c>
      <c r="H5139" s="6">
        <v>100000</v>
      </c>
      <c r="I5139" s="7">
        <v>175000</v>
      </c>
      <c r="J5139" s="4" t="s">
        <v>73</v>
      </c>
      <c r="K5139" s="8" t="s">
        <v>16</v>
      </c>
      <c r="L5139" s="3" t="s">
        <v>4313</v>
      </c>
    </row>
    <row r="5140" spans="1:12" ht="114.95" customHeight="1">
      <c r="A5140" s="32">
        <v>5083</v>
      </c>
      <c r="B5140" s="2">
        <v>44628</v>
      </c>
      <c r="C5140" s="3" t="s">
        <v>1719</v>
      </c>
      <c r="D5140" s="3" t="s">
        <v>3549</v>
      </c>
      <c r="E5140" s="4" t="s">
        <v>4444</v>
      </c>
      <c r="F5140" s="2">
        <v>44642</v>
      </c>
      <c r="G5140" s="5">
        <v>44013</v>
      </c>
      <c r="H5140" s="6">
        <v>25000</v>
      </c>
      <c r="I5140" s="7">
        <v>175000</v>
      </c>
      <c r="J5140" s="4" t="s">
        <v>19</v>
      </c>
      <c r="K5140" s="8" t="s">
        <v>16</v>
      </c>
      <c r="L5140" s="3" t="s">
        <v>4313</v>
      </c>
    </row>
    <row r="5141" spans="1:12" ht="114.95" customHeight="1">
      <c r="A5141" s="32">
        <v>5084</v>
      </c>
      <c r="B5141" s="2">
        <v>44628</v>
      </c>
      <c r="C5141" s="3" t="s">
        <v>1719</v>
      </c>
      <c r="D5141" s="3" t="s">
        <v>560</v>
      </c>
      <c r="E5141" s="4" t="s">
        <v>2483</v>
      </c>
      <c r="F5141" s="2">
        <v>44642</v>
      </c>
      <c r="G5141" s="5">
        <v>44013</v>
      </c>
      <c r="H5141" s="6">
        <v>25000</v>
      </c>
      <c r="I5141" s="7">
        <v>150000</v>
      </c>
      <c r="J5141" s="4" t="s">
        <v>73</v>
      </c>
      <c r="K5141" s="8" t="s">
        <v>16</v>
      </c>
      <c r="L5141" s="3" t="s">
        <v>4313</v>
      </c>
    </row>
    <row r="5142" spans="1:12" ht="114.95" customHeight="1">
      <c r="A5142" s="32">
        <v>5085</v>
      </c>
      <c r="B5142" s="2">
        <v>44628</v>
      </c>
      <c r="C5142" s="3" t="s">
        <v>1719</v>
      </c>
      <c r="D5142" s="3" t="s">
        <v>808</v>
      </c>
      <c r="E5142" s="4" t="s">
        <v>4445</v>
      </c>
      <c r="F5142" s="2">
        <v>44642</v>
      </c>
      <c r="G5142" s="5">
        <v>44013</v>
      </c>
      <c r="H5142" s="6">
        <v>25000</v>
      </c>
      <c r="I5142" s="7">
        <v>150000</v>
      </c>
      <c r="J5142" s="4" t="s">
        <v>37</v>
      </c>
      <c r="K5142" s="8" t="s">
        <v>16</v>
      </c>
      <c r="L5142" s="3" t="s">
        <v>4313</v>
      </c>
    </row>
    <row r="5143" spans="1:12" ht="114.95" customHeight="1">
      <c r="A5143" s="32">
        <v>5086</v>
      </c>
      <c r="B5143" s="2">
        <v>44628</v>
      </c>
      <c r="C5143" s="3" t="s">
        <v>1719</v>
      </c>
      <c r="D5143" s="3" t="s">
        <v>318</v>
      </c>
      <c r="E5143" s="4" t="s">
        <v>4446</v>
      </c>
      <c r="F5143" s="2">
        <v>44642</v>
      </c>
      <c r="G5143" s="5">
        <v>44013</v>
      </c>
      <c r="H5143" s="6">
        <v>25000</v>
      </c>
      <c r="I5143" s="7">
        <v>130000</v>
      </c>
      <c r="J5143" s="4" t="s">
        <v>51</v>
      </c>
      <c r="K5143" s="8" t="s">
        <v>16</v>
      </c>
      <c r="L5143" s="3" t="s">
        <v>4313</v>
      </c>
    </row>
    <row r="5144" spans="1:12" ht="114.95" customHeight="1">
      <c r="A5144" s="32">
        <v>5087</v>
      </c>
      <c r="B5144" s="2">
        <v>44628</v>
      </c>
      <c r="C5144" s="3" t="s">
        <v>1719</v>
      </c>
      <c r="D5144" s="3" t="s">
        <v>179</v>
      </c>
      <c r="E5144" s="4" t="s">
        <v>4447</v>
      </c>
      <c r="F5144" s="2">
        <v>44642</v>
      </c>
      <c r="G5144" s="5">
        <v>44013</v>
      </c>
      <c r="H5144" s="6">
        <v>25000</v>
      </c>
      <c r="I5144" s="7">
        <v>125000</v>
      </c>
      <c r="J5144" s="4" t="s">
        <v>19</v>
      </c>
      <c r="K5144" s="8" t="s">
        <v>16</v>
      </c>
      <c r="L5144" s="3" t="s">
        <v>4313</v>
      </c>
    </row>
    <row r="5145" spans="1:12" ht="114.95" customHeight="1">
      <c r="A5145" s="32">
        <v>5088</v>
      </c>
      <c r="B5145" s="2">
        <v>44628</v>
      </c>
      <c r="C5145" s="3" t="s">
        <v>1719</v>
      </c>
      <c r="D5145" s="3" t="s">
        <v>154</v>
      </c>
      <c r="E5145" s="4" t="s">
        <v>4448</v>
      </c>
      <c r="F5145" s="2">
        <v>44642</v>
      </c>
      <c r="G5145" s="5">
        <v>44013</v>
      </c>
      <c r="H5145" s="6">
        <v>25000</v>
      </c>
      <c r="I5145" s="7">
        <v>125000</v>
      </c>
      <c r="J5145" s="4" t="s">
        <v>61</v>
      </c>
      <c r="K5145" s="8" t="s">
        <v>16</v>
      </c>
      <c r="L5145" s="3" t="s">
        <v>4313</v>
      </c>
    </row>
    <row r="5146" spans="1:12" ht="114.95" customHeight="1">
      <c r="A5146" s="32">
        <v>5089</v>
      </c>
      <c r="B5146" s="2">
        <v>44628</v>
      </c>
      <c r="C5146" s="3" t="s">
        <v>1719</v>
      </c>
      <c r="D5146" s="3" t="s">
        <v>946</v>
      </c>
      <c r="E5146" s="4" t="s">
        <v>1002</v>
      </c>
      <c r="F5146" s="2">
        <v>44642</v>
      </c>
      <c r="G5146" s="5">
        <v>44013</v>
      </c>
      <c r="H5146" s="6">
        <v>25000</v>
      </c>
      <c r="I5146" s="7">
        <v>110000</v>
      </c>
      <c r="J5146" s="4" t="s">
        <v>37</v>
      </c>
      <c r="K5146" s="8" t="s">
        <v>16</v>
      </c>
      <c r="L5146" s="3" t="s">
        <v>4313</v>
      </c>
    </row>
    <row r="5147" spans="1:12" ht="114.95" customHeight="1">
      <c r="A5147" s="32">
        <v>5090</v>
      </c>
      <c r="B5147" s="2">
        <v>44628</v>
      </c>
      <c r="C5147" s="3" t="s">
        <v>1719</v>
      </c>
      <c r="D5147" s="3" t="s">
        <v>341</v>
      </c>
      <c r="E5147" s="4" t="s">
        <v>4449</v>
      </c>
      <c r="F5147" s="2">
        <v>44642</v>
      </c>
      <c r="G5147" s="5">
        <v>44013</v>
      </c>
      <c r="H5147" s="6">
        <v>25000</v>
      </c>
      <c r="I5147" s="7">
        <v>110000</v>
      </c>
      <c r="J5147" s="4" t="s">
        <v>19</v>
      </c>
      <c r="K5147" s="8" t="s">
        <v>16</v>
      </c>
      <c r="L5147" s="3" t="s">
        <v>4313</v>
      </c>
    </row>
    <row r="5148" spans="1:12" ht="114.95" customHeight="1">
      <c r="A5148" s="32">
        <v>5091</v>
      </c>
      <c r="B5148" s="2">
        <v>44628</v>
      </c>
      <c r="C5148" s="3" t="s">
        <v>1719</v>
      </c>
      <c r="D5148" s="3" t="s">
        <v>630</v>
      </c>
      <c r="E5148" s="4" t="s">
        <v>4450</v>
      </c>
      <c r="F5148" s="2">
        <v>44642</v>
      </c>
      <c r="G5148" s="5">
        <v>44013</v>
      </c>
      <c r="H5148" s="6">
        <v>25000</v>
      </c>
      <c r="I5148" s="7">
        <v>100000</v>
      </c>
      <c r="J5148" s="4" t="s">
        <v>19</v>
      </c>
      <c r="K5148" s="8" t="s">
        <v>16</v>
      </c>
      <c r="L5148" s="3" t="s">
        <v>4313</v>
      </c>
    </row>
    <row r="5149" spans="1:12" ht="114.95" customHeight="1">
      <c r="A5149" s="32">
        <v>5092</v>
      </c>
      <c r="B5149" s="2">
        <v>44628</v>
      </c>
      <c r="C5149" s="3" t="s">
        <v>1719</v>
      </c>
      <c r="D5149" s="3" t="s">
        <v>509</v>
      </c>
      <c r="E5149" s="4" t="s">
        <v>4451</v>
      </c>
      <c r="F5149" s="2">
        <v>44642</v>
      </c>
      <c r="G5149" s="5">
        <v>44013</v>
      </c>
      <c r="H5149" s="6">
        <v>25000</v>
      </c>
      <c r="I5149" s="7">
        <v>60000</v>
      </c>
      <c r="J5149" s="4" t="s">
        <v>19</v>
      </c>
      <c r="K5149" s="8" t="s">
        <v>16</v>
      </c>
      <c r="L5149" s="3" t="s">
        <v>4313</v>
      </c>
    </row>
    <row r="5150" spans="1:12" ht="114.95" customHeight="1">
      <c r="A5150" s="32">
        <v>5093</v>
      </c>
      <c r="B5150" s="2">
        <v>44628</v>
      </c>
      <c r="C5150" s="3" t="s">
        <v>1719</v>
      </c>
      <c r="D5150" s="3" t="s">
        <v>4452</v>
      </c>
      <c r="E5150" s="4" t="s">
        <v>4453</v>
      </c>
      <c r="F5150" s="2">
        <v>44642</v>
      </c>
      <c r="G5150" s="5">
        <v>44013</v>
      </c>
      <c r="H5150" s="6">
        <v>25000</v>
      </c>
      <c r="I5150" s="7">
        <v>60000</v>
      </c>
      <c r="J5150" s="4" t="s">
        <v>19</v>
      </c>
      <c r="K5150" s="8" t="s">
        <v>16</v>
      </c>
      <c r="L5150" s="3" t="s">
        <v>4313</v>
      </c>
    </row>
    <row r="5151" spans="1:12" ht="114.95" customHeight="1">
      <c r="A5151" s="32">
        <v>5094</v>
      </c>
      <c r="B5151" s="2">
        <v>44628</v>
      </c>
      <c r="C5151" s="3" t="s">
        <v>1719</v>
      </c>
      <c r="D5151" s="3" t="s">
        <v>84</v>
      </c>
      <c r="E5151" s="4" t="s">
        <v>85</v>
      </c>
      <c r="F5151" s="2">
        <v>44643</v>
      </c>
      <c r="G5151" s="5">
        <v>44013</v>
      </c>
      <c r="H5151" s="6">
        <v>25000</v>
      </c>
      <c r="I5151" s="7">
        <v>60000</v>
      </c>
      <c r="J5151" s="4" t="s">
        <v>19</v>
      </c>
      <c r="K5151" s="8" t="s">
        <v>16</v>
      </c>
      <c r="L5151" s="3" t="s">
        <v>4313</v>
      </c>
    </row>
    <row r="5152" spans="1:12" ht="114.95" customHeight="1">
      <c r="A5152" s="32">
        <v>5095</v>
      </c>
      <c r="B5152" s="2">
        <v>44628</v>
      </c>
      <c r="C5152" s="3" t="s">
        <v>1719</v>
      </c>
      <c r="D5152" s="3" t="s">
        <v>4454</v>
      </c>
      <c r="E5152" s="4" t="s">
        <v>4455</v>
      </c>
      <c r="F5152" s="2">
        <v>44643</v>
      </c>
      <c r="G5152" s="5">
        <v>44013</v>
      </c>
      <c r="H5152" s="6">
        <v>25000</v>
      </c>
      <c r="I5152" s="7">
        <v>60000</v>
      </c>
      <c r="J5152" s="4" t="s">
        <v>1619</v>
      </c>
      <c r="K5152" s="8" t="s">
        <v>16</v>
      </c>
      <c r="L5152" s="3" t="s">
        <v>4313</v>
      </c>
    </row>
    <row r="5153" spans="1:12" ht="114.95" customHeight="1">
      <c r="A5153" s="32">
        <v>5096</v>
      </c>
      <c r="B5153" s="2">
        <v>44628</v>
      </c>
      <c r="C5153" s="3" t="s">
        <v>1719</v>
      </c>
      <c r="D5153" s="3" t="s">
        <v>1277</v>
      </c>
      <c r="E5153" s="4" t="s">
        <v>4456</v>
      </c>
      <c r="F5153" s="2">
        <v>44643</v>
      </c>
      <c r="G5153" s="5">
        <v>44013</v>
      </c>
      <c r="H5153" s="6">
        <v>25000</v>
      </c>
      <c r="I5153" s="7">
        <v>60000</v>
      </c>
      <c r="J5153" s="4" t="s">
        <v>37</v>
      </c>
      <c r="K5153" s="8" t="s">
        <v>16</v>
      </c>
      <c r="L5153" s="3" t="s">
        <v>4313</v>
      </c>
    </row>
    <row r="5154" spans="1:12" ht="114.95" customHeight="1">
      <c r="A5154" s="32">
        <v>5097</v>
      </c>
      <c r="B5154" s="2">
        <v>44628</v>
      </c>
      <c r="C5154" s="3" t="s">
        <v>1719</v>
      </c>
      <c r="D5154" s="3" t="s">
        <v>43</v>
      </c>
      <c r="E5154" s="4" t="s">
        <v>158</v>
      </c>
      <c r="F5154" s="2">
        <v>44643</v>
      </c>
      <c r="G5154" s="5">
        <v>44013</v>
      </c>
      <c r="H5154" s="6">
        <v>25000</v>
      </c>
      <c r="I5154" s="7">
        <v>60000</v>
      </c>
      <c r="J5154" s="4" t="s">
        <v>37</v>
      </c>
      <c r="K5154" s="8" t="s">
        <v>16</v>
      </c>
      <c r="L5154" s="3" t="s">
        <v>4313</v>
      </c>
    </row>
    <row r="5155" spans="1:12" ht="114.95" customHeight="1">
      <c r="A5155" s="32">
        <v>5098</v>
      </c>
      <c r="B5155" s="2">
        <v>44628</v>
      </c>
      <c r="C5155" s="3" t="s">
        <v>1719</v>
      </c>
      <c r="D5155" s="3" t="s">
        <v>1001</v>
      </c>
      <c r="E5155" s="4" t="s">
        <v>4457</v>
      </c>
      <c r="F5155" s="2">
        <v>44643</v>
      </c>
      <c r="G5155" s="5">
        <v>44013</v>
      </c>
      <c r="H5155" s="6">
        <v>25000</v>
      </c>
      <c r="I5155" s="7">
        <v>60000</v>
      </c>
      <c r="J5155" s="4" t="s">
        <v>37</v>
      </c>
      <c r="K5155" s="8" t="s">
        <v>16</v>
      </c>
      <c r="L5155" s="3" t="s">
        <v>4313</v>
      </c>
    </row>
    <row r="5156" spans="1:12" ht="114.95" customHeight="1">
      <c r="A5156" s="32">
        <v>5099</v>
      </c>
      <c r="B5156" s="2">
        <v>44628</v>
      </c>
      <c r="C5156" s="3" t="s">
        <v>1719</v>
      </c>
      <c r="D5156" s="3" t="s">
        <v>156</v>
      </c>
      <c r="E5156" s="4" t="s">
        <v>4458</v>
      </c>
      <c r="F5156" s="2">
        <v>44643</v>
      </c>
      <c r="G5156" s="5">
        <v>44013</v>
      </c>
      <c r="H5156" s="6">
        <v>25000</v>
      </c>
      <c r="I5156" s="7">
        <v>60000</v>
      </c>
      <c r="J5156" s="4" t="s">
        <v>19</v>
      </c>
      <c r="K5156" s="8" t="s">
        <v>16</v>
      </c>
      <c r="L5156" s="3" t="s">
        <v>4313</v>
      </c>
    </row>
    <row r="5157" spans="1:12" ht="114.95" customHeight="1">
      <c r="A5157" s="32">
        <v>5100</v>
      </c>
      <c r="B5157" s="2">
        <v>44628</v>
      </c>
      <c r="C5157" s="3" t="s">
        <v>1719</v>
      </c>
      <c r="D5157" s="3" t="s">
        <v>1831</v>
      </c>
      <c r="E5157" s="4" t="s">
        <v>4445</v>
      </c>
      <c r="F5157" s="2">
        <v>44643</v>
      </c>
      <c r="G5157" s="5">
        <v>44013</v>
      </c>
      <c r="H5157" s="6">
        <v>25000</v>
      </c>
      <c r="I5157" s="7">
        <v>50000</v>
      </c>
      <c r="J5157" s="4" t="s">
        <v>37</v>
      </c>
      <c r="K5157" s="8" t="s">
        <v>16</v>
      </c>
      <c r="L5157" s="3" t="s">
        <v>4313</v>
      </c>
    </row>
    <row r="5158" spans="1:12" ht="114.95" customHeight="1">
      <c r="A5158" s="32">
        <v>5101</v>
      </c>
      <c r="B5158" s="2">
        <v>44628</v>
      </c>
      <c r="C5158" s="3" t="s">
        <v>1719</v>
      </c>
      <c r="D5158" s="3" t="s">
        <v>1549</v>
      </c>
      <c r="E5158" s="4" t="s">
        <v>4459</v>
      </c>
      <c r="F5158" s="2">
        <v>44643</v>
      </c>
      <c r="G5158" s="5">
        <v>44013</v>
      </c>
      <c r="H5158" s="6">
        <v>25000</v>
      </c>
      <c r="I5158" s="7">
        <v>50000</v>
      </c>
      <c r="J5158" s="4" t="s">
        <v>19</v>
      </c>
      <c r="K5158" s="8" t="s">
        <v>16</v>
      </c>
      <c r="L5158" s="3" t="s">
        <v>4313</v>
      </c>
    </row>
    <row r="5159" spans="1:12" ht="114.95" customHeight="1">
      <c r="A5159" s="32">
        <v>5102</v>
      </c>
      <c r="B5159" s="2">
        <v>44628</v>
      </c>
      <c r="C5159" s="3" t="s">
        <v>1719</v>
      </c>
      <c r="D5159" s="3" t="s">
        <v>4460</v>
      </c>
      <c r="E5159" s="4" t="s">
        <v>4461</v>
      </c>
      <c r="F5159" s="2">
        <v>44643</v>
      </c>
      <c r="G5159" s="5">
        <v>44013</v>
      </c>
      <c r="H5159" s="6">
        <v>25000</v>
      </c>
      <c r="I5159" s="7">
        <v>40000</v>
      </c>
      <c r="J5159" s="4" t="s">
        <v>19</v>
      </c>
      <c r="K5159" s="8" t="s">
        <v>16</v>
      </c>
      <c r="L5159" s="3" t="s">
        <v>4313</v>
      </c>
    </row>
    <row r="5160" spans="1:12" ht="114.95" customHeight="1">
      <c r="A5160" s="32">
        <v>5103</v>
      </c>
      <c r="B5160" s="2">
        <v>44628</v>
      </c>
      <c r="C5160" s="3" t="s">
        <v>1719</v>
      </c>
      <c r="D5160" s="3" t="s">
        <v>55</v>
      </c>
      <c r="E5160" s="4" t="s">
        <v>56</v>
      </c>
      <c r="F5160" s="2">
        <v>44643</v>
      </c>
      <c r="G5160" s="5">
        <v>44013</v>
      </c>
      <c r="H5160" s="6">
        <v>25000</v>
      </c>
      <c r="I5160" s="7">
        <v>40000</v>
      </c>
      <c r="J5160" s="4" t="s">
        <v>37</v>
      </c>
      <c r="K5160" s="8" t="s">
        <v>16</v>
      </c>
      <c r="L5160" s="3" t="s">
        <v>4313</v>
      </c>
    </row>
    <row r="5161" spans="1:12" ht="114.95" customHeight="1">
      <c r="A5161" s="32">
        <v>5104</v>
      </c>
      <c r="B5161" s="2">
        <v>44628</v>
      </c>
      <c r="C5161" s="3" t="s">
        <v>1719</v>
      </c>
      <c r="D5161" s="3" t="s">
        <v>859</v>
      </c>
      <c r="E5161" s="4" t="s">
        <v>4457</v>
      </c>
      <c r="F5161" s="2">
        <v>44643</v>
      </c>
      <c r="G5161" s="5">
        <v>44013</v>
      </c>
      <c r="H5161" s="6">
        <v>25000</v>
      </c>
      <c r="I5161" s="7">
        <v>40000</v>
      </c>
      <c r="J5161" s="4" t="s">
        <v>37</v>
      </c>
      <c r="K5161" s="8" t="s">
        <v>16</v>
      </c>
      <c r="L5161" s="3" t="s">
        <v>4313</v>
      </c>
    </row>
    <row r="5162" spans="1:12" ht="114.95" customHeight="1">
      <c r="A5162" s="32">
        <v>5105</v>
      </c>
      <c r="B5162" s="2">
        <v>44628</v>
      </c>
      <c r="C5162" s="3" t="s">
        <v>1719</v>
      </c>
      <c r="D5162" s="3" t="s">
        <v>4462</v>
      </c>
      <c r="E5162" s="4" t="s">
        <v>4463</v>
      </c>
      <c r="F5162" s="2">
        <v>44643</v>
      </c>
      <c r="G5162" s="5">
        <v>44013</v>
      </c>
      <c r="H5162" s="6">
        <v>25000</v>
      </c>
      <c r="I5162" s="7">
        <v>40000</v>
      </c>
      <c r="J5162" s="4" t="s">
        <v>19</v>
      </c>
      <c r="K5162" s="8" t="s">
        <v>16</v>
      </c>
      <c r="L5162" s="3" t="s">
        <v>4313</v>
      </c>
    </row>
    <row r="5163" spans="1:12" ht="114.95" customHeight="1">
      <c r="A5163" s="32">
        <v>5106</v>
      </c>
      <c r="B5163" s="2">
        <v>44628</v>
      </c>
      <c r="C5163" s="3" t="s">
        <v>1719</v>
      </c>
      <c r="D5163" s="3" t="s">
        <v>4464</v>
      </c>
      <c r="E5163" s="4" t="s">
        <v>4465</v>
      </c>
      <c r="F5163" s="2">
        <v>44643</v>
      </c>
      <c r="G5163" s="5">
        <v>44013</v>
      </c>
      <c r="H5163" s="6">
        <v>25000</v>
      </c>
      <c r="I5163" s="7">
        <v>40000</v>
      </c>
      <c r="J5163" s="4" t="s">
        <v>19</v>
      </c>
      <c r="K5163" s="8" t="s">
        <v>16</v>
      </c>
      <c r="L5163" s="3" t="s">
        <v>4313</v>
      </c>
    </row>
    <row r="5164" spans="1:12" ht="114.95" customHeight="1">
      <c r="A5164" s="32">
        <v>5107</v>
      </c>
      <c r="B5164" s="2">
        <v>44628</v>
      </c>
      <c r="C5164" s="3" t="s">
        <v>1719</v>
      </c>
      <c r="D5164" s="3" t="s">
        <v>3461</v>
      </c>
      <c r="E5164" s="4" t="s">
        <v>3462</v>
      </c>
      <c r="F5164" s="2">
        <v>44643</v>
      </c>
      <c r="G5164" s="5">
        <v>44013</v>
      </c>
      <c r="H5164" s="6">
        <v>25000</v>
      </c>
      <c r="I5164" s="7">
        <v>40000</v>
      </c>
      <c r="J5164" s="4" t="s">
        <v>19</v>
      </c>
      <c r="K5164" s="8" t="s">
        <v>16</v>
      </c>
      <c r="L5164" s="3" t="s">
        <v>4313</v>
      </c>
    </row>
    <row r="5165" spans="1:12" ht="114.95" customHeight="1">
      <c r="A5165" s="32">
        <v>5108</v>
      </c>
      <c r="B5165" s="2">
        <v>44628</v>
      </c>
      <c r="C5165" s="3" t="s">
        <v>1719</v>
      </c>
      <c r="D5165" s="3" t="s">
        <v>2304</v>
      </c>
      <c r="E5165" s="4" t="s">
        <v>4445</v>
      </c>
      <c r="F5165" s="2">
        <v>44643</v>
      </c>
      <c r="G5165" s="5">
        <v>44013</v>
      </c>
      <c r="H5165" s="6">
        <v>25000</v>
      </c>
      <c r="I5165" s="7">
        <v>40000</v>
      </c>
      <c r="J5165" s="4" t="s">
        <v>37</v>
      </c>
      <c r="K5165" s="8" t="s">
        <v>16</v>
      </c>
      <c r="L5165" s="3" t="s">
        <v>4313</v>
      </c>
    </row>
    <row r="5166" spans="1:12" ht="114.95" customHeight="1">
      <c r="A5166" s="32">
        <v>5109</v>
      </c>
      <c r="B5166" s="2">
        <v>44628</v>
      </c>
      <c r="C5166" s="3" t="s">
        <v>1719</v>
      </c>
      <c r="D5166" s="3" t="s">
        <v>903</v>
      </c>
      <c r="E5166" s="4" t="s">
        <v>4459</v>
      </c>
      <c r="F5166" s="2">
        <v>44643</v>
      </c>
      <c r="G5166" s="5">
        <v>44013</v>
      </c>
      <c r="H5166" s="6">
        <v>25000</v>
      </c>
      <c r="I5166" s="7">
        <v>40000</v>
      </c>
      <c r="J5166" s="4" t="s">
        <v>51</v>
      </c>
      <c r="K5166" s="8" t="s">
        <v>16</v>
      </c>
      <c r="L5166" s="3" t="s">
        <v>4313</v>
      </c>
    </row>
    <row r="5167" spans="1:12" ht="114.95" customHeight="1">
      <c r="A5167" s="32">
        <v>5110</v>
      </c>
      <c r="B5167" s="2">
        <v>44628</v>
      </c>
      <c r="C5167" s="3" t="s">
        <v>1719</v>
      </c>
      <c r="D5167" s="3" t="s">
        <v>4466</v>
      </c>
      <c r="E5167" s="4" t="s">
        <v>2260</v>
      </c>
      <c r="F5167" s="2">
        <v>44643</v>
      </c>
      <c r="G5167" s="5">
        <v>44013</v>
      </c>
      <c r="H5167" s="6">
        <v>25000</v>
      </c>
      <c r="I5167" s="7">
        <v>40000</v>
      </c>
      <c r="J5167" s="4" t="s">
        <v>37</v>
      </c>
      <c r="K5167" s="8" t="s">
        <v>16</v>
      </c>
      <c r="L5167" s="3" t="s">
        <v>4313</v>
      </c>
    </row>
    <row r="5168" spans="1:12" ht="114.95" customHeight="1">
      <c r="A5168" s="32">
        <v>5111</v>
      </c>
      <c r="B5168" s="2">
        <v>44628</v>
      </c>
      <c r="C5168" s="3" t="s">
        <v>1719</v>
      </c>
      <c r="D5168" s="3" t="s">
        <v>76</v>
      </c>
      <c r="E5168" s="4" t="s">
        <v>4467</v>
      </c>
      <c r="F5168" s="2">
        <v>44643</v>
      </c>
      <c r="G5168" s="5">
        <v>44013</v>
      </c>
      <c r="H5168" s="6">
        <v>25000</v>
      </c>
      <c r="I5168" s="7">
        <v>150000</v>
      </c>
      <c r="J5168" s="4" t="s">
        <v>19</v>
      </c>
      <c r="K5168" s="8" t="s">
        <v>16</v>
      </c>
      <c r="L5168" s="3" t="s">
        <v>4313</v>
      </c>
    </row>
    <row r="5169" spans="1:12" ht="114.95" customHeight="1">
      <c r="A5169" s="32">
        <v>5112</v>
      </c>
      <c r="B5169" s="2">
        <v>44628</v>
      </c>
      <c r="C5169" s="3" t="s">
        <v>1719</v>
      </c>
      <c r="D5169" s="3" t="s">
        <v>129</v>
      </c>
      <c r="E5169" s="4" t="s">
        <v>3959</v>
      </c>
      <c r="F5169" s="2">
        <v>44643</v>
      </c>
      <c r="G5169" s="5">
        <v>44013</v>
      </c>
      <c r="H5169" s="6">
        <v>25000</v>
      </c>
      <c r="I5169" s="7">
        <v>110000</v>
      </c>
      <c r="J5169" s="4" t="s">
        <v>19</v>
      </c>
      <c r="K5169" s="8" t="s">
        <v>16</v>
      </c>
      <c r="L5169" s="3" t="s">
        <v>4313</v>
      </c>
    </row>
    <row r="5170" spans="1:12" ht="114.95" customHeight="1">
      <c r="A5170" s="32">
        <v>5113</v>
      </c>
      <c r="B5170" s="2">
        <v>44620</v>
      </c>
      <c r="C5170" s="3" t="s">
        <v>1890</v>
      </c>
      <c r="D5170" s="3" t="s">
        <v>1373</v>
      </c>
      <c r="E5170" s="4" t="s">
        <v>4468</v>
      </c>
      <c r="F5170" s="2">
        <v>44634</v>
      </c>
      <c r="G5170" s="5">
        <v>44635</v>
      </c>
      <c r="H5170" s="6">
        <v>421200</v>
      </c>
      <c r="I5170" s="7">
        <v>500000</v>
      </c>
      <c r="J5170" s="4" t="s">
        <v>15</v>
      </c>
      <c r="K5170" s="8" t="s">
        <v>16</v>
      </c>
      <c r="L5170" s="3" t="s">
        <v>386</v>
      </c>
    </row>
    <row r="5171" spans="1:12" ht="114.95" customHeight="1">
      <c r="A5171" s="32">
        <v>5114</v>
      </c>
      <c r="B5171" s="2">
        <v>44620</v>
      </c>
      <c r="C5171" s="3" t="s">
        <v>1890</v>
      </c>
      <c r="D5171" s="3" t="s">
        <v>4469</v>
      </c>
      <c r="E5171" s="4" t="s">
        <v>4470</v>
      </c>
      <c r="F5171" s="2">
        <v>44634</v>
      </c>
      <c r="G5171" s="5">
        <v>44635</v>
      </c>
      <c r="H5171" s="6">
        <v>77000</v>
      </c>
      <c r="I5171" s="7">
        <v>77000</v>
      </c>
      <c r="J5171" s="4" t="s">
        <v>15</v>
      </c>
      <c r="K5171" s="8" t="s">
        <v>16</v>
      </c>
      <c r="L5171" s="3" t="s">
        <v>386</v>
      </c>
    </row>
    <row r="5172" spans="1:12" ht="114.95" customHeight="1">
      <c r="A5172" s="32">
        <v>5115</v>
      </c>
      <c r="B5172" s="2">
        <v>44624</v>
      </c>
      <c r="C5172" s="3" t="s">
        <v>1890</v>
      </c>
      <c r="D5172" s="3" t="s">
        <v>4471</v>
      </c>
      <c r="E5172" s="4" t="s">
        <v>4472</v>
      </c>
      <c r="F5172" s="2">
        <v>44638</v>
      </c>
      <c r="G5172" s="5">
        <v>44641</v>
      </c>
      <c r="H5172" s="6">
        <v>27500</v>
      </c>
      <c r="I5172" s="7">
        <v>30000</v>
      </c>
      <c r="J5172" s="4" t="s">
        <v>37</v>
      </c>
      <c r="K5172" s="8" t="s">
        <v>16</v>
      </c>
      <c r="L5172" s="3" t="s">
        <v>386</v>
      </c>
    </row>
    <row r="5173" spans="1:12" ht="114.95" customHeight="1">
      <c r="A5173" s="32">
        <v>5116</v>
      </c>
      <c r="B5173" s="2">
        <v>44631</v>
      </c>
      <c r="C5173" s="3" t="s">
        <v>1890</v>
      </c>
      <c r="D5173" s="3" t="s">
        <v>606</v>
      </c>
      <c r="E5173" s="4" t="s">
        <v>4473</v>
      </c>
      <c r="F5173" s="2">
        <v>44645</v>
      </c>
      <c r="G5173" s="5">
        <v>44648</v>
      </c>
      <c r="H5173" s="6">
        <v>1505008</v>
      </c>
      <c r="I5173" s="7">
        <v>1505008</v>
      </c>
      <c r="J5173" s="4" t="s">
        <v>37</v>
      </c>
      <c r="K5173" s="8" t="s">
        <v>16</v>
      </c>
      <c r="L5173" s="3" t="s">
        <v>386</v>
      </c>
    </row>
    <row r="5174" spans="1:12" ht="114.95" customHeight="1">
      <c r="A5174" s="32">
        <v>5117</v>
      </c>
      <c r="B5174" s="2">
        <v>44637</v>
      </c>
      <c r="C5174" s="3" t="s">
        <v>1890</v>
      </c>
      <c r="D5174" s="3" t="s">
        <v>4474</v>
      </c>
      <c r="E5174" s="4" t="s">
        <v>4475</v>
      </c>
      <c r="F5174" s="2">
        <v>44651</v>
      </c>
      <c r="G5174" s="5">
        <v>44652</v>
      </c>
      <c r="H5174" s="6">
        <v>120000</v>
      </c>
      <c r="I5174" s="7">
        <v>120000</v>
      </c>
      <c r="J5174" s="4" t="s">
        <v>15</v>
      </c>
      <c r="K5174" s="8" t="s">
        <v>16</v>
      </c>
      <c r="L5174" s="3" t="s">
        <v>386</v>
      </c>
    </row>
    <row r="5175" spans="1:12" ht="114.95" customHeight="1">
      <c r="A5175" s="32">
        <v>5118</v>
      </c>
      <c r="B5175" s="2">
        <v>44638</v>
      </c>
      <c r="C5175" s="3" t="s">
        <v>1890</v>
      </c>
      <c r="D5175" s="3" t="s">
        <v>4080</v>
      </c>
      <c r="E5175" s="4" t="s">
        <v>4476</v>
      </c>
      <c r="F5175" s="2">
        <v>44652</v>
      </c>
      <c r="G5175" s="5">
        <v>44655</v>
      </c>
      <c r="H5175" s="6">
        <v>135000</v>
      </c>
      <c r="I5175" s="7">
        <v>135000</v>
      </c>
      <c r="J5175" s="4" t="s">
        <v>15</v>
      </c>
      <c r="K5175" s="8" t="s">
        <v>16</v>
      </c>
      <c r="L5175" s="3" t="s">
        <v>386</v>
      </c>
    </row>
    <row r="5176" spans="1:12" ht="114.95" customHeight="1">
      <c r="A5176" s="32">
        <v>5119</v>
      </c>
      <c r="B5176" s="2">
        <v>44638</v>
      </c>
      <c r="C5176" s="3" t="s">
        <v>1890</v>
      </c>
      <c r="D5176" s="3" t="s">
        <v>4477</v>
      </c>
      <c r="E5176" s="4" t="s">
        <v>4478</v>
      </c>
      <c r="F5176" s="2">
        <v>44652</v>
      </c>
      <c r="G5176" s="5">
        <v>44655</v>
      </c>
      <c r="H5176" s="6">
        <v>26000</v>
      </c>
      <c r="I5176" s="7">
        <v>26000</v>
      </c>
      <c r="J5176" s="4" t="s">
        <v>15</v>
      </c>
      <c r="K5176" s="8" t="s">
        <v>16</v>
      </c>
      <c r="L5176" s="3" t="s">
        <v>386</v>
      </c>
    </row>
    <row r="5177" spans="1:12" ht="114.95" customHeight="1">
      <c r="A5177" s="32">
        <v>5120</v>
      </c>
      <c r="B5177" s="2">
        <v>44638</v>
      </c>
      <c r="C5177" s="3" t="s">
        <v>1890</v>
      </c>
      <c r="D5177" s="3" t="s">
        <v>2313</v>
      </c>
      <c r="E5177" s="4" t="s">
        <v>2325</v>
      </c>
      <c r="F5177" s="2">
        <v>44652</v>
      </c>
      <c r="G5177" s="5">
        <v>44655</v>
      </c>
      <c r="H5177" s="6">
        <v>210000</v>
      </c>
      <c r="I5177" s="7">
        <v>210000</v>
      </c>
      <c r="J5177" s="4" t="s">
        <v>64</v>
      </c>
      <c r="K5177" s="8" t="s">
        <v>16</v>
      </c>
      <c r="L5177" s="3" t="s">
        <v>386</v>
      </c>
    </row>
    <row r="5178" spans="1:12" ht="114.95" customHeight="1">
      <c r="A5178" s="32">
        <v>5121</v>
      </c>
      <c r="B5178" s="2">
        <v>44638</v>
      </c>
      <c r="C5178" s="3" t="s">
        <v>1890</v>
      </c>
      <c r="D5178" s="3" t="s">
        <v>151</v>
      </c>
      <c r="E5178" s="4" t="s">
        <v>4479</v>
      </c>
      <c r="F5178" s="2">
        <v>44652</v>
      </c>
      <c r="G5178" s="5">
        <v>44655</v>
      </c>
      <c r="H5178" s="6">
        <v>90000</v>
      </c>
      <c r="I5178" s="7">
        <v>90000</v>
      </c>
      <c r="J5178" s="4" t="s">
        <v>37</v>
      </c>
      <c r="K5178" s="8" t="s">
        <v>16</v>
      </c>
      <c r="L5178" s="3" t="s">
        <v>386</v>
      </c>
    </row>
    <row r="5179" spans="1:12" ht="114.95" customHeight="1">
      <c r="A5179" s="32">
        <v>5122</v>
      </c>
      <c r="B5179" s="2">
        <v>44638</v>
      </c>
      <c r="C5179" s="3" t="s">
        <v>1890</v>
      </c>
      <c r="D5179" s="3" t="s">
        <v>4480</v>
      </c>
      <c r="E5179" s="4" t="s">
        <v>4481</v>
      </c>
      <c r="F5179" s="2">
        <v>44652</v>
      </c>
      <c r="G5179" s="5">
        <v>44655</v>
      </c>
      <c r="H5179" s="6">
        <v>89250</v>
      </c>
      <c r="I5179" s="7">
        <v>89250</v>
      </c>
      <c r="J5179" s="4" t="s">
        <v>15</v>
      </c>
      <c r="K5179" s="8" t="s">
        <v>16</v>
      </c>
      <c r="L5179" s="3" t="s">
        <v>386</v>
      </c>
    </row>
    <row r="5180" spans="1:12" ht="114.95" customHeight="1">
      <c r="A5180" s="32">
        <v>5123</v>
      </c>
      <c r="B5180" s="2">
        <v>44638</v>
      </c>
      <c r="C5180" s="3" t="s">
        <v>1890</v>
      </c>
      <c r="D5180" s="3" t="s">
        <v>1287</v>
      </c>
      <c r="E5180" s="4" t="s">
        <v>4482</v>
      </c>
      <c r="F5180" s="2">
        <v>44652</v>
      </c>
      <c r="G5180" s="5">
        <v>44733</v>
      </c>
      <c r="H5180" s="6">
        <v>75000</v>
      </c>
      <c r="I5180" s="7">
        <v>75000</v>
      </c>
      <c r="J5180" s="4" t="s">
        <v>37</v>
      </c>
      <c r="K5180" s="8" t="s">
        <v>16</v>
      </c>
      <c r="L5180" s="3" t="s">
        <v>386</v>
      </c>
    </row>
    <row r="5181" spans="1:12" ht="114.95" customHeight="1">
      <c r="A5181" s="32">
        <v>5124</v>
      </c>
      <c r="B5181" s="2">
        <v>44638</v>
      </c>
      <c r="C5181" s="3" t="s">
        <v>1890</v>
      </c>
      <c r="D5181" s="3" t="s">
        <v>1917</v>
      </c>
      <c r="E5181" s="4" t="s">
        <v>4483</v>
      </c>
      <c r="F5181" s="2">
        <v>44652</v>
      </c>
      <c r="G5181" s="5">
        <v>44655</v>
      </c>
      <c r="H5181" s="6">
        <v>900000</v>
      </c>
      <c r="I5181" s="7">
        <v>900000</v>
      </c>
      <c r="J5181" s="4" t="s">
        <v>15</v>
      </c>
      <c r="K5181" s="8" t="s">
        <v>16</v>
      </c>
      <c r="L5181" s="3" t="s">
        <v>386</v>
      </c>
    </row>
    <row r="5182" spans="1:12" ht="114.95" customHeight="1">
      <c r="A5182" s="32">
        <v>5125</v>
      </c>
      <c r="B5182" s="2">
        <v>44638</v>
      </c>
      <c r="C5182" s="3" t="s">
        <v>1890</v>
      </c>
      <c r="D5182" s="3" t="s">
        <v>4484</v>
      </c>
      <c r="E5182" s="4" t="s">
        <v>4483</v>
      </c>
      <c r="F5182" s="2">
        <v>44652</v>
      </c>
      <c r="G5182" s="5">
        <v>44655</v>
      </c>
      <c r="H5182" s="6">
        <v>900000</v>
      </c>
      <c r="I5182" s="7">
        <v>900000</v>
      </c>
      <c r="J5182" s="4" t="s">
        <v>15</v>
      </c>
      <c r="K5182" s="8" t="s">
        <v>16</v>
      </c>
      <c r="L5182" s="3" t="s">
        <v>386</v>
      </c>
    </row>
    <row r="5183" spans="1:12" ht="114.95" customHeight="1">
      <c r="A5183" s="32">
        <v>5126</v>
      </c>
      <c r="B5183" s="2">
        <v>44638</v>
      </c>
      <c r="C5183" s="3" t="s">
        <v>1890</v>
      </c>
      <c r="D5183" s="3" t="s">
        <v>2221</v>
      </c>
      <c r="E5183" s="4" t="s">
        <v>4485</v>
      </c>
      <c r="F5183" s="2">
        <v>44652</v>
      </c>
      <c r="G5183" s="5">
        <v>44655</v>
      </c>
      <c r="H5183" s="6">
        <v>75000</v>
      </c>
      <c r="I5183" s="7">
        <v>75000</v>
      </c>
      <c r="J5183" s="4" t="s">
        <v>37</v>
      </c>
      <c r="K5183" s="8" t="s">
        <v>16</v>
      </c>
      <c r="L5183" s="3" t="s">
        <v>386</v>
      </c>
    </row>
    <row r="5184" spans="1:12" ht="114.95" customHeight="1">
      <c r="A5184" s="32">
        <v>5127</v>
      </c>
      <c r="B5184" s="2">
        <v>44638</v>
      </c>
      <c r="C5184" s="3" t="s">
        <v>1890</v>
      </c>
      <c r="D5184" s="3" t="s">
        <v>4486</v>
      </c>
      <c r="E5184" s="4" t="s">
        <v>4487</v>
      </c>
      <c r="F5184" s="2">
        <v>44652</v>
      </c>
      <c r="G5184" s="5">
        <v>44655</v>
      </c>
      <c r="H5184" s="6">
        <v>450000</v>
      </c>
      <c r="I5184" s="7">
        <v>450000</v>
      </c>
      <c r="J5184" s="4" t="s">
        <v>15</v>
      </c>
      <c r="K5184" s="8" t="s">
        <v>16</v>
      </c>
      <c r="L5184" s="3" t="s">
        <v>386</v>
      </c>
    </row>
    <row r="5185" spans="1:12" ht="114.95" customHeight="1">
      <c r="A5185" s="32">
        <v>5128</v>
      </c>
      <c r="B5185" s="2">
        <v>44638</v>
      </c>
      <c r="C5185" s="3" t="s">
        <v>1890</v>
      </c>
      <c r="D5185" s="3" t="s">
        <v>2032</v>
      </c>
      <c r="E5185" s="4" t="s">
        <v>4487</v>
      </c>
      <c r="F5185" s="2">
        <v>44652</v>
      </c>
      <c r="G5185" s="5">
        <v>44655</v>
      </c>
      <c r="H5185" s="6">
        <v>450000</v>
      </c>
      <c r="I5185" s="7">
        <v>450000</v>
      </c>
      <c r="J5185" s="4" t="s">
        <v>15</v>
      </c>
      <c r="K5185" s="8" t="s">
        <v>16</v>
      </c>
      <c r="L5185" s="3" t="s">
        <v>386</v>
      </c>
    </row>
    <row r="5186" spans="1:12" ht="114.95" customHeight="1">
      <c r="A5186" s="32">
        <v>5129</v>
      </c>
      <c r="B5186" s="2">
        <v>44638</v>
      </c>
      <c r="C5186" s="3" t="s">
        <v>1890</v>
      </c>
      <c r="D5186" s="3" t="s">
        <v>4488</v>
      </c>
      <c r="E5186" s="4" t="s">
        <v>4487</v>
      </c>
      <c r="F5186" s="2">
        <v>44652</v>
      </c>
      <c r="G5186" s="5">
        <v>44655</v>
      </c>
      <c r="H5186" s="6">
        <v>450000</v>
      </c>
      <c r="I5186" s="7">
        <v>450000</v>
      </c>
      <c r="J5186" s="4" t="s">
        <v>15</v>
      </c>
      <c r="K5186" s="8" t="s">
        <v>16</v>
      </c>
      <c r="L5186" s="3" t="s">
        <v>386</v>
      </c>
    </row>
    <row r="5187" spans="1:12" ht="114.95" customHeight="1">
      <c r="A5187" s="32">
        <v>5130</v>
      </c>
      <c r="B5187" s="2">
        <v>44638</v>
      </c>
      <c r="C5187" s="3" t="s">
        <v>1890</v>
      </c>
      <c r="D5187" s="3" t="s">
        <v>4489</v>
      </c>
      <c r="E5187" s="4" t="s">
        <v>4487</v>
      </c>
      <c r="F5187" s="2">
        <v>44652</v>
      </c>
      <c r="G5187" s="5">
        <v>44655</v>
      </c>
      <c r="H5187" s="6">
        <v>450000</v>
      </c>
      <c r="I5187" s="7">
        <v>450000</v>
      </c>
      <c r="J5187" s="4" t="s">
        <v>15</v>
      </c>
      <c r="K5187" s="8" t="s">
        <v>16</v>
      </c>
      <c r="L5187" s="3" t="s">
        <v>386</v>
      </c>
    </row>
    <row r="5188" spans="1:12" ht="114.95" customHeight="1">
      <c r="A5188" s="32">
        <v>5131</v>
      </c>
      <c r="B5188" s="2">
        <v>44620</v>
      </c>
      <c r="C5188" s="3" t="s">
        <v>2334</v>
      </c>
      <c r="D5188" s="3" t="s">
        <v>4490</v>
      </c>
      <c r="E5188" s="4" t="s">
        <v>4491</v>
      </c>
      <c r="F5188" s="2">
        <v>44634</v>
      </c>
      <c r="G5188" s="5">
        <v>44634</v>
      </c>
      <c r="H5188" s="6">
        <v>68447</v>
      </c>
      <c r="I5188" s="7">
        <v>68447</v>
      </c>
      <c r="J5188" s="4" t="s">
        <v>15</v>
      </c>
      <c r="K5188" s="8" t="s">
        <v>16</v>
      </c>
      <c r="L5188" s="3" t="s">
        <v>386</v>
      </c>
    </row>
    <row r="5189" spans="1:12" ht="114.95" customHeight="1">
      <c r="A5189" s="32">
        <v>5132</v>
      </c>
      <c r="B5189" s="2">
        <v>44634</v>
      </c>
      <c r="C5189" s="3" t="s">
        <v>2334</v>
      </c>
      <c r="D5189" s="3" t="s">
        <v>4360</v>
      </c>
      <c r="E5189" s="4" t="s">
        <v>4492</v>
      </c>
      <c r="F5189" s="2">
        <v>44648</v>
      </c>
      <c r="G5189" s="5">
        <v>44648</v>
      </c>
      <c r="H5189" s="6">
        <v>26836</v>
      </c>
      <c r="I5189" s="7">
        <v>26836</v>
      </c>
      <c r="J5189" s="4" t="s">
        <v>64</v>
      </c>
      <c r="K5189" s="8" t="s">
        <v>16</v>
      </c>
      <c r="L5189" s="3" t="s">
        <v>386</v>
      </c>
    </row>
    <row r="5190" spans="1:12" ht="114.95" customHeight="1">
      <c r="A5190" s="32">
        <v>5133</v>
      </c>
      <c r="B5190" s="2">
        <v>44621</v>
      </c>
      <c r="C5190" s="3" t="s">
        <v>2386</v>
      </c>
      <c r="D5190" s="3" t="s">
        <v>765</v>
      </c>
      <c r="E5190" s="4" t="s">
        <v>2633</v>
      </c>
      <c r="F5190" s="2">
        <v>44635</v>
      </c>
      <c r="G5190" s="5">
        <v>44431</v>
      </c>
      <c r="H5190" s="6">
        <v>175000</v>
      </c>
      <c r="I5190" s="7">
        <v>250000</v>
      </c>
      <c r="J5190" s="4" t="s">
        <v>19</v>
      </c>
      <c r="K5190" s="8" t="s">
        <v>16</v>
      </c>
      <c r="L5190" s="3" t="s">
        <v>4313</v>
      </c>
    </row>
    <row r="5191" spans="1:12" ht="114.95" customHeight="1">
      <c r="A5191" s="32">
        <v>5134</v>
      </c>
      <c r="B5191" s="2">
        <v>44628</v>
      </c>
      <c r="C5191" s="3" t="s">
        <v>2413</v>
      </c>
      <c r="D5191" s="3" t="s">
        <v>1571</v>
      </c>
      <c r="E5191" s="4" t="s">
        <v>135</v>
      </c>
      <c r="F5191" s="2">
        <v>44642</v>
      </c>
      <c r="G5191" s="5">
        <v>44105</v>
      </c>
      <c r="H5191" s="6">
        <v>129000</v>
      </c>
      <c r="I5191" s="7">
        <v>129000</v>
      </c>
      <c r="J5191" s="4" t="s">
        <v>37</v>
      </c>
      <c r="K5191" s="8" t="s">
        <v>16</v>
      </c>
      <c r="L5191" s="3" t="s">
        <v>4313</v>
      </c>
    </row>
    <row r="5192" spans="1:12" ht="114.95" customHeight="1">
      <c r="A5192" s="32">
        <v>5135</v>
      </c>
      <c r="B5192" s="2">
        <v>44498</v>
      </c>
      <c r="C5192" s="3" t="s">
        <v>2447</v>
      </c>
      <c r="D5192" s="3" t="s">
        <v>4493</v>
      </c>
      <c r="E5192" s="4" t="s">
        <v>4494</v>
      </c>
      <c r="F5192" s="2">
        <v>44515</v>
      </c>
      <c r="G5192" s="5">
        <v>44406</v>
      </c>
      <c r="H5192" s="6">
        <v>25277</v>
      </c>
      <c r="I5192" s="7">
        <v>25277</v>
      </c>
      <c r="J5192" s="4" t="s">
        <v>51</v>
      </c>
      <c r="K5192" s="8" t="s">
        <v>16</v>
      </c>
      <c r="L5192" s="3" t="s">
        <v>4313</v>
      </c>
    </row>
    <row r="5193" spans="1:12" ht="114.95" customHeight="1">
      <c r="A5193" s="32">
        <v>5136</v>
      </c>
      <c r="B5193" s="2">
        <v>44629</v>
      </c>
      <c r="C5193" s="3" t="s">
        <v>2447</v>
      </c>
      <c r="D5193" s="3" t="s">
        <v>4128</v>
      </c>
      <c r="E5193" s="4" t="s">
        <v>4495</v>
      </c>
      <c r="F5193" s="2">
        <v>44643</v>
      </c>
      <c r="G5193" s="5">
        <v>44644</v>
      </c>
      <c r="H5193" s="6">
        <v>26000</v>
      </c>
      <c r="I5193" s="7">
        <v>42000</v>
      </c>
      <c r="J5193" s="4" t="s">
        <v>15</v>
      </c>
      <c r="K5193" s="8" t="s">
        <v>16</v>
      </c>
      <c r="L5193" s="3" t="s">
        <v>386</v>
      </c>
    </row>
    <row r="5194" spans="1:12" ht="114.95" customHeight="1">
      <c r="A5194" s="32">
        <v>5137</v>
      </c>
      <c r="B5194" s="2">
        <v>44630</v>
      </c>
      <c r="C5194" s="3" t="s">
        <v>2447</v>
      </c>
      <c r="D5194" s="3" t="s">
        <v>2501</v>
      </c>
      <c r="E5194" s="4" t="s">
        <v>4496</v>
      </c>
      <c r="F5194" s="2">
        <v>44644</v>
      </c>
      <c r="G5194" s="5">
        <v>44527</v>
      </c>
      <c r="H5194" s="6">
        <v>30000</v>
      </c>
      <c r="I5194" s="7">
        <v>99525</v>
      </c>
      <c r="J5194" s="4" t="s">
        <v>61</v>
      </c>
      <c r="K5194" s="8" t="s">
        <v>16</v>
      </c>
      <c r="L5194" s="3" t="s">
        <v>4313</v>
      </c>
    </row>
    <row r="5195" spans="1:12" ht="114.95" customHeight="1">
      <c r="A5195" s="32">
        <v>5138</v>
      </c>
      <c r="B5195" s="2">
        <v>44628</v>
      </c>
      <c r="C5195" s="3" t="s">
        <v>2542</v>
      </c>
      <c r="D5195" s="3" t="s">
        <v>2553</v>
      </c>
      <c r="E5195" s="4" t="s">
        <v>4497</v>
      </c>
      <c r="F5195" s="2">
        <v>44643</v>
      </c>
      <c r="G5195" s="5">
        <v>44407</v>
      </c>
      <c r="H5195" s="6">
        <v>50000</v>
      </c>
      <c r="I5195" s="7">
        <v>65000</v>
      </c>
      <c r="J5195" s="4" t="s">
        <v>37</v>
      </c>
      <c r="K5195" s="8" t="s">
        <v>16</v>
      </c>
      <c r="L5195" s="3" t="s">
        <v>4313</v>
      </c>
    </row>
    <row r="5196" spans="1:12" ht="114.95" customHeight="1">
      <c r="A5196" s="32">
        <v>5139</v>
      </c>
      <c r="B5196" s="2">
        <v>44627</v>
      </c>
      <c r="C5196" s="3" t="s">
        <v>2542</v>
      </c>
      <c r="D5196" s="3" t="s">
        <v>2553</v>
      </c>
      <c r="E5196" s="4" t="s">
        <v>4497</v>
      </c>
      <c r="F5196" s="2">
        <v>44642</v>
      </c>
      <c r="G5196" s="5">
        <v>44075</v>
      </c>
      <c r="H5196" s="6">
        <v>28800</v>
      </c>
      <c r="I5196" s="7">
        <v>40000</v>
      </c>
      <c r="J5196" s="4" t="s">
        <v>37</v>
      </c>
      <c r="K5196" s="8" t="s">
        <v>16</v>
      </c>
      <c r="L5196" s="3" t="s">
        <v>4313</v>
      </c>
    </row>
    <row r="5197" spans="1:12" ht="114.95" customHeight="1">
      <c r="A5197" s="32">
        <v>5140</v>
      </c>
      <c r="B5197" s="2">
        <v>44627</v>
      </c>
      <c r="C5197" s="3" t="s">
        <v>2542</v>
      </c>
      <c r="D5197" s="3" t="s">
        <v>4498</v>
      </c>
      <c r="E5197" s="4" t="s">
        <v>4499</v>
      </c>
      <c r="F5197" s="2">
        <v>44642</v>
      </c>
      <c r="G5197" s="5">
        <v>44431</v>
      </c>
      <c r="H5197" s="6">
        <v>35000</v>
      </c>
      <c r="I5197" s="7">
        <v>60000</v>
      </c>
      <c r="J5197" s="4" t="s">
        <v>51</v>
      </c>
      <c r="K5197" s="8" t="s">
        <v>16</v>
      </c>
      <c r="L5197" s="3" t="s">
        <v>4313</v>
      </c>
    </row>
    <row r="5198" spans="1:12" ht="114.95" customHeight="1">
      <c r="A5198" s="32">
        <v>5141</v>
      </c>
      <c r="B5198" s="2">
        <v>44628</v>
      </c>
      <c r="C5198" s="3" t="s">
        <v>2542</v>
      </c>
      <c r="D5198" s="3" t="s">
        <v>4500</v>
      </c>
      <c r="E5198" s="4" t="s">
        <v>1222</v>
      </c>
      <c r="F5198" s="2">
        <v>44643</v>
      </c>
      <c r="G5198" s="5">
        <v>44362</v>
      </c>
      <c r="H5198" s="6">
        <v>26000</v>
      </c>
      <c r="I5198" s="7">
        <v>45000</v>
      </c>
      <c r="J5198" s="4" t="s">
        <v>37</v>
      </c>
      <c r="K5198" s="8" t="s">
        <v>16</v>
      </c>
      <c r="L5198" s="3" t="s">
        <v>4313</v>
      </c>
    </row>
    <row r="5199" spans="1:12" ht="114.95" customHeight="1">
      <c r="A5199" s="32">
        <v>5142</v>
      </c>
      <c r="B5199" s="2">
        <v>44638</v>
      </c>
      <c r="C5199" s="3" t="s">
        <v>2601</v>
      </c>
      <c r="D5199" s="3" t="s">
        <v>1508</v>
      </c>
      <c r="E5199" s="4" t="s">
        <v>4420</v>
      </c>
      <c r="F5199" s="2">
        <v>44652</v>
      </c>
      <c r="G5199" s="5">
        <v>44483</v>
      </c>
      <c r="H5199" s="6">
        <v>50000</v>
      </c>
      <c r="I5199" s="7">
        <v>60000</v>
      </c>
      <c r="J5199" s="4" t="s">
        <v>51</v>
      </c>
      <c r="K5199" s="8" t="s">
        <v>16</v>
      </c>
      <c r="L5199" s="3" t="s">
        <v>4313</v>
      </c>
    </row>
    <row r="5200" spans="1:12" ht="114.95" customHeight="1">
      <c r="A5200" s="32">
        <v>5143</v>
      </c>
      <c r="B5200" s="2">
        <v>44641</v>
      </c>
      <c r="C5200" s="3" t="s">
        <v>2635</v>
      </c>
      <c r="D5200" s="3" t="s">
        <v>4501</v>
      </c>
      <c r="E5200" s="4" t="s">
        <v>468</v>
      </c>
      <c r="F5200" s="2">
        <v>44655</v>
      </c>
      <c r="G5200" s="5">
        <v>44539</v>
      </c>
      <c r="H5200" s="6">
        <v>25000</v>
      </c>
      <c r="I5200" s="7">
        <v>90000</v>
      </c>
      <c r="J5200" s="4" t="s">
        <v>51</v>
      </c>
      <c r="K5200" s="8" t="s">
        <v>16</v>
      </c>
      <c r="L5200" s="3" t="s">
        <v>4313</v>
      </c>
    </row>
    <row r="5201" spans="1:12" ht="114.95" customHeight="1">
      <c r="A5201" s="32">
        <v>5144</v>
      </c>
      <c r="B5201" s="2">
        <v>44615</v>
      </c>
      <c r="C5201" s="3" t="s">
        <v>2703</v>
      </c>
      <c r="D5201" s="3" t="s">
        <v>544</v>
      </c>
      <c r="E5201" s="4" t="s">
        <v>2969</v>
      </c>
      <c r="F5201" s="2">
        <v>44630</v>
      </c>
      <c r="G5201" s="5">
        <v>44630</v>
      </c>
      <c r="H5201" s="6">
        <v>32937</v>
      </c>
      <c r="I5201" s="7">
        <v>32937</v>
      </c>
      <c r="J5201" s="4" t="s">
        <v>64</v>
      </c>
      <c r="K5201" s="8" t="s">
        <v>16</v>
      </c>
      <c r="L5201" s="3" t="s">
        <v>386</v>
      </c>
    </row>
    <row r="5202" spans="1:12" ht="114.95" customHeight="1">
      <c r="A5202" s="32">
        <v>5145</v>
      </c>
      <c r="B5202" s="2">
        <v>44617</v>
      </c>
      <c r="C5202" s="3" t="s">
        <v>2703</v>
      </c>
      <c r="D5202" s="3" t="s">
        <v>4502</v>
      </c>
      <c r="E5202" s="4" t="s">
        <v>4503</v>
      </c>
      <c r="F5202" s="2">
        <v>44631</v>
      </c>
      <c r="G5202" s="5">
        <v>44636</v>
      </c>
      <c r="H5202" s="6">
        <v>49450</v>
      </c>
      <c r="I5202" s="7">
        <v>49450</v>
      </c>
      <c r="J5202" s="4" t="s">
        <v>15</v>
      </c>
      <c r="K5202" s="8" t="s">
        <v>16</v>
      </c>
      <c r="L5202" s="3" t="s">
        <v>386</v>
      </c>
    </row>
    <row r="5203" spans="1:12" ht="114.95" customHeight="1">
      <c r="A5203" s="32">
        <v>5146</v>
      </c>
      <c r="B5203" s="2">
        <v>44622</v>
      </c>
      <c r="C5203" s="3" t="s">
        <v>2703</v>
      </c>
      <c r="D5203" s="3" t="s">
        <v>1077</v>
      </c>
      <c r="E5203" s="4" t="s">
        <v>4504</v>
      </c>
      <c r="F5203" s="2">
        <v>44636</v>
      </c>
      <c r="G5203" s="5">
        <v>44637</v>
      </c>
      <c r="H5203" s="6">
        <v>639191</v>
      </c>
      <c r="I5203" s="7">
        <v>639191</v>
      </c>
      <c r="J5203" s="4" t="s">
        <v>15</v>
      </c>
      <c r="K5203" s="8" t="s">
        <v>16</v>
      </c>
      <c r="L5203" s="3" t="s">
        <v>386</v>
      </c>
    </row>
    <row r="5204" spans="1:12" ht="114.95" customHeight="1">
      <c r="A5204" s="32">
        <v>5147</v>
      </c>
      <c r="B5204" s="2">
        <v>44629</v>
      </c>
      <c r="C5204" s="3" t="s">
        <v>2703</v>
      </c>
      <c r="D5204" s="3" t="s">
        <v>4505</v>
      </c>
      <c r="E5204" s="4" t="s">
        <v>4506</v>
      </c>
      <c r="F5204" s="2">
        <v>44643</v>
      </c>
      <c r="G5204" s="5">
        <v>44644</v>
      </c>
      <c r="H5204" s="6">
        <v>369746</v>
      </c>
      <c r="I5204" s="7">
        <v>369746</v>
      </c>
      <c r="J5204" s="4" t="s">
        <v>15</v>
      </c>
      <c r="K5204" s="8" t="s">
        <v>16</v>
      </c>
      <c r="L5204" s="3" t="s">
        <v>386</v>
      </c>
    </row>
    <row r="5205" spans="1:12" ht="114.95" customHeight="1">
      <c r="A5205" s="32">
        <v>5148</v>
      </c>
      <c r="B5205" s="2">
        <v>44631</v>
      </c>
      <c r="C5205" s="3" t="s">
        <v>2703</v>
      </c>
      <c r="D5205" s="3" t="s">
        <v>4507</v>
      </c>
      <c r="E5205" s="4" t="s">
        <v>4508</v>
      </c>
      <c r="F5205" s="2">
        <v>44645</v>
      </c>
      <c r="G5205" s="5">
        <v>44645</v>
      </c>
      <c r="H5205" s="6">
        <v>175000</v>
      </c>
      <c r="I5205" s="7">
        <v>175000</v>
      </c>
      <c r="J5205" s="4" t="s">
        <v>64</v>
      </c>
      <c r="K5205" s="8" t="s">
        <v>16</v>
      </c>
      <c r="L5205" s="3" t="s">
        <v>386</v>
      </c>
    </row>
    <row r="5206" spans="1:12" ht="114.95" customHeight="1">
      <c r="A5206" s="32">
        <v>5149</v>
      </c>
      <c r="B5206" s="2">
        <v>44631</v>
      </c>
      <c r="C5206" s="3" t="s">
        <v>2703</v>
      </c>
      <c r="D5206" s="3" t="s">
        <v>4509</v>
      </c>
      <c r="E5206" s="4" t="s">
        <v>4510</v>
      </c>
      <c r="F5206" s="2">
        <v>44645</v>
      </c>
      <c r="G5206" s="5">
        <v>44652</v>
      </c>
      <c r="H5206" s="6">
        <v>65000</v>
      </c>
      <c r="I5206" s="7">
        <v>65000</v>
      </c>
      <c r="J5206" s="4" t="s">
        <v>15</v>
      </c>
      <c r="K5206" s="8" t="s">
        <v>16</v>
      </c>
      <c r="L5206" s="3" t="s">
        <v>386</v>
      </c>
    </row>
    <row r="5207" spans="1:12" ht="114.95" customHeight="1">
      <c r="A5207" s="32">
        <v>5150</v>
      </c>
      <c r="B5207" s="2">
        <v>44631</v>
      </c>
      <c r="C5207" s="3" t="s">
        <v>2703</v>
      </c>
      <c r="D5207" s="3" t="s">
        <v>4511</v>
      </c>
      <c r="E5207" s="4" t="s">
        <v>4510</v>
      </c>
      <c r="F5207" s="2">
        <v>44645</v>
      </c>
      <c r="G5207" s="5">
        <v>44648</v>
      </c>
      <c r="H5207" s="6">
        <v>100000</v>
      </c>
      <c r="I5207" s="7">
        <v>100000</v>
      </c>
      <c r="J5207" s="4" t="s">
        <v>15</v>
      </c>
      <c r="K5207" s="8" t="s">
        <v>16</v>
      </c>
      <c r="L5207" s="3" t="s">
        <v>386</v>
      </c>
    </row>
    <row r="5208" spans="1:12" ht="114.95" customHeight="1">
      <c r="A5208" s="32">
        <v>5151</v>
      </c>
      <c r="B5208" s="2">
        <v>44631</v>
      </c>
      <c r="C5208" s="3" t="s">
        <v>2703</v>
      </c>
      <c r="D5208" s="3" t="s">
        <v>4512</v>
      </c>
      <c r="E5208" s="4" t="s">
        <v>4510</v>
      </c>
      <c r="F5208" s="2">
        <v>44645</v>
      </c>
      <c r="G5208" s="5">
        <v>44648</v>
      </c>
      <c r="H5208" s="6">
        <v>110000</v>
      </c>
      <c r="I5208" s="7">
        <v>110000</v>
      </c>
      <c r="J5208" s="4" t="s">
        <v>15</v>
      </c>
      <c r="K5208" s="8" t="s">
        <v>16</v>
      </c>
      <c r="L5208" s="3" t="s">
        <v>386</v>
      </c>
    </row>
    <row r="5209" spans="1:12" ht="114.95" customHeight="1">
      <c r="A5209" s="32">
        <v>5152</v>
      </c>
      <c r="B5209" s="2">
        <v>44636</v>
      </c>
      <c r="C5209" s="3" t="s">
        <v>2703</v>
      </c>
      <c r="D5209" s="3" t="s">
        <v>229</v>
      </c>
      <c r="E5209" s="4" t="s">
        <v>3008</v>
      </c>
      <c r="F5209" s="2">
        <v>44650</v>
      </c>
      <c r="G5209" s="5">
        <v>44651</v>
      </c>
      <c r="H5209" s="6">
        <v>70065</v>
      </c>
      <c r="I5209" s="7">
        <v>70065</v>
      </c>
      <c r="J5209" s="4" t="s">
        <v>64</v>
      </c>
      <c r="K5209" s="8" t="s">
        <v>16</v>
      </c>
      <c r="L5209" s="3" t="s">
        <v>386</v>
      </c>
    </row>
    <row r="5210" spans="1:12" ht="114.95" customHeight="1">
      <c r="A5210" s="32">
        <v>5153</v>
      </c>
      <c r="B5210" s="2">
        <v>44637</v>
      </c>
      <c r="C5210" s="3" t="s">
        <v>2703</v>
      </c>
      <c r="D5210" s="3" t="s">
        <v>229</v>
      </c>
      <c r="E5210" s="4" t="s">
        <v>292</v>
      </c>
      <c r="F5210" s="2">
        <v>44651</v>
      </c>
      <c r="G5210" s="5">
        <v>44651</v>
      </c>
      <c r="H5210" s="6">
        <v>1240200</v>
      </c>
      <c r="I5210" s="7">
        <v>1240200</v>
      </c>
      <c r="J5210" s="4" t="s">
        <v>64</v>
      </c>
      <c r="K5210" s="8" t="s">
        <v>16</v>
      </c>
      <c r="L5210" s="3" t="s">
        <v>386</v>
      </c>
    </row>
    <row r="5211" spans="1:12" ht="114.95" customHeight="1">
      <c r="A5211" s="32">
        <v>5154</v>
      </c>
      <c r="B5211" s="2">
        <v>44642</v>
      </c>
      <c r="C5211" s="3" t="s">
        <v>2703</v>
      </c>
      <c r="D5211" s="3" t="s">
        <v>4513</v>
      </c>
      <c r="E5211" s="4" t="s">
        <v>4514</v>
      </c>
      <c r="F5211" s="2">
        <v>44656</v>
      </c>
      <c r="G5211" s="5">
        <v>44657</v>
      </c>
      <c r="H5211" s="6">
        <v>75000</v>
      </c>
      <c r="I5211" s="7">
        <v>75000</v>
      </c>
      <c r="J5211" s="4" t="s">
        <v>15</v>
      </c>
      <c r="K5211" s="8" t="s">
        <v>16</v>
      </c>
      <c r="L5211" s="3" t="s">
        <v>386</v>
      </c>
    </row>
    <row r="5212" spans="1:12" ht="114.95" customHeight="1">
      <c r="A5212" s="32">
        <v>5155</v>
      </c>
      <c r="B5212" s="2">
        <v>44642</v>
      </c>
      <c r="C5212" s="3" t="s">
        <v>2703</v>
      </c>
      <c r="D5212" s="3" t="s">
        <v>4515</v>
      </c>
      <c r="E5212" s="4" t="s">
        <v>4514</v>
      </c>
      <c r="F5212" s="2">
        <v>44656</v>
      </c>
      <c r="G5212" s="5">
        <v>44657</v>
      </c>
      <c r="H5212" s="6">
        <v>90000</v>
      </c>
      <c r="I5212" s="7">
        <v>90000</v>
      </c>
      <c r="J5212" s="4" t="s">
        <v>15</v>
      </c>
      <c r="K5212" s="8" t="s">
        <v>16</v>
      </c>
      <c r="L5212" s="3" t="s">
        <v>386</v>
      </c>
    </row>
    <row r="5213" spans="1:12" ht="114.95" customHeight="1">
      <c r="A5213" s="32">
        <v>5156</v>
      </c>
      <c r="B5213" s="2">
        <v>44642</v>
      </c>
      <c r="C5213" s="3" t="s">
        <v>2703</v>
      </c>
      <c r="D5213" s="3" t="s">
        <v>4516</v>
      </c>
      <c r="E5213" s="4" t="s">
        <v>4514</v>
      </c>
      <c r="F5213" s="2">
        <v>44656</v>
      </c>
      <c r="G5213" s="5">
        <v>44657</v>
      </c>
      <c r="H5213" s="6">
        <v>75000</v>
      </c>
      <c r="I5213" s="7">
        <v>75000</v>
      </c>
      <c r="J5213" s="4" t="s">
        <v>15</v>
      </c>
      <c r="K5213" s="8" t="s">
        <v>16</v>
      </c>
      <c r="L5213" s="3" t="s">
        <v>386</v>
      </c>
    </row>
    <row r="5214" spans="1:12" ht="114.95" customHeight="1">
      <c r="A5214" s="32">
        <v>5157</v>
      </c>
      <c r="B5214" s="2">
        <v>44642</v>
      </c>
      <c r="C5214" s="3" t="s">
        <v>2703</v>
      </c>
      <c r="D5214" s="3" t="s">
        <v>4517</v>
      </c>
      <c r="E5214" s="4" t="s">
        <v>4514</v>
      </c>
      <c r="F5214" s="2">
        <v>44656</v>
      </c>
      <c r="G5214" s="5">
        <v>44657</v>
      </c>
      <c r="H5214" s="6">
        <v>75000</v>
      </c>
      <c r="I5214" s="7">
        <v>75000</v>
      </c>
      <c r="J5214" s="4" t="s">
        <v>15</v>
      </c>
      <c r="K5214" s="8" t="s">
        <v>16</v>
      </c>
      <c r="L5214" s="3" t="s">
        <v>386</v>
      </c>
    </row>
    <row r="5215" spans="1:12" ht="114.95" customHeight="1">
      <c r="A5215" s="32">
        <v>5158</v>
      </c>
      <c r="B5215" s="2">
        <v>44627</v>
      </c>
      <c r="C5215" s="3" t="s">
        <v>3218</v>
      </c>
      <c r="D5215" s="3" t="s">
        <v>123</v>
      </c>
      <c r="E5215" s="4" t="s">
        <v>2066</v>
      </c>
      <c r="F5215" s="2">
        <v>44641</v>
      </c>
      <c r="G5215" s="5">
        <v>44440</v>
      </c>
      <c r="H5215" s="6">
        <v>582269</v>
      </c>
      <c r="I5215" s="7">
        <v>582269</v>
      </c>
      <c r="J5215" s="4" t="s">
        <v>73</v>
      </c>
      <c r="K5215" s="8" t="s">
        <v>16</v>
      </c>
      <c r="L5215" s="3" t="s">
        <v>4313</v>
      </c>
    </row>
    <row r="5216" spans="1:12" ht="114.95" customHeight="1">
      <c r="A5216" s="32">
        <v>5159</v>
      </c>
      <c r="B5216" s="2">
        <v>44627</v>
      </c>
      <c r="C5216" s="3" t="s">
        <v>3218</v>
      </c>
      <c r="D5216" s="3" t="s">
        <v>182</v>
      </c>
      <c r="E5216" s="4" t="s">
        <v>4518</v>
      </c>
      <c r="F5216" s="2">
        <v>44641</v>
      </c>
      <c r="G5216" s="5">
        <v>43889</v>
      </c>
      <c r="H5216" s="6">
        <v>13937820</v>
      </c>
      <c r="I5216" s="7">
        <v>13937820</v>
      </c>
      <c r="J5216" s="4" t="s">
        <v>153</v>
      </c>
      <c r="K5216" s="8" t="s">
        <v>16</v>
      </c>
      <c r="L5216" s="3" t="s">
        <v>4313</v>
      </c>
    </row>
    <row r="5217" spans="1:12" ht="114.95" customHeight="1">
      <c r="A5217" s="32">
        <v>5160</v>
      </c>
      <c r="B5217" s="2">
        <v>44627</v>
      </c>
      <c r="C5217" s="3" t="s">
        <v>3218</v>
      </c>
      <c r="D5217" s="3" t="s">
        <v>952</v>
      </c>
      <c r="E5217" s="4" t="s">
        <v>4519</v>
      </c>
      <c r="F5217" s="2">
        <v>44641</v>
      </c>
      <c r="G5217" s="5">
        <v>43983</v>
      </c>
      <c r="H5217" s="6">
        <v>32000</v>
      </c>
      <c r="I5217" s="7">
        <v>66000</v>
      </c>
      <c r="J5217" s="4" t="s">
        <v>73</v>
      </c>
      <c r="K5217" s="8" t="s">
        <v>16</v>
      </c>
      <c r="L5217" s="3" t="s">
        <v>4313</v>
      </c>
    </row>
    <row r="5218" spans="1:12" ht="114.95" customHeight="1">
      <c r="A5218" s="32">
        <v>5161</v>
      </c>
      <c r="B5218" s="2">
        <v>44627</v>
      </c>
      <c r="C5218" s="3" t="s">
        <v>3218</v>
      </c>
      <c r="D5218" s="3" t="s">
        <v>4520</v>
      </c>
      <c r="E5218" s="4" t="s">
        <v>4521</v>
      </c>
      <c r="F5218" s="2">
        <v>44641</v>
      </c>
      <c r="G5218" s="5">
        <v>44013</v>
      </c>
      <c r="H5218" s="6">
        <v>28988</v>
      </c>
      <c r="I5218" s="7">
        <v>28988</v>
      </c>
      <c r="J5218" s="4" t="s">
        <v>19</v>
      </c>
      <c r="K5218" s="8" t="s">
        <v>16</v>
      </c>
      <c r="L5218" s="3" t="s">
        <v>4313</v>
      </c>
    </row>
    <row r="5219" spans="1:12" ht="114.95" customHeight="1">
      <c r="A5219" s="32">
        <v>5162</v>
      </c>
      <c r="B5219" s="2">
        <v>44624</v>
      </c>
      <c r="C5219" s="3" t="s">
        <v>3252</v>
      </c>
      <c r="D5219" s="3" t="s">
        <v>217</v>
      </c>
      <c r="E5219" s="4" t="s">
        <v>4522</v>
      </c>
      <c r="F5219" s="2">
        <v>44638</v>
      </c>
      <c r="G5219" s="5">
        <v>44012</v>
      </c>
      <c r="H5219" s="6">
        <v>50000</v>
      </c>
      <c r="I5219" s="7">
        <v>70000</v>
      </c>
      <c r="J5219" s="4" t="s">
        <v>19</v>
      </c>
      <c r="K5219" s="8" t="s">
        <v>16</v>
      </c>
      <c r="L5219" s="3" t="s">
        <v>4313</v>
      </c>
    </row>
    <row r="5220" spans="1:12" ht="114.95" customHeight="1">
      <c r="A5220" s="32">
        <v>5163</v>
      </c>
      <c r="B5220" s="2">
        <v>44628</v>
      </c>
      <c r="C5220" s="3" t="s">
        <v>3252</v>
      </c>
      <c r="D5220" s="3" t="s">
        <v>2999</v>
      </c>
      <c r="E5220" s="4" t="s">
        <v>4523</v>
      </c>
      <c r="F5220" s="2">
        <v>44642</v>
      </c>
      <c r="G5220" s="5">
        <v>44058</v>
      </c>
      <c r="H5220" s="6">
        <v>25000</v>
      </c>
      <c r="I5220" s="7">
        <v>44700</v>
      </c>
      <c r="J5220" s="4" t="s">
        <v>15</v>
      </c>
      <c r="K5220" s="8" t="s">
        <v>16</v>
      </c>
      <c r="L5220" s="3" t="s">
        <v>4313</v>
      </c>
    </row>
    <row r="5221" spans="1:12" ht="114.95" customHeight="1">
      <c r="A5221" s="32">
        <v>5164</v>
      </c>
      <c r="B5221" s="2">
        <v>44628</v>
      </c>
      <c r="C5221" s="3" t="s">
        <v>3252</v>
      </c>
      <c r="D5221" s="3" t="s">
        <v>65</v>
      </c>
      <c r="E5221" s="4" t="s">
        <v>527</v>
      </c>
      <c r="F5221" s="2">
        <v>44642</v>
      </c>
      <c r="G5221" s="5">
        <v>44060</v>
      </c>
      <c r="H5221" s="6">
        <v>25000</v>
      </c>
      <c r="I5221" s="7">
        <v>113184</v>
      </c>
      <c r="J5221" s="4" t="s">
        <v>15</v>
      </c>
      <c r="K5221" s="8" t="s">
        <v>16</v>
      </c>
      <c r="L5221" s="3" t="s">
        <v>4313</v>
      </c>
    </row>
    <row r="5222" spans="1:12" ht="114.95" customHeight="1">
      <c r="A5222" s="32">
        <v>5165</v>
      </c>
      <c r="B5222" s="2">
        <v>44624</v>
      </c>
      <c r="C5222" s="3" t="s">
        <v>3252</v>
      </c>
      <c r="D5222" s="3" t="s">
        <v>123</v>
      </c>
      <c r="E5222" s="4" t="s">
        <v>4524</v>
      </c>
      <c r="F5222" s="2">
        <v>44638</v>
      </c>
      <c r="G5222" s="5">
        <v>44075</v>
      </c>
      <c r="H5222" s="6">
        <v>25000</v>
      </c>
      <c r="I5222" s="7">
        <v>32000</v>
      </c>
      <c r="J5222" s="4" t="s">
        <v>73</v>
      </c>
      <c r="K5222" s="8" t="s">
        <v>16</v>
      </c>
      <c r="L5222" s="3" t="s">
        <v>4313</v>
      </c>
    </row>
    <row r="5223" spans="1:12" ht="114.95" customHeight="1">
      <c r="A5223" s="32">
        <v>5166</v>
      </c>
      <c r="B5223" s="2">
        <v>44624</v>
      </c>
      <c r="C5223" s="3" t="s">
        <v>3252</v>
      </c>
      <c r="D5223" s="3" t="s">
        <v>256</v>
      </c>
      <c r="E5223" s="4" t="s">
        <v>4525</v>
      </c>
      <c r="F5223" s="2">
        <v>44638</v>
      </c>
      <c r="G5223" s="5">
        <v>44075</v>
      </c>
      <c r="H5223" s="6">
        <v>450000</v>
      </c>
      <c r="I5223" s="7">
        <v>500000</v>
      </c>
      <c r="J5223" s="4" t="s">
        <v>73</v>
      </c>
      <c r="K5223" s="8" t="s">
        <v>16</v>
      </c>
      <c r="L5223" s="3" t="s">
        <v>4313</v>
      </c>
    </row>
    <row r="5224" spans="1:12" ht="114.95" customHeight="1">
      <c r="A5224" s="32">
        <v>5167</v>
      </c>
      <c r="B5224" s="2">
        <v>44624</v>
      </c>
      <c r="C5224" s="3" t="s">
        <v>3252</v>
      </c>
      <c r="D5224" s="3" t="s">
        <v>360</v>
      </c>
      <c r="E5224" s="4" t="s">
        <v>2633</v>
      </c>
      <c r="F5224" s="2">
        <v>44638</v>
      </c>
      <c r="G5224" s="5">
        <v>44044</v>
      </c>
      <c r="H5224" s="6">
        <v>100000</v>
      </c>
      <c r="I5224" s="7">
        <v>10000</v>
      </c>
      <c r="J5224" s="4" t="s">
        <v>19</v>
      </c>
      <c r="K5224" s="8" t="s">
        <v>16</v>
      </c>
      <c r="L5224" s="3" t="s">
        <v>4313</v>
      </c>
    </row>
    <row r="5225" spans="1:12" ht="114.95" customHeight="1">
      <c r="A5225" s="32">
        <v>5168</v>
      </c>
      <c r="B5225" s="2">
        <v>44624</v>
      </c>
      <c r="C5225" s="3" t="s">
        <v>3252</v>
      </c>
      <c r="D5225" s="3" t="s">
        <v>188</v>
      </c>
      <c r="E5225" s="4" t="s">
        <v>4526</v>
      </c>
      <c r="F5225" s="2">
        <v>44638</v>
      </c>
      <c r="G5225" s="5">
        <v>44013</v>
      </c>
      <c r="H5225" s="6">
        <v>50000</v>
      </c>
      <c r="I5225" s="7">
        <v>50000</v>
      </c>
      <c r="J5225" s="4" t="s">
        <v>73</v>
      </c>
      <c r="K5225" s="8" t="s">
        <v>16</v>
      </c>
      <c r="L5225" s="3" t="s">
        <v>4313</v>
      </c>
    </row>
    <row r="5226" spans="1:12" ht="114.95" customHeight="1">
      <c r="A5226" s="32">
        <v>5169</v>
      </c>
      <c r="B5226" s="2">
        <v>44624</v>
      </c>
      <c r="C5226" s="3" t="s">
        <v>3252</v>
      </c>
      <c r="D5226" s="3" t="s">
        <v>129</v>
      </c>
      <c r="E5226" s="4" t="s">
        <v>4527</v>
      </c>
      <c r="F5226" s="2">
        <v>44638</v>
      </c>
      <c r="G5226" s="5">
        <v>44075</v>
      </c>
      <c r="H5226" s="6">
        <v>25000</v>
      </c>
      <c r="I5226" s="7">
        <v>30000</v>
      </c>
      <c r="J5226" s="4" t="s">
        <v>73</v>
      </c>
      <c r="K5226" s="8" t="s">
        <v>16</v>
      </c>
      <c r="L5226" s="3" t="s">
        <v>4313</v>
      </c>
    </row>
    <row r="5227" spans="1:12" ht="114.95" customHeight="1">
      <c r="A5227" s="32">
        <v>5170</v>
      </c>
      <c r="B5227" s="2">
        <v>44624</v>
      </c>
      <c r="C5227" s="3" t="s">
        <v>3252</v>
      </c>
      <c r="D5227" s="3" t="s">
        <v>4528</v>
      </c>
      <c r="E5227" s="4" t="s">
        <v>4529</v>
      </c>
      <c r="F5227" s="2">
        <v>44638</v>
      </c>
      <c r="G5227" s="5">
        <v>44207</v>
      </c>
      <c r="H5227" s="6">
        <v>25000</v>
      </c>
      <c r="I5227" s="7">
        <v>28900</v>
      </c>
      <c r="J5227" s="4" t="s">
        <v>37</v>
      </c>
      <c r="K5227" s="8" t="s">
        <v>16</v>
      </c>
      <c r="L5227" s="3" t="s">
        <v>4313</v>
      </c>
    </row>
    <row r="5228" spans="1:12" ht="114.95" customHeight="1">
      <c r="A5228" s="32">
        <v>5171</v>
      </c>
      <c r="B5228" s="2">
        <v>44642</v>
      </c>
      <c r="C5228" s="3" t="s">
        <v>3344</v>
      </c>
      <c r="D5228" s="3" t="s">
        <v>434</v>
      </c>
      <c r="E5228" s="4" t="s">
        <v>4530</v>
      </c>
      <c r="F5228" s="2">
        <v>44656</v>
      </c>
      <c r="G5228" s="5">
        <v>44743</v>
      </c>
      <c r="H5228" s="6">
        <v>25000</v>
      </c>
      <c r="I5228" s="7">
        <v>50000</v>
      </c>
      <c r="J5228" s="4" t="s">
        <v>216</v>
      </c>
      <c r="K5228" s="8" t="s">
        <v>16</v>
      </c>
      <c r="L5228" s="3" t="s">
        <v>386</v>
      </c>
    </row>
    <row r="5229" spans="1:12" ht="114.95" customHeight="1">
      <c r="A5229" s="32">
        <v>5172</v>
      </c>
      <c r="B5229" s="2">
        <v>44624</v>
      </c>
      <c r="C5229" s="3" t="s">
        <v>3562</v>
      </c>
      <c r="D5229" s="3" t="s">
        <v>4531</v>
      </c>
      <c r="E5229" s="4" t="s">
        <v>4532</v>
      </c>
      <c r="F5229" s="2">
        <v>44638</v>
      </c>
      <c r="G5229" s="5">
        <v>44060</v>
      </c>
      <c r="H5229" s="6">
        <v>55000</v>
      </c>
      <c r="I5229" s="7">
        <v>55000</v>
      </c>
      <c r="J5229" s="4" t="s">
        <v>19</v>
      </c>
      <c r="K5229" s="8" t="s">
        <v>16</v>
      </c>
      <c r="L5229" s="3" t="s">
        <v>4313</v>
      </c>
    </row>
    <row r="5230" spans="1:12" ht="114.95" customHeight="1">
      <c r="A5230" s="32">
        <v>5173</v>
      </c>
      <c r="B5230" s="2">
        <v>44624</v>
      </c>
      <c r="C5230" s="3" t="s">
        <v>3562</v>
      </c>
      <c r="D5230" s="3" t="s">
        <v>4531</v>
      </c>
      <c r="E5230" s="4" t="s">
        <v>4532</v>
      </c>
      <c r="F5230" s="2">
        <v>44638</v>
      </c>
      <c r="G5230" s="5">
        <v>44410</v>
      </c>
      <c r="H5230" s="6">
        <v>55000</v>
      </c>
      <c r="I5230" s="7">
        <v>55000</v>
      </c>
      <c r="J5230" s="4" t="s">
        <v>19</v>
      </c>
      <c r="K5230" s="8" t="s">
        <v>16</v>
      </c>
      <c r="L5230" s="3" t="s">
        <v>4313</v>
      </c>
    </row>
    <row r="5231" spans="1:12" ht="114.95" customHeight="1">
      <c r="A5231" s="32">
        <v>5174</v>
      </c>
      <c r="B5231" s="2">
        <v>44624</v>
      </c>
      <c r="C5231" s="3" t="s">
        <v>3562</v>
      </c>
      <c r="D5231" s="3" t="s">
        <v>1329</v>
      </c>
      <c r="E5231" s="4" t="s">
        <v>4533</v>
      </c>
      <c r="F5231" s="2">
        <v>44638</v>
      </c>
      <c r="G5231" s="5">
        <v>44287</v>
      </c>
      <c r="H5231" s="6">
        <v>25000</v>
      </c>
      <c r="I5231" s="7">
        <v>50000</v>
      </c>
      <c r="J5231" s="4" t="s">
        <v>19</v>
      </c>
      <c r="K5231" s="8" t="s">
        <v>16</v>
      </c>
      <c r="L5231" s="3" t="s">
        <v>4313</v>
      </c>
    </row>
    <row r="5232" spans="1:12" ht="114.95" customHeight="1">
      <c r="A5232" s="32">
        <v>5175</v>
      </c>
      <c r="B5232" s="2">
        <v>44627</v>
      </c>
      <c r="C5232" s="3" t="s">
        <v>3672</v>
      </c>
      <c r="D5232" s="3" t="s">
        <v>3351</v>
      </c>
      <c r="E5232" s="4" t="s">
        <v>4534</v>
      </c>
      <c r="F5232" s="2">
        <v>44641</v>
      </c>
      <c r="G5232" s="5">
        <v>44080</v>
      </c>
      <c r="H5232" s="6">
        <v>90000</v>
      </c>
      <c r="I5232" s="7">
        <v>120000</v>
      </c>
      <c r="J5232" s="4" t="s">
        <v>15</v>
      </c>
      <c r="K5232" s="8" t="s">
        <v>16</v>
      </c>
      <c r="L5232" s="3" t="s">
        <v>4313</v>
      </c>
    </row>
    <row r="5233" spans="1:12" ht="114.95" customHeight="1">
      <c r="A5233" s="32">
        <v>5176</v>
      </c>
      <c r="B5233" s="2">
        <v>44627</v>
      </c>
      <c r="C5233" s="3" t="s">
        <v>3672</v>
      </c>
      <c r="D5233" s="3" t="s">
        <v>129</v>
      </c>
      <c r="E5233" s="4" t="s">
        <v>4535</v>
      </c>
      <c r="F5233" s="2">
        <v>44642</v>
      </c>
      <c r="G5233" s="5">
        <v>44075</v>
      </c>
      <c r="H5233" s="6">
        <v>25000</v>
      </c>
      <c r="I5233" s="7">
        <v>35000</v>
      </c>
      <c r="J5233" s="4" t="s">
        <v>73</v>
      </c>
      <c r="K5233" s="8" t="s">
        <v>16</v>
      </c>
      <c r="L5233" s="3" t="s">
        <v>4313</v>
      </c>
    </row>
    <row r="5234" spans="1:12" ht="114.95" customHeight="1">
      <c r="A5234" s="32">
        <v>5177</v>
      </c>
      <c r="B5234" s="2">
        <v>44627</v>
      </c>
      <c r="C5234" s="3" t="s">
        <v>3672</v>
      </c>
      <c r="D5234" s="3" t="s">
        <v>256</v>
      </c>
      <c r="E5234" s="4" t="s">
        <v>4536</v>
      </c>
      <c r="F5234" s="2">
        <v>44642</v>
      </c>
      <c r="G5234" s="5">
        <v>44075</v>
      </c>
      <c r="H5234" s="6">
        <v>275000</v>
      </c>
      <c r="I5234" s="7">
        <v>350000</v>
      </c>
      <c r="J5234" s="4" t="s">
        <v>73</v>
      </c>
      <c r="K5234" s="8" t="s">
        <v>16</v>
      </c>
      <c r="L5234" s="3" t="s">
        <v>4313</v>
      </c>
    </row>
    <row r="5235" spans="1:12" ht="114.95" customHeight="1">
      <c r="A5235" s="32">
        <v>5178</v>
      </c>
      <c r="B5235" s="2">
        <v>44623</v>
      </c>
      <c r="C5235" s="3" t="s">
        <v>3694</v>
      </c>
      <c r="D5235" s="3" t="s">
        <v>879</v>
      </c>
      <c r="E5235" s="4" t="s">
        <v>88</v>
      </c>
      <c r="F5235" s="2">
        <v>44637</v>
      </c>
      <c r="G5235" s="5">
        <v>44013</v>
      </c>
      <c r="H5235" s="6">
        <v>34425</v>
      </c>
      <c r="I5235" s="7">
        <v>34425</v>
      </c>
      <c r="J5235" s="4" t="s">
        <v>51</v>
      </c>
      <c r="K5235" s="8" t="s">
        <v>16</v>
      </c>
      <c r="L5235" s="3" t="s">
        <v>4313</v>
      </c>
    </row>
    <row r="5236" spans="1:12" ht="114.95" customHeight="1">
      <c r="A5236" s="32">
        <v>5179</v>
      </c>
      <c r="B5236" s="2">
        <v>44636</v>
      </c>
      <c r="C5236" s="3" t="s">
        <v>3730</v>
      </c>
      <c r="D5236" s="3" t="s">
        <v>3738</v>
      </c>
      <c r="E5236" s="4" t="s">
        <v>4537</v>
      </c>
      <c r="F5236" s="2">
        <v>44650</v>
      </c>
      <c r="G5236" s="5">
        <v>44743</v>
      </c>
      <c r="H5236" s="6">
        <v>170000</v>
      </c>
      <c r="I5236" s="7">
        <v>250000</v>
      </c>
      <c r="J5236" s="4" t="s">
        <v>19</v>
      </c>
      <c r="K5236" s="8" t="s">
        <v>16</v>
      </c>
      <c r="L5236" s="3" t="s">
        <v>386</v>
      </c>
    </row>
    <row r="5237" spans="1:12" ht="114.95" customHeight="1">
      <c r="A5237" s="32">
        <v>5180</v>
      </c>
      <c r="B5237" s="2">
        <v>44636</v>
      </c>
      <c r="C5237" s="3" t="s">
        <v>3730</v>
      </c>
      <c r="D5237" s="3" t="s">
        <v>3752</v>
      </c>
      <c r="E5237" s="4" t="s">
        <v>3753</v>
      </c>
      <c r="F5237" s="2">
        <v>44650</v>
      </c>
      <c r="G5237" s="5">
        <v>44743</v>
      </c>
      <c r="H5237" s="6">
        <v>25000</v>
      </c>
      <c r="I5237" s="7">
        <v>100000</v>
      </c>
      <c r="J5237" s="4" t="s">
        <v>19</v>
      </c>
      <c r="K5237" s="8" t="s">
        <v>16</v>
      </c>
      <c r="L5237" s="3" t="s">
        <v>386</v>
      </c>
    </row>
    <row r="5238" spans="1:12" ht="114.95" customHeight="1">
      <c r="A5238" s="32">
        <v>5181</v>
      </c>
      <c r="B5238" s="2">
        <v>44636</v>
      </c>
      <c r="C5238" s="3" t="s">
        <v>3730</v>
      </c>
      <c r="D5238" s="3" t="s">
        <v>3755</v>
      </c>
      <c r="E5238" s="4" t="s">
        <v>4538</v>
      </c>
      <c r="F5238" s="2">
        <v>44650</v>
      </c>
      <c r="G5238" s="5">
        <v>44743</v>
      </c>
      <c r="H5238" s="6">
        <v>25000</v>
      </c>
      <c r="I5238" s="7">
        <v>100000</v>
      </c>
      <c r="J5238" s="4" t="s">
        <v>19</v>
      </c>
      <c r="K5238" s="8" t="s">
        <v>16</v>
      </c>
      <c r="L5238" s="3" t="s">
        <v>386</v>
      </c>
    </row>
    <row r="5239" spans="1:12" ht="114.95" customHeight="1">
      <c r="A5239" s="32">
        <v>5182</v>
      </c>
      <c r="B5239" s="2">
        <v>44636</v>
      </c>
      <c r="C5239" s="3" t="s">
        <v>3730</v>
      </c>
      <c r="D5239" s="3" t="s">
        <v>70</v>
      </c>
      <c r="E5239" s="4" t="s">
        <v>4539</v>
      </c>
      <c r="F5239" s="2">
        <v>44650</v>
      </c>
      <c r="G5239" s="5">
        <v>44743</v>
      </c>
      <c r="H5239" s="6">
        <v>25000</v>
      </c>
      <c r="I5239" s="7">
        <v>50000</v>
      </c>
      <c r="J5239" s="4" t="s">
        <v>19</v>
      </c>
      <c r="K5239" s="8" t="s">
        <v>16</v>
      </c>
      <c r="L5239" s="3" t="s">
        <v>386</v>
      </c>
    </row>
    <row r="5240" spans="1:12" ht="114.95" customHeight="1">
      <c r="A5240" s="32">
        <v>5183</v>
      </c>
      <c r="B5240" s="2">
        <v>44624</v>
      </c>
      <c r="C5240" s="3" t="s">
        <v>3895</v>
      </c>
      <c r="D5240" s="3" t="s">
        <v>1090</v>
      </c>
      <c r="E5240" s="4" t="s">
        <v>1841</v>
      </c>
      <c r="F5240" s="2">
        <v>44638</v>
      </c>
      <c r="G5240" s="5">
        <v>44621</v>
      </c>
      <c r="H5240" s="6">
        <v>257000</v>
      </c>
      <c r="I5240" s="7">
        <v>278000</v>
      </c>
      <c r="J5240" s="4" t="s">
        <v>19</v>
      </c>
      <c r="K5240" s="8" t="s">
        <v>16</v>
      </c>
      <c r="L5240" s="3" t="s">
        <v>386</v>
      </c>
    </row>
    <row r="5241" spans="1:12" ht="114.95" customHeight="1">
      <c r="A5241" s="32">
        <v>5184</v>
      </c>
      <c r="B5241" s="2">
        <v>44629</v>
      </c>
      <c r="C5241" s="3" t="s">
        <v>3933</v>
      </c>
      <c r="D5241" s="3" t="s">
        <v>1194</v>
      </c>
      <c r="E5241" s="4" t="s">
        <v>4540</v>
      </c>
      <c r="F5241" s="2">
        <v>44643</v>
      </c>
      <c r="G5241" s="5">
        <v>44643</v>
      </c>
      <c r="H5241" s="6">
        <v>30000</v>
      </c>
      <c r="I5241" s="7">
        <v>100000</v>
      </c>
      <c r="J5241" s="4" t="s">
        <v>1619</v>
      </c>
      <c r="K5241" s="8" t="s">
        <v>16</v>
      </c>
      <c r="L5241" s="3" t="s">
        <v>386</v>
      </c>
    </row>
    <row r="5242" spans="1:12" ht="114.95" customHeight="1">
      <c r="A5242" s="32">
        <v>5185</v>
      </c>
      <c r="B5242" s="2">
        <v>44636</v>
      </c>
      <c r="C5242" s="3" t="s">
        <v>3933</v>
      </c>
      <c r="D5242" s="3" t="s">
        <v>164</v>
      </c>
      <c r="E5242" s="4" t="s">
        <v>4541</v>
      </c>
      <c r="F5242" s="2">
        <v>44650</v>
      </c>
      <c r="G5242" s="5">
        <v>44743</v>
      </c>
      <c r="H5242" s="6">
        <v>26250</v>
      </c>
      <c r="I5242" s="7">
        <v>35000</v>
      </c>
      <c r="J5242" s="4" t="s">
        <v>4409</v>
      </c>
      <c r="K5242" s="8" t="s">
        <v>16</v>
      </c>
      <c r="L5242" s="3" t="s">
        <v>386</v>
      </c>
    </row>
    <row r="5243" spans="1:12" ht="114.95" customHeight="1">
      <c r="A5243" s="32">
        <v>5186</v>
      </c>
      <c r="B5243" s="2">
        <v>44616</v>
      </c>
      <c r="C5243" s="3" t="s">
        <v>3975</v>
      </c>
      <c r="D5243" s="3" t="s">
        <v>4542</v>
      </c>
      <c r="E5243" s="4" t="s">
        <v>4543</v>
      </c>
      <c r="F5243" s="2">
        <v>44630</v>
      </c>
      <c r="G5243" s="5">
        <v>44631</v>
      </c>
      <c r="H5243" s="6">
        <v>136000</v>
      </c>
      <c r="I5243" s="7">
        <v>165000</v>
      </c>
      <c r="J5243" s="4" t="s">
        <v>15</v>
      </c>
      <c r="K5243" s="8" t="s">
        <v>16</v>
      </c>
      <c r="L5243" s="3" t="s">
        <v>386</v>
      </c>
    </row>
    <row r="5244" spans="1:12" ht="114.95" customHeight="1">
      <c r="A5244" s="32">
        <v>5187</v>
      </c>
      <c r="B5244" s="2">
        <v>44620</v>
      </c>
      <c r="C5244" s="3" t="s">
        <v>3975</v>
      </c>
      <c r="D5244" s="3" t="s">
        <v>3994</v>
      </c>
      <c r="E5244" s="4" t="s">
        <v>4544</v>
      </c>
      <c r="F5244" s="2">
        <v>44634</v>
      </c>
      <c r="G5244" s="5">
        <v>44635</v>
      </c>
      <c r="H5244" s="6">
        <v>29000</v>
      </c>
      <c r="I5244" s="7">
        <v>40000</v>
      </c>
      <c r="J5244" s="4" t="s">
        <v>15</v>
      </c>
      <c r="K5244" s="8" t="s">
        <v>16</v>
      </c>
      <c r="L5244" s="3" t="s">
        <v>386</v>
      </c>
    </row>
    <row r="5245" spans="1:12" ht="114.95" customHeight="1">
      <c r="A5245" s="32">
        <v>5188</v>
      </c>
      <c r="B5245" s="2">
        <v>44635</v>
      </c>
      <c r="C5245" s="3" t="s">
        <v>4038</v>
      </c>
      <c r="D5245" s="3" t="s">
        <v>84</v>
      </c>
      <c r="E5245" s="4" t="s">
        <v>4545</v>
      </c>
      <c r="F5245" s="2">
        <v>44649</v>
      </c>
      <c r="G5245" s="5">
        <v>44743</v>
      </c>
      <c r="H5245" s="6">
        <v>32958</v>
      </c>
      <c r="I5245" s="7">
        <v>32958</v>
      </c>
      <c r="J5245" s="4" t="s">
        <v>216</v>
      </c>
      <c r="K5245" s="8" t="s">
        <v>16</v>
      </c>
      <c r="L5245" s="3" t="s">
        <v>386</v>
      </c>
    </row>
    <row r="5246" spans="1:12" ht="114.95" customHeight="1">
      <c r="A5246" s="32">
        <v>5189</v>
      </c>
      <c r="B5246" s="2">
        <v>44463</v>
      </c>
      <c r="C5246" s="3" t="s">
        <v>4154</v>
      </c>
      <c r="D5246" s="3" t="s">
        <v>666</v>
      </c>
      <c r="E5246" s="4" t="s">
        <v>559</v>
      </c>
      <c r="F5246" s="2">
        <v>44477</v>
      </c>
      <c r="G5246" s="5">
        <v>44477</v>
      </c>
      <c r="H5246" s="6">
        <v>35000</v>
      </c>
      <c r="I5246" s="7">
        <v>95000</v>
      </c>
      <c r="J5246" s="4" t="s">
        <v>15</v>
      </c>
      <c r="K5246" s="8" t="s">
        <v>16</v>
      </c>
      <c r="L5246" s="3" t="s">
        <v>4313</v>
      </c>
    </row>
    <row r="5247" spans="1:12" ht="114.95" customHeight="1">
      <c r="A5247" s="32">
        <v>5190</v>
      </c>
      <c r="B5247" s="56">
        <v>44621</v>
      </c>
      <c r="C5247" s="57" t="s">
        <v>4268</v>
      </c>
      <c r="D5247" s="57" t="s">
        <v>2572</v>
      </c>
      <c r="E5247" s="58" t="s">
        <v>4546</v>
      </c>
      <c r="F5247" s="56">
        <v>44635</v>
      </c>
      <c r="G5247" s="59">
        <v>44624</v>
      </c>
      <c r="H5247" s="60">
        <v>60000</v>
      </c>
      <c r="I5247" s="61">
        <v>60000</v>
      </c>
      <c r="J5247" s="58" t="s">
        <v>15</v>
      </c>
      <c r="K5247" s="62" t="s">
        <v>16</v>
      </c>
      <c r="L5247" s="57" t="s">
        <v>386</v>
      </c>
    </row>
    <row r="5248" spans="1:12" ht="114.95" customHeight="1">
      <c r="A5248" s="74">
        <v>5250</v>
      </c>
      <c r="B5248" s="71">
        <v>44655</v>
      </c>
      <c r="C5248" s="72" t="s">
        <v>243</v>
      </c>
      <c r="D5248" s="72" t="s">
        <v>134</v>
      </c>
      <c r="E5248" s="72" t="s">
        <v>2633</v>
      </c>
      <c r="F5248" s="71">
        <v>44670</v>
      </c>
      <c r="G5248" s="71">
        <v>44652</v>
      </c>
      <c r="H5248" s="73">
        <v>25000</v>
      </c>
      <c r="I5248" s="73">
        <v>90000</v>
      </c>
      <c r="J5248" s="72" t="s">
        <v>61</v>
      </c>
      <c r="K5248" s="72" t="s">
        <v>16</v>
      </c>
      <c r="L5248" s="72" t="s">
        <v>386</v>
      </c>
    </row>
    <row r="5249" spans="1:12" ht="114.95" customHeight="1">
      <c r="A5249" s="32">
        <v>5251</v>
      </c>
      <c r="B5249" s="2">
        <v>44658</v>
      </c>
      <c r="C5249" s="3" t="s">
        <v>243</v>
      </c>
      <c r="D5249" s="3" t="s">
        <v>985</v>
      </c>
      <c r="E5249" s="4" t="s">
        <v>4547</v>
      </c>
      <c r="F5249" s="2">
        <v>44673</v>
      </c>
      <c r="G5249" s="5">
        <v>44243</v>
      </c>
      <c r="H5249" s="6">
        <v>25000</v>
      </c>
      <c r="I5249" s="7">
        <v>48000</v>
      </c>
      <c r="J5249" s="4" t="s">
        <v>51</v>
      </c>
      <c r="K5249" s="8" t="s">
        <v>16</v>
      </c>
      <c r="L5249" s="3" t="s">
        <v>386</v>
      </c>
    </row>
    <row r="5250" spans="1:12" ht="114.95" customHeight="1">
      <c r="A5250" s="32">
        <v>5252</v>
      </c>
      <c r="B5250" s="2">
        <v>44663</v>
      </c>
      <c r="C5250" s="3" t="s">
        <v>387</v>
      </c>
      <c r="D5250" s="3" t="s">
        <v>417</v>
      </c>
      <c r="E5250" s="4" t="s">
        <v>4548</v>
      </c>
      <c r="F5250" s="2">
        <v>44678</v>
      </c>
      <c r="G5250" s="5">
        <v>44562</v>
      </c>
      <c r="H5250" s="6">
        <v>9100245</v>
      </c>
      <c r="I5250" s="7">
        <v>9300245</v>
      </c>
      <c r="J5250" s="4" t="s">
        <v>19</v>
      </c>
      <c r="K5250" s="8" t="s">
        <v>16</v>
      </c>
      <c r="L5250" s="3" t="s">
        <v>386</v>
      </c>
    </row>
    <row r="5251" spans="1:12" ht="114.95" customHeight="1">
      <c r="A5251" s="32">
        <v>5253</v>
      </c>
      <c r="B5251" s="2">
        <v>44665</v>
      </c>
      <c r="C5251" s="3" t="s">
        <v>387</v>
      </c>
      <c r="D5251" s="3" t="s">
        <v>490</v>
      </c>
      <c r="E5251" s="4" t="s">
        <v>4549</v>
      </c>
      <c r="F5251" s="2">
        <v>44680</v>
      </c>
      <c r="G5251" s="5">
        <v>44682</v>
      </c>
      <c r="H5251" s="6">
        <v>35000</v>
      </c>
      <c r="I5251" s="7">
        <v>85000</v>
      </c>
      <c r="J5251" s="4" t="s">
        <v>19</v>
      </c>
      <c r="K5251" s="8" t="s">
        <v>16</v>
      </c>
      <c r="L5251" s="3" t="s">
        <v>386</v>
      </c>
    </row>
    <row r="5252" spans="1:12" ht="114.95" customHeight="1">
      <c r="A5252" s="32">
        <v>5254</v>
      </c>
      <c r="B5252" s="2">
        <v>44650</v>
      </c>
      <c r="C5252" s="3" t="s">
        <v>741</v>
      </c>
      <c r="D5252" s="3" t="s">
        <v>87</v>
      </c>
      <c r="E5252" s="4" t="s">
        <v>557</v>
      </c>
      <c r="F5252" s="2">
        <v>44664</v>
      </c>
      <c r="G5252" s="5">
        <v>44743</v>
      </c>
      <c r="H5252" s="6">
        <v>264733</v>
      </c>
      <c r="I5252" s="7">
        <v>264733</v>
      </c>
      <c r="J5252" s="4" t="s">
        <v>216</v>
      </c>
      <c r="K5252" s="8" t="s">
        <v>16</v>
      </c>
      <c r="L5252" s="3" t="s">
        <v>386</v>
      </c>
    </row>
    <row r="5253" spans="1:12" ht="114.95" customHeight="1">
      <c r="A5253" s="32">
        <v>5255</v>
      </c>
      <c r="B5253" s="2">
        <v>44655</v>
      </c>
      <c r="C5253" s="3" t="s">
        <v>1276</v>
      </c>
      <c r="D5253" s="3" t="s">
        <v>182</v>
      </c>
      <c r="E5253" s="4" t="s">
        <v>4550</v>
      </c>
      <c r="F5253" s="2">
        <v>44671</v>
      </c>
      <c r="G5253" s="5">
        <v>44671</v>
      </c>
      <c r="H5253" s="6">
        <v>731500</v>
      </c>
      <c r="I5253" s="7">
        <v>800000</v>
      </c>
      <c r="J5253" s="4" t="s">
        <v>15</v>
      </c>
      <c r="K5253" s="8" t="s">
        <v>16</v>
      </c>
      <c r="L5253" s="3" t="s">
        <v>386</v>
      </c>
    </row>
    <row r="5254" spans="1:12" ht="114.95" customHeight="1">
      <c r="A5254" s="32">
        <v>5256</v>
      </c>
      <c r="B5254" s="2">
        <v>44666</v>
      </c>
      <c r="C5254" s="3" t="s">
        <v>1845</v>
      </c>
      <c r="D5254" s="3" t="s">
        <v>225</v>
      </c>
      <c r="E5254" s="4" t="s">
        <v>2633</v>
      </c>
      <c r="F5254" s="2">
        <v>44680</v>
      </c>
      <c r="G5254" s="5">
        <v>44682</v>
      </c>
      <c r="H5254" s="6">
        <v>150000</v>
      </c>
      <c r="I5254" s="7">
        <v>750000</v>
      </c>
      <c r="J5254" s="4" t="s">
        <v>19</v>
      </c>
      <c r="K5254" s="8" t="s">
        <v>16</v>
      </c>
      <c r="L5254" s="3" t="s">
        <v>386</v>
      </c>
    </row>
    <row r="5255" spans="1:12" ht="114.95" customHeight="1">
      <c r="A5255" s="32">
        <v>5257</v>
      </c>
      <c r="B5255" s="2">
        <v>44673</v>
      </c>
      <c r="C5255" s="3" t="s">
        <v>1890</v>
      </c>
      <c r="D5255" s="3" t="s">
        <v>4551</v>
      </c>
      <c r="E5255" s="4" t="s">
        <v>4552</v>
      </c>
      <c r="F5255" s="2">
        <v>44687</v>
      </c>
      <c r="G5255" s="5">
        <v>44690</v>
      </c>
      <c r="H5255" s="6">
        <v>50000</v>
      </c>
      <c r="I5255" s="7">
        <v>50000</v>
      </c>
      <c r="J5255" s="4" t="s">
        <v>64</v>
      </c>
      <c r="K5255" s="8" t="s">
        <v>16</v>
      </c>
      <c r="L5255" s="3" t="s">
        <v>386</v>
      </c>
    </row>
    <row r="5256" spans="1:12" ht="114.95" customHeight="1">
      <c r="A5256" s="32">
        <v>5258</v>
      </c>
      <c r="B5256" s="2">
        <v>44673</v>
      </c>
      <c r="C5256" s="3" t="s">
        <v>1890</v>
      </c>
      <c r="D5256" s="3" t="s">
        <v>2240</v>
      </c>
      <c r="E5256" s="4" t="s">
        <v>4553</v>
      </c>
      <c r="F5256" s="2">
        <v>44687</v>
      </c>
      <c r="G5256" s="5">
        <v>44690</v>
      </c>
      <c r="H5256" s="6">
        <v>38925</v>
      </c>
      <c r="I5256" s="7">
        <v>38925</v>
      </c>
      <c r="J5256" s="4" t="s">
        <v>37</v>
      </c>
      <c r="K5256" s="8" t="s">
        <v>16</v>
      </c>
      <c r="L5256" s="3" t="s">
        <v>386</v>
      </c>
    </row>
    <row r="5257" spans="1:12" ht="114.95" customHeight="1">
      <c r="A5257" s="32">
        <v>5259</v>
      </c>
      <c r="B5257" s="2">
        <v>44673</v>
      </c>
      <c r="C5257" s="3" t="s">
        <v>1890</v>
      </c>
      <c r="D5257" s="3" t="s">
        <v>4554</v>
      </c>
      <c r="E5257" s="4" t="s">
        <v>4555</v>
      </c>
      <c r="F5257" s="2">
        <v>44687</v>
      </c>
      <c r="G5257" s="5">
        <v>44690</v>
      </c>
      <c r="H5257" s="6">
        <v>50000</v>
      </c>
      <c r="I5257" s="7">
        <v>50000</v>
      </c>
      <c r="J5257" s="4" t="s">
        <v>64</v>
      </c>
      <c r="K5257" s="8" t="s">
        <v>16</v>
      </c>
      <c r="L5257" s="3" t="s">
        <v>386</v>
      </c>
    </row>
    <row r="5258" spans="1:12" ht="114.95" customHeight="1">
      <c r="A5258" s="32">
        <v>5260</v>
      </c>
      <c r="B5258" s="2">
        <v>44673</v>
      </c>
      <c r="C5258" s="3" t="s">
        <v>1890</v>
      </c>
      <c r="D5258" s="3" t="s">
        <v>1367</v>
      </c>
      <c r="E5258" s="4" t="s">
        <v>4556</v>
      </c>
      <c r="F5258" s="2">
        <v>44687</v>
      </c>
      <c r="G5258" s="5">
        <v>44690</v>
      </c>
      <c r="H5258" s="6">
        <v>210000</v>
      </c>
      <c r="I5258" s="7">
        <v>210000</v>
      </c>
      <c r="J5258" s="4" t="s">
        <v>4557</v>
      </c>
      <c r="K5258" s="8" t="s">
        <v>16</v>
      </c>
      <c r="L5258" s="3" t="s">
        <v>386</v>
      </c>
    </row>
    <row r="5259" spans="1:12" ht="114.95" customHeight="1">
      <c r="A5259" s="32">
        <v>5261</v>
      </c>
      <c r="B5259" s="2">
        <v>44673</v>
      </c>
      <c r="C5259" s="3" t="s">
        <v>1890</v>
      </c>
      <c r="D5259" s="3" t="s">
        <v>4558</v>
      </c>
      <c r="E5259" s="4" t="s">
        <v>4559</v>
      </c>
      <c r="F5259" s="2">
        <v>44687</v>
      </c>
      <c r="G5259" s="5">
        <v>44690</v>
      </c>
      <c r="H5259" s="6">
        <v>255000</v>
      </c>
      <c r="I5259" s="7">
        <v>255000</v>
      </c>
      <c r="J5259" s="4" t="s">
        <v>4557</v>
      </c>
      <c r="K5259" s="8" t="s">
        <v>16</v>
      </c>
      <c r="L5259" s="3" t="s">
        <v>386</v>
      </c>
    </row>
    <row r="5260" spans="1:12" ht="114.95" customHeight="1">
      <c r="A5260" s="32">
        <v>5262</v>
      </c>
      <c r="B5260" s="2">
        <v>44673</v>
      </c>
      <c r="C5260" s="3" t="s">
        <v>1890</v>
      </c>
      <c r="D5260" s="3" t="s">
        <v>4560</v>
      </c>
      <c r="E5260" s="4" t="s">
        <v>4561</v>
      </c>
      <c r="F5260" s="2">
        <v>44687</v>
      </c>
      <c r="G5260" s="5">
        <v>44713</v>
      </c>
      <c r="H5260" s="6">
        <v>75000</v>
      </c>
      <c r="I5260" s="7">
        <v>75000</v>
      </c>
      <c r="J5260" s="4" t="s">
        <v>37</v>
      </c>
      <c r="K5260" s="8" t="s">
        <v>16</v>
      </c>
      <c r="L5260" s="3" t="s">
        <v>386</v>
      </c>
    </row>
    <row r="5261" spans="1:12" ht="114.95" customHeight="1">
      <c r="A5261" s="32">
        <v>5263</v>
      </c>
      <c r="B5261" s="2">
        <v>44673</v>
      </c>
      <c r="C5261" s="3" t="s">
        <v>1890</v>
      </c>
      <c r="D5261" s="3" t="s">
        <v>139</v>
      </c>
      <c r="E5261" s="4" t="s">
        <v>2295</v>
      </c>
      <c r="F5261" s="2">
        <v>44687</v>
      </c>
      <c r="G5261" s="5">
        <v>44690</v>
      </c>
      <c r="H5261" s="6">
        <v>2100000</v>
      </c>
      <c r="I5261" s="7">
        <v>2100000</v>
      </c>
      <c r="J5261" s="4" t="s">
        <v>64</v>
      </c>
      <c r="K5261" s="8" t="s">
        <v>16</v>
      </c>
      <c r="L5261" s="3" t="s">
        <v>386</v>
      </c>
    </row>
    <row r="5262" spans="1:12" ht="114.95" customHeight="1">
      <c r="A5262" s="32">
        <v>5264</v>
      </c>
      <c r="B5262" s="2">
        <v>44673</v>
      </c>
      <c r="C5262" s="3" t="s">
        <v>1890</v>
      </c>
      <c r="D5262" s="3" t="s">
        <v>4562</v>
      </c>
      <c r="E5262" s="4" t="s">
        <v>4563</v>
      </c>
      <c r="F5262" s="2">
        <v>44687</v>
      </c>
      <c r="G5262" s="5">
        <v>44690</v>
      </c>
      <c r="H5262" s="6">
        <v>25000</v>
      </c>
      <c r="I5262" s="7">
        <v>35000</v>
      </c>
      <c r="J5262" s="4" t="s">
        <v>61</v>
      </c>
      <c r="K5262" s="8" t="s">
        <v>16</v>
      </c>
      <c r="L5262" s="3" t="s">
        <v>386</v>
      </c>
    </row>
    <row r="5263" spans="1:12" ht="114.95" customHeight="1">
      <c r="A5263" s="32">
        <v>5265</v>
      </c>
      <c r="B5263" s="2">
        <v>44655</v>
      </c>
      <c r="C5263" s="3" t="s">
        <v>2394</v>
      </c>
      <c r="D5263" s="3" t="s">
        <v>4564</v>
      </c>
      <c r="E5263" s="4" t="s">
        <v>4565</v>
      </c>
      <c r="F5263" s="2">
        <v>44670</v>
      </c>
      <c r="G5263" s="5">
        <v>44042</v>
      </c>
      <c r="H5263" s="6">
        <v>25000</v>
      </c>
      <c r="I5263" s="7">
        <v>35000</v>
      </c>
      <c r="J5263" s="4" t="s">
        <v>16</v>
      </c>
      <c r="K5263" s="8" t="s">
        <v>16</v>
      </c>
      <c r="L5263" s="3" t="s">
        <v>4566</v>
      </c>
    </row>
    <row r="5264" spans="1:12" ht="114.95" customHeight="1">
      <c r="A5264" s="32">
        <v>5266</v>
      </c>
      <c r="B5264" s="2">
        <v>44655</v>
      </c>
      <c r="C5264" s="3" t="s">
        <v>2394</v>
      </c>
      <c r="D5264" s="3" t="s">
        <v>179</v>
      </c>
      <c r="E5264" s="4" t="s">
        <v>3538</v>
      </c>
      <c r="F5264" s="2">
        <v>44670</v>
      </c>
      <c r="G5264" s="5">
        <v>44377</v>
      </c>
      <c r="H5264" s="6">
        <v>700000</v>
      </c>
      <c r="I5264" s="7">
        <v>700000</v>
      </c>
      <c r="J5264" s="4" t="s">
        <v>16</v>
      </c>
      <c r="K5264" s="8" t="s">
        <v>16</v>
      </c>
      <c r="L5264" s="3" t="s">
        <v>4566</v>
      </c>
    </row>
    <row r="5265" spans="1:12" ht="114.95" customHeight="1">
      <c r="A5265" s="32">
        <v>5267</v>
      </c>
      <c r="B5265" s="2">
        <v>44655</v>
      </c>
      <c r="C5265" s="3" t="s">
        <v>2394</v>
      </c>
      <c r="D5265" s="3" t="s">
        <v>4567</v>
      </c>
      <c r="E5265" s="4" t="s">
        <v>4568</v>
      </c>
      <c r="F5265" s="2">
        <v>44670</v>
      </c>
      <c r="G5265" s="5">
        <v>44034</v>
      </c>
      <c r="H5265" s="6">
        <v>25000</v>
      </c>
      <c r="I5265" s="7">
        <v>29000</v>
      </c>
      <c r="J5265" s="4" t="s">
        <v>16</v>
      </c>
      <c r="K5265" s="8" t="s">
        <v>16</v>
      </c>
      <c r="L5265" s="3" t="s">
        <v>4566</v>
      </c>
    </row>
    <row r="5266" spans="1:12" ht="114.95" customHeight="1">
      <c r="A5266" s="32">
        <v>5268</v>
      </c>
      <c r="B5266" s="2">
        <v>44655</v>
      </c>
      <c r="C5266" s="3" t="s">
        <v>2394</v>
      </c>
      <c r="D5266" s="3" t="s">
        <v>569</v>
      </c>
      <c r="E5266" s="4" t="s">
        <v>4569</v>
      </c>
      <c r="F5266" s="2">
        <v>44670</v>
      </c>
      <c r="G5266" s="5">
        <v>44322</v>
      </c>
      <c r="H5266" s="6">
        <v>25000</v>
      </c>
      <c r="I5266" s="7">
        <v>29000</v>
      </c>
      <c r="J5266" s="4" t="s">
        <v>16</v>
      </c>
      <c r="K5266" s="8" t="s">
        <v>16</v>
      </c>
      <c r="L5266" s="3" t="s">
        <v>4566</v>
      </c>
    </row>
    <row r="5267" spans="1:12" ht="114.95" customHeight="1">
      <c r="A5267" s="32">
        <v>5269</v>
      </c>
      <c r="B5267" s="2">
        <v>44658</v>
      </c>
      <c r="C5267" s="3" t="s">
        <v>2394</v>
      </c>
      <c r="D5267" s="3" t="s">
        <v>4570</v>
      </c>
      <c r="E5267" s="4" t="s">
        <v>4571</v>
      </c>
      <c r="F5267" s="2">
        <v>44676</v>
      </c>
      <c r="G5267" s="5">
        <v>44013</v>
      </c>
      <c r="H5267" s="6">
        <v>25000</v>
      </c>
      <c r="I5267" s="7">
        <v>49700</v>
      </c>
      <c r="J5267" s="4" t="s">
        <v>16</v>
      </c>
      <c r="K5267" s="8" t="s">
        <v>16</v>
      </c>
      <c r="L5267" s="3" t="s">
        <v>4566</v>
      </c>
    </row>
    <row r="5268" spans="1:12" ht="114.95" customHeight="1">
      <c r="A5268" s="32">
        <v>5270</v>
      </c>
      <c r="B5268" s="2">
        <v>44658</v>
      </c>
      <c r="C5268" s="3" t="s">
        <v>2394</v>
      </c>
      <c r="D5268" s="3" t="s">
        <v>4572</v>
      </c>
      <c r="E5268" s="4" t="s">
        <v>559</v>
      </c>
      <c r="F5268" s="2">
        <v>44676</v>
      </c>
      <c r="G5268" s="5">
        <v>44013</v>
      </c>
      <c r="H5268" s="6">
        <v>145605</v>
      </c>
      <c r="I5268" s="7">
        <v>145605</v>
      </c>
      <c r="J5268" s="4" t="s">
        <v>16</v>
      </c>
      <c r="K5268" s="8" t="s">
        <v>16</v>
      </c>
      <c r="L5268" s="3" t="s">
        <v>4566</v>
      </c>
    </row>
    <row r="5269" spans="1:12" ht="114.95" customHeight="1">
      <c r="A5269" s="32">
        <v>5271</v>
      </c>
      <c r="B5269" s="2">
        <v>44658</v>
      </c>
      <c r="C5269" s="3" t="s">
        <v>2394</v>
      </c>
      <c r="D5269" s="3" t="s">
        <v>87</v>
      </c>
      <c r="E5269" s="4" t="s">
        <v>135</v>
      </c>
      <c r="F5269" s="2">
        <v>44676</v>
      </c>
      <c r="G5269" s="5">
        <v>44013</v>
      </c>
      <c r="H5269" s="6">
        <v>27850</v>
      </c>
      <c r="I5269" s="7">
        <v>27850</v>
      </c>
      <c r="J5269" s="4" t="s">
        <v>16</v>
      </c>
      <c r="K5269" s="8" t="s">
        <v>16</v>
      </c>
      <c r="L5269" s="3" t="s">
        <v>4566</v>
      </c>
    </row>
    <row r="5270" spans="1:12" ht="114.95" customHeight="1">
      <c r="A5270" s="32">
        <v>5272</v>
      </c>
      <c r="B5270" s="2">
        <v>44658</v>
      </c>
      <c r="C5270" s="3" t="s">
        <v>2394</v>
      </c>
      <c r="D5270" s="3" t="s">
        <v>1001</v>
      </c>
      <c r="E5270" s="4" t="s">
        <v>135</v>
      </c>
      <c r="F5270" s="2">
        <v>44676</v>
      </c>
      <c r="G5270" s="5">
        <v>44013</v>
      </c>
      <c r="H5270" s="6">
        <v>27393</v>
      </c>
      <c r="I5270" s="7">
        <v>27393</v>
      </c>
      <c r="J5270" s="4" t="s">
        <v>16</v>
      </c>
      <c r="K5270" s="8" t="s">
        <v>16</v>
      </c>
      <c r="L5270" s="3" t="s">
        <v>4566</v>
      </c>
    </row>
    <row r="5271" spans="1:12" ht="114.95" customHeight="1">
      <c r="A5271" s="32">
        <v>5273</v>
      </c>
      <c r="B5271" s="2">
        <v>44650</v>
      </c>
      <c r="C5271" s="3" t="s">
        <v>2447</v>
      </c>
      <c r="D5271" s="3" t="s">
        <v>1194</v>
      </c>
      <c r="E5271" s="4" t="s">
        <v>4573</v>
      </c>
      <c r="F5271" s="2">
        <v>44664</v>
      </c>
      <c r="G5271" s="5">
        <v>44607</v>
      </c>
      <c r="H5271" s="6">
        <v>45000</v>
      </c>
      <c r="I5271" s="7">
        <v>70000</v>
      </c>
      <c r="J5271" s="4" t="s">
        <v>19</v>
      </c>
      <c r="K5271" s="8" t="s">
        <v>16</v>
      </c>
      <c r="L5271" s="3" t="s">
        <v>386</v>
      </c>
    </row>
    <row r="5272" spans="1:12" ht="114.95" customHeight="1">
      <c r="A5272" s="32">
        <v>5274</v>
      </c>
      <c r="B5272" s="2">
        <v>44650</v>
      </c>
      <c r="C5272" s="3" t="s">
        <v>2447</v>
      </c>
      <c r="D5272" s="3" t="s">
        <v>2515</v>
      </c>
      <c r="E5272" s="4" t="s">
        <v>2066</v>
      </c>
      <c r="F5272" s="2">
        <v>44664</v>
      </c>
      <c r="G5272" s="5">
        <v>44470</v>
      </c>
      <c r="H5272" s="6">
        <v>325000</v>
      </c>
      <c r="I5272" s="7">
        <v>425000</v>
      </c>
      <c r="J5272" s="4" t="s">
        <v>19</v>
      </c>
      <c r="K5272" s="8" t="s">
        <v>16</v>
      </c>
      <c r="L5272" s="3" t="s">
        <v>386</v>
      </c>
    </row>
    <row r="5273" spans="1:12" ht="114.95" customHeight="1">
      <c r="A5273" s="32">
        <v>5275</v>
      </c>
      <c r="B5273" s="2">
        <v>44658</v>
      </c>
      <c r="C5273" s="3" t="s">
        <v>2447</v>
      </c>
      <c r="D5273" s="3" t="s">
        <v>2520</v>
      </c>
      <c r="E5273" s="4" t="s">
        <v>2521</v>
      </c>
      <c r="F5273" s="2">
        <v>44673</v>
      </c>
      <c r="G5273" s="5">
        <v>44440</v>
      </c>
      <c r="H5273" s="6">
        <v>40000</v>
      </c>
      <c r="I5273" s="7">
        <v>60000</v>
      </c>
      <c r="J5273" s="4" t="s">
        <v>19</v>
      </c>
      <c r="K5273" s="8" t="s">
        <v>16</v>
      </c>
      <c r="L5273" s="3" t="s">
        <v>386</v>
      </c>
    </row>
    <row r="5274" spans="1:12" ht="114.95" customHeight="1">
      <c r="A5274" s="32">
        <v>5276</v>
      </c>
      <c r="B5274" s="2">
        <v>44672</v>
      </c>
      <c r="C5274" s="3" t="s">
        <v>2447</v>
      </c>
      <c r="D5274" s="3" t="s">
        <v>4574</v>
      </c>
      <c r="E5274" s="4" t="s">
        <v>4575</v>
      </c>
      <c r="F5274" s="2">
        <v>44686</v>
      </c>
      <c r="G5274" s="5">
        <v>44539</v>
      </c>
      <c r="H5274" s="6">
        <v>30000</v>
      </c>
      <c r="I5274" s="7">
        <v>80000</v>
      </c>
      <c r="J5274" s="4" t="s">
        <v>51</v>
      </c>
      <c r="K5274" s="8" t="s">
        <v>16</v>
      </c>
      <c r="L5274" s="3" t="s">
        <v>386</v>
      </c>
    </row>
    <row r="5275" spans="1:12" ht="114.95" customHeight="1">
      <c r="A5275" s="32">
        <v>5277</v>
      </c>
      <c r="B5275" s="2">
        <v>44672</v>
      </c>
      <c r="C5275" s="3" t="s">
        <v>2447</v>
      </c>
      <c r="D5275" s="3" t="s">
        <v>1508</v>
      </c>
      <c r="E5275" s="4" t="s">
        <v>4576</v>
      </c>
      <c r="F5275" s="2">
        <v>44686</v>
      </c>
      <c r="G5275" s="5">
        <v>44472</v>
      </c>
      <c r="H5275" s="6">
        <v>25000</v>
      </c>
      <c r="I5275" s="7">
        <v>60000</v>
      </c>
      <c r="J5275" s="4" t="s">
        <v>61</v>
      </c>
      <c r="K5275" s="8" t="s">
        <v>16</v>
      </c>
      <c r="L5275" s="3" t="s">
        <v>386</v>
      </c>
    </row>
    <row r="5276" spans="1:12" ht="114.95" customHeight="1">
      <c r="A5276" s="32">
        <v>5278</v>
      </c>
      <c r="B5276" s="2">
        <v>44672</v>
      </c>
      <c r="C5276" s="3" t="s">
        <v>2447</v>
      </c>
      <c r="D5276" s="3" t="s">
        <v>4577</v>
      </c>
      <c r="E5276" s="4" t="s">
        <v>4578</v>
      </c>
      <c r="F5276" s="2">
        <v>44686</v>
      </c>
      <c r="G5276" s="5">
        <v>44408</v>
      </c>
      <c r="H5276" s="6">
        <v>25000</v>
      </c>
      <c r="I5276" s="7">
        <v>60000</v>
      </c>
      <c r="J5276" s="4" t="s">
        <v>51</v>
      </c>
      <c r="K5276" s="8" t="s">
        <v>16</v>
      </c>
      <c r="L5276" s="3" t="s">
        <v>386</v>
      </c>
    </row>
    <row r="5277" spans="1:12" ht="114.95" customHeight="1">
      <c r="A5277" s="32">
        <v>5279</v>
      </c>
      <c r="B5277" s="2">
        <v>44657</v>
      </c>
      <c r="C5277" s="3" t="s">
        <v>2542</v>
      </c>
      <c r="D5277" s="3" t="s">
        <v>1502</v>
      </c>
      <c r="E5277" s="4" t="s">
        <v>4579</v>
      </c>
      <c r="F5277" s="2">
        <v>44672</v>
      </c>
      <c r="G5277" s="5">
        <v>44447</v>
      </c>
      <c r="H5277" s="6">
        <v>39000</v>
      </c>
      <c r="I5277" s="7">
        <v>60000</v>
      </c>
      <c r="J5277" s="4" t="s">
        <v>51</v>
      </c>
      <c r="K5277" s="8" t="s">
        <v>16</v>
      </c>
      <c r="L5277" s="3" t="s">
        <v>386</v>
      </c>
    </row>
    <row r="5278" spans="1:12" ht="114.95" customHeight="1">
      <c r="A5278" s="32">
        <v>5280</v>
      </c>
      <c r="B5278" s="2">
        <v>44659</v>
      </c>
      <c r="C5278" s="3" t="s">
        <v>2542</v>
      </c>
      <c r="D5278" s="3" t="s">
        <v>84</v>
      </c>
      <c r="E5278" s="4" t="s">
        <v>292</v>
      </c>
      <c r="F5278" s="2">
        <v>44676</v>
      </c>
      <c r="G5278" s="5">
        <v>44677</v>
      </c>
      <c r="H5278" s="6">
        <v>235000</v>
      </c>
      <c r="I5278" s="7">
        <v>275000</v>
      </c>
      <c r="J5278" s="4" t="s">
        <v>15</v>
      </c>
      <c r="K5278" s="8" t="s">
        <v>16</v>
      </c>
      <c r="L5278" s="3" t="s">
        <v>386</v>
      </c>
    </row>
    <row r="5279" spans="1:12" ht="114.95" customHeight="1">
      <c r="A5279" s="32">
        <v>5281</v>
      </c>
      <c r="B5279" s="2">
        <v>44651</v>
      </c>
      <c r="C5279" s="3" t="s">
        <v>2601</v>
      </c>
      <c r="D5279" s="3" t="s">
        <v>1338</v>
      </c>
      <c r="E5279" s="4" t="s">
        <v>4580</v>
      </c>
      <c r="F5279" s="2">
        <v>44665</v>
      </c>
      <c r="G5279" s="5">
        <v>44664</v>
      </c>
      <c r="H5279" s="6">
        <v>25000</v>
      </c>
      <c r="I5279" s="7">
        <v>40000</v>
      </c>
      <c r="J5279" s="4" t="s">
        <v>19</v>
      </c>
      <c r="K5279" s="8" t="s">
        <v>16</v>
      </c>
      <c r="L5279" s="3" t="s">
        <v>386</v>
      </c>
    </row>
    <row r="5280" spans="1:12" ht="114.95" customHeight="1">
      <c r="A5280" s="32">
        <v>5282</v>
      </c>
      <c r="B5280" s="2">
        <v>44659</v>
      </c>
      <c r="C5280" s="3" t="s">
        <v>2601</v>
      </c>
      <c r="D5280" s="3" t="s">
        <v>4581</v>
      </c>
      <c r="E5280" s="4" t="s">
        <v>4582</v>
      </c>
      <c r="F5280" s="2">
        <v>44676</v>
      </c>
      <c r="G5280" s="5">
        <v>44656</v>
      </c>
      <c r="H5280" s="6">
        <v>100000</v>
      </c>
      <c r="I5280" s="7">
        <v>175000</v>
      </c>
      <c r="J5280" s="4" t="s">
        <v>61</v>
      </c>
      <c r="K5280" s="8" t="s">
        <v>16</v>
      </c>
      <c r="L5280" s="3" t="s">
        <v>386</v>
      </c>
    </row>
    <row r="5281" spans="1:12" ht="114.95" customHeight="1">
      <c r="A5281" s="32">
        <v>5283</v>
      </c>
      <c r="B5281" s="2">
        <v>44670</v>
      </c>
      <c r="C5281" s="3" t="s">
        <v>2601</v>
      </c>
      <c r="D5281" s="3" t="s">
        <v>4583</v>
      </c>
      <c r="E5281" s="4" t="s">
        <v>996</v>
      </c>
      <c r="F5281" s="2">
        <v>44684</v>
      </c>
      <c r="G5281" s="5">
        <v>44666</v>
      </c>
      <c r="H5281" s="6">
        <v>25000</v>
      </c>
      <c r="I5281" s="7">
        <v>35000</v>
      </c>
      <c r="J5281" s="4" t="s">
        <v>15</v>
      </c>
      <c r="K5281" s="8" t="s">
        <v>16</v>
      </c>
      <c r="L5281" s="3" t="s">
        <v>386</v>
      </c>
    </row>
    <row r="5282" spans="1:12" ht="114.95" customHeight="1">
      <c r="A5282" s="32">
        <v>5284</v>
      </c>
      <c r="B5282" s="2">
        <v>44670</v>
      </c>
      <c r="C5282" s="3" t="s">
        <v>2635</v>
      </c>
      <c r="D5282" s="3" t="s">
        <v>23</v>
      </c>
      <c r="E5282" s="4" t="s">
        <v>4584</v>
      </c>
      <c r="F5282" s="2">
        <v>44684</v>
      </c>
      <c r="G5282" s="5">
        <v>44743</v>
      </c>
      <c r="H5282" s="6">
        <v>58500</v>
      </c>
      <c r="I5282" s="7">
        <v>68500</v>
      </c>
      <c r="J5282" s="4" t="s">
        <v>37</v>
      </c>
      <c r="K5282" s="8" t="s">
        <v>16</v>
      </c>
      <c r="L5282" s="3" t="s">
        <v>386</v>
      </c>
    </row>
    <row r="5283" spans="1:12" ht="114.95" customHeight="1">
      <c r="A5283" s="32">
        <v>5285</v>
      </c>
      <c r="B5283" s="2">
        <v>44650</v>
      </c>
      <c r="C5283" s="3" t="s">
        <v>2703</v>
      </c>
      <c r="D5283" s="3" t="s">
        <v>229</v>
      </c>
      <c r="E5283" s="4" t="s">
        <v>402</v>
      </c>
      <c r="F5283" s="2">
        <v>44665</v>
      </c>
      <c r="G5283" s="5">
        <v>44665</v>
      </c>
      <c r="H5283" s="6">
        <v>41825</v>
      </c>
      <c r="I5283" s="7">
        <v>41825</v>
      </c>
      <c r="J5283" s="4" t="s">
        <v>64</v>
      </c>
      <c r="K5283" s="8" t="s">
        <v>16</v>
      </c>
      <c r="L5283" s="3" t="s">
        <v>386</v>
      </c>
    </row>
    <row r="5284" spans="1:12" ht="114.95" customHeight="1">
      <c r="A5284" s="32">
        <v>5286</v>
      </c>
      <c r="B5284" s="2">
        <v>44658</v>
      </c>
      <c r="C5284" s="3" t="s">
        <v>2703</v>
      </c>
      <c r="D5284" s="3" t="s">
        <v>4585</v>
      </c>
      <c r="E5284" s="4" t="s">
        <v>4586</v>
      </c>
      <c r="F5284" s="2">
        <v>44676</v>
      </c>
      <c r="G5284" s="5">
        <v>44673</v>
      </c>
      <c r="H5284" s="6">
        <v>30000</v>
      </c>
      <c r="I5284" s="7">
        <v>35000</v>
      </c>
      <c r="J5284" s="4" t="s">
        <v>15</v>
      </c>
      <c r="K5284" s="8" t="s">
        <v>16</v>
      </c>
      <c r="L5284" s="3" t="s">
        <v>386</v>
      </c>
    </row>
    <row r="5285" spans="1:12" ht="114.95" customHeight="1">
      <c r="A5285" s="32">
        <v>5287</v>
      </c>
      <c r="B5285" s="2">
        <v>44658</v>
      </c>
      <c r="C5285" s="3" t="s">
        <v>2703</v>
      </c>
      <c r="D5285" s="3" t="s">
        <v>4587</v>
      </c>
      <c r="E5285" s="4" t="s">
        <v>4588</v>
      </c>
      <c r="F5285" s="2">
        <v>44676</v>
      </c>
      <c r="G5285" s="5">
        <v>44673</v>
      </c>
      <c r="H5285" s="6">
        <v>27785</v>
      </c>
      <c r="I5285" s="7">
        <v>27785</v>
      </c>
      <c r="J5285" s="4" t="s">
        <v>37</v>
      </c>
      <c r="K5285" s="8" t="s">
        <v>16</v>
      </c>
      <c r="L5285" s="3" t="s">
        <v>386</v>
      </c>
    </row>
    <row r="5286" spans="1:12" ht="114.95" customHeight="1">
      <c r="A5286" s="32">
        <v>5288</v>
      </c>
      <c r="B5286" s="2">
        <v>44659</v>
      </c>
      <c r="C5286" s="3" t="s">
        <v>2703</v>
      </c>
      <c r="D5286" s="3" t="s">
        <v>4589</v>
      </c>
      <c r="E5286" s="4" t="s">
        <v>4590</v>
      </c>
      <c r="F5286" s="2">
        <v>44676</v>
      </c>
      <c r="G5286" s="5">
        <v>44747</v>
      </c>
      <c r="H5286" s="6">
        <v>2041039</v>
      </c>
      <c r="I5286" s="7">
        <v>2041039</v>
      </c>
      <c r="J5286" s="4" t="s">
        <v>19</v>
      </c>
      <c r="K5286" s="8" t="s">
        <v>16</v>
      </c>
      <c r="L5286" s="3" t="s">
        <v>386</v>
      </c>
    </row>
    <row r="5287" spans="1:12" ht="114.95" customHeight="1">
      <c r="A5287" s="32">
        <v>5289</v>
      </c>
      <c r="B5287" s="2">
        <v>44672</v>
      </c>
      <c r="C5287" s="3" t="s">
        <v>2703</v>
      </c>
      <c r="D5287" s="3" t="s">
        <v>84</v>
      </c>
      <c r="E5287" s="4" t="s">
        <v>4591</v>
      </c>
      <c r="F5287" s="2">
        <v>44686</v>
      </c>
      <c r="G5287" s="5">
        <v>44743</v>
      </c>
      <c r="H5287" s="6">
        <v>109973</v>
      </c>
      <c r="I5287" s="7">
        <v>109973</v>
      </c>
      <c r="J5287" s="4" t="s">
        <v>216</v>
      </c>
      <c r="K5287" s="8" t="s">
        <v>16</v>
      </c>
      <c r="L5287" s="3" t="s">
        <v>386</v>
      </c>
    </row>
    <row r="5288" spans="1:12" ht="114.95" customHeight="1">
      <c r="A5288" s="32">
        <v>5290</v>
      </c>
      <c r="B5288" s="2">
        <v>44672</v>
      </c>
      <c r="C5288" s="3" t="s">
        <v>2703</v>
      </c>
      <c r="D5288" s="3" t="s">
        <v>2954</v>
      </c>
      <c r="E5288" s="4" t="s">
        <v>4592</v>
      </c>
      <c r="F5288" s="2">
        <v>44686</v>
      </c>
      <c r="G5288" s="5">
        <v>44743</v>
      </c>
      <c r="H5288" s="6">
        <v>483168</v>
      </c>
      <c r="I5288" s="7">
        <v>483168</v>
      </c>
      <c r="J5288" s="4" t="s">
        <v>216</v>
      </c>
      <c r="K5288" s="8" t="s">
        <v>16</v>
      </c>
      <c r="L5288" s="3" t="s">
        <v>386</v>
      </c>
    </row>
    <row r="5289" spans="1:12" ht="114.95" customHeight="1">
      <c r="A5289" s="32">
        <v>5291</v>
      </c>
      <c r="B5289" s="2">
        <v>44672</v>
      </c>
      <c r="C5289" s="3" t="s">
        <v>2703</v>
      </c>
      <c r="D5289" s="3" t="s">
        <v>84</v>
      </c>
      <c r="E5289" s="4" t="s">
        <v>4593</v>
      </c>
      <c r="F5289" s="2">
        <v>44686</v>
      </c>
      <c r="G5289" s="5">
        <v>44743</v>
      </c>
      <c r="H5289" s="6">
        <v>244749</v>
      </c>
      <c r="I5289" s="7">
        <v>244749</v>
      </c>
      <c r="J5289" s="4" t="s">
        <v>216</v>
      </c>
      <c r="K5289" s="8" t="s">
        <v>16</v>
      </c>
      <c r="L5289" s="3" t="s">
        <v>386</v>
      </c>
    </row>
    <row r="5290" spans="1:12" ht="114.95" customHeight="1">
      <c r="A5290" s="32">
        <v>5292</v>
      </c>
      <c r="B5290" s="2">
        <v>44672</v>
      </c>
      <c r="C5290" s="3" t="s">
        <v>2703</v>
      </c>
      <c r="D5290" s="3" t="s">
        <v>4594</v>
      </c>
      <c r="E5290" s="4" t="s">
        <v>4595</v>
      </c>
      <c r="F5290" s="2">
        <v>44686</v>
      </c>
      <c r="G5290" s="5">
        <v>44769</v>
      </c>
      <c r="H5290" s="6">
        <v>58500</v>
      </c>
      <c r="I5290" s="7">
        <v>58500</v>
      </c>
      <c r="J5290" s="4" t="s">
        <v>37</v>
      </c>
      <c r="K5290" s="8" t="s">
        <v>16</v>
      </c>
      <c r="L5290" s="3" t="s">
        <v>386</v>
      </c>
    </row>
    <row r="5291" spans="1:12" ht="114.95" customHeight="1">
      <c r="A5291" s="32">
        <v>5293</v>
      </c>
      <c r="B5291" s="2">
        <v>44655</v>
      </c>
      <c r="C5291" s="3" t="s">
        <v>3252</v>
      </c>
      <c r="D5291" s="3" t="s">
        <v>65</v>
      </c>
      <c r="E5291" s="4" t="s">
        <v>527</v>
      </c>
      <c r="F5291" s="2">
        <v>44670</v>
      </c>
      <c r="G5291" s="5">
        <v>44425</v>
      </c>
      <c r="H5291" s="6">
        <v>25000</v>
      </c>
      <c r="I5291" s="7">
        <v>50000</v>
      </c>
      <c r="J5291" s="4" t="s">
        <v>19</v>
      </c>
      <c r="K5291" s="8" t="s">
        <v>16</v>
      </c>
      <c r="L5291" s="3" t="s">
        <v>386</v>
      </c>
    </row>
    <row r="5292" spans="1:12" ht="114.95" customHeight="1">
      <c r="A5292" s="32">
        <v>5294</v>
      </c>
      <c r="B5292" s="2">
        <v>44655</v>
      </c>
      <c r="C5292" s="3" t="s">
        <v>3252</v>
      </c>
      <c r="D5292" s="3" t="s">
        <v>76</v>
      </c>
      <c r="E5292" s="4" t="s">
        <v>1570</v>
      </c>
      <c r="F5292" s="2">
        <v>44670</v>
      </c>
      <c r="G5292" s="5">
        <v>44378</v>
      </c>
      <c r="H5292" s="6">
        <v>88000</v>
      </c>
      <c r="I5292" s="7">
        <v>120000</v>
      </c>
      <c r="J5292" s="4" t="s">
        <v>19</v>
      </c>
      <c r="K5292" s="8" t="s">
        <v>16</v>
      </c>
      <c r="L5292" s="3" t="s">
        <v>386</v>
      </c>
    </row>
    <row r="5293" spans="1:12" ht="114.95" customHeight="1">
      <c r="A5293" s="32">
        <v>5295</v>
      </c>
      <c r="B5293" s="2">
        <v>44655</v>
      </c>
      <c r="C5293" s="3" t="s">
        <v>3252</v>
      </c>
      <c r="D5293" s="3" t="s">
        <v>2999</v>
      </c>
      <c r="E5293" s="4" t="s">
        <v>4596</v>
      </c>
      <c r="F5293" s="2">
        <v>44670</v>
      </c>
      <c r="G5293" s="5">
        <v>44423</v>
      </c>
      <c r="H5293" s="6">
        <v>25000</v>
      </c>
      <c r="I5293" s="7">
        <v>75000</v>
      </c>
      <c r="J5293" s="4" t="s">
        <v>19</v>
      </c>
      <c r="K5293" s="8" t="s">
        <v>16</v>
      </c>
      <c r="L5293" s="3" t="s">
        <v>386</v>
      </c>
    </row>
    <row r="5294" spans="1:12" ht="114.95" customHeight="1">
      <c r="A5294" s="32">
        <v>5296</v>
      </c>
      <c r="B5294" s="2">
        <v>44676</v>
      </c>
      <c r="C5294" s="3" t="s">
        <v>1888</v>
      </c>
      <c r="D5294" s="3" t="s">
        <v>70</v>
      </c>
      <c r="E5294" s="4" t="s">
        <v>27</v>
      </c>
      <c r="F5294" s="2">
        <v>44690</v>
      </c>
      <c r="G5294" s="5">
        <v>44690</v>
      </c>
      <c r="H5294" s="6">
        <v>25000</v>
      </c>
      <c r="I5294" s="7">
        <v>85000</v>
      </c>
      <c r="J5294" s="4" t="s">
        <v>61</v>
      </c>
      <c r="K5294" s="8" t="s">
        <v>16</v>
      </c>
      <c r="L5294" s="3" t="s">
        <v>386</v>
      </c>
    </row>
    <row r="5295" spans="1:12" ht="114.95" customHeight="1">
      <c r="A5295" s="32">
        <v>5297</v>
      </c>
      <c r="B5295" s="2">
        <v>44650</v>
      </c>
      <c r="C5295" s="3" t="s">
        <v>3453</v>
      </c>
      <c r="D5295" s="3" t="s">
        <v>4597</v>
      </c>
      <c r="E5295" s="4" t="s">
        <v>4598</v>
      </c>
      <c r="F5295" s="2">
        <v>44664</v>
      </c>
      <c r="G5295" s="5">
        <v>44665</v>
      </c>
      <c r="H5295" s="6">
        <v>30000</v>
      </c>
      <c r="I5295" s="7">
        <v>40000</v>
      </c>
      <c r="J5295" s="4" t="s">
        <v>15</v>
      </c>
      <c r="K5295" s="8" t="s">
        <v>16</v>
      </c>
      <c r="L5295" s="3" t="s">
        <v>386</v>
      </c>
    </row>
    <row r="5296" spans="1:12" ht="114.95" customHeight="1">
      <c r="A5296" s="32">
        <v>5298</v>
      </c>
      <c r="B5296" s="2">
        <v>44650</v>
      </c>
      <c r="C5296" s="3" t="s">
        <v>3453</v>
      </c>
      <c r="D5296" s="3" t="s">
        <v>1874</v>
      </c>
      <c r="E5296" s="4" t="s">
        <v>4598</v>
      </c>
      <c r="F5296" s="2">
        <v>44664</v>
      </c>
      <c r="G5296" s="5">
        <v>44665</v>
      </c>
      <c r="H5296" s="6">
        <v>25000</v>
      </c>
      <c r="I5296" s="7">
        <v>30000</v>
      </c>
      <c r="J5296" s="4" t="s">
        <v>15</v>
      </c>
      <c r="K5296" s="8" t="s">
        <v>16</v>
      </c>
      <c r="L5296" s="3" t="s">
        <v>386</v>
      </c>
    </row>
    <row r="5297" spans="1:12" ht="114.95" customHeight="1">
      <c r="A5297" s="32">
        <v>5299</v>
      </c>
      <c r="B5297" s="2">
        <v>44650</v>
      </c>
      <c r="C5297" s="3" t="s">
        <v>3453</v>
      </c>
      <c r="D5297" s="3" t="s">
        <v>4599</v>
      </c>
      <c r="E5297" s="4" t="s">
        <v>1222</v>
      </c>
      <c r="F5297" s="2">
        <v>44664</v>
      </c>
      <c r="G5297" s="5">
        <v>44663</v>
      </c>
      <c r="H5297" s="6">
        <v>25000</v>
      </c>
      <c r="I5297" s="7">
        <v>8000</v>
      </c>
      <c r="J5297" s="4" t="s">
        <v>15</v>
      </c>
      <c r="K5297" s="8" t="s">
        <v>16</v>
      </c>
      <c r="L5297" s="3" t="s">
        <v>386</v>
      </c>
    </row>
    <row r="5298" spans="1:12" ht="114.95" customHeight="1">
      <c r="A5298" s="32">
        <v>5300</v>
      </c>
      <c r="B5298" s="2">
        <v>44652</v>
      </c>
      <c r="C5298" s="3" t="s">
        <v>3453</v>
      </c>
      <c r="D5298" s="3" t="s">
        <v>4323</v>
      </c>
      <c r="E5298" s="4" t="s">
        <v>1222</v>
      </c>
      <c r="F5298" s="2">
        <v>44669</v>
      </c>
      <c r="G5298" s="5">
        <v>44663</v>
      </c>
      <c r="H5298" s="6">
        <v>25000</v>
      </c>
      <c r="I5298" s="7">
        <v>50000</v>
      </c>
      <c r="J5298" s="4" t="s">
        <v>15</v>
      </c>
      <c r="K5298" s="8" t="s">
        <v>16</v>
      </c>
      <c r="L5298" s="3" t="s">
        <v>386</v>
      </c>
    </row>
    <row r="5299" spans="1:12" ht="114.95" customHeight="1">
      <c r="A5299" s="32">
        <v>5301</v>
      </c>
      <c r="B5299" s="2">
        <v>44655</v>
      </c>
      <c r="C5299" s="3" t="s">
        <v>3453</v>
      </c>
      <c r="D5299" s="3" t="s">
        <v>3510</v>
      </c>
      <c r="E5299" s="4" t="s">
        <v>4600</v>
      </c>
      <c r="F5299" s="2">
        <v>44670</v>
      </c>
      <c r="G5299" s="5">
        <v>44664</v>
      </c>
      <c r="H5299" s="6">
        <v>25000</v>
      </c>
      <c r="I5299" s="7">
        <v>75000</v>
      </c>
      <c r="J5299" s="4" t="s">
        <v>15</v>
      </c>
      <c r="K5299" s="8" t="s">
        <v>16</v>
      </c>
      <c r="L5299" s="3" t="s">
        <v>386</v>
      </c>
    </row>
    <row r="5300" spans="1:12" ht="114.95" customHeight="1">
      <c r="A5300" s="32">
        <v>5302</v>
      </c>
      <c r="B5300" s="2">
        <v>44663</v>
      </c>
      <c r="C5300" s="3" t="s">
        <v>3562</v>
      </c>
      <c r="D5300" s="3" t="s">
        <v>178</v>
      </c>
      <c r="E5300" s="4" t="s">
        <v>402</v>
      </c>
      <c r="F5300" s="2">
        <v>44678</v>
      </c>
      <c r="G5300" s="5">
        <v>44678</v>
      </c>
      <c r="H5300" s="6">
        <v>91647</v>
      </c>
      <c r="I5300" s="7">
        <v>91647</v>
      </c>
      <c r="J5300" s="4" t="s">
        <v>216</v>
      </c>
      <c r="K5300" s="8" t="s">
        <v>16</v>
      </c>
      <c r="L5300" s="3" t="s">
        <v>386</v>
      </c>
    </row>
    <row r="5301" spans="1:12" ht="114.95" customHeight="1">
      <c r="A5301" s="32">
        <v>5303</v>
      </c>
      <c r="B5301" s="2">
        <v>44650</v>
      </c>
      <c r="C5301" s="3" t="s">
        <v>3730</v>
      </c>
      <c r="D5301" s="3" t="s">
        <v>62</v>
      </c>
      <c r="E5301" s="4" t="s">
        <v>4601</v>
      </c>
      <c r="F5301" s="2">
        <v>44664</v>
      </c>
      <c r="G5301" s="5">
        <v>44743</v>
      </c>
      <c r="H5301" s="6">
        <v>800000</v>
      </c>
      <c r="I5301" s="7">
        <v>850000</v>
      </c>
      <c r="J5301" s="4" t="s">
        <v>19</v>
      </c>
      <c r="K5301" s="8" t="s">
        <v>16</v>
      </c>
      <c r="L5301" s="3" t="s">
        <v>386</v>
      </c>
    </row>
    <row r="5302" spans="1:12" ht="114.95" customHeight="1">
      <c r="A5302" s="32">
        <v>5304</v>
      </c>
      <c r="B5302" s="2">
        <v>44650</v>
      </c>
      <c r="C5302" s="3" t="s">
        <v>3730</v>
      </c>
      <c r="D5302" s="3" t="s">
        <v>3744</v>
      </c>
      <c r="E5302" s="4" t="s">
        <v>3306</v>
      </c>
      <c r="F5302" s="2">
        <v>44664</v>
      </c>
      <c r="G5302" s="5">
        <v>44743</v>
      </c>
      <c r="H5302" s="6">
        <v>40000</v>
      </c>
      <c r="I5302" s="7">
        <v>75000</v>
      </c>
      <c r="J5302" s="4" t="s">
        <v>19</v>
      </c>
      <c r="K5302" s="8" t="s">
        <v>16</v>
      </c>
      <c r="L5302" s="3" t="s">
        <v>386</v>
      </c>
    </row>
    <row r="5303" spans="1:12" ht="114.95" customHeight="1">
      <c r="A5303" s="32">
        <v>5305</v>
      </c>
      <c r="B5303" s="2">
        <v>44650</v>
      </c>
      <c r="C5303" s="3" t="s">
        <v>3730</v>
      </c>
      <c r="D5303" s="3" t="s">
        <v>3742</v>
      </c>
      <c r="E5303" s="4" t="s">
        <v>4539</v>
      </c>
      <c r="F5303" s="2">
        <v>44664</v>
      </c>
      <c r="G5303" s="5">
        <v>44743</v>
      </c>
      <c r="H5303" s="6">
        <v>40000</v>
      </c>
      <c r="I5303" s="7">
        <v>75000</v>
      </c>
      <c r="J5303" s="4" t="s">
        <v>19</v>
      </c>
      <c r="K5303" s="8" t="s">
        <v>16</v>
      </c>
      <c r="L5303" s="3" t="s">
        <v>386</v>
      </c>
    </row>
    <row r="5304" spans="1:12" ht="114.95" customHeight="1">
      <c r="A5304" s="32">
        <v>5306</v>
      </c>
      <c r="B5304" s="2">
        <v>44652</v>
      </c>
      <c r="C5304" s="3" t="s">
        <v>3975</v>
      </c>
      <c r="D5304" s="3" t="s">
        <v>829</v>
      </c>
      <c r="E5304" s="4" t="s">
        <v>4602</v>
      </c>
      <c r="F5304" s="2">
        <v>44669</v>
      </c>
      <c r="G5304" s="5">
        <v>44651</v>
      </c>
      <c r="H5304" s="6">
        <v>32400</v>
      </c>
      <c r="I5304" s="7">
        <v>54000</v>
      </c>
      <c r="J5304" s="4" t="s">
        <v>61</v>
      </c>
      <c r="K5304" s="8" t="s">
        <v>16</v>
      </c>
      <c r="L5304" s="3" t="s">
        <v>386</v>
      </c>
    </row>
    <row r="5305" spans="1:12" ht="114.95" customHeight="1">
      <c r="A5305" s="32">
        <v>5307</v>
      </c>
      <c r="B5305" s="2">
        <v>44672</v>
      </c>
      <c r="C5305" s="3" t="s">
        <v>3975</v>
      </c>
      <c r="D5305" s="3" t="s">
        <v>1549</v>
      </c>
      <c r="E5305" s="4" t="s">
        <v>4603</v>
      </c>
      <c r="F5305" s="2">
        <v>44686</v>
      </c>
      <c r="G5305" s="5">
        <v>44728</v>
      </c>
      <c r="H5305" s="6">
        <v>40000</v>
      </c>
      <c r="I5305" s="7">
        <v>100000</v>
      </c>
      <c r="J5305" s="4" t="s">
        <v>37</v>
      </c>
      <c r="K5305" s="8" t="s">
        <v>16</v>
      </c>
      <c r="L5305" s="3" t="s">
        <v>386</v>
      </c>
    </row>
    <row r="5306" spans="1:12" ht="114.95" customHeight="1">
      <c r="A5306" s="32">
        <v>5308</v>
      </c>
      <c r="B5306" s="2">
        <v>44659</v>
      </c>
      <c r="C5306" s="3" t="s">
        <v>4178</v>
      </c>
      <c r="D5306" s="3" t="s">
        <v>4604</v>
      </c>
      <c r="E5306" s="4" t="s">
        <v>4605</v>
      </c>
      <c r="F5306" s="2">
        <v>44676</v>
      </c>
      <c r="G5306" s="5">
        <v>44642</v>
      </c>
      <c r="H5306" s="6">
        <v>100000</v>
      </c>
      <c r="I5306" s="7">
        <v>200000</v>
      </c>
      <c r="J5306" s="4" t="s">
        <v>15</v>
      </c>
      <c r="K5306" s="8" t="s">
        <v>16</v>
      </c>
      <c r="L5306" s="3" t="s">
        <v>386</v>
      </c>
    </row>
    <row r="5307" spans="1:12" ht="114.95" customHeight="1">
      <c r="A5307" s="32">
        <v>5309</v>
      </c>
      <c r="B5307" s="2">
        <v>44673</v>
      </c>
      <c r="C5307" s="3" t="s">
        <v>4178</v>
      </c>
      <c r="D5307" s="3" t="s">
        <v>4583</v>
      </c>
      <c r="E5307" s="4" t="s">
        <v>4606</v>
      </c>
      <c r="F5307" s="2">
        <v>44687</v>
      </c>
      <c r="G5307" s="5">
        <v>44679</v>
      </c>
      <c r="H5307" s="6">
        <v>30000</v>
      </c>
      <c r="I5307" s="7">
        <v>40000</v>
      </c>
      <c r="J5307" s="4" t="s">
        <v>4557</v>
      </c>
      <c r="K5307" s="8" t="s">
        <v>16</v>
      </c>
      <c r="L5307" s="3" t="s">
        <v>386</v>
      </c>
    </row>
    <row r="5308" spans="1:12" ht="114.95" customHeight="1">
      <c r="A5308" s="32">
        <v>5310</v>
      </c>
      <c r="B5308" s="2">
        <v>44663</v>
      </c>
      <c r="C5308" s="3" t="s">
        <v>4268</v>
      </c>
      <c r="D5308" s="3" t="s">
        <v>4607</v>
      </c>
      <c r="E5308" s="4" t="s">
        <v>4608</v>
      </c>
      <c r="F5308" s="2">
        <v>44678</v>
      </c>
      <c r="G5308" s="5">
        <v>44546</v>
      </c>
      <c r="H5308" s="6">
        <v>25000</v>
      </c>
      <c r="I5308" s="7">
        <v>30000</v>
      </c>
      <c r="J5308" s="4" t="s">
        <v>61</v>
      </c>
      <c r="K5308" s="8" t="s">
        <v>16</v>
      </c>
      <c r="L5308" s="3" t="s">
        <v>386</v>
      </c>
    </row>
  </sheetData>
  <sortState xmlns:xlrd2="http://schemas.microsoft.com/office/spreadsheetml/2017/richdata2" ref="A2:L3535">
    <sortCondition ref="C2:C3535"/>
  </sortState>
  <phoneticPr fontId="14" type="noConversion"/>
  <dataValidations count="9">
    <dataValidation type="list" allowBlank="1" showInputMessage="1" showErrorMessage="1" prompt=" - " sqref="J8:K8 J28:K28 J33:K33 K21 K38:K40 J46:K46 J85:K85 K196 K296:K302 J289 J264:K264 K341:K349 K123 K292:K294 J285 K270:K290 J921 K946:K953 K923:K944 K955:K977" xr:uid="{FA3772B4-EFE5-9349-A566-58E9148ED4CD}">
      <formula1>"Y,N"</formula1>
    </dataValidation>
    <dataValidation type="custom" allowBlank="1" showDropDown="1" showInputMessage="1" prompt="Enter a date on or after today." sqref="B33 B123 B341:B349 B974:B985 B1163" xr:uid="{65E4BB72-4205-4F4B-9F9A-DF2101833572}">
      <formula1>OR(B33=TODAY(),B33&gt;TODAY())</formula1>
    </dataValidation>
    <dataValidation type="custom" allowBlank="1" showDropDown="1" showInputMessage="1" showErrorMessage="1" prompt="Enter a date on or after today." sqref="B28 B38:B40 B46 B196 B293 B301:B302 B270:B290 B714:B715 B702 B771:B772 B921:B922 B974 B1004 B1000:B1001 B1397 B1425:B1426 B1444:B1446 B1467 B1545:B1546" xr:uid="{AE07462B-A405-C44D-9B37-7BD982645754}">
      <formula1>OR(B28=TODAY(),B28&gt;TODAY())</formula1>
    </dataValidation>
    <dataValidation type="list" allowBlank="1" showInputMessage="1" showErrorMessage="1" sqref="K15:K19 J762 K58:K59 J45 K41 J51:K51 J53:K53 K49 K56 K97:K108 K114 J93:J95 J1917:J1922 K65:K68 K86:K95 J87:J88 J90 J134 J439:J440 K351:K369 J368:J369 J199 K376:K378 J224:K224 J185 K263 J315 J267 L2518:L2522 K323:K340 K291 J216:J217 J219 K265:K269 K207:K222 J211:J213 J750:J751 J697:K697 J690 J705 J703 J728 K686:K696 J699:J700 J2018 K756:K763 K735:K753 J487 K698:K713 J721:J722 J730 J744:J745 J843 J825 J921 J770 J882:J885 J831 J430 J765:J766 J850 J775:J776 J889 K118:K122 J909:J911 J930 J955:J956 J952:J953 K979:K992 J962 J945 H1007:I1007 J996:J997 J1005:J1006 J1011:J1012 J1035 J1032 J1061:J1062 J1009 J1015:J1016 J1018 J1022:J1023 J1026 J1028:J1029 H1151:I1152 H1077:I1077 J1132:J1135 J1152 J1127:J1129 J1117 J1068 J1114 J1086 J1091 J1100 J1105 J1109 J1146:J1149 H1307:I1308 J1170:J1171 J1291 J148:J149 J100 J1254 J1276 J20 J1281 J1224 J30 J1217:J1218 J1208:J1209 K1204 J1205:J1206 J1202 J867:J868 J1308 J1310 J1372 J1360:J1363 J1313 J1316 J1319:J1322 J38 J1332:J1333 J1342 J1340 J1365 J1337 J1345 J1349:J1350 J1353 J1356:J1358 J1367 J1369:J1370 J1381:J1386 J1431 J1460 J1411 J1417 J1449:J1450 J1437:J1442 J1388:J1389 J1428 K1436 J1526:J1529 J1557 J1490:J1491 J1593:J1594 J1566 J1327 J1534:J1536 J1584 J1572 J1992 J1548 J1520 J1541 J1512:J1513 J1990 J1953:J1955 J1856:J1857 K1999:K2012 J2031 J1998 J1974 J1821 J1926 J1983:J1984 J2059 J1824 J1928:J1929 J1891 J1888 J1880 J1987:J1988 J2012 J2048 J1518 J2021:J2022 J1976:J1980 J1876 J1878 J1896:J1900 J1961:J1962 J1854 J1905:J1915 K133:K136 J22 L2783:L2787 J544 J34:J36 J64:J65 J70 J222 J329 J976:J978 J403:J404 J407 K715:K733 L2403:L2405 L2386:L2390 L2370:L2373 L2467:L2469 L2450:L2454 L2440:L2442 L2503:L2505 L2535:L2537 L2626:L2630 K303:K321 L2654:L2656 L2686:L2688 L2800:L2802 L2766:L2770 L2669:L2673 J1173:J1177 J1180" xr:uid="{625AF625-3C8D-E94F-8521-167B49742248}">
      <formula1>"Y, N"</formula1>
    </dataValidation>
    <dataValidation type="list" showInputMessage="1" showErrorMessage="1" promptTitle="Type of Contract" prompt="Please select a contract type from this list" sqref="E697 L1466:L1491 L1535:L1541 L1494:L1511 L1514:L1533 L1543:L1560 L1562:L1595" xr:uid="{C7F2FF10-581A-964B-8CB9-1AE6A4F1D47A}">
      <formula1>"Exempt Procurement,Standard Procurement,Brokered,Emergency,E-Rate and NSLP,Financial Audit Services,CPA (Cooperative Purchasing Agreement),GSA (General Services Administration),Renewals/Extensions,Sole Source,Conflicting Interest,Other"</formula1>
    </dataValidation>
    <dataValidation type="list" allowBlank="1" showErrorMessage="1" sqref="J702 J772 J1004 J1027 J993 J1017 J1024 J1057 J1108 J1072:J1073 J1075 J1078 J1080 J1085 J1087 J1090 J2066 J1118 J1273:J1275 J2068 J1288 J1851 J1302 J1296 J1277 J1279 J1266:J1267 J1243 J1233 J1207 J1196 J1282 J1375 J1380 J1318 J1331 J1866 J1341 J1352 J1368 J1371 J1432 J1400 J1418 J1456 J1454 J2062 J1545:J1546 J1471:J1472 J1474 J1476:J1481 J1484 J1499 J1509:J1510 J1514 J1521:J1522 J1539:J1540 J1564:J1565 J1568 J1571 J1577 J1579:J1583 J1586 J1588 J2087:J2088 J2081 J2091:J2092 J2083 J2028 J1822 J2060 J1901 J2085 J1959 J1991 J1993:J1995 J2010:J2011 J2013:J2017 J2049 J2056 J2058 J1848:J1849 J2064 J2076 J2095 J2112 J2144 J2148:J2149 J2153:J2154 J2171" xr:uid="{A08957E9-F1E9-7340-9379-FBB903217CD7}">
      <formula1>"Y,N"</formula1>
    </dataValidation>
    <dataValidation type="list" allowBlank="1" showInputMessage="1" showErrorMessage="1" prompt="Type of Contract - Please select a contract type from this list" sqref="L936" xr:uid="{E6E60F9E-01EC-8744-B31F-4BFCBEEE8478}">
      <formula1>"Exempt Procurement,Standard Procurement,Brokered,Emergency,E-Rate and NSLP,Financial Audit Services,CPA (Cooperative Purchasing Agreement),GSA (General Services Administration),Renewals/Extensions,Sole Source,Conflicting Interest,Other"</formula1>
    </dataValidation>
    <dataValidation type="list" allowBlank="1" showInputMessage="1" showErrorMessage="1" prompt=" - " sqref="L1051" xr:uid="{5F97DEEA-DFA7-C44D-B86C-C96A23EF5A5A}">
      <formula1>"Y,N,NA"</formula1>
    </dataValidation>
    <dataValidation type="date" operator="greaterThan" allowBlank="1" showInputMessage="1" showErrorMessage="1" sqref="B9" xr:uid="{E829F7EE-3EA5-1045-BE2F-961974EFBFB0}">
      <formula1>42005</formula1>
    </dataValidation>
  </dataValidations>
  <hyperlinks>
    <hyperlink ref="D4373" r:id="rId1" display="http://indeed.com/" xr:uid="{0F8D0C73-1838-2948-A303-8D44930E7052}"/>
    <hyperlink ref="D489" r:id="rId2" display="http://1health.io/" xr:uid="{0960D2A7-2406-814C-9090-7FB8A373D029}"/>
    <hyperlink ref="D286" r:id="rId3" display="http://indeed.com/" xr:uid="{E1C209DC-9091-A045-A0F3-203C8692C09E}"/>
    <hyperlink ref="D2142" r:id="rId4" display="http://indeed.com/" xr:uid="{925EE23D-747D-CE4B-9EF0-290BD03BDC34}"/>
    <hyperlink ref="E5072" r:id="rId5" xr:uid="{4B5CE139-BC75-40DF-BDF1-8F0A833DBD8E}"/>
  </hyperlinks>
  <pageMargins left="0.7" right="0.7" top="0.75" bottom="0.75" header="0.3" footer="0.3"/>
  <drawing r:id="rId6"/>
  <legacyDrawing r:id="rId7"/>
  <tableParts count="1">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F8E77-83D6-5949-9B31-FE344FC98B2E}">
  <dimension ref="A1:M2496"/>
  <sheetViews>
    <sheetView workbookViewId="0">
      <selection activeCell="D1491" sqref="D1491"/>
    </sheetView>
  </sheetViews>
  <sheetFormatPr defaultColWidth="11" defaultRowHeight="42.75" customHeight="1"/>
  <cols>
    <col min="1" max="1" width="17" customWidth="1"/>
    <col min="2" max="2" width="15.375" customWidth="1"/>
    <col min="3" max="3" width="38" customWidth="1"/>
    <col min="4" max="4" width="29.625" customWidth="1"/>
    <col min="5" max="5" width="28.625" customWidth="1"/>
    <col min="6" max="6" width="19.875" customWidth="1"/>
    <col min="7" max="8" width="16.625" customWidth="1"/>
    <col min="9" max="9" width="18.125" customWidth="1"/>
    <col min="10" max="12" width="17" customWidth="1"/>
  </cols>
  <sheetData>
    <row r="1" spans="1:12" s="63" customFormat="1" ht="42.75" customHeight="1">
      <c r="A1" s="111" t="s">
        <v>0</v>
      </c>
      <c r="B1" s="113" t="s">
        <v>1</v>
      </c>
      <c r="C1" s="111" t="s">
        <v>2</v>
      </c>
      <c r="D1" s="111" t="s">
        <v>3</v>
      </c>
      <c r="E1" s="111" t="s">
        <v>4</v>
      </c>
      <c r="F1" s="116" t="s">
        <v>5</v>
      </c>
      <c r="G1" s="117" t="s">
        <v>6</v>
      </c>
      <c r="H1" s="114" t="s">
        <v>7</v>
      </c>
      <c r="I1" s="114" t="s">
        <v>8</v>
      </c>
      <c r="J1" s="111" t="s">
        <v>9</v>
      </c>
      <c r="K1" s="111" t="s">
        <v>10</v>
      </c>
      <c r="L1" s="115" t="s">
        <v>11</v>
      </c>
    </row>
    <row r="2" spans="1:12" ht="42.75" customHeight="1">
      <c r="A2" s="76">
        <v>1</v>
      </c>
      <c r="B2" s="77">
        <v>44655.678472222222</v>
      </c>
      <c r="C2" s="78" t="s">
        <v>243</v>
      </c>
      <c r="D2" s="78" t="s">
        <v>134</v>
      </c>
      <c r="E2" s="78" t="s">
        <v>2633</v>
      </c>
      <c r="F2" s="77">
        <v>44670</v>
      </c>
      <c r="G2" s="77">
        <v>44652</v>
      </c>
      <c r="H2" s="79">
        <v>25000</v>
      </c>
      <c r="I2" s="79">
        <v>90000</v>
      </c>
      <c r="J2" s="78" t="s">
        <v>61</v>
      </c>
      <c r="K2" s="78" t="s">
        <v>16</v>
      </c>
      <c r="L2" s="80"/>
    </row>
    <row r="3" spans="1:12" ht="42.75" customHeight="1">
      <c r="A3" s="81">
        <v>2</v>
      </c>
      <c r="B3" s="82">
        <v>44658.601388888892</v>
      </c>
      <c r="C3" s="83" t="s">
        <v>243</v>
      </c>
      <c r="D3" s="83" t="s">
        <v>985</v>
      </c>
      <c r="E3" s="83" t="s">
        <v>4547</v>
      </c>
      <c r="F3" s="82">
        <v>44673</v>
      </c>
      <c r="G3" s="82">
        <v>44243</v>
      </c>
      <c r="H3" s="84">
        <v>25000</v>
      </c>
      <c r="I3" s="84">
        <v>48000</v>
      </c>
      <c r="J3" s="83" t="s">
        <v>51</v>
      </c>
      <c r="K3" s="83" t="s">
        <v>16</v>
      </c>
      <c r="L3" s="85"/>
    </row>
    <row r="4" spans="1:12" ht="42.75" customHeight="1">
      <c r="A4" s="76">
        <v>3</v>
      </c>
      <c r="B4" s="77">
        <v>44663.601388888892</v>
      </c>
      <c r="C4" s="78" t="s">
        <v>387</v>
      </c>
      <c r="D4" s="78" t="s">
        <v>417</v>
      </c>
      <c r="E4" s="78" t="s">
        <v>4548</v>
      </c>
      <c r="F4" s="77">
        <v>44678</v>
      </c>
      <c r="G4" s="77">
        <v>44562</v>
      </c>
      <c r="H4" s="79">
        <v>9100245</v>
      </c>
      <c r="I4" s="79">
        <v>9300245</v>
      </c>
      <c r="J4" s="78" t="s">
        <v>19</v>
      </c>
      <c r="K4" s="78" t="s">
        <v>16</v>
      </c>
      <c r="L4" s="78"/>
    </row>
    <row r="5" spans="1:12" ht="42.75" customHeight="1">
      <c r="A5" s="81">
        <v>4</v>
      </c>
      <c r="B5" s="82">
        <v>44665.364583333336</v>
      </c>
      <c r="C5" s="83" t="s">
        <v>387</v>
      </c>
      <c r="D5" s="83" t="s">
        <v>490</v>
      </c>
      <c r="E5" s="83" t="s">
        <v>4549</v>
      </c>
      <c r="F5" s="82">
        <v>44680</v>
      </c>
      <c r="G5" s="82">
        <v>44682</v>
      </c>
      <c r="H5" s="84">
        <v>35000</v>
      </c>
      <c r="I5" s="84">
        <v>85000</v>
      </c>
      <c r="J5" s="83" t="s">
        <v>19</v>
      </c>
      <c r="K5" s="83" t="s">
        <v>16</v>
      </c>
      <c r="L5" s="83"/>
    </row>
    <row r="6" spans="1:12" ht="42.75" customHeight="1">
      <c r="A6" s="76">
        <v>5</v>
      </c>
      <c r="B6" s="77">
        <v>44650.80972222222</v>
      </c>
      <c r="C6" s="78" t="s">
        <v>741</v>
      </c>
      <c r="D6" s="78" t="s">
        <v>87</v>
      </c>
      <c r="E6" s="78" t="s">
        <v>557</v>
      </c>
      <c r="F6" s="77">
        <v>44664</v>
      </c>
      <c r="G6" s="77">
        <v>44743</v>
      </c>
      <c r="H6" s="79">
        <v>264733</v>
      </c>
      <c r="I6" s="79">
        <v>264733</v>
      </c>
      <c r="J6" s="78" t="s">
        <v>216</v>
      </c>
      <c r="K6" s="78" t="s">
        <v>16</v>
      </c>
      <c r="L6" s="80"/>
    </row>
    <row r="7" spans="1:12" ht="42.75" customHeight="1">
      <c r="A7" s="81">
        <v>6</v>
      </c>
      <c r="B7" s="82">
        <v>44655.849305555559</v>
      </c>
      <c r="C7" s="83" t="s">
        <v>1276</v>
      </c>
      <c r="D7" s="83" t="s">
        <v>182</v>
      </c>
      <c r="E7" s="83" t="s">
        <v>4550</v>
      </c>
      <c r="F7" s="82">
        <v>44671</v>
      </c>
      <c r="G7" s="82">
        <v>44671</v>
      </c>
      <c r="H7" s="84">
        <v>731500</v>
      </c>
      <c r="I7" s="84">
        <v>800000</v>
      </c>
      <c r="J7" s="83" t="s">
        <v>15</v>
      </c>
      <c r="K7" s="83" t="s">
        <v>16</v>
      </c>
      <c r="L7" s="85"/>
    </row>
    <row r="8" spans="1:12" ht="42.75" customHeight="1">
      <c r="A8" s="76">
        <v>7</v>
      </c>
      <c r="B8" s="77">
        <v>44666.700694444444</v>
      </c>
      <c r="C8" s="78" t="s">
        <v>1845</v>
      </c>
      <c r="D8" s="78" t="s">
        <v>225</v>
      </c>
      <c r="E8" s="78" t="s">
        <v>2633</v>
      </c>
      <c r="F8" s="77">
        <v>44680</v>
      </c>
      <c r="G8" s="77">
        <v>44682</v>
      </c>
      <c r="H8" s="79">
        <v>150000</v>
      </c>
      <c r="I8" s="79">
        <v>750000</v>
      </c>
      <c r="J8" s="78" t="s">
        <v>19</v>
      </c>
      <c r="K8" s="78" t="s">
        <v>16</v>
      </c>
      <c r="L8" s="78"/>
    </row>
    <row r="9" spans="1:12" ht="42.75" customHeight="1">
      <c r="A9" s="81">
        <v>8</v>
      </c>
      <c r="B9" s="86">
        <v>44673.649305555555</v>
      </c>
      <c r="C9" s="83" t="s">
        <v>1890</v>
      </c>
      <c r="D9" s="83" t="s">
        <v>4551</v>
      </c>
      <c r="E9" s="83" t="s">
        <v>4552</v>
      </c>
      <c r="F9" s="87" t="e">
        <f>[1]!Table1[[#This Row],[Submission Date]]+14</f>
        <v>#REF!</v>
      </c>
      <c r="G9" s="86">
        <v>44690</v>
      </c>
      <c r="H9" s="88">
        <v>50000</v>
      </c>
      <c r="I9" s="88">
        <v>50000</v>
      </c>
      <c r="J9" s="89" t="s">
        <v>64</v>
      </c>
      <c r="K9" s="83" t="s">
        <v>16</v>
      </c>
      <c r="L9" s="85"/>
    </row>
    <row r="10" spans="1:12" ht="42.75" customHeight="1">
      <c r="A10" s="76">
        <v>9</v>
      </c>
      <c r="B10" s="90">
        <v>44673.663888888892</v>
      </c>
      <c r="C10" s="78" t="s">
        <v>1890</v>
      </c>
      <c r="D10" s="78" t="s">
        <v>2240</v>
      </c>
      <c r="E10" s="78" t="s">
        <v>4553</v>
      </c>
      <c r="F10" s="91" t="e">
        <f>[1]!Table1[[#This Row],[Submission Date]]+14</f>
        <v>#REF!</v>
      </c>
      <c r="G10" s="90">
        <v>44690</v>
      </c>
      <c r="H10" s="92">
        <v>38925</v>
      </c>
      <c r="I10" s="92">
        <v>38925</v>
      </c>
      <c r="J10" s="93" t="s">
        <v>37</v>
      </c>
      <c r="K10" s="78" t="s">
        <v>16</v>
      </c>
      <c r="L10" s="80"/>
    </row>
    <row r="11" spans="1:12" ht="42.75" customHeight="1">
      <c r="A11" s="81">
        <v>10</v>
      </c>
      <c r="B11" s="86">
        <v>44673.663888888892</v>
      </c>
      <c r="C11" s="83" t="s">
        <v>1890</v>
      </c>
      <c r="D11" s="83" t="s">
        <v>4554</v>
      </c>
      <c r="E11" s="83" t="s">
        <v>4555</v>
      </c>
      <c r="F11" s="87" t="e">
        <f>[1]!Table1[[#This Row],[Submission Date]]+14</f>
        <v>#REF!</v>
      </c>
      <c r="G11" s="86">
        <v>44690</v>
      </c>
      <c r="H11" s="88">
        <v>50000</v>
      </c>
      <c r="I11" s="88">
        <v>50000</v>
      </c>
      <c r="J11" s="89" t="s">
        <v>64</v>
      </c>
      <c r="K11" s="83" t="s">
        <v>16</v>
      </c>
      <c r="L11" s="85"/>
    </row>
    <row r="12" spans="1:12" ht="42.75" customHeight="1">
      <c r="A12" s="76">
        <v>11</v>
      </c>
      <c r="B12" s="90">
        <v>44673.669444444444</v>
      </c>
      <c r="C12" s="78" t="s">
        <v>1890</v>
      </c>
      <c r="D12" s="78" t="s">
        <v>1367</v>
      </c>
      <c r="E12" s="78" t="s">
        <v>4556</v>
      </c>
      <c r="F12" s="91" t="e">
        <f>[1]!Table1[[#This Row],[Submission Date]]+14</f>
        <v>#REF!</v>
      </c>
      <c r="G12" s="90">
        <v>44690</v>
      </c>
      <c r="H12" s="92">
        <v>210000</v>
      </c>
      <c r="I12" s="92">
        <v>210000</v>
      </c>
      <c r="J12" s="93" t="s">
        <v>4557</v>
      </c>
      <c r="K12" s="78" t="s">
        <v>16</v>
      </c>
      <c r="L12" s="80"/>
    </row>
    <row r="13" spans="1:12" ht="42.75" customHeight="1">
      <c r="A13" s="81">
        <v>12</v>
      </c>
      <c r="B13" s="86">
        <v>44673.692361111112</v>
      </c>
      <c r="C13" s="83" t="s">
        <v>1890</v>
      </c>
      <c r="D13" s="83" t="s">
        <v>4558</v>
      </c>
      <c r="E13" s="83" t="s">
        <v>4559</v>
      </c>
      <c r="F13" s="87" t="e">
        <f>[1]!Table1[[#This Row],[Submission Date]]+14</f>
        <v>#REF!</v>
      </c>
      <c r="G13" s="86">
        <v>44690</v>
      </c>
      <c r="H13" s="88">
        <v>255000</v>
      </c>
      <c r="I13" s="88">
        <v>255000</v>
      </c>
      <c r="J13" s="89" t="s">
        <v>4557</v>
      </c>
      <c r="K13" s="83" t="s">
        <v>16</v>
      </c>
      <c r="L13" s="85"/>
    </row>
    <row r="14" spans="1:12" ht="42.75" customHeight="1">
      <c r="A14" s="76">
        <v>13</v>
      </c>
      <c r="B14" s="90">
        <v>44673.70416666667</v>
      </c>
      <c r="C14" s="78" t="s">
        <v>1890</v>
      </c>
      <c r="D14" s="78" t="s">
        <v>4560</v>
      </c>
      <c r="E14" s="78" t="s">
        <v>4561</v>
      </c>
      <c r="F14" s="91" t="e">
        <f>[1]!Table1[[#This Row],[Submission Date]]+14</f>
        <v>#REF!</v>
      </c>
      <c r="G14" s="90">
        <v>44713</v>
      </c>
      <c r="H14" s="92">
        <v>75000</v>
      </c>
      <c r="I14" s="92">
        <v>75000</v>
      </c>
      <c r="J14" s="93" t="s">
        <v>37</v>
      </c>
      <c r="K14" s="78" t="s">
        <v>16</v>
      </c>
      <c r="L14" s="80"/>
    </row>
    <row r="15" spans="1:12" ht="42.75" customHeight="1">
      <c r="A15" s="81">
        <v>14</v>
      </c>
      <c r="B15" s="86">
        <v>44673.711111111108</v>
      </c>
      <c r="C15" s="83" t="s">
        <v>1890</v>
      </c>
      <c r="D15" s="83" t="s">
        <v>139</v>
      </c>
      <c r="E15" s="83" t="s">
        <v>2295</v>
      </c>
      <c r="F15" s="87" t="e">
        <f>[1]!Table1[[#This Row],[Submission Date]]+14</f>
        <v>#REF!</v>
      </c>
      <c r="G15" s="86">
        <v>44690</v>
      </c>
      <c r="H15" s="88">
        <v>2100000</v>
      </c>
      <c r="I15" s="88">
        <v>2100000</v>
      </c>
      <c r="J15" s="89" t="s">
        <v>64</v>
      </c>
      <c r="K15" s="83" t="s">
        <v>16</v>
      </c>
      <c r="L15" s="85"/>
    </row>
    <row r="16" spans="1:12" ht="42.75" customHeight="1">
      <c r="A16" s="76">
        <v>15</v>
      </c>
      <c r="B16" s="90">
        <v>44673.75277777778</v>
      </c>
      <c r="C16" s="78" t="s">
        <v>1890</v>
      </c>
      <c r="D16" s="78" t="s">
        <v>4562</v>
      </c>
      <c r="E16" s="78" t="s">
        <v>4563</v>
      </c>
      <c r="F16" s="91" t="e">
        <f>[1]!Table1[[#This Row],[Submission Date]]+14</f>
        <v>#REF!</v>
      </c>
      <c r="G16" s="90">
        <v>44690</v>
      </c>
      <c r="H16" s="92">
        <v>25000</v>
      </c>
      <c r="I16" s="92">
        <v>35000</v>
      </c>
      <c r="J16" s="93" t="s">
        <v>61</v>
      </c>
      <c r="K16" s="78" t="s">
        <v>16</v>
      </c>
      <c r="L16" s="80"/>
    </row>
    <row r="17" spans="1:12" ht="42.75" customHeight="1">
      <c r="A17" s="81">
        <v>16</v>
      </c>
      <c r="B17" s="82">
        <v>44655.569444444445</v>
      </c>
      <c r="C17" s="83" t="s">
        <v>2394</v>
      </c>
      <c r="D17" s="83" t="s">
        <v>4564</v>
      </c>
      <c r="E17" s="83" t="s">
        <v>4565</v>
      </c>
      <c r="F17" s="82">
        <v>44670</v>
      </c>
      <c r="G17" s="82">
        <v>44042</v>
      </c>
      <c r="H17" s="84">
        <v>25000</v>
      </c>
      <c r="I17" s="84">
        <v>35000</v>
      </c>
      <c r="J17" s="83" t="s">
        <v>16</v>
      </c>
      <c r="K17" s="83" t="s">
        <v>16</v>
      </c>
      <c r="L17" s="85" t="s">
        <v>4566</v>
      </c>
    </row>
    <row r="18" spans="1:12" ht="42.75" customHeight="1">
      <c r="A18" s="76">
        <v>17</v>
      </c>
      <c r="B18" s="77">
        <v>44655.570138888892</v>
      </c>
      <c r="C18" s="78" t="s">
        <v>2394</v>
      </c>
      <c r="D18" s="78" t="s">
        <v>179</v>
      </c>
      <c r="E18" s="78" t="s">
        <v>3538</v>
      </c>
      <c r="F18" s="77">
        <v>44670</v>
      </c>
      <c r="G18" s="77">
        <v>44377</v>
      </c>
      <c r="H18" s="79">
        <v>700000</v>
      </c>
      <c r="I18" s="79">
        <v>700000</v>
      </c>
      <c r="J18" s="78" t="s">
        <v>16</v>
      </c>
      <c r="K18" s="78" t="s">
        <v>16</v>
      </c>
      <c r="L18" s="80" t="s">
        <v>4566</v>
      </c>
    </row>
    <row r="19" spans="1:12" ht="42.75" customHeight="1">
      <c r="A19" s="81">
        <v>18</v>
      </c>
      <c r="B19" s="82">
        <v>44655.577777777777</v>
      </c>
      <c r="C19" s="83" t="s">
        <v>2394</v>
      </c>
      <c r="D19" s="83" t="s">
        <v>4567</v>
      </c>
      <c r="E19" s="83" t="s">
        <v>4568</v>
      </c>
      <c r="F19" s="82">
        <v>44670</v>
      </c>
      <c r="G19" s="82">
        <v>44034</v>
      </c>
      <c r="H19" s="84">
        <v>25000</v>
      </c>
      <c r="I19" s="84">
        <v>29000</v>
      </c>
      <c r="J19" s="83" t="s">
        <v>16</v>
      </c>
      <c r="K19" s="83" t="s">
        <v>16</v>
      </c>
      <c r="L19" s="85" t="s">
        <v>4566</v>
      </c>
    </row>
    <row r="20" spans="1:12" ht="42.75" customHeight="1">
      <c r="A20" s="76">
        <v>19</v>
      </c>
      <c r="B20" s="77">
        <v>44655.592361111114</v>
      </c>
      <c r="C20" s="78" t="s">
        <v>2394</v>
      </c>
      <c r="D20" s="78" t="s">
        <v>569</v>
      </c>
      <c r="E20" s="78" t="s">
        <v>4569</v>
      </c>
      <c r="F20" s="77">
        <v>44670</v>
      </c>
      <c r="G20" s="77">
        <v>44322</v>
      </c>
      <c r="H20" s="79">
        <v>25000</v>
      </c>
      <c r="I20" s="79">
        <v>29000</v>
      </c>
      <c r="J20" s="78" t="s">
        <v>16</v>
      </c>
      <c r="K20" s="78" t="s">
        <v>16</v>
      </c>
      <c r="L20" s="80" t="s">
        <v>4566</v>
      </c>
    </row>
    <row r="21" spans="1:12" ht="42.75" customHeight="1">
      <c r="A21" s="81">
        <v>20</v>
      </c>
      <c r="B21" s="82">
        <v>44658.857638888891</v>
      </c>
      <c r="C21" s="83" t="s">
        <v>2394</v>
      </c>
      <c r="D21" s="83" t="s">
        <v>4570</v>
      </c>
      <c r="E21" s="83" t="s">
        <v>4571</v>
      </c>
      <c r="F21" s="82">
        <v>44676</v>
      </c>
      <c r="G21" s="82">
        <v>44013</v>
      </c>
      <c r="H21" s="84">
        <v>25000</v>
      </c>
      <c r="I21" s="84">
        <v>49700</v>
      </c>
      <c r="J21" s="83" t="s">
        <v>16</v>
      </c>
      <c r="K21" s="83" t="s">
        <v>16</v>
      </c>
      <c r="L21" s="85" t="s">
        <v>4566</v>
      </c>
    </row>
    <row r="22" spans="1:12" ht="42.75" customHeight="1">
      <c r="A22" s="76">
        <v>21</v>
      </c>
      <c r="B22" s="77">
        <v>44658.910416666666</v>
      </c>
      <c r="C22" s="78" t="s">
        <v>2394</v>
      </c>
      <c r="D22" s="78" t="s">
        <v>4572</v>
      </c>
      <c r="E22" s="78" t="s">
        <v>559</v>
      </c>
      <c r="F22" s="77">
        <v>44676</v>
      </c>
      <c r="G22" s="77">
        <v>44013</v>
      </c>
      <c r="H22" s="79">
        <v>145605</v>
      </c>
      <c r="I22" s="79">
        <v>145605</v>
      </c>
      <c r="J22" s="78" t="s">
        <v>16</v>
      </c>
      <c r="K22" s="78" t="s">
        <v>16</v>
      </c>
      <c r="L22" s="80" t="s">
        <v>4566</v>
      </c>
    </row>
    <row r="23" spans="1:12" ht="42.75" customHeight="1">
      <c r="A23" s="81">
        <v>22</v>
      </c>
      <c r="B23" s="82">
        <v>44658.915277777778</v>
      </c>
      <c r="C23" s="83" t="s">
        <v>2394</v>
      </c>
      <c r="D23" s="83" t="s">
        <v>87</v>
      </c>
      <c r="E23" s="83" t="s">
        <v>135</v>
      </c>
      <c r="F23" s="82">
        <v>44676</v>
      </c>
      <c r="G23" s="82">
        <v>44013</v>
      </c>
      <c r="H23" s="84">
        <v>27850</v>
      </c>
      <c r="I23" s="84">
        <v>27850</v>
      </c>
      <c r="J23" s="83" t="s">
        <v>16</v>
      </c>
      <c r="K23" s="83" t="s">
        <v>16</v>
      </c>
      <c r="L23" s="85" t="s">
        <v>4566</v>
      </c>
    </row>
    <row r="24" spans="1:12" ht="42.75" customHeight="1">
      <c r="A24" s="76">
        <v>23</v>
      </c>
      <c r="B24" s="77">
        <v>44658.922222222223</v>
      </c>
      <c r="C24" s="78" t="s">
        <v>2394</v>
      </c>
      <c r="D24" s="78" t="s">
        <v>1001</v>
      </c>
      <c r="E24" s="78" t="s">
        <v>135</v>
      </c>
      <c r="F24" s="77">
        <v>44676</v>
      </c>
      <c r="G24" s="77">
        <v>44013</v>
      </c>
      <c r="H24" s="79">
        <v>27393</v>
      </c>
      <c r="I24" s="79">
        <v>27393</v>
      </c>
      <c r="J24" s="78" t="s">
        <v>16</v>
      </c>
      <c r="K24" s="78" t="s">
        <v>16</v>
      </c>
      <c r="L24" s="80" t="s">
        <v>4566</v>
      </c>
    </row>
    <row r="25" spans="1:12" ht="42.75" customHeight="1">
      <c r="A25" s="81">
        <v>24</v>
      </c>
      <c r="B25" s="82">
        <v>44650.636111111111</v>
      </c>
      <c r="C25" s="83" t="s">
        <v>2447</v>
      </c>
      <c r="D25" s="83" t="s">
        <v>1194</v>
      </c>
      <c r="E25" s="83" t="s">
        <v>4573</v>
      </c>
      <c r="F25" s="82">
        <v>44664</v>
      </c>
      <c r="G25" s="82">
        <v>44607</v>
      </c>
      <c r="H25" s="84">
        <v>45000</v>
      </c>
      <c r="I25" s="84">
        <v>70000</v>
      </c>
      <c r="J25" s="83" t="s">
        <v>19</v>
      </c>
      <c r="K25" s="83" t="s">
        <v>16</v>
      </c>
      <c r="L25" s="85"/>
    </row>
    <row r="26" spans="1:12" ht="42.75" customHeight="1">
      <c r="A26" s="76">
        <v>25</v>
      </c>
      <c r="B26" s="77">
        <v>44650.647916666669</v>
      </c>
      <c r="C26" s="78" t="s">
        <v>2447</v>
      </c>
      <c r="D26" s="78" t="s">
        <v>2515</v>
      </c>
      <c r="E26" s="78" t="s">
        <v>2066</v>
      </c>
      <c r="F26" s="77">
        <v>44664</v>
      </c>
      <c r="G26" s="77">
        <v>44470</v>
      </c>
      <c r="H26" s="79">
        <v>325000</v>
      </c>
      <c r="I26" s="79">
        <v>425000</v>
      </c>
      <c r="J26" s="78" t="s">
        <v>19</v>
      </c>
      <c r="K26" s="78" t="s">
        <v>16</v>
      </c>
      <c r="L26" s="80"/>
    </row>
    <row r="27" spans="1:12" ht="42.75" customHeight="1">
      <c r="A27" s="81">
        <v>26</v>
      </c>
      <c r="B27" s="82">
        <v>44658.647222222222</v>
      </c>
      <c r="C27" s="83" t="s">
        <v>2447</v>
      </c>
      <c r="D27" s="83" t="s">
        <v>2520</v>
      </c>
      <c r="E27" s="83" t="s">
        <v>2521</v>
      </c>
      <c r="F27" s="82">
        <v>44673</v>
      </c>
      <c r="G27" s="82">
        <v>44440</v>
      </c>
      <c r="H27" s="84">
        <v>40000</v>
      </c>
      <c r="I27" s="84">
        <v>60000</v>
      </c>
      <c r="J27" s="83" t="s">
        <v>19</v>
      </c>
      <c r="K27" s="83" t="s">
        <v>16</v>
      </c>
      <c r="L27" s="83"/>
    </row>
    <row r="28" spans="1:12" ht="42.75" customHeight="1">
      <c r="A28" s="76">
        <v>27</v>
      </c>
      <c r="B28" s="90">
        <v>44672.461805555555</v>
      </c>
      <c r="C28" s="78" t="s">
        <v>2447</v>
      </c>
      <c r="D28" s="78" t="s">
        <v>4574</v>
      </c>
      <c r="E28" s="78" t="s">
        <v>4575</v>
      </c>
      <c r="F28" s="91" t="e">
        <f>[1]!Table1[[#This Row],[Submission Date]]+14</f>
        <v>#REF!</v>
      </c>
      <c r="G28" s="90">
        <v>44539</v>
      </c>
      <c r="H28" s="92">
        <v>30000</v>
      </c>
      <c r="I28" s="92">
        <v>80000</v>
      </c>
      <c r="J28" s="93" t="s">
        <v>51</v>
      </c>
      <c r="K28" s="78" t="s">
        <v>16</v>
      </c>
      <c r="L28" s="80"/>
    </row>
    <row r="29" spans="1:12" ht="42.75" customHeight="1">
      <c r="A29" s="81">
        <v>28</v>
      </c>
      <c r="B29" s="86">
        <v>44672.463888888888</v>
      </c>
      <c r="C29" s="83" t="s">
        <v>2447</v>
      </c>
      <c r="D29" s="83" t="s">
        <v>1508</v>
      </c>
      <c r="E29" s="83" t="s">
        <v>4576</v>
      </c>
      <c r="F29" s="86">
        <v>44686</v>
      </c>
      <c r="G29" s="86">
        <v>44472</v>
      </c>
      <c r="H29" s="88">
        <v>25000</v>
      </c>
      <c r="I29" s="88">
        <v>60000</v>
      </c>
      <c r="J29" s="89" t="s">
        <v>61</v>
      </c>
      <c r="K29" s="83" t="s">
        <v>16</v>
      </c>
      <c r="L29" s="85"/>
    </row>
    <row r="30" spans="1:12" ht="42.75" customHeight="1">
      <c r="A30" s="76">
        <v>29</v>
      </c>
      <c r="B30" s="90">
        <v>44672.472222222219</v>
      </c>
      <c r="C30" s="78" t="s">
        <v>2447</v>
      </c>
      <c r="D30" s="78" t="s">
        <v>4577</v>
      </c>
      <c r="E30" s="78" t="s">
        <v>4578</v>
      </c>
      <c r="F30" s="91" t="e">
        <f>[1]!Table1[[#This Row],[Submission Date]]+14</f>
        <v>#REF!</v>
      </c>
      <c r="G30" s="90">
        <v>44408</v>
      </c>
      <c r="H30" s="92">
        <v>25000</v>
      </c>
      <c r="I30" s="92">
        <v>60000</v>
      </c>
      <c r="J30" s="93" t="s">
        <v>51</v>
      </c>
      <c r="K30" s="78" t="s">
        <v>16</v>
      </c>
      <c r="L30" s="80"/>
    </row>
    <row r="31" spans="1:12" ht="42.75" customHeight="1">
      <c r="A31" s="81">
        <v>30</v>
      </c>
      <c r="B31" s="82">
        <v>44657.660416666666</v>
      </c>
      <c r="C31" s="83" t="s">
        <v>2542</v>
      </c>
      <c r="D31" s="83" t="s">
        <v>1502</v>
      </c>
      <c r="E31" s="83" t="s">
        <v>4579</v>
      </c>
      <c r="F31" s="82">
        <v>44672</v>
      </c>
      <c r="G31" s="82">
        <v>44447</v>
      </c>
      <c r="H31" s="84">
        <v>39000</v>
      </c>
      <c r="I31" s="84">
        <v>60000</v>
      </c>
      <c r="J31" s="83" t="s">
        <v>51</v>
      </c>
      <c r="K31" s="83" t="s">
        <v>16</v>
      </c>
      <c r="L31" s="83"/>
    </row>
    <row r="32" spans="1:12" ht="42.75" customHeight="1">
      <c r="A32" s="76">
        <v>31</v>
      </c>
      <c r="B32" s="77">
        <v>44659.677777777775</v>
      </c>
      <c r="C32" s="78" t="s">
        <v>2542</v>
      </c>
      <c r="D32" s="78" t="s">
        <v>84</v>
      </c>
      <c r="E32" s="78" t="s">
        <v>292</v>
      </c>
      <c r="F32" s="77">
        <v>44676</v>
      </c>
      <c r="G32" s="77">
        <v>44677</v>
      </c>
      <c r="H32" s="79">
        <v>235000</v>
      </c>
      <c r="I32" s="79">
        <v>275000</v>
      </c>
      <c r="J32" s="78" t="s">
        <v>15</v>
      </c>
      <c r="K32" s="78" t="s">
        <v>16</v>
      </c>
      <c r="L32" s="80"/>
    </row>
    <row r="33" spans="1:12" ht="42.75" customHeight="1">
      <c r="A33" s="81">
        <v>32</v>
      </c>
      <c r="B33" s="82">
        <v>44651.385416666664</v>
      </c>
      <c r="C33" s="83" t="s">
        <v>2601</v>
      </c>
      <c r="D33" s="83" t="s">
        <v>1338</v>
      </c>
      <c r="E33" s="83" t="s">
        <v>4580</v>
      </c>
      <c r="F33" s="82">
        <v>44665</v>
      </c>
      <c r="G33" s="82">
        <v>44664</v>
      </c>
      <c r="H33" s="84">
        <v>25000</v>
      </c>
      <c r="I33" s="84">
        <v>40000</v>
      </c>
      <c r="J33" s="83" t="s">
        <v>19</v>
      </c>
      <c r="K33" s="83" t="s">
        <v>16</v>
      </c>
      <c r="L33" s="85"/>
    </row>
    <row r="34" spans="1:12" ht="42.75" customHeight="1">
      <c r="A34" s="76">
        <v>33</v>
      </c>
      <c r="B34" s="77">
        <v>44659.270833333336</v>
      </c>
      <c r="C34" s="78" t="s">
        <v>2601</v>
      </c>
      <c r="D34" s="78" t="s">
        <v>4581</v>
      </c>
      <c r="E34" s="78" t="s">
        <v>4582</v>
      </c>
      <c r="F34" s="77">
        <v>44676</v>
      </c>
      <c r="G34" s="77">
        <v>44656</v>
      </c>
      <c r="H34" s="79">
        <v>100000</v>
      </c>
      <c r="I34" s="79">
        <v>175000</v>
      </c>
      <c r="J34" s="78" t="s">
        <v>61</v>
      </c>
      <c r="K34" s="78" t="s">
        <v>16</v>
      </c>
      <c r="L34" s="80"/>
    </row>
    <row r="35" spans="1:12" ht="42.75" customHeight="1">
      <c r="A35" s="81">
        <v>34</v>
      </c>
      <c r="B35" s="82">
        <v>44670.445138888892</v>
      </c>
      <c r="C35" s="83" t="s">
        <v>2601</v>
      </c>
      <c r="D35" s="83" t="s">
        <v>4583</v>
      </c>
      <c r="E35" s="83" t="s">
        <v>996</v>
      </c>
      <c r="F35" s="82">
        <v>44684</v>
      </c>
      <c r="G35" s="82">
        <v>44666</v>
      </c>
      <c r="H35" s="84">
        <v>25000</v>
      </c>
      <c r="I35" s="84">
        <v>35000</v>
      </c>
      <c r="J35" s="83" t="s">
        <v>15</v>
      </c>
      <c r="K35" s="83" t="s">
        <v>16</v>
      </c>
      <c r="L35" s="85"/>
    </row>
    <row r="36" spans="1:12" ht="42.75" customHeight="1">
      <c r="A36" s="76">
        <v>35</v>
      </c>
      <c r="B36" s="77">
        <v>44670.609722222223</v>
      </c>
      <c r="C36" s="78" t="s">
        <v>2635</v>
      </c>
      <c r="D36" s="78" t="s">
        <v>23</v>
      </c>
      <c r="E36" s="78" t="s">
        <v>4584</v>
      </c>
      <c r="F36" s="77">
        <v>44684</v>
      </c>
      <c r="G36" s="77">
        <v>44743</v>
      </c>
      <c r="H36" s="79">
        <v>58500</v>
      </c>
      <c r="I36" s="79">
        <v>68500</v>
      </c>
      <c r="J36" s="78" t="s">
        <v>37</v>
      </c>
      <c r="K36" s="78" t="s">
        <v>16</v>
      </c>
      <c r="L36" s="78"/>
    </row>
    <row r="37" spans="1:12" ht="42.75" customHeight="1">
      <c r="A37" s="81">
        <v>36</v>
      </c>
      <c r="B37" s="82">
        <v>44650.85833333333</v>
      </c>
      <c r="C37" s="83" t="s">
        <v>2703</v>
      </c>
      <c r="D37" s="83" t="s">
        <v>229</v>
      </c>
      <c r="E37" s="83" t="s">
        <v>402</v>
      </c>
      <c r="F37" s="82">
        <v>44665</v>
      </c>
      <c r="G37" s="82">
        <v>44665</v>
      </c>
      <c r="H37" s="84">
        <v>41825.269999999997</v>
      </c>
      <c r="I37" s="84">
        <v>41825.269999999997</v>
      </c>
      <c r="J37" s="83" t="s">
        <v>64</v>
      </c>
      <c r="K37" s="83" t="s">
        <v>16</v>
      </c>
      <c r="L37" s="85"/>
    </row>
    <row r="38" spans="1:12" ht="42.75" customHeight="1">
      <c r="A38" s="76">
        <v>37</v>
      </c>
      <c r="B38" s="77">
        <v>44658.867361111108</v>
      </c>
      <c r="C38" s="78" t="s">
        <v>2703</v>
      </c>
      <c r="D38" s="78" t="s">
        <v>4585</v>
      </c>
      <c r="E38" s="78" t="s">
        <v>4586</v>
      </c>
      <c r="F38" s="77">
        <v>44676</v>
      </c>
      <c r="G38" s="77">
        <v>44673</v>
      </c>
      <c r="H38" s="79">
        <v>30000</v>
      </c>
      <c r="I38" s="79">
        <v>35000</v>
      </c>
      <c r="J38" s="78" t="s">
        <v>15</v>
      </c>
      <c r="K38" s="78" t="s">
        <v>16</v>
      </c>
      <c r="L38" s="80"/>
    </row>
    <row r="39" spans="1:12" ht="42.75" customHeight="1">
      <c r="A39" s="81">
        <v>38</v>
      </c>
      <c r="B39" s="82">
        <v>44658.89166666667</v>
      </c>
      <c r="C39" s="83" t="s">
        <v>2703</v>
      </c>
      <c r="D39" s="83" t="s">
        <v>4587</v>
      </c>
      <c r="E39" s="83" t="s">
        <v>4588</v>
      </c>
      <c r="F39" s="82">
        <v>44676</v>
      </c>
      <c r="G39" s="82">
        <v>44673</v>
      </c>
      <c r="H39" s="84">
        <v>27785</v>
      </c>
      <c r="I39" s="84">
        <v>27785</v>
      </c>
      <c r="J39" s="83" t="s">
        <v>37</v>
      </c>
      <c r="K39" s="83" t="s">
        <v>16</v>
      </c>
      <c r="L39" s="85"/>
    </row>
    <row r="40" spans="1:12" ht="42.75" customHeight="1">
      <c r="A40" s="76">
        <v>39</v>
      </c>
      <c r="B40" s="77">
        <v>44659.663194444445</v>
      </c>
      <c r="C40" s="78" t="s">
        <v>2703</v>
      </c>
      <c r="D40" s="78" t="s">
        <v>4589</v>
      </c>
      <c r="E40" s="78" t="s">
        <v>4590</v>
      </c>
      <c r="F40" s="77">
        <v>44676</v>
      </c>
      <c r="G40" s="77">
        <v>44747</v>
      </c>
      <c r="H40" s="79">
        <v>2041039</v>
      </c>
      <c r="I40" s="79">
        <v>2041039</v>
      </c>
      <c r="J40" s="78" t="s">
        <v>19</v>
      </c>
      <c r="K40" s="78" t="s">
        <v>16</v>
      </c>
      <c r="L40" s="80"/>
    </row>
    <row r="41" spans="1:12" ht="42.75" customHeight="1">
      <c r="A41" s="81">
        <v>40</v>
      </c>
      <c r="B41" s="86">
        <v>44672.48333333333</v>
      </c>
      <c r="C41" s="83" t="s">
        <v>2703</v>
      </c>
      <c r="D41" s="83" t="s">
        <v>84</v>
      </c>
      <c r="E41" s="83" t="s">
        <v>4591</v>
      </c>
      <c r="F41" s="87" t="e">
        <f>[1]!Table1[[#This Row],[Submission Date]]+14</f>
        <v>#REF!</v>
      </c>
      <c r="G41" s="86">
        <v>44743</v>
      </c>
      <c r="H41" s="88">
        <v>109973.24</v>
      </c>
      <c r="I41" s="88">
        <v>109973.24</v>
      </c>
      <c r="J41" s="89" t="s">
        <v>216</v>
      </c>
      <c r="K41" s="83" t="s">
        <v>16</v>
      </c>
      <c r="L41" s="85"/>
    </row>
    <row r="42" spans="1:12" ht="42.75" customHeight="1">
      <c r="A42" s="76">
        <v>41</v>
      </c>
      <c r="B42" s="90">
        <v>44672.484722222223</v>
      </c>
      <c r="C42" s="78" t="s">
        <v>2703</v>
      </c>
      <c r="D42" s="78" t="s">
        <v>2954</v>
      </c>
      <c r="E42" s="78" t="s">
        <v>4592</v>
      </c>
      <c r="F42" s="91" t="e">
        <f>[1]!Table1[[#This Row],[Submission Date]]+14</f>
        <v>#REF!</v>
      </c>
      <c r="G42" s="90">
        <v>44743</v>
      </c>
      <c r="H42" s="92">
        <v>483168.43</v>
      </c>
      <c r="I42" s="92">
        <v>483168.43</v>
      </c>
      <c r="J42" s="93" t="s">
        <v>216</v>
      </c>
      <c r="K42" s="78" t="s">
        <v>16</v>
      </c>
      <c r="L42" s="80"/>
    </row>
    <row r="43" spans="1:12" ht="42.75" customHeight="1">
      <c r="A43" s="81">
        <v>42</v>
      </c>
      <c r="B43" s="86">
        <v>44672.486111111109</v>
      </c>
      <c r="C43" s="83" t="s">
        <v>2703</v>
      </c>
      <c r="D43" s="83" t="s">
        <v>84</v>
      </c>
      <c r="E43" s="83" t="s">
        <v>4593</v>
      </c>
      <c r="F43" s="87" t="e">
        <f>[1]!Table1[[#This Row],[Submission Date]]+14</f>
        <v>#REF!</v>
      </c>
      <c r="G43" s="86">
        <v>44743</v>
      </c>
      <c r="H43" s="88">
        <v>244748.76</v>
      </c>
      <c r="I43" s="88">
        <v>244748.76</v>
      </c>
      <c r="J43" s="89" t="s">
        <v>216</v>
      </c>
      <c r="K43" s="83" t="s">
        <v>16</v>
      </c>
      <c r="L43" s="85"/>
    </row>
    <row r="44" spans="1:12" ht="42.75" customHeight="1">
      <c r="A44" s="76">
        <v>43</v>
      </c>
      <c r="B44" s="90">
        <v>44672.494444444441</v>
      </c>
      <c r="C44" s="78" t="s">
        <v>2703</v>
      </c>
      <c r="D44" s="78" t="s">
        <v>4594</v>
      </c>
      <c r="E44" s="78" t="s">
        <v>4595</v>
      </c>
      <c r="F44" s="91" t="e">
        <f>[1]!Table1[[#This Row],[Submission Date]]+14</f>
        <v>#REF!</v>
      </c>
      <c r="G44" s="90">
        <v>44769</v>
      </c>
      <c r="H44" s="92">
        <v>58500</v>
      </c>
      <c r="I44" s="92">
        <v>58500</v>
      </c>
      <c r="J44" s="93" t="s">
        <v>37</v>
      </c>
      <c r="K44" s="78" t="s">
        <v>16</v>
      </c>
      <c r="L44" s="80"/>
    </row>
    <row r="45" spans="1:12" ht="42.75" customHeight="1">
      <c r="A45" s="81">
        <v>44</v>
      </c>
      <c r="B45" s="94">
        <v>44655.439583333333</v>
      </c>
      <c r="C45" s="83" t="s">
        <v>3252</v>
      </c>
      <c r="D45" s="83" t="s">
        <v>65</v>
      </c>
      <c r="E45" s="83" t="s">
        <v>527</v>
      </c>
      <c r="F45" s="82">
        <v>44670</v>
      </c>
      <c r="G45" s="82">
        <v>44425</v>
      </c>
      <c r="H45" s="84">
        <v>25000</v>
      </c>
      <c r="I45" s="84">
        <v>50000</v>
      </c>
      <c r="J45" s="83" t="s">
        <v>19</v>
      </c>
      <c r="K45" s="83" t="s">
        <v>16</v>
      </c>
      <c r="L45" s="85"/>
    </row>
    <row r="46" spans="1:12" ht="42.75" customHeight="1">
      <c r="A46" s="76">
        <v>45</v>
      </c>
      <c r="B46" s="95">
        <v>44655.461805555555</v>
      </c>
      <c r="C46" s="78" t="s">
        <v>3252</v>
      </c>
      <c r="D46" s="78" t="s">
        <v>76</v>
      </c>
      <c r="E46" s="78" t="s">
        <v>1570</v>
      </c>
      <c r="F46" s="77">
        <v>44670</v>
      </c>
      <c r="G46" s="77">
        <v>44378</v>
      </c>
      <c r="H46" s="79">
        <v>88000</v>
      </c>
      <c r="I46" s="79">
        <v>120000</v>
      </c>
      <c r="J46" s="78" t="s">
        <v>19</v>
      </c>
      <c r="K46" s="78" t="s">
        <v>16</v>
      </c>
      <c r="L46" s="80"/>
    </row>
    <row r="47" spans="1:12" ht="42.75" customHeight="1">
      <c r="A47" s="81">
        <v>46</v>
      </c>
      <c r="B47" s="94">
        <v>44655.463888888888</v>
      </c>
      <c r="C47" s="83" t="s">
        <v>3252</v>
      </c>
      <c r="D47" s="83" t="s">
        <v>2999</v>
      </c>
      <c r="E47" s="83" t="s">
        <v>4596</v>
      </c>
      <c r="F47" s="82">
        <v>44670</v>
      </c>
      <c r="G47" s="82">
        <v>44423</v>
      </c>
      <c r="H47" s="84">
        <v>25000</v>
      </c>
      <c r="I47" s="84">
        <v>75000</v>
      </c>
      <c r="J47" s="83" t="s">
        <v>19</v>
      </c>
      <c r="K47" s="83" t="s">
        <v>16</v>
      </c>
      <c r="L47" s="85"/>
    </row>
    <row r="48" spans="1:12" ht="42.75" customHeight="1">
      <c r="A48" s="76">
        <v>47</v>
      </c>
      <c r="B48" s="96">
        <v>44676.177083333336</v>
      </c>
      <c r="C48" s="78" t="s">
        <v>1888</v>
      </c>
      <c r="D48" s="78" t="s">
        <v>70</v>
      </c>
      <c r="E48" s="78" t="s">
        <v>27</v>
      </c>
      <c r="F48" s="91" t="e">
        <f>[1]!Table1[[#This Row],[Submission Date]]+14</f>
        <v>#REF!</v>
      </c>
      <c r="G48" s="90">
        <v>44690</v>
      </c>
      <c r="H48" s="92">
        <v>25000</v>
      </c>
      <c r="I48" s="92">
        <v>85000</v>
      </c>
      <c r="J48" s="93" t="s">
        <v>61</v>
      </c>
      <c r="K48" s="78" t="s">
        <v>16</v>
      </c>
      <c r="L48" s="80"/>
    </row>
    <row r="49" spans="1:12" ht="42.75" customHeight="1">
      <c r="A49" s="81">
        <v>48</v>
      </c>
      <c r="B49" s="94">
        <v>44650.495138888888</v>
      </c>
      <c r="C49" s="83" t="s">
        <v>3453</v>
      </c>
      <c r="D49" s="83" t="s">
        <v>4597</v>
      </c>
      <c r="E49" s="83" t="s">
        <v>4598</v>
      </c>
      <c r="F49" s="82">
        <v>44664</v>
      </c>
      <c r="G49" s="82">
        <v>44665</v>
      </c>
      <c r="H49" s="84">
        <v>30000</v>
      </c>
      <c r="I49" s="84">
        <v>40000</v>
      </c>
      <c r="J49" s="83" t="s">
        <v>15</v>
      </c>
      <c r="K49" s="83" t="s">
        <v>16</v>
      </c>
      <c r="L49" s="85"/>
    </row>
    <row r="50" spans="1:12" ht="42.75" customHeight="1">
      <c r="A50" s="76">
        <v>49</v>
      </c>
      <c r="B50" s="95">
        <v>44650.500694444447</v>
      </c>
      <c r="C50" s="78" t="s">
        <v>3453</v>
      </c>
      <c r="D50" s="78" t="s">
        <v>1874</v>
      </c>
      <c r="E50" s="78" t="s">
        <v>4598</v>
      </c>
      <c r="F50" s="77">
        <v>44664</v>
      </c>
      <c r="G50" s="77">
        <v>44665</v>
      </c>
      <c r="H50" s="79">
        <v>25000</v>
      </c>
      <c r="I50" s="79">
        <v>30000</v>
      </c>
      <c r="J50" s="78" t="s">
        <v>15</v>
      </c>
      <c r="K50" s="78" t="s">
        <v>16</v>
      </c>
      <c r="L50" s="80"/>
    </row>
    <row r="51" spans="1:12" ht="42.75" customHeight="1">
      <c r="A51" s="81">
        <v>50</v>
      </c>
      <c r="B51" s="94">
        <v>44650.531944444447</v>
      </c>
      <c r="C51" s="83" t="s">
        <v>3453</v>
      </c>
      <c r="D51" s="83" t="s">
        <v>4599</v>
      </c>
      <c r="E51" s="83" t="s">
        <v>1222</v>
      </c>
      <c r="F51" s="82">
        <v>44664</v>
      </c>
      <c r="G51" s="82">
        <v>44663</v>
      </c>
      <c r="H51" s="84">
        <v>25000</v>
      </c>
      <c r="I51" s="84">
        <v>8000</v>
      </c>
      <c r="J51" s="83" t="s">
        <v>15</v>
      </c>
      <c r="K51" s="83" t="s">
        <v>16</v>
      </c>
      <c r="L51" s="85"/>
    </row>
    <row r="52" spans="1:12" ht="42.75" customHeight="1">
      <c r="A52" s="76">
        <v>51</v>
      </c>
      <c r="B52" s="95">
        <v>44652.69027777778</v>
      </c>
      <c r="C52" s="78" t="s">
        <v>3453</v>
      </c>
      <c r="D52" s="78" t="s">
        <v>4323</v>
      </c>
      <c r="E52" s="78" t="s">
        <v>1222</v>
      </c>
      <c r="F52" s="77">
        <v>44669</v>
      </c>
      <c r="G52" s="77">
        <v>44663</v>
      </c>
      <c r="H52" s="79">
        <v>25000</v>
      </c>
      <c r="I52" s="79">
        <v>50000</v>
      </c>
      <c r="J52" s="78" t="s">
        <v>15</v>
      </c>
      <c r="K52" s="78" t="s">
        <v>16</v>
      </c>
      <c r="L52" s="80"/>
    </row>
    <row r="53" spans="1:12" ht="42.75" customHeight="1">
      <c r="A53" s="81">
        <v>52</v>
      </c>
      <c r="B53" s="94">
        <v>44655.563194444447</v>
      </c>
      <c r="C53" s="83" t="s">
        <v>3453</v>
      </c>
      <c r="D53" s="83" t="s">
        <v>3510</v>
      </c>
      <c r="E53" s="83" t="s">
        <v>4600</v>
      </c>
      <c r="F53" s="82">
        <v>44670</v>
      </c>
      <c r="G53" s="82">
        <v>44664</v>
      </c>
      <c r="H53" s="84">
        <v>25000</v>
      </c>
      <c r="I53" s="84">
        <v>75000</v>
      </c>
      <c r="J53" s="83" t="s">
        <v>15</v>
      </c>
      <c r="K53" s="83" t="s">
        <v>16</v>
      </c>
      <c r="L53" s="85"/>
    </row>
    <row r="54" spans="1:12" ht="42.75" customHeight="1">
      <c r="A54" s="76">
        <v>53</v>
      </c>
      <c r="B54" s="95">
        <v>44663.465277777781</v>
      </c>
      <c r="C54" s="78" t="s">
        <v>3562</v>
      </c>
      <c r="D54" s="78" t="s">
        <v>178</v>
      </c>
      <c r="E54" s="78" t="s">
        <v>402</v>
      </c>
      <c r="F54" s="77">
        <v>44678</v>
      </c>
      <c r="G54" s="77">
        <v>44678</v>
      </c>
      <c r="H54" s="79">
        <v>91647</v>
      </c>
      <c r="I54" s="79">
        <v>91647</v>
      </c>
      <c r="J54" s="78" t="s">
        <v>216</v>
      </c>
      <c r="K54" s="78" t="s">
        <v>16</v>
      </c>
      <c r="L54" s="78"/>
    </row>
    <row r="55" spans="1:12" ht="42.75" customHeight="1">
      <c r="A55" s="81">
        <v>54</v>
      </c>
      <c r="B55" s="94">
        <v>44650.634027777778</v>
      </c>
      <c r="C55" s="83" t="s">
        <v>3730</v>
      </c>
      <c r="D55" s="83" t="s">
        <v>62</v>
      </c>
      <c r="E55" s="83" t="s">
        <v>4601</v>
      </c>
      <c r="F55" s="82">
        <v>44664</v>
      </c>
      <c r="G55" s="82">
        <v>44743</v>
      </c>
      <c r="H55" s="84">
        <v>800000</v>
      </c>
      <c r="I55" s="84">
        <v>850000</v>
      </c>
      <c r="J55" s="83" t="s">
        <v>19</v>
      </c>
      <c r="K55" s="83" t="s">
        <v>16</v>
      </c>
      <c r="L55" s="85"/>
    </row>
    <row r="56" spans="1:12" ht="42.75" customHeight="1">
      <c r="A56" s="76">
        <v>55</v>
      </c>
      <c r="B56" s="95">
        <v>44650.636111111111</v>
      </c>
      <c r="C56" s="78" t="s">
        <v>3730</v>
      </c>
      <c r="D56" s="78" t="s">
        <v>3744</v>
      </c>
      <c r="E56" s="78" t="s">
        <v>3306</v>
      </c>
      <c r="F56" s="77">
        <v>44664</v>
      </c>
      <c r="G56" s="77">
        <v>44743</v>
      </c>
      <c r="H56" s="79">
        <v>40000</v>
      </c>
      <c r="I56" s="79">
        <v>75000</v>
      </c>
      <c r="J56" s="78" t="s">
        <v>19</v>
      </c>
      <c r="K56" s="78" t="s">
        <v>16</v>
      </c>
      <c r="L56" s="80"/>
    </row>
    <row r="57" spans="1:12" ht="42.75" customHeight="1">
      <c r="A57" s="81">
        <v>56</v>
      </c>
      <c r="B57" s="94">
        <v>44650.638888888891</v>
      </c>
      <c r="C57" s="83" t="s">
        <v>3730</v>
      </c>
      <c r="D57" s="83" t="s">
        <v>3742</v>
      </c>
      <c r="E57" s="83" t="s">
        <v>4539</v>
      </c>
      <c r="F57" s="82">
        <v>44664</v>
      </c>
      <c r="G57" s="82">
        <v>44743</v>
      </c>
      <c r="H57" s="84">
        <v>40000</v>
      </c>
      <c r="I57" s="84">
        <v>75000</v>
      </c>
      <c r="J57" s="83" t="s">
        <v>19</v>
      </c>
      <c r="K57" s="83" t="s">
        <v>16</v>
      </c>
      <c r="L57" s="85"/>
    </row>
    <row r="58" spans="1:12" ht="42.75" customHeight="1">
      <c r="A58" s="76">
        <v>57</v>
      </c>
      <c r="B58" s="95">
        <v>44652.622916666667</v>
      </c>
      <c r="C58" s="78" t="s">
        <v>3975</v>
      </c>
      <c r="D58" s="78" t="s">
        <v>829</v>
      </c>
      <c r="E58" s="78" t="s">
        <v>4602</v>
      </c>
      <c r="F58" s="77">
        <v>44669</v>
      </c>
      <c r="G58" s="77">
        <v>44651</v>
      </c>
      <c r="H58" s="79">
        <v>32400</v>
      </c>
      <c r="I58" s="79">
        <v>54000</v>
      </c>
      <c r="J58" s="78" t="s">
        <v>61</v>
      </c>
      <c r="K58" s="78" t="s">
        <v>16</v>
      </c>
      <c r="L58" s="80"/>
    </row>
    <row r="59" spans="1:12" ht="42.75" customHeight="1">
      <c r="A59" s="81">
        <v>58</v>
      </c>
      <c r="B59" s="97">
        <v>44672.685416666667</v>
      </c>
      <c r="C59" s="83" t="s">
        <v>3975</v>
      </c>
      <c r="D59" s="83" t="s">
        <v>1549</v>
      </c>
      <c r="E59" s="83" t="s">
        <v>4603</v>
      </c>
      <c r="F59" s="87" t="e">
        <f>[1]!Table1[[#This Row],[Submission Date]]+14</f>
        <v>#REF!</v>
      </c>
      <c r="G59" s="86">
        <v>44728</v>
      </c>
      <c r="H59" s="88">
        <v>40000</v>
      </c>
      <c r="I59" s="88">
        <v>100000</v>
      </c>
      <c r="J59" s="89" t="s">
        <v>37</v>
      </c>
      <c r="K59" s="83" t="s">
        <v>16</v>
      </c>
      <c r="L59" s="85"/>
    </row>
    <row r="60" spans="1:12" ht="42.75" customHeight="1">
      <c r="A60" s="76">
        <v>59</v>
      </c>
      <c r="B60" s="95">
        <v>44659.73541666667</v>
      </c>
      <c r="C60" s="78" t="s">
        <v>4178</v>
      </c>
      <c r="D60" s="78" t="s">
        <v>4604</v>
      </c>
      <c r="E60" s="78" t="s">
        <v>4605</v>
      </c>
      <c r="F60" s="77">
        <v>44676</v>
      </c>
      <c r="G60" s="77">
        <v>44642</v>
      </c>
      <c r="H60" s="79">
        <v>100000</v>
      </c>
      <c r="I60" s="79">
        <v>200000</v>
      </c>
      <c r="J60" s="78" t="s">
        <v>15</v>
      </c>
      <c r="K60" s="78" t="s">
        <v>16</v>
      </c>
      <c r="L60" s="80"/>
    </row>
    <row r="61" spans="1:12" ht="42.75" customHeight="1">
      <c r="A61" s="81">
        <v>60</v>
      </c>
      <c r="B61" s="97">
        <v>44673.474999999999</v>
      </c>
      <c r="C61" s="83" t="s">
        <v>4178</v>
      </c>
      <c r="D61" s="83" t="s">
        <v>4583</v>
      </c>
      <c r="E61" s="83" t="s">
        <v>4606</v>
      </c>
      <c r="F61" s="87" t="e">
        <f>[1]!Table1[[#This Row],[Submission Date]]+14</f>
        <v>#REF!</v>
      </c>
      <c r="G61" s="86">
        <v>44679</v>
      </c>
      <c r="H61" s="88">
        <v>30000</v>
      </c>
      <c r="I61" s="88">
        <v>40000</v>
      </c>
      <c r="J61" s="89" t="s">
        <v>4557</v>
      </c>
      <c r="K61" s="83" t="s">
        <v>16</v>
      </c>
      <c r="L61" s="85"/>
    </row>
    <row r="62" spans="1:12" ht="42.75" customHeight="1">
      <c r="A62" s="76">
        <v>61</v>
      </c>
      <c r="B62" s="98">
        <v>44663.411111111112</v>
      </c>
      <c r="C62" s="78" t="s">
        <v>4268</v>
      </c>
      <c r="D62" s="78" t="s">
        <v>4607</v>
      </c>
      <c r="E62" s="78" t="s">
        <v>4608</v>
      </c>
      <c r="F62" s="77">
        <v>44678</v>
      </c>
      <c r="G62" s="77">
        <v>44546</v>
      </c>
      <c r="H62" s="79">
        <v>25000</v>
      </c>
      <c r="I62" s="79">
        <v>30000</v>
      </c>
      <c r="J62" s="78" t="s">
        <v>61</v>
      </c>
      <c r="K62" s="78" t="s">
        <v>16</v>
      </c>
      <c r="L62" s="80"/>
    </row>
    <row r="63" spans="1:12" ht="42.75" customHeight="1">
      <c r="A63" s="99">
        <v>1</v>
      </c>
      <c r="B63" s="90">
        <v>44686.555555555555</v>
      </c>
      <c r="C63" s="93" t="s">
        <v>12</v>
      </c>
      <c r="D63" s="93" t="s">
        <v>424</v>
      </c>
      <c r="E63" s="100" t="s">
        <v>4609</v>
      </c>
      <c r="F63" s="90">
        <v>44700</v>
      </c>
      <c r="G63" s="90">
        <v>44711</v>
      </c>
      <c r="H63" s="92">
        <v>27936</v>
      </c>
      <c r="I63" s="92">
        <v>40000</v>
      </c>
      <c r="J63" s="93" t="s">
        <v>37</v>
      </c>
      <c r="K63" s="93" t="s">
        <v>16</v>
      </c>
      <c r="L63" s="99"/>
    </row>
    <row r="64" spans="1:12" ht="42.75" customHeight="1">
      <c r="A64" s="101">
        <v>2</v>
      </c>
      <c r="B64" s="86">
        <v>44707.546527777777</v>
      </c>
      <c r="C64" s="89" t="s">
        <v>12</v>
      </c>
      <c r="D64" s="89" t="s">
        <v>4610</v>
      </c>
      <c r="E64" s="102" t="s">
        <v>4611</v>
      </c>
      <c r="F64" s="86">
        <f>B64+14</f>
        <v>44721.546527777777</v>
      </c>
      <c r="G64" s="86">
        <v>44711</v>
      </c>
      <c r="H64" s="88">
        <v>25000</v>
      </c>
      <c r="I64" s="88">
        <v>100000</v>
      </c>
      <c r="J64" s="89" t="s">
        <v>15</v>
      </c>
      <c r="K64" s="89" t="s">
        <v>16</v>
      </c>
      <c r="L64" s="101"/>
    </row>
    <row r="65" spans="1:12" ht="42.75" customHeight="1">
      <c r="A65" s="99">
        <v>3</v>
      </c>
      <c r="B65" s="90">
        <v>44707.546527777777</v>
      </c>
      <c r="C65" s="93" t="s">
        <v>12</v>
      </c>
      <c r="D65" s="93" t="s">
        <v>4612</v>
      </c>
      <c r="E65" s="100" t="s">
        <v>4611</v>
      </c>
      <c r="F65" s="90">
        <f>B65+14</f>
        <v>44721.546527777777</v>
      </c>
      <c r="G65" s="90">
        <v>44711</v>
      </c>
      <c r="H65" s="92">
        <v>25000</v>
      </c>
      <c r="I65" s="92">
        <v>50000</v>
      </c>
      <c r="J65" s="93" t="s">
        <v>15</v>
      </c>
      <c r="K65" s="93" t="s">
        <v>16</v>
      </c>
      <c r="L65" s="99"/>
    </row>
    <row r="66" spans="1:12" ht="42.75" customHeight="1">
      <c r="A66" s="101">
        <v>114</v>
      </c>
      <c r="B66" s="86">
        <v>44705.972222222219</v>
      </c>
      <c r="C66" s="89" t="s">
        <v>2703</v>
      </c>
      <c r="D66" s="89" t="s">
        <v>209</v>
      </c>
      <c r="E66" s="102" t="s">
        <v>4613</v>
      </c>
      <c r="F66" s="86">
        <v>44721</v>
      </c>
      <c r="G66" s="86">
        <v>44743</v>
      </c>
      <c r="H66" s="88">
        <v>10090891</v>
      </c>
      <c r="I66" s="88">
        <v>10090891</v>
      </c>
      <c r="J66" s="89" t="s">
        <v>19</v>
      </c>
      <c r="K66" s="89" t="s">
        <v>16</v>
      </c>
      <c r="L66" s="101"/>
    </row>
    <row r="67" spans="1:12" ht="42.75" customHeight="1">
      <c r="A67" s="99">
        <v>5</v>
      </c>
      <c r="B67" s="90">
        <v>44699.777083333334</v>
      </c>
      <c r="C67" s="93" t="s">
        <v>194</v>
      </c>
      <c r="D67" s="93" t="s">
        <v>849</v>
      </c>
      <c r="E67" s="100" t="s">
        <v>4614</v>
      </c>
      <c r="F67" s="90">
        <v>44714</v>
      </c>
      <c r="G67" s="90">
        <v>44699</v>
      </c>
      <c r="H67" s="92">
        <v>44546</v>
      </c>
      <c r="I67" s="92">
        <v>44546</v>
      </c>
      <c r="J67" s="93" t="s">
        <v>64</v>
      </c>
      <c r="K67" s="93" t="s">
        <v>16</v>
      </c>
      <c r="L67" s="99"/>
    </row>
    <row r="68" spans="1:12" ht="42.75" customHeight="1">
      <c r="A68" s="101">
        <v>6</v>
      </c>
      <c r="B68" s="86">
        <v>44690.680555555555</v>
      </c>
      <c r="C68" s="89" t="s">
        <v>231</v>
      </c>
      <c r="D68" s="89" t="s">
        <v>76</v>
      </c>
      <c r="E68" s="102" t="s">
        <v>264</v>
      </c>
      <c r="F68" s="86">
        <v>44704</v>
      </c>
      <c r="G68" s="86">
        <v>44743</v>
      </c>
      <c r="H68" s="88">
        <v>88140</v>
      </c>
      <c r="I68" s="88">
        <v>88140</v>
      </c>
      <c r="J68" s="89" t="s">
        <v>19</v>
      </c>
      <c r="K68" s="89" t="s">
        <v>16</v>
      </c>
      <c r="L68" s="101"/>
    </row>
    <row r="69" spans="1:12" ht="42.75" customHeight="1">
      <c r="A69" s="99">
        <v>69</v>
      </c>
      <c r="B69" s="90">
        <v>44712.759722222225</v>
      </c>
      <c r="C69" s="93" t="s">
        <v>1890</v>
      </c>
      <c r="D69" s="93" t="s">
        <v>229</v>
      </c>
      <c r="E69" s="100" t="s">
        <v>4615</v>
      </c>
      <c r="F69" s="90">
        <v>44726</v>
      </c>
      <c r="G69" s="90">
        <v>44727</v>
      </c>
      <c r="H69" s="92">
        <v>4500000</v>
      </c>
      <c r="I69" s="92">
        <v>4500000</v>
      </c>
      <c r="J69" s="93" t="s">
        <v>15</v>
      </c>
      <c r="K69" s="93" t="s">
        <v>16</v>
      </c>
      <c r="L69" s="99"/>
    </row>
    <row r="70" spans="1:12" ht="42.75" customHeight="1">
      <c r="A70" s="101">
        <v>8</v>
      </c>
      <c r="B70" s="86">
        <v>44686.584722222222</v>
      </c>
      <c r="C70" s="89" t="s">
        <v>243</v>
      </c>
      <c r="D70" s="89" t="s">
        <v>2441</v>
      </c>
      <c r="E70" s="102" t="s">
        <v>4616</v>
      </c>
      <c r="F70" s="86">
        <v>44700</v>
      </c>
      <c r="G70" s="86">
        <v>44409</v>
      </c>
      <c r="H70" s="88">
        <v>25000</v>
      </c>
      <c r="I70" s="88">
        <v>55000</v>
      </c>
      <c r="J70" s="89" t="s">
        <v>51</v>
      </c>
      <c r="K70" s="89" t="s">
        <v>16</v>
      </c>
      <c r="L70" s="101"/>
    </row>
    <row r="71" spans="1:12" ht="42.75" customHeight="1">
      <c r="A71" s="99">
        <v>9</v>
      </c>
      <c r="B71" s="90">
        <v>44712.48333333333</v>
      </c>
      <c r="C71" s="93" t="s">
        <v>243</v>
      </c>
      <c r="D71" s="93" t="s">
        <v>164</v>
      </c>
      <c r="E71" s="100" t="s">
        <v>2254</v>
      </c>
      <c r="F71" s="90">
        <v>44726</v>
      </c>
      <c r="G71" s="90">
        <v>44743</v>
      </c>
      <c r="H71" s="92">
        <v>25000</v>
      </c>
      <c r="I71" s="92">
        <v>50000</v>
      </c>
      <c r="J71" s="93" t="s">
        <v>166</v>
      </c>
      <c r="K71" s="93" t="s">
        <v>16</v>
      </c>
      <c r="L71" s="99"/>
    </row>
    <row r="72" spans="1:12" ht="42.75" customHeight="1">
      <c r="A72" s="101">
        <v>10</v>
      </c>
      <c r="B72" s="86">
        <v>44712.388194444444</v>
      </c>
      <c r="C72" s="89" t="s">
        <v>387</v>
      </c>
      <c r="D72" s="89" t="s">
        <v>164</v>
      </c>
      <c r="E72" s="102" t="s">
        <v>2254</v>
      </c>
      <c r="F72" s="86">
        <f>B72+14</f>
        <v>44726.388194444444</v>
      </c>
      <c r="G72" s="86">
        <v>44743</v>
      </c>
      <c r="H72" s="88">
        <v>30000</v>
      </c>
      <c r="I72" s="88">
        <v>55000</v>
      </c>
      <c r="J72" s="89" t="s">
        <v>166</v>
      </c>
      <c r="K72" s="89" t="s">
        <v>16</v>
      </c>
      <c r="L72" s="89"/>
    </row>
    <row r="73" spans="1:12" ht="42.75" customHeight="1">
      <c r="A73" s="99">
        <v>11</v>
      </c>
      <c r="B73" s="90">
        <v>44705.478472222225</v>
      </c>
      <c r="C73" s="93" t="s">
        <v>500</v>
      </c>
      <c r="D73" s="93" t="s">
        <v>4617</v>
      </c>
      <c r="E73" s="100" t="s">
        <v>4618</v>
      </c>
      <c r="F73" s="90">
        <v>44720</v>
      </c>
      <c r="G73" s="90">
        <v>44701</v>
      </c>
      <c r="H73" s="92">
        <v>80000</v>
      </c>
      <c r="I73" s="92">
        <v>90000</v>
      </c>
      <c r="J73" s="93" t="s">
        <v>15</v>
      </c>
      <c r="K73" s="93" t="s">
        <v>16</v>
      </c>
      <c r="L73" s="93"/>
    </row>
    <row r="74" spans="1:12" ht="42.75" customHeight="1">
      <c r="A74" s="101">
        <v>12</v>
      </c>
      <c r="B74" s="86">
        <v>44715.561805555553</v>
      </c>
      <c r="C74" s="89" t="s">
        <v>500</v>
      </c>
      <c r="D74" s="89" t="s">
        <v>569</v>
      </c>
      <c r="E74" s="102" t="s">
        <v>1836</v>
      </c>
      <c r="F74" s="86">
        <f>B74+14</f>
        <v>44729.561805555553</v>
      </c>
      <c r="G74" s="86">
        <v>44743</v>
      </c>
      <c r="H74" s="88">
        <v>30000</v>
      </c>
      <c r="I74" s="88">
        <v>40000</v>
      </c>
      <c r="J74" s="89" t="s">
        <v>19</v>
      </c>
      <c r="K74" s="89" t="s">
        <v>16</v>
      </c>
      <c r="L74" s="89"/>
    </row>
    <row r="75" spans="1:12" ht="42.75" customHeight="1">
      <c r="A75" s="99">
        <v>13</v>
      </c>
      <c r="B75" s="90">
        <v>44686.838194444441</v>
      </c>
      <c r="C75" s="93" t="s">
        <v>741</v>
      </c>
      <c r="D75" s="93" t="s">
        <v>567</v>
      </c>
      <c r="E75" s="100" t="s">
        <v>4619</v>
      </c>
      <c r="F75" s="90">
        <v>44701</v>
      </c>
      <c r="G75" s="90">
        <v>44743</v>
      </c>
      <c r="H75" s="92">
        <v>47450</v>
      </c>
      <c r="I75" s="92">
        <v>47450</v>
      </c>
      <c r="J75" s="93" t="s">
        <v>166</v>
      </c>
      <c r="K75" s="93" t="s">
        <v>16</v>
      </c>
      <c r="L75" s="93"/>
    </row>
    <row r="76" spans="1:12" ht="42.75" customHeight="1">
      <c r="A76" s="101">
        <v>14</v>
      </c>
      <c r="B76" s="86">
        <v>44714.511805555558</v>
      </c>
      <c r="C76" s="89" t="s">
        <v>741</v>
      </c>
      <c r="D76" s="89" t="s">
        <v>756</v>
      </c>
      <c r="E76" s="102" t="s">
        <v>4620</v>
      </c>
      <c r="F76" s="86">
        <v>44728</v>
      </c>
      <c r="G76" s="86">
        <v>44743</v>
      </c>
      <c r="H76" s="88">
        <v>25000</v>
      </c>
      <c r="I76" s="88">
        <v>900000</v>
      </c>
      <c r="J76" s="89" t="s">
        <v>19</v>
      </c>
      <c r="K76" s="89" t="s">
        <v>16</v>
      </c>
      <c r="L76" s="89"/>
    </row>
    <row r="77" spans="1:12" ht="42.75" customHeight="1">
      <c r="A77" s="99">
        <v>15</v>
      </c>
      <c r="B77" s="90">
        <v>44714.513194444444</v>
      </c>
      <c r="C77" s="93" t="s">
        <v>741</v>
      </c>
      <c r="D77" s="93" t="s">
        <v>936</v>
      </c>
      <c r="E77" s="100" t="s">
        <v>4620</v>
      </c>
      <c r="F77" s="90">
        <v>44728</v>
      </c>
      <c r="G77" s="90">
        <v>44743</v>
      </c>
      <c r="H77" s="92">
        <v>25000</v>
      </c>
      <c r="I77" s="92">
        <v>900000</v>
      </c>
      <c r="J77" s="93" t="s">
        <v>19</v>
      </c>
      <c r="K77" s="93" t="s">
        <v>16</v>
      </c>
      <c r="L77" s="93"/>
    </row>
    <row r="78" spans="1:12" ht="42.75" customHeight="1">
      <c r="A78" s="101">
        <v>16</v>
      </c>
      <c r="B78" s="86">
        <v>44677.526388888888</v>
      </c>
      <c r="C78" s="89" t="s">
        <v>1198</v>
      </c>
      <c r="D78" s="89" t="s">
        <v>4621</v>
      </c>
      <c r="E78" s="102" t="s">
        <v>4622</v>
      </c>
      <c r="F78" s="86">
        <v>44691</v>
      </c>
      <c r="G78" s="86">
        <v>44628</v>
      </c>
      <c r="H78" s="88">
        <v>27642</v>
      </c>
      <c r="I78" s="88">
        <v>27642</v>
      </c>
      <c r="J78" s="89" t="s">
        <v>51</v>
      </c>
      <c r="K78" s="89" t="s">
        <v>16</v>
      </c>
      <c r="L78" s="89"/>
    </row>
    <row r="79" spans="1:12" ht="42.75" customHeight="1">
      <c r="A79" s="99">
        <v>17</v>
      </c>
      <c r="B79" s="90">
        <v>44677.484722222223</v>
      </c>
      <c r="C79" s="93" t="s">
        <v>1198</v>
      </c>
      <c r="D79" s="93" t="s">
        <v>4621</v>
      </c>
      <c r="E79" s="100" t="s">
        <v>4622</v>
      </c>
      <c r="F79" s="90">
        <v>44691</v>
      </c>
      <c r="G79" s="90">
        <v>44482</v>
      </c>
      <c r="H79" s="92">
        <v>25000</v>
      </c>
      <c r="I79" s="92">
        <v>32000</v>
      </c>
      <c r="J79" s="93" t="s">
        <v>73</v>
      </c>
      <c r="K79" s="93" t="s">
        <v>16</v>
      </c>
      <c r="L79" s="93"/>
    </row>
    <row r="80" spans="1:12" ht="42.75" customHeight="1">
      <c r="A80" s="101">
        <v>18</v>
      </c>
      <c r="B80" s="86">
        <v>44690.481944444444</v>
      </c>
      <c r="C80" s="89" t="s">
        <v>1198</v>
      </c>
      <c r="D80" s="89" t="s">
        <v>1258</v>
      </c>
      <c r="E80" s="102" t="s">
        <v>1836</v>
      </c>
      <c r="F80" s="86">
        <v>44704</v>
      </c>
      <c r="G80" s="86">
        <v>44743</v>
      </c>
      <c r="H80" s="88">
        <v>25000</v>
      </c>
      <c r="I80" s="88">
        <v>30000</v>
      </c>
      <c r="J80" s="89" t="s">
        <v>166</v>
      </c>
      <c r="K80" s="89" t="s">
        <v>16</v>
      </c>
      <c r="L80" s="89"/>
    </row>
    <row r="81" spans="1:12" ht="42.75" customHeight="1">
      <c r="A81" s="99">
        <v>19</v>
      </c>
      <c r="B81" s="90">
        <v>44690.488888888889</v>
      </c>
      <c r="C81" s="93" t="s">
        <v>1198</v>
      </c>
      <c r="D81" s="93" t="s">
        <v>4623</v>
      </c>
      <c r="E81" s="100" t="s">
        <v>4624</v>
      </c>
      <c r="F81" s="90">
        <v>44704</v>
      </c>
      <c r="G81" s="90">
        <v>44743</v>
      </c>
      <c r="H81" s="92">
        <v>30000</v>
      </c>
      <c r="I81" s="92">
        <v>35000</v>
      </c>
      <c r="J81" s="93" t="s">
        <v>37</v>
      </c>
      <c r="K81" s="93" t="s">
        <v>16</v>
      </c>
      <c r="L81" s="93"/>
    </row>
    <row r="82" spans="1:12" ht="42.75" customHeight="1">
      <c r="A82" s="101">
        <v>20</v>
      </c>
      <c r="B82" s="86">
        <v>44700.507638888892</v>
      </c>
      <c r="C82" s="89" t="s">
        <v>1198</v>
      </c>
      <c r="D82" s="89" t="s">
        <v>4625</v>
      </c>
      <c r="E82" s="102" t="s">
        <v>4626</v>
      </c>
      <c r="F82" s="86">
        <v>44715</v>
      </c>
      <c r="G82" s="86">
        <v>44690</v>
      </c>
      <c r="H82" s="88">
        <v>26000</v>
      </c>
      <c r="I82" s="88">
        <v>30000</v>
      </c>
      <c r="J82" s="89" t="s">
        <v>51</v>
      </c>
      <c r="K82" s="89" t="s">
        <v>16</v>
      </c>
      <c r="L82" s="89"/>
    </row>
    <row r="83" spans="1:12" ht="42.75" customHeight="1">
      <c r="A83" s="99">
        <v>21</v>
      </c>
      <c r="B83" s="90">
        <v>44713.387499999997</v>
      </c>
      <c r="C83" s="93" t="s">
        <v>1198</v>
      </c>
      <c r="D83" s="93" t="s">
        <v>1275</v>
      </c>
      <c r="E83" s="100" t="s">
        <v>29</v>
      </c>
      <c r="F83" s="90">
        <v>44727</v>
      </c>
      <c r="G83" s="90">
        <v>44722</v>
      </c>
      <c r="H83" s="92">
        <v>60000</v>
      </c>
      <c r="I83" s="92">
        <v>70000</v>
      </c>
      <c r="J83" s="93" t="s">
        <v>15</v>
      </c>
      <c r="K83" s="93" t="s">
        <v>16</v>
      </c>
      <c r="L83" s="99"/>
    </row>
    <row r="84" spans="1:12" ht="42.75" customHeight="1">
      <c r="A84" s="101">
        <v>22</v>
      </c>
      <c r="B84" s="86">
        <v>44642.67291666667</v>
      </c>
      <c r="C84" s="89" t="s">
        <v>1276</v>
      </c>
      <c r="D84" s="89" t="s">
        <v>4627</v>
      </c>
      <c r="E84" s="102" t="s">
        <v>4605</v>
      </c>
      <c r="F84" s="86">
        <v>44656</v>
      </c>
      <c r="G84" s="86">
        <v>44362</v>
      </c>
      <c r="H84" s="88">
        <v>28815</v>
      </c>
      <c r="I84" s="88">
        <v>28815</v>
      </c>
      <c r="J84" s="89" t="s">
        <v>15</v>
      </c>
      <c r="K84" s="89" t="s">
        <v>16</v>
      </c>
      <c r="L84" s="89"/>
    </row>
    <row r="85" spans="1:12" ht="42.75" customHeight="1">
      <c r="A85" s="99">
        <v>135</v>
      </c>
      <c r="B85" s="90">
        <v>44714.948611111111</v>
      </c>
      <c r="C85" s="93" t="s">
        <v>2703</v>
      </c>
      <c r="D85" s="93" t="s">
        <v>2671</v>
      </c>
      <c r="E85" s="100" t="s">
        <v>1841</v>
      </c>
      <c r="F85" s="90">
        <f>B85+14</f>
        <v>44728.948611111111</v>
      </c>
      <c r="G85" s="90">
        <v>44743</v>
      </c>
      <c r="H85" s="92">
        <v>3382542</v>
      </c>
      <c r="I85" s="92">
        <v>3382542</v>
      </c>
      <c r="J85" s="93" t="s">
        <v>19</v>
      </c>
      <c r="K85" s="93" t="s">
        <v>16</v>
      </c>
      <c r="L85" s="99"/>
    </row>
    <row r="86" spans="1:12" ht="42.75" customHeight="1">
      <c r="A86" s="101">
        <v>106</v>
      </c>
      <c r="B86" s="86">
        <v>44705.934027777781</v>
      </c>
      <c r="C86" s="89" t="s">
        <v>2703</v>
      </c>
      <c r="D86" s="89" t="s">
        <v>62</v>
      </c>
      <c r="E86" s="102" t="s">
        <v>527</v>
      </c>
      <c r="F86" s="86">
        <v>44721</v>
      </c>
      <c r="G86" s="86">
        <v>44743</v>
      </c>
      <c r="H86" s="88">
        <v>2818228</v>
      </c>
      <c r="I86" s="88">
        <v>2818228</v>
      </c>
      <c r="J86" s="89" t="s">
        <v>19</v>
      </c>
      <c r="K86" s="89" t="s">
        <v>16</v>
      </c>
      <c r="L86" s="101"/>
    </row>
    <row r="87" spans="1:12" ht="42.75" customHeight="1">
      <c r="A87" s="99">
        <v>25</v>
      </c>
      <c r="B87" s="90">
        <v>44694.634027777778</v>
      </c>
      <c r="C87" s="93" t="s">
        <v>1276</v>
      </c>
      <c r="D87" s="93" t="s">
        <v>4628</v>
      </c>
      <c r="E87" s="100" t="s">
        <v>1347</v>
      </c>
      <c r="F87" s="90">
        <v>44708</v>
      </c>
      <c r="G87" s="90">
        <v>44713</v>
      </c>
      <c r="H87" s="92">
        <v>36000</v>
      </c>
      <c r="I87" s="92">
        <v>48000</v>
      </c>
      <c r="J87" s="93" t="s">
        <v>15</v>
      </c>
      <c r="K87" s="93" t="s">
        <v>16</v>
      </c>
      <c r="L87" s="93"/>
    </row>
    <row r="88" spans="1:12" ht="42.75" customHeight="1">
      <c r="A88" s="101">
        <v>26</v>
      </c>
      <c r="B88" s="86">
        <v>44698.55972222222</v>
      </c>
      <c r="C88" s="89" t="s">
        <v>1276</v>
      </c>
      <c r="D88" s="89" t="s">
        <v>1313</v>
      </c>
      <c r="E88" s="102" t="s">
        <v>4629</v>
      </c>
      <c r="F88" s="86">
        <v>44713</v>
      </c>
      <c r="G88" s="86">
        <v>44743</v>
      </c>
      <c r="H88" s="88">
        <v>50875</v>
      </c>
      <c r="I88" s="88">
        <v>60000</v>
      </c>
      <c r="J88" s="89" t="s">
        <v>37</v>
      </c>
      <c r="K88" s="89" t="s">
        <v>16</v>
      </c>
      <c r="L88" s="89"/>
    </row>
    <row r="89" spans="1:12" ht="42.75" customHeight="1">
      <c r="A89" s="99">
        <v>27</v>
      </c>
      <c r="B89" s="90">
        <v>44701.61041666667</v>
      </c>
      <c r="C89" s="93" t="s">
        <v>1276</v>
      </c>
      <c r="D89" s="93" t="s">
        <v>1348</v>
      </c>
      <c r="E89" s="100" t="s">
        <v>4630</v>
      </c>
      <c r="F89" s="90">
        <v>44718</v>
      </c>
      <c r="G89" s="90">
        <v>44743</v>
      </c>
      <c r="H89" s="92">
        <v>55630</v>
      </c>
      <c r="I89" s="92">
        <v>60000</v>
      </c>
      <c r="J89" s="93" t="s">
        <v>19</v>
      </c>
      <c r="K89" s="93" t="s">
        <v>16</v>
      </c>
      <c r="L89" s="99"/>
    </row>
    <row r="90" spans="1:12" ht="42.75" customHeight="1">
      <c r="A90" s="101">
        <v>28</v>
      </c>
      <c r="B90" s="86">
        <v>44713.662499999999</v>
      </c>
      <c r="C90" s="89" t="s">
        <v>1276</v>
      </c>
      <c r="D90" s="89" t="s">
        <v>1104</v>
      </c>
      <c r="E90" s="102" t="s">
        <v>1836</v>
      </c>
      <c r="F90" s="86">
        <v>44727</v>
      </c>
      <c r="G90" s="86">
        <v>44743</v>
      </c>
      <c r="H90" s="88">
        <v>60000</v>
      </c>
      <c r="I90" s="88">
        <v>90000</v>
      </c>
      <c r="J90" s="89" t="s">
        <v>166</v>
      </c>
      <c r="K90" s="89" t="s">
        <v>16</v>
      </c>
      <c r="L90" s="89"/>
    </row>
    <row r="91" spans="1:12" ht="42.75" customHeight="1">
      <c r="A91" s="99">
        <v>29</v>
      </c>
      <c r="B91" s="90">
        <v>44687.615972222222</v>
      </c>
      <c r="C91" s="93" t="s">
        <v>1400</v>
      </c>
      <c r="D91" s="93" t="s">
        <v>4631</v>
      </c>
      <c r="E91" s="100" t="s">
        <v>4632</v>
      </c>
      <c r="F91" s="90">
        <v>44701</v>
      </c>
      <c r="G91" s="90">
        <v>44595</v>
      </c>
      <c r="H91" s="92">
        <v>1800</v>
      </c>
      <c r="I91" s="92">
        <v>1800</v>
      </c>
      <c r="J91" s="93" t="s">
        <v>1619</v>
      </c>
      <c r="K91" s="93" t="s">
        <v>15</v>
      </c>
      <c r="L91" s="100" t="s">
        <v>4633</v>
      </c>
    </row>
    <row r="92" spans="1:12" ht="42.75" customHeight="1">
      <c r="A92" s="101">
        <v>30</v>
      </c>
      <c r="B92" s="86">
        <v>44687.616666666669</v>
      </c>
      <c r="C92" s="89" t="s">
        <v>1400</v>
      </c>
      <c r="D92" s="89" t="s">
        <v>1433</v>
      </c>
      <c r="E92" s="102" t="s">
        <v>4634</v>
      </c>
      <c r="F92" s="86">
        <v>44701</v>
      </c>
      <c r="G92" s="86">
        <v>44694</v>
      </c>
      <c r="H92" s="88">
        <v>28000</v>
      </c>
      <c r="I92" s="88">
        <v>28000</v>
      </c>
      <c r="J92" s="89" t="s">
        <v>19</v>
      </c>
      <c r="K92" s="89" t="s">
        <v>15</v>
      </c>
      <c r="L92" s="102" t="s">
        <v>4635</v>
      </c>
    </row>
    <row r="93" spans="1:12" ht="42.75" customHeight="1">
      <c r="A93" s="99">
        <v>31</v>
      </c>
      <c r="B93" s="90">
        <v>44707.926388888889</v>
      </c>
      <c r="C93" s="93" t="s">
        <v>1400</v>
      </c>
      <c r="D93" s="93" t="s">
        <v>4636</v>
      </c>
      <c r="E93" s="100" t="s">
        <v>4637</v>
      </c>
      <c r="F93" s="90">
        <f>B93+14</f>
        <v>44721.926388888889</v>
      </c>
      <c r="G93" s="90">
        <v>44708</v>
      </c>
      <c r="H93" s="92">
        <v>28029</v>
      </c>
      <c r="I93" s="92">
        <v>40200</v>
      </c>
      <c r="J93" s="93" t="s">
        <v>51</v>
      </c>
      <c r="K93" s="93" t="s">
        <v>16</v>
      </c>
      <c r="L93" s="99"/>
    </row>
    <row r="94" spans="1:12" ht="42.75" customHeight="1">
      <c r="A94" s="101">
        <v>32</v>
      </c>
      <c r="B94" s="86">
        <v>44707.935416666667</v>
      </c>
      <c r="C94" s="89" t="s">
        <v>1400</v>
      </c>
      <c r="D94" s="89" t="s">
        <v>129</v>
      </c>
      <c r="E94" s="102" t="s">
        <v>4638</v>
      </c>
      <c r="F94" s="86">
        <f>B94+14</f>
        <v>44721.935416666667</v>
      </c>
      <c r="G94" s="86">
        <v>44713</v>
      </c>
      <c r="H94" s="88">
        <v>25000</v>
      </c>
      <c r="I94" s="88">
        <v>26000</v>
      </c>
      <c r="J94" s="89" t="s">
        <v>19</v>
      </c>
      <c r="K94" s="89" t="s">
        <v>16</v>
      </c>
      <c r="L94" s="101"/>
    </row>
    <row r="95" spans="1:12" ht="42.75" customHeight="1">
      <c r="A95" s="99">
        <v>89</v>
      </c>
      <c r="B95" s="90">
        <v>44704.954861111109</v>
      </c>
      <c r="C95" s="93" t="s">
        <v>2703</v>
      </c>
      <c r="D95" s="93" t="s">
        <v>35</v>
      </c>
      <c r="E95" s="100" t="s">
        <v>4639</v>
      </c>
      <c r="F95" s="90">
        <v>44720</v>
      </c>
      <c r="G95" s="90">
        <v>44743</v>
      </c>
      <c r="H95" s="92">
        <v>2043486</v>
      </c>
      <c r="I95" s="92">
        <v>2043486</v>
      </c>
      <c r="J95" s="93" t="s">
        <v>37</v>
      </c>
      <c r="K95" s="93" t="s">
        <v>16</v>
      </c>
      <c r="L95" s="99"/>
    </row>
    <row r="96" spans="1:12" ht="42.75" customHeight="1">
      <c r="A96" s="101">
        <v>34</v>
      </c>
      <c r="B96" s="86">
        <v>44708.875</v>
      </c>
      <c r="C96" s="89" t="s">
        <v>1400</v>
      </c>
      <c r="D96" s="89" t="s">
        <v>1033</v>
      </c>
      <c r="E96" s="102" t="s">
        <v>4640</v>
      </c>
      <c r="F96" s="86">
        <f>B96+14</f>
        <v>44722.875</v>
      </c>
      <c r="G96" s="86">
        <v>44743</v>
      </c>
      <c r="H96" s="88">
        <v>29500</v>
      </c>
      <c r="I96" s="88">
        <v>43500</v>
      </c>
      <c r="J96" s="89" t="s">
        <v>166</v>
      </c>
      <c r="K96" s="89" t="s">
        <v>16</v>
      </c>
      <c r="L96" s="101"/>
    </row>
    <row r="97" spans="1:12" ht="42.75" customHeight="1">
      <c r="A97" s="99">
        <v>70</v>
      </c>
      <c r="B97" s="90">
        <v>44712.759027777778</v>
      </c>
      <c r="C97" s="93" t="s">
        <v>1890</v>
      </c>
      <c r="D97" s="93" t="s">
        <v>1448</v>
      </c>
      <c r="E97" s="100" t="s">
        <v>4641</v>
      </c>
      <c r="F97" s="90">
        <v>44726</v>
      </c>
      <c r="G97" s="90">
        <v>44727</v>
      </c>
      <c r="H97" s="92">
        <v>1500000</v>
      </c>
      <c r="I97" s="92">
        <v>1500000</v>
      </c>
      <c r="J97" s="93" t="s">
        <v>15</v>
      </c>
      <c r="K97" s="93" t="s">
        <v>16</v>
      </c>
      <c r="L97" s="99"/>
    </row>
    <row r="98" spans="1:12" ht="42.75" customHeight="1">
      <c r="A98" s="101">
        <v>36</v>
      </c>
      <c r="B98" s="86">
        <v>44708.968055555553</v>
      </c>
      <c r="C98" s="89" t="s">
        <v>1400</v>
      </c>
      <c r="D98" s="89" t="s">
        <v>1329</v>
      </c>
      <c r="E98" s="102" t="s">
        <v>4642</v>
      </c>
      <c r="F98" s="86">
        <v>44725</v>
      </c>
      <c r="G98" s="86">
        <v>44743</v>
      </c>
      <c r="H98" s="88">
        <v>29000</v>
      </c>
      <c r="I98" s="88">
        <v>37000</v>
      </c>
      <c r="J98" s="89" t="s">
        <v>15</v>
      </c>
      <c r="K98" s="89" t="s">
        <v>16</v>
      </c>
      <c r="L98" s="101"/>
    </row>
    <row r="99" spans="1:12" ht="42.75" customHeight="1">
      <c r="A99" s="99">
        <v>37</v>
      </c>
      <c r="B99" s="90">
        <v>44708.975694444445</v>
      </c>
      <c r="C99" s="93" t="s">
        <v>1400</v>
      </c>
      <c r="D99" s="93" t="s">
        <v>1473</v>
      </c>
      <c r="E99" s="100" t="s">
        <v>4643</v>
      </c>
      <c r="F99" s="90">
        <v>44725</v>
      </c>
      <c r="G99" s="90">
        <v>44722</v>
      </c>
      <c r="H99" s="92">
        <v>71260</v>
      </c>
      <c r="I99" s="92">
        <v>72000</v>
      </c>
      <c r="J99" s="93" t="s">
        <v>15</v>
      </c>
      <c r="K99" s="93" t="s">
        <v>16</v>
      </c>
      <c r="L99" s="99"/>
    </row>
    <row r="100" spans="1:12" ht="42.75" customHeight="1">
      <c r="A100" s="101">
        <v>38</v>
      </c>
      <c r="B100" s="86">
        <v>44709.006944444445</v>
      </c>
      <c r="C100" s="89" t="s">
        <v>1400</v>
      </c>
      <c r="D100" s="89" t="s">
        <v>1448</v>
      </c>
      <c r="E100" s="102" t="s">
        <v>4644</v>
      </c>
      <c r="F100" s="86">
        <f>B100+14</f>
        <v>44723.006944444445</v>
      </c>
      <c r="G100" s="86">
        <v>44743</v>
      </c>
      <c r="H100" s="88">
        <v>33990</v>
      </c>
      <c r="I100" s="88">
        <v>33990</v>
      </c>
      <c r="J100" s="89" t="s">
        <v>19</v>
      </c>
      <c r="K100" s="89" t="s">
        <v>15</v>
      </c>
      <c r="L100" s="102" t="s">
        <v>4645</v>
      </c>
    </row>
    <row r="101" spans="1:12" ht="42.75" customHeight="1">
      <c r="A101" s="99">
        <v>39</v>
      </c>
      <c r="B101" s="90">
        <v>44709.017361111109</v>
      </c>
      <c r="C101" s="93" t="s">
        <v>1400</v>
      </c>
      <c r="D101" s="93" t="s">
        <v>1433</v>
      </c>
      <c r="E101" s="100" t="s">
        <v>4646</v>
      </c>
      <c r="F101" s="90">
        <f>B101+14</f>
        <v>44723.017361111109</v>
      </c>
      <c r="G101" s="90">
        <v>44743</v>
      </c>
      <c r="H101" s="92">
        <v>97200</v>
      </c>
      <c r="I101" s="92">
        <v>97200</v>
      </c>
      <c r="J101" s="93" t="s">
        <v>153</v>
      </c>
      <c r="K101" s="93" t="s">
        <v>15</v>
      </c>
      <c r="L101" s="100" t="s">
        <v>4647</v>
      </c>
    </row>
    <row r="102" spans="1:12" ht="42.75" customHeight="1">
      <c r="A102" s="101">
        <v>71</v>
      </c>
      <c r="B102" s="86">
        <v>44712.763888888891</v>
      </c>
      <c r="C102" s="89" t="s">
        <v>1890</v>
      </c>
      <c r="D102" s="89" t="s">
        <v>4648</v>
      </c>
      <c r="E102" s="102" t="s">
        <v>4615</v>
      </c>
      <c r="F102" s="86">
        <v>44726</v>
      </c>
      <c r="G102" s="86">
        <v>44727</v>
      </c>
      <c r="H102" s="88">
        <v>1500000</v>
      </c>
      <c r="I102" s="88">
        <v>1500000</v>
      </c>
      <c r="J102" s="89" t="s">
        <v>15</v>
      </c>
      <c r="K102" s="89" t="s">
        <v>16</v>
      </c>
      <c r="L102" s="101"/>
    </row>
    <row r="103" spans="1:12" ht="42.75" customHeight="1">
      <c r="A103" s="99">
        <v>160</v>
      </c>
      <c r="B103" s="90">
        <v>44713.625</v>
      </c>
      <c r="C103" s="93" t="s">
        <v>3672</v>
      </c>
      <c r="D103" s="93" t="s">
        <v>52</v>
      </c>
      <c r="E103" s="100" t="s">
        <v>4649</v>
      </c>
      <c r="F103" s="90">
        <f>B103+14</f>
        <v>44727.625</v>
      </c>
      <c r="G103" s="90">
        <v>44729</v>
      </c>
      <c r="H103" s="92">
        <v>1075601</v>
      </c>
      <c r="I103" s="92">
        <v>1075601</v>
      </c>
      <c r="J103" s="93" t="s">
        <v>15</v>
      </c>
      <c r="K103" s="93" t="s">
        <v>16</v>
      </c>
      <c r="L103" s="99"/>
    </row>
    <row r="104" spans="1:12" ht="42.75" customHeight="1">
      <c r="A104" s="101">
        <v>42</v>
      </c>
      <c r="B104" s="86">
        <v>44687.390972222223</v>
      </c>
      <c r="C104" s="89" t="s">
        <v>1665</v>
      </c>
      <c r="D104" s="89" t="s">
        <v>2906</v>
      </c>
      <c r="E104" s="102" t="s">
        <v>4650</v>
      </c>
      <c r="F104" s="86">
        <v>44701</v>
      </c>
      <c r="G104" s="86">
        <v>44588</v>
      </c>
      <c r="H104" s="88">
        <v>25000</v>
      </c>
      <c r="I104" s="88">
        <v>30000</v>
      </c>
      <c r="J104" s="89" t="s">
        <v>51</v>
      </c>
      <c r="K104" s="89" t="s">
        <v>16</v>
      </c>
      <c r="L104" s="101"/>
    </row>
    <row r="105" spans="1:12" ht="42.75" customHeight="1">
      <c r="A105" s="99">
        <v>184</v>
      </c>
      <c r="B105" s="90">
        <v>44692.838888888888</v>
      </c>
      <c r="C105" s="93" t="s">
        <v>4038</v>
      </c>
      <c r="D105" s="93" t="s">
        <v>3715</v>
      </c>
      <c r="E105" s="100" t="s">
        <v>4651</v>
      </c>
      <c r="F105" s="103">
        <v>44707</v>
      </c>
      <c r="G105" s="90">
        <v>44743</v>
      </c>
      <c r="H105" s="92">
        <v>733640</v>
      </c>
      <c r="I105" s="92">
        <v>733640</v>
      </c>
      <c r="J105" s="93" t="s">
        <v>19</v>
      </c>
      <c r="K105" s="93" t="s">
        <v>16</v>
      </c>
      <c r="L105" s="99"/>
    </row>
    <row r="106" spans="1:12" ht="42.75" customHeight="1">
      <c r="A106" s="101">
        <v>65</v>
      </c>
      <c r="B106" s="86">
        <v>44712.734722222223</v>
      </c>
      <c r="C106" s="89" t="s">
        <v>1890</v>
      </c>
      <c r="D106" s="89" t="s">
        <v>4652</v>
      </c>
      <c r="E106" s="102" t="s">
        <v>4653</v>
      </c>
      <c r="F106" s="86">
        <v>44726</v>
      </c>
      <c r="G106" s="86">
        <v>44727</v>
      </c>
      <c r="H106" s="88">
        <v>660000</v>
      </c>
      <c r="I106" s="88">
        <v>660000</v>
      </c>
      <c r="J106" s="89" t="s">
        <v>15</v>
      </c>
      <c r="K106" s="89" t="s">
        <v>16</v>
      </c>
      <c r="L106" s="101"/>
    </row>
    <row r="107" spans="1:12" ht="42.75" customHeight="1">
      <c r="A107" s="99">
        <v>45</v>
      </c>
      <c r="B107" s="90">
        <v>44691.709722222222</v>
      </c>
      <c r="C107" s="93" t="s">
        <v>1890</v>
      </c>
      <c r="D107" s="93" t="s">
        <v>2076</v>
      </c>
      <c r="E107" s="100" t="s">
        <v>4654</v>
      </c>
      <c r="F107" s="90">
        <v>44705</v>
      </c>
      <c r="G107" s="90">
        <v>44722</v>
      </c>
      <c r="H107" s="92">
        <v>40000</v>
      </c>
      <c r="I107" s="92">
        <v>40000</v>
      </c>
      <c r="J107" s="93" t="s">
        <v>19</v>
      </c>
      <c r="K107" s="93" t="s">
        <v>16</v>
      </c>
      <c r="L107" s="99"/>
    </row>
    <row r="108" spans="1:12" ht="42.75" customHeight="1">
      <c r="A108" s="101">
        <v>46</v>
      </c>
      <c r="B108" s="86">
        <v>44691.722916666666</v>
      </c>
      <c r="C108" s="89" t="s">
        <v>1890</v>
      </c>
      <c r="D108" s="89" t="s">
        <v>903</v>
      </c>
      <c r="E108" s="102" t="s">
        <v>4655</v>
      </c>
      <c r="F108" s="86">
        <v>44705</v>
      </c>
      <c r="G108" s="86">
        <v>44706</v>
      </c>
      <c r="H108" s="88">
        <v>28200</v>
      </c>
      <c r="I108" s="88">
        <v>28200</v>
      </c>
      <c r="J108" s="89" t="s">
        <v>37</v>
      </c>
      <c r="K108" s="89" t="s">
        <v>16</v>
      </c>
      <c r="L108" s="101"/>
    </row>
    <row r="109" spans="1:12" ht="42.75" customHeight="1">
      <c r="A109" s="99">
        <v>47</v>
      </c>
      <c r="B109" s="90">
        <v>44691.725694444445</v>
      </c>
      <c r="C109" s="93" t="s">
        <v>1890</v>
      </c>
      <c r="D109" s="93" t="s">
        <v>151</v>
      </c>
      <c r="E109" s="100" t="s">
        <v>4656</v>
      </c>
      <c r="F109" s="90">
        <v>44705</v>
      </c>
      <c r="G109" s="90">
        <v>44706</v>
      </c>
      <c r="H109" s="92">
        <v>90000</v>
      </c>
      <c r="I109" s="92">
        <v>90000</v>
      </c>
      <c r="J109" s="93" t="s">
        <v>37</v>
      </c>
      <c r="K109" s="93" t="s">
        <v>16</v>
      </c>
      <c r="L109" s="99"/>
    </row>
    <row r="110" spans="1:12" ht="42.75" customHeight="1">
      <c r="A110" s="101">
        <v>48</v>
      </c>
      <c r="B110" s="86">
        <v>44693.720138888886</v>
      </c>
      <c r="C110" s="89" t="s">
        <v>1890</v>
      </c>
      <c r="D110" s="89" t="s">
        <v>4657</v>
      </c>
      <c r="E110" s="102" t="s">
        <v>4658</v>
      </c>
      <c r="F110" s="86">
        <v>44707</v>
      </c>
      <c r="G110" s="86">
        <v>44708</v>
      </c>
      <c r="H110" s="88">
        <v>55000</v>
      </c>
      <c r="I110" s="88">
        <v>65000</v>
      </c>
      <c r="J110" s="89" t="s">
        <v>15</v>
      </c>
      <c r="K110" s="89" t="s">
        <v>16</v>
      </c>
      <c r="L110" s="101"/>
    </row>
    <row r="111" spans="1:12" ht="42.75" customHeight="1">
      <c r="A111" s="99">
        <v>49</v>
      </c>
      <c r="B111" s="90">
        <v>44693.724305555559</v>
      </c>
      <c r="C111" s="93" t="s">
        <v>1890</v>
      </c>
      <c r="D111" s="93" t="s">
        <v>4659</v>
      </c>
      <c r="E111" s="100" t="s">
        <v>4660</v>
      </c>
      <c r="F111" s="90">
        <v>44707</v>
      </c>
      <c r="G111" s="90">
        <v>44708</v>
      </c>
      <c r="H111" s="92">
        <v>52751</v>
      </c>
      <c r="I111" s="92">
        <v>55000</v>
      </c>
      <c r="J111" s="93" t="s">
        <v>37</v>
      </c>
      <c r="K111" s="93" t="s">
        <v>16</v>
      </c>
      <c r="L111" s="99"/>
    </row>
    <row r="112" spans="1:12" ht="42.75" customHeight="1">
      <c r="A112" s="101">
        <v>50</v>
      </c>
      <c r="B112" s="86">
        <v>44693.738888888889</v>
      </c>
      <c r="C112" s="89" t="s">
        <v>1890</v>
      </c>
      <c r="D112" s="89" t="s">
        <v>4661</v>
      </c>
      <c r="E112" s="102" t="s">
        <v>4658</v>
      </c>
      <c r="F112" s="86">
        <v>44707</v>
      </c>
      <c r="G112" s="86">
        <v>44708</v>
      </c>
      <c r="H112" s="88">
        <v>55000</v>
      </c>
      <c r="I112" s="88">
        <v>55000</v>
      </c>
      <c r="J112" s="89" t="s">
        <v>15</v>
      </c>
      <c r="K112" s="89" t="s">
        <v>16</v>
      </c>
      <c r="L112" s="101"/>
    </row>
    <row r="113" spans="1:12" ht="42.75" customHeight="1">
      <c r="A113" s="99">
        <v>51</v>
      </c>
      <c r="B113" s="90">
        <v>44693.752083333333</v>
      </c>
      <c r="C113" s="93" t="s">
        <v>1890</v>
      </c>
      <c r="D113" s="93" t="s">
        <v>4662</v>
      </c>
      <c r="E113" s="100" t="s">
        <v>4658</v>
      </c>
      <c r="F113" s="90">
        <v>44707</v>
      </c>
      <c r="G113" s="90">
        <v>44708</v>
      </c>
      <c r="H113" s="92">
        <v>55000</v>
      </c>
      <c r="I113" s="92">
        <v>55000</v>
      </c>
      <c r="J113" s="93" t="s">
        <v>15</v>
      </c>
      <c r="K113" s="93" t="s">
        <v>16</v>
      </c>
      <c r="L113" s="99"/>
    </row>
    <row r="114" spans="1:12" ht="42.75" customHeight="1">
      <c r="A114" s="101">
        <v>52</v>
      </c>
      <c r="B114" s="86">
        <v>44693.758333333331</v>
      </c>
      <c r="C114" s="89" t="s">
        <v>1890</v>
      </c>
      <c r="D114" s="89" t="s">
        <v>4663</v>
      </c>
      <c r="E114" s="102" t="s">
        <v>4658</v>
      </c>
      <c r="F114" s="86">
        <v>44707</v>
      </c>
      <c r="G114" s="86">
        <v>44708</v>
      </c>
      <c r="H114" s="88">
        <v>55000</v>
      </c>
      <c r="I114" s="88">
        <v>65000</v>
      </c>
      <c r="J114" s="89" t="s">
        <v>15</v>
      </c>
      <c r="K114" s="89" t="s">
        <v>16</v>
      </c>
      <c r="L114" s="101"/>
    </row>
    <row r="115" spans="1:12" ht="42.75" customHeight="1">
      <c r="A115" s="99">
        <v>53</v>
      </c>
      <c r="B115" s="90">
        <v>44694.629861111112</v>
      </c>
      <c r="C115" s="93" t="s">
        <v>1890</v>
      </c>
      <c r="D115" s="93" t="s">
        <v>4664</v>
      </c>
      <c r="E115" s="100" t="s">
        <v>4658</v>
      </c>
      <c r="F115" s="90">
        <v>44708</v>
      </c>
      <c r="G115" s="90">
        <v>44712</v>
      </c>
      <c r="H115" s="92">
        <v>55000</v>
      </c>
      <c r="I115" s="92">
        <v>55000</v>
      </c>
      <c r="J115" s="93" t="s">
        <v>15</v>
      </c>
      <c r="K115" s="93" t="s">
        <v>16</v>
      </c>
      <c r="L115" s="99"/>
    </row>
    <row r="116" spans="1:12" ht="42.75" customHeight="1">
      <c r="A116" s="101">
        <v>54</v>
      </c>
      <c r="B116" s="86">
        <v>44694.652083333334</v>
      </c>
      <c r="C116" s="89" t="s">
        <v>1890</v>
      </c>
      <c r="D116" s="89" t="s">
        <v>4665</v>
      </c>
      <c r="E116" s="102" t="s">
        <v>4658</v>
      </c>
      <c r="F116" s="86">
        <v>44708</v>
      </c>
      <c r="G116" s="86">
        <v>44711</v>
      </c>
      <c r="H116" s="88">
        <v>55000</v>
      </c>
      <c r="I116" s="88">
        <v>55000</v>
      </c>
      <c r="J116" s="89" t="s">
        <v>15</v>
      </c>
      <c r="K116" s="89" t="s">
        <v>16</v>
      </c>
      <c r="L116" s="101"/>
    </row>
    <row r="117" spans="1:12" ht="42.75" customHeight="1">
      <c r="A117" s="99">
        <v>55</v>
      </c>
      <c r="B117" s="90">
        <v>44694.659722222219</v>
      </c>
      <c r="C117" s="93" t="s">
        <v>1890</v>
      </c>
      <c r="D117" s="93" t="s">
        <v>4666</v>
      </c>
      <c r="E117" s="100" t="s">
        <v>4658</v>
      </c>
      <c r="F117" s="90">
        <v>44708</v>
      </c>
      <c r="G117" s="90">
        <v>44711</v>
      </c>
      <c r="H117" s="92">
        <v>55000</v>
      </c>
      <c r="I117" s="92">
        <v>55000</v>
      </c>
      <c r="J117" s="93" t="s">
        <v>15</v>
      </c>
      <c r="K117" s="93" t="s">
        <v>16</v>
      </c>
      <c r="L117" s="99"/>
    </row>
    <row r="118" spans="1:12" ht="42.75" customHeight="1">
      <c r="A118" s="101">
        <v>56</v>
      </c>
      <c r="B118" s="86">
        <v>44694.670138888891</v>
      </c>
      <c r="C118" s="89" t="s">
        <v>1890</v>
      </c>
      <c r="D118" s="89" t="s">
        <v>4667</v>
      </c>
      <c r="E118" s="102" t="s">
        <v>4658</v>
      </c>
      <c r="F118" s="86">
        <v>44708</v>
      </c>
      <c r="G118" s="86">
        <v>44711</v>
      </c>
      <c r="H118" s="88">
        <v>55000</v>
      </c>
      <c r="I118" s="88">
        <v>55000</v>
      </c>
      <c r="J118" s="89" t="s">
        <v>15</v>
      </c>
      <c r="K118" s="89" t="s">
        <v>16</v>
      </c>
      <c r="L118" s="101"/>
    </row>
    <row r="119" spans="1:12" ht="42.75" customHeight="1">
      <c r="A119" s="99">
        <v>57</v>
      </c>
      <c r="B119" s="90">
        <v>44694.675000000003</v>
      </c>
      <c r="C119" s="93" t="s">
        <v>1890</v>
      </c>
      <c r="D119" s="93" t="s">
        <v>4668</v>
      </c>
      <c r="E119" s="100" t="s">
        <v>4658</v>
      </c>
      <c r="F119" s="90">
        <v>44708</v>
      </c>
      <c r="G119" s="90">
        <v>44711</v>
      </c>
      <c r="H119" s="92">
        <v>55000</v>
      </c>
      <c r="I119" s="92">
        <v>55000</v>
      </c>
      <c r="J119" s="93" t="s">
        <v>15</v>
      </c>
      <c r="K119" s="93" t="s">
        <v>16</v>
      </c>
      <c r="L119" s="99"/>
    </row>
    <row r="120" spans="1:12" ht="42.75" customHeight="1">
      <c r="A120" s="101">
        <v>58</v>
      </c>
      <c r="B120" s="86">
        <v>44694.681944444441</v>
      </c>
      <c r="C120" s="89" t="s">
        <v>1890</v>
      </c>
      <c r="D120" s="89" t="s">
        <v>4669</v>
      </c>
      <c r="E120" s="102" t="s">
        <v>4658</v>
      </c>
      <c r="F120" s="86">
        <v>44708</v>
      </c>
      <c r="G120" s="86">
        <v>44711</v>
      </c>
      <c r="H120" s="88">
        <v>55000</v>
      </c>
      <c r="I120" s="88">
        <v>55000</v>
      </c>
      <c r="J120" s="89" t="s">
        <v>15</v>
      </c>
      <c r="K120" s="89" t="s">
        <v>16</v>
      </c>
      <c r="L120" s="101"/>
    </row>
    <row r="121" spans="1:12" ht="42.75" customHeight="1">
      <c r="A121" s="99">
        <v>59</v>
      </c>
      <c r="B121" s="90">
        <v>44694.686805555553</v>
      </c>
      <c r="C121" s="93" t="s">
        <v>1890</v>
      </c>
      <c r="D121" s="93" t="s">
        <v>4670</v>
      </c>
      <c r="E121" s="100" t="s">
        <v>4658</v>
      </c>
      <c r="F121" s="90">
        <v>44708</v>
      </c>
      <c r="G121" s="90">
        <v>44711</v>
      </c>
      <c r="H121" s="92">
        <v>55000</v>
      </c>
      <c r="I121" s="92">
        <v>55000</v>
      </c>
      <c r="J121" s="93" t="s">
        <v>15</v>
      </c>
      <c r="K121" s="93" t="s">
        <v>16</v>
      </c>
      <c r="L121" s="99"/>
    </row>
    <row r="122" spans="1:12" ht="42.75" customHeight="1">
      <c r="A122" s="101">
        <v>60</v>
      </c>
      <c r="B122" s="86">
        <v>44694.693055555559</v>
      </c>
      <c r="C122" s="89" t="s">
        <v>1890</v>
      </c>
      <c r="D122" s="89" t="s">
        <v>4671</v>
      </c>
      <c r="E122" s="102" t="s">
        <v>2325</v>
      </c>
      <c r="F122" s="86">
        <v>44708</v>
      </c>
      <c r="G122" s="86">
        <v>44711</v>
      </c>
      <c r="H122" s="88">
        <v>55000</v>
      </c>
      <c r="I122" s="88">
        <v>55000</v>
      </c>
      <c r="J122" s="89" t="s">
        <v>15</v>
      </c>
      <c r="K122" s="89" t="s">
        <v>16</v>
      </c>
      <c r="L122" s="101"/>
    </row>
    <row r="123" spans="1:12" ht="42.75" customHeight="1">
      <c r="A123" s="99">
        <v>61</v>
      </c>
      <c r="B123" s="90">
        <v>44694.698611111111</v>
      </c>
      <c r="C123" s="93" t="s">
        <v>1890</v>
      </c>
      <c r="D123" s="93" t="s">
        <v>4672</v>
      </c>
      <c r="E123" s="100" t="s">
        <v>4658</v>
      </c>
      <c r="F123" s="90">
        <v>44708</v>
      </c>
      <c r="G123" s="90">
        <v>44711</v>
      </c>
      <c r="H123" s="92">
        <v>55000</v>
      </c>
      <c r="I123" s="92">
        <v>55000</v>
      </c>
      <c r="J123" s="93" t="s">
        <v>15</v>
      </c>
      <c r="K123" s="93" t="s">
        <v>16</v>
      </c>
      <c r="L123" s="99"/>
    </row>
    <row r="124" spans="1:12" ht="42.75" customHeight="1">
      <c r="A124" s="101">
        <v>62</v>
      </c>
      <c r="B124" s="86">
        <v>44694.702777777777</v>
      </c>
      <c r="C124" s="89" t="s">
        <v>1890</v>
      </c>
      <c r="D124" s="89" t="s">
        <v>4673</v>
      </c>
      <c r="E124" s="102" t="s">
        <v>4658</v>
      </c>
      <c r="F124" s="86">
        <v>44708</v>
      </c>
      <c r="G124" s="86">
        <v>44711</v>
      </c>
      <c r="H124" s="88">
        <v>55000</v>
      </c>
      <c r="I124" s="88">
        <v>55000</v>
      </c>
      <c r="J124" s="89" t="s">
        <v>15</v>
      </c>
      <c r="K124" s="89" t="s">
        <v>16</v>
      </c>
      <c r="L124" s="101"/>
    </row>
    <row r="125" spans="1:12" ht="42.75" customHeight="1">
      <c r="A125" s="99">
        <v>63</v>
      </c>
      <c r="B125" s="90">
        <v>44694.706944444442</v>
      </c>
      <c r="C125" s="93" t="s">
        <v>1890</v>
      </c>
      <c r="D125" s="93" t="s">
        <v>4674</v>
      </c>
      <c r="E125" s="100" t="s">
        <v>4658</v>
      </c>
      <c r="F125" s="90">
        <v>44708</v>
      </c>
      <c r="G125" s="90">
        <v>44711</v>
      </c>
      <c r="H125" s="92">
        <v>55000</v>
      </c>
      <c r="I125" s="92">
        <v>55000</v>
      </c>
      <c r="J125" s="93" t="s">
        <v>15</v>
      </c>
      <c r="K125" s="93" t="s">
        <v>16</v>
      </c>
      <c r="L125" s="99"/>
    </row>
    <row r="126" spans="1:12" ht="42.75" customHeight="1">
      <c r="A126" s="101">
        <v>64</v>
      </c>
      <c r="B126" s="86">
        <v>44694.711111111108</v>
      </c>
      <c r="C126" s="89" t="s">
        <v>1890</v>
      </c>
      <c r="D126" s="89" t="s">
        <v>4675</v>
      </c>
      <c r="E126" s="102" t="s">
        <v>4658</v>
      </c>
      <c r="F126" s="86">
        <v>44708</v>
      </c>
      <c r="G126" s="86">
        <v>44711</v>
      </c>
      <c r="H126" s="88">
        <v>55000</v>
      </c>
      <c r="I126" s="88">
        <v>65000</v>
      </c>
      <c r="J126" s="89" t="s">
        <v>15</v>
      </c>
      <c r="K126" s="89" t="s">
        <v>16</v>
      </c>
      <c r="L126" s="101"/>
    </row>
    <row r="127" spans="1:12" ht="42.75" customHeight="1">
      <c r="A127" s="99">
        <v>123</v>
      </c>
      <c r="B127" s="90">
        <v>44714.901388888888</v>
      </c>
      <c r="C127" s="93" t="s">
        <v>2703</v>
      </c>
      <c r="D127" s="93" t="s">
        <v>129</v>
      </c>
      <c r="E127" s="100" t="s">
        <v>4676</v>
      </c>
      <c r="F127" s="90">
        <f>B127+14</f>
        <v>44728.901388888888</v>
      </c>
      <c r="G127" s="90">
        <v>44743</v>
      </c>
      <c r="H127" s="92">
        <v>567120</v>
      </c>
      <c r="I127" s="92">
        <v>567120</v>
      </c>
      <c r="J127" s="93" t="s">
        <v>19</v>
      </c>
      <c r="K127" s="93" t="s">
        <v>16</v>
      </c>
      <c r="L127" s="99"/>
    </row>
    <row r="128" spans="1:12" ht="42.75" customHeight="1">
      <c r="A128" s="101">
        <v>44</v>
      </c>
      <c r="B128" s="86">
        <v>44691.70416666667</v>
      </c>
      <c r="C128" s="89" t="s">
        <v>1890</v>
      </c>
      <c r="D128" s="89" t="s">
        <v>2262</v>
      </c>
      <c r="E128" s="102" t="s">
        <v>4677</v>
      </c>
      <c r="F128" s="86">
        <v>44705</v>
      </c>
      <c r="G128" s="86">
        <v>44706</v>
      </c>
      <c r="H128" s="88">
        <v>558864</v>
      </c>
      <c r="I128" s="88">
        <v>558864</v>
      </c>
      <c r="J128" s="89" t="s">
        <v>64</v>
      </c>
      <c r="K128" s="89" t="s">
        <v>16</v>
      </c>
      <c r="L128" s="101"/>
    </row>
    <row r="129" spans="1:12" ht="42.75" customHeight="1">
      <c r="A129" s="99">
        <v>113</v>
      </c>
      <c r="B129" s="90">
        <v>44705.963888888888</v>
      </c>
      <c r="C129" s="93" t="s">
        <v>2703</v>
      </c>
      <c r="D129" s="93" t="s">
        <v>259</v>
      </c>
      <c r="E129" s="100" t="s">
        <v>4678</v>
      </c>
      <c r="F129" s="90">
        <v>44721</v>
      </c>
      <c r="G129" s="90">
        <v>44743</v>
      </c>
      <c r="H129" s="92">
        <v>549410</v>
      </c>
      <c r="I129" s="92">
        <v>549410</v>
      </c>
      <c r="J129" s="93" t="s">
        <v>19</v>
      </c>
      <c r="K129" s="93" t="s">
        <v>16</v>
      </c>
      <c r="L129" s="99"/>
    </row>
    <row r="130" spans="1:12" ht="42.75" customHeight="1">
      <c r="A130" s="101">
        <v>177</v>
      </c>
      <c r="B130" s="86">
        <v>44706.729861111111</v>
      </c>
      <c r="C130" s="89" t="s">
        <v>3975</v>
      </c>
      <c r="D130" s="89" t="s">
        <v>35</v>
      </c>
      <c r="E130" s="102" t="s">
        <v>136</v>
      </c>
      <c r="F130" s="86">
        <f>B130+14</f>
        <v>44720.729861111111</v>
      </c>
      <c r="G130" s="86">
        <v>44727</v>
      </c>
      <c r="H130" s="88">
        <v>500000</v>
      </c>
      <c r="I130" s="88">
        <v>1200000</v>
      </c>
      <c r="J130" s="89" t="s">
        <v>37</v>
      </c>
      <c r="K130" s="89" t="s">
        <v>16</v>
      </c>
      <c r="L130" s="89"/>
    </row>
    <row r="131" spans="1:12" ht="42.75" customHeight="1">
      <c r="A131" s="99">
        <v>88</v>
      </c>
      <c r="B131" s="90">
        <v>44704.944444444445</v>
      </c>
      <c r="C131" s="93" t="s">
        <v>2703</v>
      </c>
      <c r="D131" s="93" t="s">
        <v>538</v>
      </c>
      <c r="E131" s="100" t="s">
        <v>4679</v>
      </c>
      <c r="F131" s="90">
        <v>44720</v>
      </c>
      <c r="G131" s="90">
        <v>44743</v>
      </c>
      <c r="H131" s="92">
        <v>461618</v>
      </c>
      <c r="I131" s="92">
        <v>461618</v>
      </c>
      <c r="J131" s="93" t="s">
        <v>37</v>
      </c>
      <c r="K131" s="93" t="s">
        <v>16</v>
      </c>
      <c r="L131" s="99"/>
    </row>
    <row r="132" spans="1:12" ht="42.75" customHeight="1">
      <c r="A132" s="101">
        <v>35</v>
      </c>
      <c r="B132" s="86">
        <v>44708.961805555555</v>
      </c>
      <c r="C132" s="89" t="s">
        <v>1400</v>
      </c>
      <c r="D132" s="89" t="s">
        <v>765</v>
      </c>
      <c r="E132" s="102" t="s">
        <v>4680</v>
      </c>
      <c r="F132" s="86">
        <v>44725</v>
      </c>
      <c r="G132" s="86">
        <v>44774</v>
      </c>
      <c r="H132" s="88">
        <v>442000</v>
      </c>
      <c r="I132" s="88">
        <v>450000</v>
      </c>
      <c r="J132" s="89" t="s">
        <v>15</v>
      </c>
      <c r="K132" s="89" t="s">
        <v>16</v>
      </c>
      <c r="L132" s="101"/>
    </row>
    <row r="133" spans="1:12" ht="42.75" customHeight="1">
      <c r="A133" s="99">
        <v>109</v>
      </c>
      <c r="B133" s="90">
        <v>44705.951388888891</v>
      </c>
      <c r="C133" s="93" t="s">
        <v>2703</v>
      </c>
      <c r="D133" s="93" t="s">
        <v>182</v>
      </c>
      <c r="E133" s="100" t="s">
        <v>4681</v>
      </c>
      <c r="F133" s="90">
        <v>44721</v>
      </c>
      <c r="G133" s="90">
        <v>44743</v>
      </c>
      <c r="H133" s="92">
        <v>350000</v>
      </c>
      <c r="I133" s="92">
        <v>2500000</v>
      </c>
      <c r="J133" s="93" t="s">
        <v>19</v>
      </c>
      <c r="K133" s="93" t="s">
        <v>16</v>
      </c>
      <c r="L133" s="99"/>
    </row>
    <row r="134" spans="1:12" ht="42.75" customHeight="1">
      <c r="A134" s="101">
        <v>72</v>
      </c>
      <c r="B134" s="86">
        <v>44713.648611111108</v>
      </c>
      <c r="C134" s="89" t="s">
        <v>1890</v>
      </c>
      <c r="D134" s="89" t="s">
        <v>1893</v>
      </c>
      <c r="E134" s="102" t="s">
        <v>2254</v>
      </c>
      <c r="F134" s="86">
        <v>44727</v>
      </c>
      <c r="G134" s="86">
        <v>44729</v>
      </c>
      <c r="H134" s="88">
        <v>91000</v>
      </c>
      <c r="I134" s="88">
        <v>91000</v>
      </c>
      <c r="J134" s="89" t="s">
        <v>166</v>
      </c>
      <c r="K134" s="89" t="s">
        <v>16</v>
      </c>
      <c r="L134" s="101"/>
    </row>
    <row r="135" spans="1:12" ht="42.75" customHeight="1">
      <c r="A135" s="99">
        <v>73</v>
      </c>
      <c r="B135" s="90">
        <v>44683.441666666666</v>
      </c>
      <c r="C135" s="93" t="s">
        <v>2332</v>
      </c>
      <c r="D135" s="93" t="s">
        <v>139</v>
      </c>
      <c r="E135" s="100" t="s">
        <v>4682</v>
      </c>
      <c r="F135" s="90">
        <v>44697</v>
      </c>
      <c r="G135" s="90">
        <v>44401</v>
      </c>
      <c r="H135" s="92">
        <v>1998</v>
      </c>
      <c r="I135" s="92">
        <v>1998</v>
      </c>
      <c r="J135" s="93" t="s">
        <v>1619</v>
      </c>
      <c r="K135" s="93" t="s">
        <v>15</v>
      </c>
      <c r="L135" s="104" t="s">
        <v>4683</v>
      </c>
    </row>
    <row r="136" spans="1:12" ht="42.75" customHeight="1">
      <c r="A136" s="101">
        <v>74</v>
      </c>
      <c r="B136" s="86">
        <v>44705.594444444447</v>
      </c>
      <c r="C136" s="89" t="s">
        <v>2334</v>
      </c>
      <c r="D136" s="89" t="s">
        <v>339</v>
      </c>
      <c r="E136" s="102" t="s">
        <v>2377</v>
      </c>
      <c r="F136" s="86">
        <v>44720</v>
      </c>
      <c r="G136" s="86">
        <v>44743</v>
      </c>
      <c r="H136" s="88">
        <v>35000</v>
      </c>
      <c r="I136" s="88">
        <v>45000</v>
      </c>
      <c r="J136" s="89" t="s">
        <v>15</v>
      </c>
      <c r="K136" s="89" t="s">
        <v>16</v>
      </c>
      <c r="L136" s="101"/>
    </row>
    <row r="137" spans="1:12" ht="42.75" customHeight="1">
      <c r="A137" s="99">
        <v>75</v>
      </c>
      <c r="B137" s="90">
        <v>44705.597916666666</v>
      </c>
      <c r="C137" s="93" t="s">
        <v>2334</v>
      </c>
      <c r="D137" s="93" t="s">
        <v>2349</v>
      </c>
      <c r="E137" s="100" t="s">
        <v>2377</v>
      </c>
      <c r="F137" s="90">
        <v>44720</v>
      </c>
      <c r="G137" s="90">
        <v>44743</v>
      </c>
      <c r="H137" s="92">
        <v>25000</v>
      </c>
      <c r="I137" s="92">
        <v>30000</v>
      </c>
      <c r="J137" s="93" t="s">
        <v>15</v>
      </c>
      <c r="K137" s="93" t="s">
        <v>16</v>
      </c>
      <c r="L137" s="99"/>
    </row>
    <row r="138" spans="1:12" ht="42.75" customHeight="1">
      <c r="A138" s="101">
        <v>76</v>
      </c>
      <c r="B138" s="86">
        <v>44705.599999999999</v>
      </c>
      <c r="C138" s="89" t="s">
        <v>2334</v>
      </c>
      <c r="D138" s="89" t="s">
        <v>3411</v>
      </c>
      <c r="E138" s="102" t="s">
        <v>2377</v>
      </c>
      <c r="F138" s="86">
        <v>44720</v>
      </c>
      <c r="G138" s="86">
        <v>44743</v>
      </c>
      <c r="H138" s="88">
        <v>25000</v>
      </c>
      <c r="I138" s="88">
        <v>30000</v>
      </c>
      <c r="J138" s="89" t="s">
        <v>15</v>
      </c>
      <c r="K138" s="89" t="s">
        <v>16</v>
      </c>
      <c r="L138" s="101"/>
    </row>
    <row r="139" spans="1:12" ht="42.75" customHeight="1">
      <c r="A139" s="99">
        <v>77</v>
      </c>
      <c r="B139" s="90">
        <v>44686.634027777778</v>
      </c>
      <c r="C139" s="93" t="s">
        <v>2447</v>
      </c>
      <c r="D139" s="93" t="s">
        <v>4684</v>
      </c>
      <c r="E139" s="100" t="s">
        <v>4685</v>
      </c>
      <c r="F139" s="90">
        <v>44700</v>
      </c>
      <c r="G139" s="90">
        <v>44550</v>
      </c>
      <c r="H139" s="92">
        <v>25000</v>
      </c>
      <c r="I139" s="92">
        <v>40000</v>
      </c>
      <c r="J139" s="93" t="s">
        <v>61</v>
      </c>
      <c r="K139" s="93" t="s">
        <v>16</v>
      </c>
      <c r="L139" s="99"/>
    </row>
    <row r="140" spans="1:12" ht="42.75" customHeight="1">
      <c r="A140" s="101">
        <v>23</v>
      </c>
      <c r="B140" s="86">
        <v>44684.522916666669</v>
      </c>
      <c r="C140" s="89" t="s">
        <v>1276</v>
      </c>
      <c r="D140" s="89" t="s">
        <v>28</v>
      </c>
      <c r="E140" s="102" t="s">
        <v>1354</v>
      </c>
      <c r="F140" s="86">
        <v>44698</v>
      </c>
      <c r="G140" s="86">
        <v>44700</v>
      </c>
      <c r="H140" s="88">
        <v>328850</v>
      </c>
      <c r="I140" s="88">
        <v>600000</v>
      </c>
      <c r="J140" s="89" t="s">
        <v>15</v>
      </c>
      <c r="K140" s="89" t="s">
        <v>16</v>
      </c>
      <c r="L140" s="101"/>
    </row>
    <row r="141" spans="1:12" ht="42.75" customHeight="1">
      <c r="A141" s="99">
        <v>203</v>
      </c>
      <c r="B141" s="90">
        <v>44713.538194444445</v>
      </c>
      <c r="C141" s="93" t="s">
        <v>4268</v>
      </c>
      <c r="D141" s="93" t="s">
        <v>1248</v>
      </c>
      <c r="E141" s="100" t="s">
        <v>4681</v>
      </c>
      <c r="F141" s="90">
        <f>B141+14</f>
        <v>44727.538194444445</v>
      </c>
      <c r="G141" s="90">
        <v>44743</v>
      </c>
      <c r="H141" s="92">
        <v>290000</v>
      </c>
      <c r="I141" s="92">
        <v>450000</v>
      </c>
      <c r="J141" s="93" t="s">
        <v>15</v>
      </c>
      <c r="K141" s="93" t="s">
        <v>16</v>
      </c>
      <c r="L141" s="99"/>
    </row>
    <row r="142" spans="1:12" ht="42.75" customHeight="1">
      <c r="A142" s="101">
        <v>80</v>
      </c>
      <c r="B142" s="86">
        <v>44714.55</v>
      </c>
      <c r="C142" s="89" t="s">
        <v>2447</v>
      </c>
      <c r="D142" s="89" t="s">
        <v>4542</v>
      </c>
      <c r="E142" s="102" t="s">
        <v>4686</v>
      </c>
      <c r="F142" s="86">
        <f>B142+14</f>
        <v>44728.55</v>
      </c>
      <c r="G142" s="86">
        <v>44631</v>
      </c>
      <c r="H142" s="88">
        <v>45000</v>
      </c>
      <c r="I142" s="88">
        <v>65000</v>
      </c>
      <c r="J142" s="89" t="s">
        <v>64</v>
      </c>
      <c r="K142" s="89" t="s">
        <v>16</v>
      </c>
      <c r="L142" s="101"/>
    </row>
    <row r="143" spans="1:12" ht="42.75" customHeight="1">
      <c r="A143" s="99">
        <v>81</v>
      </c>
      <c r="B143" s="90">
        <v>44708.663888888892</v>
      </c>
      <c r="C143" s="93" t="s">
        <v>2447</v>
      </c>
      <c r="D143" s="93" t="s">
        <v>4687</v>
      </c>
      <c r="E143" s="100" t="s">
        <v>4688</v>
      </c>
      <c r="F143" s="90">
        <f>B143+14</f>
        <v>44722.663888888892</v>
      </c>
      <c r="G143" s="90">
        <v>44743</v>
      </c>
      <c r="H143" s="92">
        <v>70000</v>
      </c>
      <c r="I143" s="92">
        <v>90000</v>
      </c>
      <c r="J143" s="93" t="s">
        <v>216</v>
      </c>
      <c r="K143" s="93" t="s">
        <v>16</v>
      </c>
      <c r="L143" s="99"/>
    </row>
    <row r="144" spans="1:12" ht="42.75" customHeight="1">
      <c r="A144" s="101">
        <v>82</v>
      </c>
      <c r="B144" s="86">
        <v>44687.646527777775</v>
      </c>
      <c r="C144" s="89" t="s">
        <v>2542</v>
      </c>
      <c r="D144" s="89" t="s">
        <v>4689</v>
      </c>
      <c r="E144" s="102" t="s">
        <v>4690</v>
      </c>
      <c r="F144" s="86">
        <v>44701</v>
      </c>
      <c r="G144" s="86">
        <v>44454</v>
      </c>
      <c r="H144" s="88">
        <v>25000</v>
      </c>
      <c r="I144" s="88">
        <v>60000</v>
      </c>
      <c r="J144" s="89" t="s">
        <v>37</v>
      </c>
      <c r="K144" s="89" t="s">
        <v>16</v>
      </c>
      <c r="L144" s="101"/>
    </row>
    <row r="145" spans="1:12" ht="42.75" customHeight="1">
      <c r="A145" s="99">
        <v>83</v>
      </c>
      <c r="B145" s="90">
        <v>44678.412499999999</v>
      </c>
      <c r="C145" s="93" t="s">
        <v>2601</v>
      </c>
      <c r="D145" s="93" t="s">
        <v>76</v>
      </c>
      <c r="E145" s="100" t="s">
        <v>4691</v>
      </c>
      <c r="F145" s="90">
        <v>44692</v>
      </c>
      <c r="G145" s="90">
        <v>44692</v>
      </c>
      <c r="H145" s="92">
        <v>70000</v>
      </c>
      <c r="I145" s="92">
        <v>75000</v>
      </c>
      <c r="J145" s="93" t="s">
        <v>15</v>
      </c>
      <c r="K145" s="93" t="s">
        <v>16</v>
      </c>
      <c r="L145" s="99"/>
    </row>
    <row r="146" spans="1:12" ht="42.75" customHeight="1">
      <c r="A146" s="101">
        <v>84</v>
      </c>
      <c r="B146" s="86">
        <v>44705.702777777777</v>
      </c>
      <c r="C146" s="89" t="s">
        <v>2601</v>
      </c>
      <c r="D146" s="89" t="s">
        <v>1033</v>
      </c>
      <c r="E146" s="102" t="s">
        <v>4692</v>
      </c>
      <c r="F146" s="86">
        <v>44720</v>
      </c>
      <c r="G146" s="86">
        <v>44743</v>
      </c>
      <c r="H146" s="88">
        <v>25150</v>
      </c>
      <c r="I146" s="88">
        <v>25150</v>
      </c>
      <c r="J146" s="89" t="s">
        <v>166</v>
      </c>
      <c r="K146" s="89" t="s">
        <v>16</v>
      </c>
      <c r="L146" s="101"/>
    </row>
    <row r="147" spans="1:12" ht="42.75" customHeight="1">
      <c r="A147" s="99">
        <v>85</v>
      </c>
      <c r="B147" s="90">
        <v>44690.938194444447</v>
      </c>
      <c r="C147" s="93" t="s">
        <v>2703</v>
      </c>
      <c r="D147" s="93" t="s">
        <v>3114</v>
      </c>
      <c r="E147" s="100" t="s">
        <v>4693</v>
      </c>
      <c r="F147" s="90">
        <v>44705</v>
      </c>
      <c r="G147" s="90">
        <v>44712</v>
      </c>
      <c r="H147" s="92">
        <v>49290</v>
      </c>
      <c r="I147" s="92">
        <v>49290</v>
      </c>
      <c r="J147" s="93" t="s">
        <v>15</v>
      </c>
      <c r="K147" s="93" t="s">
        <v>16</v>
      </c>
      <c r="L147" s="99"/>
    </row>
    <row r="148" spans="1:12" ht="42.75" customHeight="1">
      <c r="A148" s="101">
        <v>86</v>
      </c>
      <c r="B148" s="86">
        <v>44690.944444444445</v>
      </c>
      <c r="C148" s="89" t="s">
        <v>2703</v>
      </c>
      <c r="D148" s="89" t="s">
        <v>3110</v>
      </c>
      <c r="E148" s="102" t="s">
        <v>4693</v>
      </c>
      <c r="F148" s="86">
        <v>44705</v>
      </c>
      <c r="G148" s="86">
        <v>44712</v>
      </c>
      <c r="H148" s="88">
        <v>61612</v>
      </c>
      <c r="I148" s="88">
        <v>61612</v>
      </c>
      <c r="J148" s="89" t="s">
        <v>15</v>
      </c>
      <c r="K148" s="89" t="s">
        <v>16</v>
      </c>
      <c r="L148" s="101"/>
    </row>
    <row r="149" spans="1:12" ht="42.75" customHeight="1">
      <c r="A149" s="99">
        <v>87</v>
      </c>
      <c r="B149" s="90">
        <v>44690.947916666664</v>
      </c>
      <c r="C149" s="93" t="s">
        <v>2703</v>
      </c>
      <c r="D149" s="93" t="s">
        <v>3111</v>
      </c>
      <c r="E149" s="100" t="s">
        <v>4693</v>
      </c>
      <c r="F149" s="90">
        <v>44705</v>
      </c>
      <c r="G149" s="90">
        <v>44712</v>
      </c>
      <c r="H149" s="92">
        <v>34175</v>
      </c>
      <c r="I149" s="92">
        <v>34175</v>
      </c>
      <c r="J149" s="93" t="s">
        <v>15</v>
      </c>
      <c r="K149" s="93" t="s">
        <v>16</v>
      </c>
      <c r="L149" s="99"/>
    </row>
    <row r="150" spans="1:12" ht="42.75" customHeight="1">
      <c r="A150" s="101">
        <v>68</v>
      </c>
      <c r="B150" s="86">
        <v>44712.749305555553</v>
      </c>
      <c r="C150" s="89" t="s">
        <v>1890</v>
      </c>
      <c r="D150" s="89" t="s">
        <v>4694</v>
      </c>
      <c r="E150" s="102" t="s">
        <v>4695</v>
      </c>
      <c r="F150" s="86">
        <v>44726</v>
      </c>
      <c r="G150" s="86">
        <v>44728</v>
      </c>
      <c r="H150" s="88">
        <v>285000</v>
      </c>
      <c r="I150" s="88">
        <v>285000</v>
      </c>
      <c r="J150" s="89" t="s">
        <v>37</v>
      </c>
      <c r="K150" s="89" t="s">
        <v>16</v>
      </c>
      <c r="L150" s="101"/>
    </row>
    <row r="151" spans="1:12" ht="42.75" customHeight="1">
      <c r="A151" s="99">
        <v>94</v>
      </c>
      <c r="B151" s="90">
        <v>44705.856944444444</v>
      </c>
      <c r="C151" s="93" t="s">
        <v>2703</v>
      </c>
      <c r="D151" s="93" t="s">
        <v>1277</v>
      </c>
      <c r="E151" s="100" t="s">
        <v>4696</v>
      </c>
      <c r="F151" s="90">
        <v>44721</v>
      </c>
      <c r="G151" s="90">
        <v>44743</v>
      </c>
      <c r="H151" s="92">
        <v>274000</v>
      </c>
      <c r="I151" s="92">
        <v>274000</v>
      </c>
      <c r="J151" s="93" t="s">
        <v>37</v>
      </c>
      <c r="K151" s="93" t="s">
        <v>16</v>
      </c>
      <c r="L151" s="99"/>
    </row>
    <row r="152" spans="1:12" ht="42.75" customHeight="1">
      <c r="A152" s="101">
        <v>166</v>
      </c>
      <c r="B152" s="86">
        <v>44706.649305555555</v>
      </c>
      <c r="C152" s="89" t="s">
        <v>3730</v>
      </c>
      <c r="D152" s="89" t="s">
        <v>1027</v>
      </c>
      <c r="E152" s="102" t="s">
        <v>4697</v>
      </c>
      <c r="F152" s="86">
        <f>B152+14</f>
        <v>44720.649305555555</v>
      </c>
      <c r="G152" s="86">
        <v>44743</v>
      </c>
      <c r="H152" s="88">
        <v>260000</v>
      </c>
      <c r="I152" s="88">
        <v>300000</v>
      </c>
      <c r="J152" s="89" t="s">
        <v>19</v>
      </c>
      <c r="K152" s="89" t="s">
        <v>16</v>
      </c>
      <c r="L152" s="89"/>
    </row>
    <row r="153" spans="1:12" ht="42.75" customHeight="1">
      <c r="A153" s="99">
        <v>91</v>
      </c>
      <c r="B153" s="90">
        <v>44704.963888888888</v>
      </c>
      <c r="C153" s="93" t="s">
        <v>2703</v>
      </c>
      <c r="D153" s="93" t="s">
        <v>3006</v>
      </c>
      <c r="E153" s="100" t="s">
        <v>4698</v>
      </c>
      <c r="F153" s="90">
        <v>44720</v>
      </c>
      <c r="G153" s="90">
        <v>44743</v>
      </c>
      <c r="H153" s="92">
        <v>27531</v>
      </c>
      <c r="I153" s="92">
        <v>27531</v>
      </c>
      <c r="J153" s="93" t="s">
        <v>37</v>
      </c>
      <c r="K153" s="93" t="s">
        <v>16</v>
      </c>
      <c r="L153" s="99"/>
    </row>
    <row r="154" spans="1:12" ht="42.75" customHeight="1">
      <c r="A154" s="101">
        <v>92</v>
      </c>
      <c r="B154" s="86">
        <v>44705.013888888891</v>
      </c>
      <c r="C154" s="89" t="s">
        <v>2703</v>
      </c>
      <c r="D154" s="89" t="s">
        <v>4699</v>
      </c>
      <c r="E154" s="102" t="s">
        <v>4700</v>
      </c>
      <c r="F154" s="86">
        <v>44720</v>
      </c>
      <c r="G154" s="86">
        <v>44885</v>
      </c>
      <c r="H154" s="88">
        <v>25470</v>
      </c>
      <c r="I154" s="88">
        <v>25470</v>
      </c>
      <c r="J154" s="89" t="s">
        <v>37</v>
      </c>
      <c r="K154" s="89" t="s">
        <v>16</v>
      </c>
      <c r="L154" s="101"/>
    </row>
    <row r="155" spans="1:12" ht="42.75" customHeight="1">
      <c r="A155" s="99">
        <v>93</v>
      </c>
      <c r="B155" s="90">
        <v>44705.993750000001</v>
      </c>
      <c r="C155" s="93" t="s">
        <v>2703</v>
      </c>
      <c r="D155" s="93" t="s">
        <v>4701</v>
      </c>
      <c r="E155" s="100" t="s">
        <v>4702</v>
      </c>
      <c r="F155" s="90">
        <v>44721</v>
      </c>
      <c r="G155" s="90">
        <v>44721</v>
      </c>
      <c r="H155" s="92">
        <v>27082</v>
      </c>
      <c r="I155" s="92">
        <v>27082</v>
      </c>
      <c r="J155" s="93" t="s">
        <v>37</v>
      </c>
      <c r="K155" s="93" t="s">
        <v>16</v>
      </c>
      <c r="L155" s="99"/>
    </row>
    <row r="156" spans="1:12" ht="42.75" customHeight="1">
      <c r="A156" s="101">
        <v>138</v>
      </c>
      <c r="B156" s="86">
        <v>44715.59375</v>
      </c>
      <c r="C156" s="89" t="s">
        <v>2703</v>
      </c>
      <c r="D156" s="89" t="s">
        <v>4703</v>
      </c>
      <c r="E156" s="102" t="s">
        <v>4704</v>
      </c>
      <c r="F156" s="86">
        <f>B156+14</f>
        <v>44729.59375</v>
      </c>
      <c r="G156" s="86">
        <v>44733</v>
      </c>
      <c r="H156" s="88">
        <v>229739</v>
      </c>
      <c r="I156" s="88">
        <v>229739</v>
      </c>
      <c r="J156" s="89" t="s">
        <v>15</v>
      </c>
      <c r="K156" s="89" t="s">
        <v>16</v>
      </c>
      <c r="L156" s="101"/>
    </row>
    <row r="157" spans="1:12" ht="42.75" customHeight="1">
      <c r="A157" s="99">
        <v>139</v>
      </c>
      <c r="B157" s="90">
        <v>44715.609722222223</v>
      </c>
      <c r="C157" s="93" t="s">
        <v>2703</v>
      </c>
      <c r="D157" s="93" t="s">
        <v>4705</v>
      </c>
      <c r="E157" s="100" t="s">
        <v>4704</v>
      </c>
      <c r="F157" s="90">
        <f>B157+14</f>
        <v>44729.609722222223</v>
      </c>
      <c r="G157" s="90">
        <v>44733</v>
      </c>
      <c r="H157" s="92">
        <v>229739</v>
      </c>
      <c r="I157" s="92">
        <v>229739</v>
      </c>
      <c r="J157" s="93" t="s">
        <v>15</v>
      </c>
      <c r="K157" s="93" t="s">
        <v>16</v>
      </c>
      <c r="L157" s="99"/>
    </row>
    <row r="158" spans="1:12" ht="42.75" customHeight="1">
      <c r="A158" s="101">
        <v>96</v>
      </c>
      <c r="B158" s="86">
        <v>44705.863194444442</v>
      </c>
      <c r="C158" s="89" t="s">
        <v>2703</v>
      </c>
      <c r="D158" s="89" t="s">
        <v>2189</v>
      </c>
      <c r="E158" s="102" t="s">
        <v>4706</v>
      </c>
      <c r="F158" s="86">
        <v>44721</v>
      </c>
      <c r="G158" s="86">
        <v>44743</v>
      </c>
      <c r="H158" s="88">
        <v>76825</v>
      </c>
      <c r="I158" s="88">
        <v>76825</v>
      </c>
      <c r="J158" s="89" t="s">
        <v>37</v>
      </c>
      <c r="K158" s="89" t="s">
        <v>16</v>
      </c>
      <c r="L158" s="101"/>
    </row>
    <row r="159" spans="1:12" ht="42.75" customHeight="1">
      <c r="A159" s="99">
        <v>97</v>
      </c>
      <c r="B159" s="90">
        <v>44705.866666666669</v>
      </c>
      <c r="C159" s="93" t="s">
        <v>2703</v>
      </c>
      <c r="D159" s="93" t="s">
        <v>366</v>
      </c>
      <c r="E159" s="100" t="s">
        <v>4707</v>
      </c>
      <c r="F159" s="90">
        <v>44721</v>
      </c>
      <c r="G159" s="90">
        <v>44885</v>
      </c>
      <c r="H159" s="92">
        <v>57347</v>
      </c>
      <c r="I159" s="92">
        <v>57347</v>
      </c>
      <c r="J159" s="93" t="s">
        <v>37</v>
      </c>
      <c r="K159" s="93" t="s">
        <v>16</v>
      </c>
      <c r="L159" s="99"/>
    </row>
    <row r="160" spans="1:12" ht="42.75" customHeight="1">
      <c r="A160" s="101">
        <v>98</v>
      </c>
      <c r="B160" s="86">
        <v>44705.874305555553</v>
      </c>
      <c r="C160" s="89" t="s">
        <v>2703</v>
      </c>
      <c r="D160" s="89" t="s">
        <v>1721</v>
      </c>
      <c r="E160" s="102" t="s">
        <v>4708</v>
      </c>
      <c r="F160" s="86">
        <v>44721</v>
      </c>
      <c r="G160" s="86">
        <v>44835</v>
      </c>
      <c r="H160" s="88">
        <v>51425</v>
      </c>
      <c r="I160" s="88">
        <v>51425</v>
      </c>
      <c r="J160" s="89" t="s">
        <v>37</v>
      </c>
      <c r="K160" s="89" t="s">
        <v>16</v>
      </c>
      <c r="L160" s="101"/>
    </row>
    <row r="161" spans="1:12" ht="42.75" customHeight="1">
      <c r="A161" s="99">
        <v>78</v>
      </c>
      <c r="B161" s="90">
        <v>44686.643750000003</v>
      </c>
      <c r="C161" s="93" t="s">
        <v>2447</v>
      </c>
      <c r="D161" s="93" t="s">
        <v>4709</v>
      </c>
      <c r="E161" s="100" t="s">
        <v>4710</v>
      </c>
      <c r="F161" s="90">
        <v>44700</v>
      </c>
      <c r="G161" s="90">
        <v>44701</v>
      </c>
      <c r="H161" s="92">
        <v>225000</v>
      </c>
      <c r="I161" s="92">
        <v>300000</v>
      </c>
      <c r="J161" s="93" t="s">
        <v>15</v>
      </c>
      <c r="K161" s="93" t="s">
        <v>16</v>
      </c>
      <c r="L161" s="99"/>
    </row>
    <row r="162" spans="1:12" ht="42.75" customHeight="1">
      <c r="A162" s="101">
        <v>100</v>
      </c>
      <c r="B162" s="86">
        <v>44705.879166666666</v>
      </c>
      <c r="C162" s="89" t="s">
        <v>2703</v>
      </c>
      <c r="D162" s="89" t="s">
        <v>1367</v>
      </c>
      <c r="E162" s="102" t="s">
        <v>4711</v>
      </c>
      <c r="F162" s="86">
        <v>44721</v>
      </c>
      <c r="G162" s="86">
        <v>44743</v>
      </c>
      <c r="H162" s="88">
        <v>50000</v>
      </c>
      <c r="I162" s="88">
        <v>50000</v>
      </c>
      <c r="J162" s="89" t="s">
        <v>19</v>
      </c>
      <c r="K162" s="89" t="s">
        <v>16</v>
      </c>
      <c r="L162" s="101"/>
    </row>
    <row r="163" spans="1:12" ht="42.75" customHeight="1">
      <c r="A163" s="99">
        <v>190</v>
      </c>
      <c r="B163" s="90">
        <v>44693.678472222222</v>
      </c>
      <c r="C163" s="93" t="s">
        <v>4154</v>
      </c>
      <c r="D163" s="93" t="s">
        <v>4388</v>
      </c>
      <c r="E163" s="100" t="s">
        <v>4712</v>
      </c>
      <c r="F163" s="103">
        <v>44707</v>
      </c>
      <c r="G163" s="90">
        <v>44713</v>
      </c>
      <c r="H163" s="92">
        <v>205000</v>
      </c>
      <c r="I163" s="92">
        <v>305000</v>
      </c>
      <c r="J163" s="93" t="s">
        <v>15</v>
      </c>
      <c r="K163" s="93" t="s">
        <v>16</v>
      </c>
      <c r="L163" s="99"/>
    </row>
    <row r="164" spans="1:12" ht="42.75" customHeight="1">
      <c r="A164" s="101">
        <v>102</v>
      </c>
      <c r="B164" s="86">
        <v>44705.888888888891</v>
      </c>
      <c r="C164" s="89" t="s">
        <v>2703</v>
      </c>
      <c r="D164" s="89" t="s">
        <v>2842</v>
      </c>
      <c r="E164" s="102" t="s">
        <v>559</v>
      </c>
      <c r="F164" s="86">
        <v>44721</v>
      </c>
      <c r="G164" s="86">
        <v>44743</v>
      </c>
      <c r="H164" s="88">
        <v>50000</v>
      </c>
      <c r="I164" s="88">
        <v>50000</v>
      </c>
      <c r="J164" s="89" t="s">
        <v>37</v>
      </c>
      <c r="K164" s="89" t="s">
        <v>16</v>
      </c>
      <c r="L164" s="101"/>
    </row>
    <row r="165" spans="1:12" ht="42.75" customHeight="1">
      <c r="A165" s="99">
        <v>103</v>
      </c>
      <c r="B165" s="90">
        <v>44705.89166666667</v>
      </c>
      <c r="C165" s="93" t="s">
        <v>2703</v>
      </c>
      <c r="D165" s="93" t="s">
        <v>558</v>
      </c>
      <c r="E165" s="100" t="s">
        <v>559</v>
      </c>
      <c r="F165" s="90">
        <v>44721</v>
      </c>
      <c r="G165" s="90">
        <v>44743</v>
      </c>
      <c r="H165" s="92">
        <v>50000</v>
      </c>
      <c r="I165" s="92">
        <v>50000</v>
      </c>
      <c r="J165" s="93" t="s">
        <v>37</v>
      </c>
      <c r="K165" s="93" t="s">
        <v>16</v>
      </c>
      <c r="L165" s="99"/>
    </row>
    <row r="166" spans="1:12" ht="42.75" customHeight="1">
      <c r="A166" s="101">
        <v>4</v>
      </c>
      <c r="B166" s="86">
        <v>44686.616666666669</v>
      </c>
      <c r="C166" s="89" t="s">
        <v>79</v>
      </c>
      <c r="D166" s="89" t="s">
        <v>179</v>
      </c>
      <c r="E166" s="102" t="s">
        <v>4713</v>
      </c>
      <c r="F166" s="86">
        <v>44700</v>
      </c>
      <c r="G166" s="86">
        <v>44378</v>
      </c>
      <c r="H166" s="88">
        <v>200000</v>
      </c>
      <c r="I166" s="88">
        <v>225000</v>
      </c>
      <c r="J166" s="89" t="s">
        <v>216</v>
      </c>
      <c r="K166" s="89" t="s">
        <v>16</v>
      </c>
      <c r="L166" s="101"/>
    </row>
    <row r="167" spans="1:12" ht="42.75" customHeight="1">
      <c r="A167" s="99">
        <v>105</v>
      </c>
      <c r="B167" s="90">
        <v>44705.926388888889</v>
      </c>
      <c r="C167" s="93" t="s">
        <v>2703</v>
      </c>
      <c r="D167" s="93" t="s">
        <v>4714</v>
      </c>
      <c r="E167" s="100" t="s">
        <v>4715</v>
      </c>
      <c r="F167" s="90">
        <v>44721</v>
      </c>
      <c r="G167" s="90">
        <v>44743</v>
      </c>
      <c r="H167" s="92">
        <v>25000</v>
      </c>
      <c r="I167" s="92">
        <v>25000</v>
      </c>
      <c r="J167" s="93" t="s">
        <v>19</v>
      </c>
      <c r="K167" s="93" t="s">
        <v>16</v>
      </c>
      <c r="L167" s="99"/>
    </row>
    <row r="168" spans="1:12" ht="42.75" customHeight="1">
      <c r="A168" s="101">
        <v>7</v>
      </c>
      <c r="B168" s="86">
        <v>44691.676388888889</v>
      </c>
      <c r="C168" s="89" t="s">
        <v>231</v>
      </c>
      <c r="D168" s="89" t="s">
        <v>916</v>
      </c>
      <c r="E168" s="102" t="s">
        <v>261</v>
      </c>
      <c r="F168" s="86">
        <v>44705</v>
      </c>
      <c r="G168" s="86">
        <v>44652</v>
      </c>
      <c r="H168" s="88">
        <v>200000</v>
      </c>
      <c r="I168" s="88">
        <v>250000</v>
      </c>
      <c r="J168" s="89" t="s">
        <v>73</v>
      </c>
      <c r="K168" s="89" t="s">
        <v>16</v>
      </c>
      <c r="L168" s="101"/>
    </row>
    <row r="169" spans="1:12" ht="42.75" customHeight="1">
      <c r="A169" s="99">
        <v>107</v>
      </c>
      <c r="B169" s="90">
        <v>44705.946527777778</v>
      </c>
      <c r="C169" s="93" t="s">
        <v>2703</v>
      </c>
      <c r="D169" s="93" t="s">
        <v>4716</v>
      </c>
      <c r="E169" s="100" t="s">
        <v>4717</v>
      </c>
      <c r="F169" s="90">
        <v>44721</v>
      </c>
      <c r="G169" s="90">
        <v>44743</v>
      </c>
      <c r="H169" s="92">
        <v>47552</v>
      </c>
      <c r="I169" s="92">
        <v>47552</v>
      </c>
      <c r="J169" s="93" t="s">
        <v>19</v>
      </c>
      <c r="K169" s="93" t="s">
        <v>16</v>
      </c>
      <c r="L169" s="99"/>
    </row>
    <row r="170" spans="1:12" ht="42.75" customHeight="1">
      <c r="A170" s="101">
        <v>108</v>
      </c>
      <c r="B170" s="86">
        <v>44705.949305555558</v>
      </c>
      <c r="C170" s="89" t="s">
        <v>2703</v>
      </c>
      <c r="D170" s="89" t="s">
        <v>2838</v>
      </c>
      <c r="E170" s="102" t="s">
        <v>4718</v>
      </c>
      <c r="F170" s="86">
        <v>44721</v>
      </c>
      <c r="G170" s="86">
        <v>44743</v>
      </c>
      <c r="H170" s="88">
        <v>75000</v>
      </c>
      <c r="I170" s="88">
        <v>75000</v>
      </c>
      <c r="J170" s="89" t="s">
        <v>19</v>
      </c>
      <c r="K170" s="89" t="s">
        <v>16</v>
      </c>
      <c r="L170" s="101"/>
    </row>
    <row r="171" spans="1:12" ht="42.75" customHeight="1">
      <c r="A171" s="99">
        <v>170</v>
      </c>
      <c r="B171" s="90">
        <v>44715.334722222222</v>
      </c>
      <c r="C171" s="93" t="s">
        <v>3905</v>
      </c>
      <c r="D171" s="93" t="s">
        <v>179</v>
      </c>
      <c r="E171" s="100" t="s">
        <v>2624</v>
      </c>
      <c r="F171" s="90">
        <f>B171+14</f>
        <v>44729.334722222222</v>
      </c>
      <c r="G171" s="90">
        <v>44409</v>
      </c>
      <c r="H171" s="92">
        <v>200000</v>
      </c>
      <c r="I171" s="92">
        <v>330000</v>
      </c>
      <c r="J171" s="93" t="s">
        <v>19</v>
      </c>
      <c r="K171" s="93" t="s">
        <v>16</v>
      </c>
      <c r="L171" s="99"/>
    </row>
    <row r="172" spans="1:12" ht="42.75" customHeight="1">
      <c r="A172" s="101">
        <v>180</v>
      </c>
      <c r="B172" s="86">
        <v>44713.902777777781</v>
      </c>
      <c r="C172" s="89" t="s">
        <v>3975</v>
      </c>
      <c r="D172" s="89" t="s">
        <v>1084</v>
      </c>
      <c r="E172" s="102" t="s">
        <v>175</v>
      </c>
      <c r="F172" s="105">
        <v>44728</v>
      </c>
      <c r="G172" s="86">
        <v>44743</v>
      </c>
      <c r="H172" s="88">
        <v>187452</v>
      </c>
      <c r="I172" s="88">
        <v>250000</v>
      </c>
      <c r="J172" s="89" t="s">
        <v>19</v>
      </c>
      <c r="K172" s="89" t="s">
        <v>16</v>
      </c>
      <c r="L172" s="89"/>
    </row>
    <row r="173" spans="1:12" ht="42.75" customHeight="1">
      <c r="A173" s="99">
        <v>43</v>
      </c>
      <c r="B173" s="90">
        <v>44691.701388888891</v>
      </c>
      <c r="C173" s="93" t="s">
        <v>1890</v>
      </c>
      <c r="D173" s="93" t="s">
        <v>2262</v>
      </c>
      <c r="E173" s="100" t="s">
        <v>4719</v>
      </c>
      <c r="F173" s="90">
        <v>44705</v>
      </c>
      <c r="G173" s="90">
        <v>44706</v>
      </c>
      <c r="H173" s="92">
        <v>184678</v>
      </c>
      <c r="I173" s="92">
        <v>184678</v>
      </c>
      <c r="J173" s="93" t="s">
        <v>64</v>
      </c>
      <c r="K173" s="93" t="s">
        <v>16</v>
      </c>
      <c r="L173" s="99"/>
    </row>
    <row r="174" spans="1:12" ht="42.75" customHeight="1">
      <c r="A174" s="101">
        <v>112</v>
      </c>
      <c r="B174" s="86">
        <v>44705.961111111108</v>
      </c>
      <c r="C174" s="89" t="s">
        <v>2703</v>
      </c>
      <c r="D174" s="89" t="s">
        <v>3083</v>
      </c>
      <c r="E174" s="102" t="s">
        <v>4720</v>
      </c>
      <c r="F174" s="86">
        <v>44721</v>
      </c>
      <c r="G174" s="86">
        <v>44743</v>
      </c>
      <c r="H174" s="88">
        <v>25000</v>
      </c>
      <c r="I174" s="88">
        <v>25000</v>
      </c>
      <c r="J174" s="89" t="s">
        <v>19</v>
      </c>
      <c r="K174" s="89" t="s">
        <v>16</v>
      </c>
      <c r="L174" s="101"/>
    </row>
    <row r="175" spans="1:12" ht="42.75" customHeight="1">
      <c r="A175" s="99">
        <v>136</v>
      </c>
      <c r="B175" s="90">
        <v>44714.961805555555</v>
      </c>
      <c r="C175" s="93" t="s">
        <v>2703</v>
      </c>
      <c r="D175" s="93" t="s">
        <v>3013</v>
      </c>
      <c r="E175" s="100" t="s">
        <v>4721</v>
      </c>
      <c r="F175" s="90">
        <f>B175+14</f>
        <v>44728.961805555555</v>
      </c>
      <c r="G175" s="90">
        <v>44743</v>
      </c>
      <c r="H175" s="92">
        <v>182700</v>
      </c>
      <c r="I175" s="92">
        <v>182700</v>
      </c>
      <c r="J175" s="93" t="s">
        <v>19</v>
      </c>
      <c r="K175" s="93" t="s">
        <v>16</v>
      </c>
      <c r="L175" s="99"/>
    </row>
    <row r="176" spans="1:12" ht="42.75" customHeight="1">
      <c r="A176" s="101">
        <v>181</v>
      </c>
      <c r="B176" s="86">
        <v>44713.90902777778</v>
      </c>
      <c r="C176" s="89" t="s">
        <v>3975</v>
      </c>
      <c r="D176" s="89" t="s">
        <v>1629</v>
      </c>
      <c r="E176" s="102" t="s">
        <v>1841</v>
      </c>
      <c r="F176" s="105">
        <v>44728</v>
      </c>
      <c r="G176" s="86">
        <v>44743</v>
      </c>
      <c r="H176" s="88">
        <v>181583</v>
      </c>
      <c r="I176" s="88">
        <v>300000</v>
      </c>
      <c r="J176" s="89" t="s">
        <v>19</v>
      </c>
      <c r="K176" s="89" t="s">
        <v>16</v>
      </c>
      <c r="L176" s="101"/>
    </row>
    <row r="177" spans="1:12" ht="42.75" customHeight="1">
      <c r="A177" s="99">
        <v>104</v>
      </c>
      <c r="B177" s="90">
        <v>44705.896527777775</v>
      </c>
      <c r="C177" s="93" t="s">
        <v>2703</v>
      </c>
      <c r="D177" s="93" t="s">
        <v>4722</v>
      </c>
      <c r="E177" s="100" t="s">
        <v>559</v>
      </c>
      <c r="F177" s="90">
        <v>44721</v>
      </c>
      <c r="G177" s="90">
        <v>44743</v>
      </c>
      <c r="H177" s="92">
        <v>180000</v>
      </c>
      <c r="I177" s="92">
        <v>180000</v>
      </c>
      <c r="J177" s="93" t="s">
        <v>19</v>
      </c>
      <c r="K177" s="93" t="s">
        <v>16</v>
      </c>
      <c r="L177" s="99"/>
    </row>
    <row r="178" spans="1:12" ht="42.75" customHeight="1">
      <c r="A178" s="101">
        <v>116</v>
      </c>
      <c r="B178" s="86">
        <v>44712.555555555555</v>
      </c>
      <c r="C178" s="89" t="s">
        <v>2703</v>
      </c>
      <c r="D178" s="89" t="s">
        <v>4723</v>
      </c>
      <c r="E178" s="102" t="s">
        <v>4724</v>
      </c>
      <c r="F178" s="86">
        <v>44726</v>
      </c>
      <c r="G178" s="86">
        <v>44743</v>
      </c>
      <c r="H178" s="88">
        <v>25000</v>
      </c>
      <c r="I178" s="88">
        <v>25000</v>
      </c>
      <c r="J178" s="89" t="s">
        <v>15</v>
      </c>
      <c r="K178" s="89" t="s">
        <v>16</v>
      </c>
      <c r="L178" s="101"/>
    </row>
    <row r="179" spans="1:12" ht="42.75" customHeight="1">
      <c r="A179" s="99">
        <v>79</v>
      </c>
      <c r="B179" s="90">
        <v>44686.649305555555</v>
      </c>
      <c r="C179" s="93" t="s">
        <v>2447</v>
      </c>
      <c r="D179" s="93" t="s">
        <v>2806</v>
      </c>
      <c r="E179" s="100" t="s">
        <v>4725</v>
      </c>
      <c r="F179" s="90">
        <v>44700</v>
      </c>
      <c r="G179" s="90">
        <v>44701</v>
      </c>
      <c r="H179" s="92">
        <v>165000</v>
      </c>
      <c r="I179" s="92">
        <v>225000</v>
      </c>
      <c r="J179" s="93" t="s">
        <v>15</v>
      </c>
      <c r="K179" s="93" t="s">
        <v>16</v>
      </c>
      <c r="L179" s="99"/>
    </row>
    <row r="180" spans="1:12" ht="42.75" customHeight="1">
      <c r="A180" s="101">
        <v>118</v>
      </c>
      <c r="B180" s="86">
        <v>44713.78125</v>
      </c>
      <c r="C180" s="89" t="s">
        <v>2703</v>
      </c>
      <c r="D180" s="89" t="s">
        <v>4726</v>
      </c>
      <c r="E180" s="102" t="s">
        <v>4727</v>
      </c>
      <c r="F180" s="105">
        <v>44727</v>
      </c>
      <c r="G180" s="86">
        <v>44728</v>
      </c>
      <c r="H180" s="88">
        <v>90000</v>
      </c>
      <c r="I180" s="88">
        <v>90000</v>
      </c>
      <c r="J180" s="89" t="s">
        <v>15</v>
      </c>
      <c r="K180" s="89" t="s">
        <v>16</v>
      </c>
      <c r="L180" s="101"/>
    </row>
    <row r="181" spans="1:12" ht="42.75" customHeight="1">
      <c r="A181" s="99">
        <v>119</v>
      </c>
      <c r="B181" s="90">
        <v>44714.880555555559</v>
      </c>
      <c r="C181" s="93" t="s">
        <v>2703</v>
      </c>
      <c r="D181" s="93" t="s">
        <v>1132</v>
      </c>
      <c r="E181" s="100" t="s">
        <v>3374</v>
      </c>
      <c r="F181" s="90">
        <f>B181+14</f>
        <v>44728.880555555559</v>
      </c>
      <c r="G181" s="90">
        <v>44743</v>
      </c>
      <c r="H181" s="92">
        <v>7735429</v>
      </c>
      <c r="I181" s="92">
        <v>7735429</v>
      </c>
      <c r="J181" s="93" t="s">
        <v>19</v>
      </c>
      <c r="K181" s="93" t="s">
        <v>16</v>
      </c>
      <c r="L181" s="99"/>
    </row>
    <row r="182" spans="1:12" ht="42.75" customHeight="1">
      <c r="A182" s="101">
        <v>120</v>
      </c>
      <c r="B182" s="86">
        <v>44714.882638888892</v>
      </c>
      <c r="C182" s="89" t="s">
        <v>2703</v>
      </c>
      <c r="D182" s="89" t="s">
        <v>1132</v>
      </c>
      <c r="E182" s="102" t="s">
        <v>4728</v>
      </c>
      <c r="F182" s="86">
        <f>B182+14</f>
        <v>44728.882638888892</v>
      </c>
      <c r="G182" s="86">
        <v>44743</v>
      </c>
      <c r="H182" s="88">
        <v>95000</v>
      </c>
      <c r="I182" s="88">
        <v>95000</v>
      </c>
      <c r="J182" s="89" t="s">
        <v>19</v>
      </c>
      <c r="K182" s="89" t="s">
        <v>16</v>
      </c>
      <c r="L182" s="101"/>
    </row>
    <row r="183" spans="1:12" ht="42.75" customHeight="1">
      <c r="A183" s="99">
        <v>121</v>
      </c>
      <c r="B183" s="90">
        <v>44714.88958333333</v>
      </c>
      <c r="C183" s="93" t="s">
        <v>2703</v>
      </c>
      <c r="D183" s="93" t="s">
        <v>2792</v>
      </c>
      <c r="E183" s="100" t="s">
        <v>4729</v>
      </c>
      <c r="F183" s="90">
        <f>B183+14</f>
        <v>44728.88958333333</v>
      </c>
      <c r="G183" s="90">
        <v>44743</v>
      </c>
      <c r="H183" s="92">
        <v>65946</v>
      </c>
      <c r="I183" s="92">
        <v>65946</v>
      </c>
      <c r="J183" s="93" t="s">
        <v>19</v>
      </c>
      <c r="K183" s="93" t="s">
        <v>16</v>
      </c>
      <c r="L183" s="99"/>
    </row>
    <row r="184" spans="1:12" ht="42.75" customHeight="1">
      <c r="A184" s="101">
        <v>122</v>
      </c>
      <c r="B184" s="86">
        <v>44714.9</v>
      </c>
      <c r="C184" s="89" t="s">
        <v>2703</v>
      </c>
      <c r="D184" s="89" t="s">
        <v>521</v>
      </c>
      <c r="E184" s="102" t="s">
        <v>1988</v>
      </c>
      <c r="F184" s="86">
        <f>B184+14</f>
        <v>44728.9</v>
      </c>
      <c r="G184" s="86">
        <v>44743</v>
      </c>
      <c r="H184" s="88">
        <v>401953</v>
      </c>
      <c r="I184" s="88">
        <v>401953</v>
      </c>
      <c r="J184" s="89" t="s">
        <v>19</v>
      </c>
      <c r="K184" s="89" t="s">
        <v>16</v>
      </c>
      <c r="L184" s="101"/>
    </row>
    <row r="185" spans="1:12" ht="42.75" customHeight="1">
      <c r="A185" s="99">
        <v>137</v>
      </c>
      <c r="B185" s="90">
        <v>44714.965277777781</v>
      </c>
      <c r="C185" s="93" t="s">
        <v>2703</v>
      </c>
      <c r="D185" s="93" t="s">
        <v>3013</v>
      </c>
      <c r="E185" s="100" t="s">
        <v>4730</v>
      </c>
      <c r="F185" s="90">
        <f>B185+14</f>
        <v>44728.965277777781</v>
      </c>
      <c r="G185" s="90">
        <v>44743</v>
      </c>
      <c r="H185" s="92">
        <v>161500</v>
      </c>
      <c r="I185" s="92">
        <v>161500</v>
      </c>
      <c r="J185" s="93" t="s">
        <v>19</v>
      </c>
      <c r="K185" s="93" t="s">
        <v>16</v>
      </c>
      <c r="L185" s="99"/>
    </row>
    <row r="186" spans="1:12" ht="42.75" customHeight="1">
      <c r="A186" s="101">
        <v>95</v>
      </c>
      <c r="B186" s="86">
        <v>44705.85833333333</v>
      </c>
      <c r="C186" s="89" t="s">
        <v>2703</v>
      </c>
      <c r="D186" s="89" t="s">
        <v>1348</v>
      </c>
      <c r="E186" s="102" t="s">
        <v>4731</v>
      </c>
      <c r="F186" s="86">
        <v>44721</v>
      </c>
      <c r="G186" s="86">
        <v>44743</v>
      </c>
      <c r="H186" s="88">
        <v>160000</v>
      </c>
      <c r="I186" s="88">
        <v>160000</v>
      </c>
      <c r="J186" s="89" t="s">
        <v>37</v>
      </c>
      <c r="K186" s="89" t="s">
        <v>16</v>
      </c>
      <c r="L186" s="101"/>
    </row>
    <row r="187" spans="1:12" ht="42.75" customHeight="1">
      <c r="A187" s="99">
        <v>125</v>
      </c>
      <c r="B187" s="90">
        <v>44714.909722222219</v>
      </c>
      <c r="C187" s="93" t="s">
        <v>2703</v>
      </c>
      <c r="D187" s="93" t="s">
        <v>2022</v>
      </c>
      <c r="E187" s="100" t="s">
        <v>4732</v>
      </c>
      <c r="F187" s="90">
        <f t="shared" ref="F187:F194" si="0">B187+14</f>
        <v>44728.909722222219</v>
      </c>
      <c r="G187" s="90">
        <v>44743</v>
      </c>
      <c r="H187" s="92">
        <v>73830</v>
      </c>
      <c r="I187" s="92">
        <v>73830</v>
      </c>
      <c r="J187" s="93" t="s">
        <v>37</v>
      </c>
      <c r="K187" s="93" t="s">
        <v>16</v>
      </c>
      <c r="L187" s="99"/>
    </row>
    <row r="188" spans="1:12" ht="42.75" customHeight="1">
      <c r="A188" s="101">
        <v>126</v>
      </c>
      <c r="B188" s="86">
        <v>44714.925000000003</v>
      </c>
      <c r="C188" s="89" t="s">
        <v>2703</v>
      </c>
      <c r="D188" s="89" t="s">
        <v>2053</v>
      </c>
      <c r="E188" s="102" t="s">
        <v>4732</v>
      </c>
      <c r="F188" s="86">
        <f t="shared" si="0"/>
        <v>44728.925000000003</v>
      </c>
      <c r="G188" s="86">
        <v>44743</v>
      </c>
      <c r="H188" s="88">
        <v>71750</v>
      </c>
      <c r="I188" s="88">
        <v>71750</v>
      </c>
      <c r="J188" s="89" t="s">
        <v>37</v>
      </c>
      <c r="K188" s="89" t="s">
        <v>16</v>
      </c>
      <c r="L188" s="101"/>
    </row>
    <row r="189" spans="1:12" ht="42.75" customHeight="1">
      <c r="A189" s="99">
        <v>127</v>
      </c>
      <c r="B189" s="90">
        <v>44714.936111111114</v>
      </c>
      <c r="C189" s="93" t="s">
        <v>2703</v>
      </c>
      <c r="D189" s="93" t="s">
        <v>2862</v>
      </c>
      <c r="E189" s="100" t="s">
        <v>4733</v>
      </c>
      <c r="F189" s="90">
        <f t="shared" si="0"/>
        <v>44728.936111111114</v>
      </c>
      <c r="G189" s="90">
        <v>44743</v>
      </c>
      <c r="H189" s="92">
        <v>29952</v>
      </c>
      <c r="I189" s="92">
        <v>29952</v>
      </c>
      <c r="J189" s="93" t="s">
        <v>37</v>
      </c>
      <c r="K189" s="93" t="s">
        <v>16</v>
      </c>
      <c r="L189" s="99"/>
    </row>
    <row r="190" spans="1:12" ht="42.75" customHeight="1">
      <c r="A190" s="101">
        <v>128</v>
      </c>
      <c r="B190" s="86">
        <v>44714.952777777777</v>
      </c>
      <c r="C190" s="89" t="s">
        <v>2703</v>
      </c>
      <c r="D190" s="89" t="s">
        <v>2165</v>
      </c>
      <c r="E190" s="102" t="s">
        <v>4732</v>
      </c>
      <c r="F190" s="86">
        <f t="shared" si="0"/>
        <v>44728.952777777777</v>
      </c>
      <c r="G190" s="86">
        <v>44743</v>
      </c>
      <c r="H190" s="88">
        <v>40200</v>
      </c>
      <c r="I190" s="88">
        <v>40200</v>
      </c>
      <c r="J190" s="89" t="s">
        <v>37</v>
      </c>
      <c r="K190" s="89" t="s">
        <v>16</v>
      </c>
      <c r="L190" s="101"/>
    </row>
    <row r="191" spans="1:12" ht="42.75" customHeight="1">
      <c r="A191" s="99">
        <v>129</v>
      </c>
      <c r="B191" s="90">
        <v>44714.931250000001</v>
      </c>
      <c r="C191" s="93" t="s">
        <v>2703</v>
      </c>
      <c r="D191" s="93" t="s">
        <v>2743</v>
      </c>
      <c r="E191" s="100" t="s">
        <v>4732</v>
      </c>
      <c r="F191" s="90">
        <f t="shared" si="0"/>
        <v>44728.931250000001</v>
      </c>
      <c r="G191" s="90">
        <v>44743</v>
      </c>
      <c r="H191" s="92">
        <v>36000</v>
      </c>
      <c r="I191" s="92">
        <v>36000</v>
      </c>
      <c r="J191" s="93" t="s">
        <v>37</v>
      </c>
      <c r="K191" s="93" t="s">
        <v>16</v>
      </c>
      <c r="L191" s="99"/>
    </row>
    <row r="192" spans="1:12" ht="42.75" customHeight="1">
      <c r="A192" s="101">
        <v>130</v>
      </c>
      <c r="B192" s="86">
        <v>44714.936805555553</v>
      </c>
      <c r="C192" s="89" t="s">
        <v>2703</v>
      </c>
      <c r="D192" s="89" t="s">
        <v>2285</v>
      </c>
      <c r="E192" s="102" t="s">
        <v>4732</v>
      </c>
      <c r="F192" s="86">
        <f t="shared" si="0"/>
        <v>44728.936805555553</v>
      </c>
      <c r="G192" s="86">
        <v>44743</v>
      </c>
      <c r="H192" s="88">
        <v>30000</v>
      </c>
      <c r="I192" s="88">
        <v>30000</v>
      </c>
      <c r="J192" s="89" t="s">
        <v>37</v>
      </c>
      <c r="K192" s="89" t="s">
        <v>16</v>
      </c>
      <c r="L192" s="101"/>
    </row>
    <row r="193" spans="1:12" ht="42.75" customHeight="1">
      <c r="A193" s="99">
        <v>131</v>
      </c>
      <c r="B193" s="90">
        <v>44714.938194444447</v>
      </c>
      <c r="C193" s="93" t="s">
        <v>2703</v>
      </c>
      <c r="D193" s="93" t="s">
        <v>3037</v>
      </c>
      <c r="E193" s="100" t="s">
        <v>4734</v>
      </c>
      <c r="F193" s="90">
        <f t="shared" si="0"/>
        <v>44728.938194444447</v>
      </c>
      <c r="G193" s="90">
        <v>44743</v>
      </c>
      <c r="H193" s="92">
        <v>39125</v>
      </c>
      <c r="I193" s="92">
        <v>39125</v>
      </c>
      <c r="J193" s="93" t="s">
        <v>37</v>
      </c>
      <c r="K193" s="93" t="s">
        <v>16</v>
      </c>
      <c r="L193" s="99"/>
    </row>
    <row r="194" spans="1:12" ht="42.75" customHeight="1">
      <c r="A194" s="101">
        <v>132</v>
      </c>
      <c r="B194" s="86">
        <v>44714.942361111112</v>
      </c>
      <c r="C194" s="89" t="s">
        <v>2703</v>
      </c>
      <c r="D194" s="89" t="s">
        <v>2818</v>
      </c>
      <c r="E194" s="102" t="s">
        <v>4735</v>
      </c>
      <c r="F194" s="86">
        <f t="shared" si="0"/>
        <v>44728.942361111112</v>
      </c>
      <c r="G194" s="86">
        <v>44743</v>
      </c>
      <c r="H194" s="88">
        <v>41644</v>
      </c>
      <c r="I194" s="88">
        <v>41644</v>
      </c>
      <c r="J194" s="89" t="s">
        <v>37</v>
      </c>
      <c r="K194" s="89" t="s">
        <v>16</v>
      </c>
      <c r="L194" s="101"/>
    </row>
    <row r="195" spans="1:12" ht="42.75" customHeight="1">
      <c r="A195" s="99">
        <v>196</v>
      </c>
      <c r="B195" s="90">
        <v>44693.435416666667</v>
      </c>
      <c r="C195" s="93" t="s">
        <v>4178</v>
      </c>
      <c r="D195" s="93" t="s">
        <v>1287</v>
      </c>
      <c r="E195" s="100" t="s">
        <v>4231</v>
      </c>
      <c r="F195" s="103">
        <v>44707</v>
      </c>
      <c r="G195" s="90">
        <v>44743</v>
      </c>
      <c r="H195" s="92">
        <v>160000</v>
      </c>
      <c r="I195" s="92">
        <v>170000</v>
      </c>
      <c r="J195" s="93" t="s">
        <v>19</v>
      </c>
      <c r="K195" s="93" t="s">
        <v>16</v>
      </c>
      <c r="L195" s="99"/>
    </row>
    <row r="196" spans="1:12" ht="42.75" customHeight="1">
      <c r="A196" s="101">
        <v>134</v>
      </c>
      <c r="B196" s="86">
        <v>44714.946527777778</v>
      </c>
      <c r="C196" s="89" t="s">
        <v>2703</v>
      </c>
      <c r="D196" s="89" t="s">
        <v>3039</v>
      </c>
      <c r="E196" s="102" t="s">
        <v>4732</v>
      </c>
      <c r="F196" s="86">
        <f>B196+14</f>
        <v>44728.946527777778</v>
      </c>
      <c r="G196" s="86">
        <v>44743</v>
      </c>
      <c r="H196" s="88">
        <v>28500</v>
      </c>
      <c r="I196" s="88">
        <v>28500</v>
      </c>
      <c r="J196" s="89" t="s">
        <v>37</v>
      </c>
      <c r="K196" s="89" t="s">
        <v>16</v>
      </c>
      <c r="L196" s="101"/>
    </row>
    <row r="197" spans="1:12" ht="42.75" customHeight="1">
      <c r="A197" s="99">
        <v>40</v>
      </c>
      <c r="B197" s="90">
        <v>44709.024305555555</v>
      </c>
      <c r="C197" s="93" t="s">
        <v>1400</v>
      </c>
      <c r="D197" s="93" t="s">
        <v>1485</v>
      </c>
      <c r="E197" s="100" t="s">
        <v>4736</v>
      </c>
      <c r="F197" s="90">
        <v>44725</v>
      </c>
      <c r="G197" s="90">
        <v>44743</v>
      </c>
      <c r="H197" s="92">
        <v>154000</v>
      </c>
      <c r="I197" s="92">
        <v>154000</v>
      </c>
      <c r="J197" s="93" t="s">
        <v>15</v>
      </c>
      <c r="K197" s="93" t="s">
        <v>15</v>
      </c>
      <c r="L197" s="100" t="s">
        <v>4737</v>
      </c>
    </row>
    <row r="198" spans="1:12" ht="42.75" customHeight="1">
      <c r="A198" s="101">
        <v>24</v>
      </c>
      <c r="B198" s="86">
        <v>44694.626388888886</v>
      </c>
      <c r="C198" s="89" t="s">
        <v>1276</v>
      </c>
      <c r="D198" s="89" t="s">
        <v>4738</v>
      </c>
      <c r="E198" s="102" t="s">
        <v>1347</v>
      </c>
      <c r="F198" s="86">
        <v>44708</v>
      </c>
      <c r="G198" s="86">
        <v>44713</v>
      </c>
      <c r="H198" s="88">
        <v>150000</v>
      </c>
      <c r="I198" s="88">
        <v>305000</v>
      </c>
      <c r="J198" s="89" t="s">
        <v>15</v>
      </c>
      <c r="K198" s="89" t="s">
        <v>16</v>
      </c>
      <c r="L198" s="89"/>
    </row>
    <row r="199" spans="1:12" ht="42.75" customHeight="1">
      <c r="A199" s="99">
        <v>67</v>
      </c>
      <c r="B199" s="90">
        <v>44712.746527777781</v>
      </c>
      <c r="C199" s="93" t="s">
        <v>1890</v>
      </c>
      <c r="D199" s="93" t="s">
        <v>4739</v>
      </c>
      <c r="E199" s="100" t="s">
        <v>4740</v>
      </c>
      <c r="F199" s="90">
        <v>44726</v>
      </c>
      <c r="G199" s="90">
        <v>44727</v>
      </c>
      <c r="H199" s="92">
        <v>150000</v>
      </c>
      <c r="I199" s="92">
        <v>150000</v>
      </c>
      <c r="J199" s="93" t="s">
        <v>15</v>
      </c>
      <c r="K199" s="93" t="s">
        <v>16</v>
      </c>
      <c r="L199" s="99"/>
    </row>
    <row r="200" spans="1:12" ht="42.75" customHeight="1">
      <c r="A200" s="101">
        <v>110</v>
      </c>
      <c r="B200" s="86">
        <v>44705.953472222223</v>
      </c>
      <c r="C200" s="89" t="s">
        <v>2703</v>
      </c>
      <c r="D200" s="89" t="s">
        <v>279</v>
      </c>
      <c r="E200" s="102" t="s">
        <v>2455</v>
      </c>
      <c r="F200" s="86">
        <v>44721</v>
      </c>
      <c r="G200" s="86">
        <v>44743</v>
      </c>
      <c r="H200" s="88">
        <v>150000</v>
      </c>
      <c r="I200" s="88">
        <v>150000</v>
      </c>
      <c r="J200" s="89" t="s">
        <v>19</v>
      </c>
      <c r="K200" s="89" t="s">
        <v>16</v>
      </c>
      <c r="L200" s="101"/>
    </row>
    <row r="201" spans="1:12" ht="42.75" customHeight="1">
      <c r="A201" s="99">
        <v>111</v>
      </c>
      <c r="B201" s="90">
        <v>44705.958333333336</v>
      </c>
      <c r="C201" s="93" t="s">
        <v>2703</v>
      </c>
      <c r="D201" s="93" t="s">
        <v>151</v>
      </c>
      <c r="E201" s="100" t="s">
        <v>4741</v>
      </c>
      <c r="F201" s="90">
        <v>44721</v>
      </c>
      <c r="G201" s="90">
        <v>44743</v>
      </c>
      <c r="H201" s="92">
        <v>150000</v>
      </c>
      <c r="I201" s="92">
        <v>150000</v>
      </c>
      <c r="J201" s="93" t="s">
        <v>37</v>
      </c>
      <c r="K201" s="93" t="s">
        <v>16</v>
      </c>
      <c r="L201" s="99"/>
    </row>
    <row r="202" spans="1:12" ht="42.75" customHeight="1">
      <c r="A202" s="101">
        <v>140</v>
      </c>
      <c r="B202" s="86">
        <v>44715.631249999999</v>
      </c>
      <c r="C202" s="89" t="s">
        <v>2703</v>
      </c>
      <c r="D202" s="89" t="s">
        <v>4742</v>
      </c>
      <c r="E202" s="102" t="s">
        <v>4743</v>
      </c>
      <c r="F202" s="86">
        <f t="shared" ref="F202:F212" si="1">B202+14</f>
        <v>44729.631249999999</v>
      </c>
      <c r="G202" s="86">
        <v>44743</v>
      </c>
      <c r="H202" s="88">
        <v>94031</v>
      </c>
      <c r="I202" s="88">
        <v>94031</v>
      </c>
      <c r="J202" s="89" t="s">
        <v>19</v>
      </c>
      <c r="K202" s="89" t="s">
        <v>16</v>
      </c>
      <c r="L202" s="101"/>
    </row>
    <row r="203" spans="1:12" ht="42.75" customHeight="1">
      <c r="A203" s="99">
        <v>141</v>
      </c>
      <c r="B203" s="90">
        <v>44715.680555555555</v>
      </c>
      <c r="C203" s="93" t="s">
        <v>2703</v>
      </c>
      <c r="D203" s="93" t="s">
        <v>903</v>
      </c>
      <c r="E203" s="100" t="s">
        <v>4744</v>
      </c>
      <c r="F203" s="90">
        <f t="shared" si="1"/>
        <v>44729.680555555555</v>
      </c>
      <c r="G203" s="90">
        <v>44743</v>
      </c>
      <c r="H203" s="92">
        <v>91200</v>
      </c>
      <c r="I203" s="92">
        <v>91200</v>
      </c>
      <c r="J203" s="93" t="s">
        <v>15</v>
      </c>
      <c r="K203" s="93" t="s">
        <v>16</v>
      </c>
      <c r="L203" s="99"/>
    </row>
    <row r="204" spans="1:12" ht="42.75" customHeight="1">
      <c r="A204" s="101">
        <v>142</v>
      </c>
      <c r="B204" s="86">
        <v>44717.404861111114</v>
      </c>
      <c r="C204" s="89" t="s">
        <v>2703</v>
      </c>
      <c r="D204" s="89" t="s">
        <v>2871</v>
      </c>
      <c r="E204" s="102" t="s">
        <v>4745</v>
      </c>
      <c r="F204" s="86">
        <f t="shared" si="1"/>
        <v>44731.404861111114</v>
      </c>
      <c r="G204" s="86">
        <v>44743</v>
      </c>
      <c r="H204" s="88">
        <v>57874</v>
      </c>
      <c r="I204" s="88">
        <v>57874</v>
      </c>
      <c r="J204" s="89" t="s">
        <v>19</v>
      </c>
      <c r="K204" s="89" t="s">
        <v>16</v>
      </c>
      <c r="L204" s="101"/>
    </row>
    <row r="205" spans="1:12" ht="42.75" customHeight="1">
      <c r="A205" s="99">
        <v>143</v>
      </c>
      <c r="B205" s="90">
        <v>44717.411805555559</v>
      </c>
      <c r="C205" s="93" t="s">
        <v>2703</v>
      </c>
      <c r="D205" s="93" t="s">
        <v>2763</v>
      </c>
      <c r="E205" s="100" t="s">
        <v>4746</v>
      </c>
      <c r="F205" s="90">
        <f t="shared" si="1"/>
        <v>44731.411805555559</v>
      </c>
      <c r="G205" s="90">
        <v>44743</v>
      </c>
      <c r="H205" s="92">
        <v>25000</v>
      </c>
      <c r="I205" s="92">
        <v>25000</v>
      </c>
      <c r="J205" s="93" t="s">
        <v>19</v>
      </c>
      <c r="K205" s="93" t="s">
        <v>16</v>
      </c>
      <c r="L205" s="99"/>
    </row>
    <row r="206" spans="1:12" ht="42.75" customHeight="1">
      <c r="A206" s="101">
        <v>144</v>
      </c>
      <c r="B206" s="86">
        <v>44717.417361111111</v>
      </c>
      <c r="C206" s="89" t="s">
        <v>2703</v>
      </c>
      <c r="D206" s="89" t="s">
        <v>2975</v>
      </c>
      <c r="E206" s="102" t="s">
        <v>4746</v>
      </c>
      <c r="F206" s="86">
        <f t="shared" si="1"/>
        <v>44731.417361111111</v>
      </c>
      <c r="G206" s="86">
        <v>44743</v>
      </c>
      <c r="H206" s="88">
        <v>25000</v>
      </c>
      <c r="I206" s="88">
        <v>25000</v>
      </c>
      <c r="J206" s="89" t="s">
        <v>19</v>
      </c>
      <c r="K206" s="89" t="s">
        <v>16</v>
      </c>
      <c r="L206" s="101"/>
    </row>
    <row r="207" spans="1:12" ht="42.75" customHeight="1">
      <c r="A207" s="99">
        <v>145</v>
      </c>
      <c r="B207" s="90">
        <v>44717.422222222223</v>
      </c>
      <c r="C207" s="93" t="s">
        <v>2703</v>
      </c>
      <c r="D207" s="93" t="s">
        <v>3003</v>
      </c>
      <c r="E207" s="100" t="s">
        <v>4747</v>
      </c>
      <c r="F207" s="90">
        <f t="shared" si="1"/>
        <v>44731.422222222223</v>
      </c>
      <c r="G207" s="90">
        <v>44743</v>
      </c>
      <c r="H207" s="92">
        <v>148576</v>
      </c>
      <c r="I207" s="92">
        <v>148576</v>
      </c>
      <c r="J207" s="93" t="s">
        <v>37</v>
      </c>
      <c r="K207" s="93" t="s">
        <v>16</v>
      </c>
      <c r="L207" s="99"/>
    </row>
    <row r="208" spans="1:12" ht="42.75" customHeight="1">
      <c r="A208" s="101">
        <v>146</v>
      </c>
      <c r="B208" s="86">
        <v>44717.427777777775</v>
      </c>
      <c r="C208" s="89" t="s">
        <v>2703</v>
      </c>
      <c r="D208" s="89" t="s">
        <v>3192</v>
      </c>
      <c r="E208" s="102" t="s">
        <v>4748</v>
      </c>
      <c r="F208" s="86">
        <f t="shared" si="1"/>
        <v>44731.427777777775</v>
      </c>
      <c r="G208" s="86">
        <v>44854</v>
      </c>
      <c r="H208" s="88">
        <v>38321</v>
      </c>
      <c r="I208" s="88">
        <v>38321</v>
      </c>
      <c r="J208" s="89" t="s">
        <v>37</v>
      </c>
      <c r="K208" s="89" t="s">
        <v>16</v>
      </c>
      <c r="L208" s="101"/>
    </row>
    <row r="209" spans="1:12" ht="42.75" customHeight="1">
      <c r="A209" s="99">
        <v>147</v>
      </c>
      <c r="B209" s="90">
        <v>44717.429166666669</v>
      </c>
      <c r="C209" s="93" t="s">
        <v>2703</v>
      </c>
      <c r="D209" s="93" t="s">
        <v>2772</v>
      </c>
      <c r="E209" s="100" t="s">
        <v>4749</v>
      </c>
      <c r="F209" s="90">
        <f t="shared" si="1"/>
        <v>44731.429166666669</v>
      </c>
      <c r="G209" s="90">
        <v>44922</v>
      </c>
      <c r="H209" s="92">
        <v>52095</v>
      </c>
      <c r="I209" s="92">
        <v>52095</v>
      </c>
      <c r="J209" s="93" t="s">
        <v>19</v>
      </c>
      <c r="K209" s="93" t="s">
        <v>16</v>
      </c>
      <c r="L209" s="99"/>
    </row>
    <row r="210" spans="1:12" ht="42.75" customHeight="1">
      <c r="A210" s="101">
        <v>148</v>
      </c>
      <c r="B210" s="86">
        <v>44717.431944444441</v>
      </c>
      <c r="C210" s="89" t="s">
        <v>2703</v>
      </c>
      <c r="D210" s="89" t="s">
        <v>2768</v>
      </c>
      <c r="E210" s="102" t="s">
        <v>2769</v>
      </c>
      <c r="F210" s="86">
        <f t="shared" si="1"/>
        <v>44731.431944444441</v>
      </c>
      <c r="G210" s="86">
        <v>44834</v>
      </c>
      <c r="H210" s="88">
        <v>52095</v>
      </c>
      <c r="I210" s="88">
        <v>52095</v>
      </c>
      <c r="J210" s="89" t="s">
        <v>19</v>
      </c>
      <c r="K210" s="89" t="s">
        <v>16</v>
      </c>
      <c r="L210" s="101"/>
    </row>
    <row r="211" spans="1:12" ht="42.75" customHeight="1">
      <c r="A211" s="99">
        <v>149</v>
      </c>
      <c r="B211" s="90">
        <v>44717.433333333334</v>
      </c>
      <c r="C211" s="93" t="s">
        <v>2703</v>
      </c>
      <c r="D211" s="93" t="s">
        <v>944</v>
      </c>
      <c r="E211" s="100" t="s">
        <v>4750</v>
      </c>
      <c r="F211" s="90">
        <f t="shared" si="1"/>
        <v>44731.433333333334</v>
      </c>
      <c r="G211" s="90">
        <v>44743</v>
      </c>
      <c r="H211" s="92">
        <v>73763</v>
      </c>
      <c r="I211" s="92">
        <v>73763</v>
      </c>
      <c r="J211" s="93" t="s">
        <v>37</v>
      </c>
      <c r="K211" s="93" t="s">
        <v>16</v>
      </c>
      <c r="L211" s="99"/>
    </row>
    <row r="212" spans="1:12" ht="42.75" customHeight="1">
      <c r="A212" s="101">
        <v>150</v>
      </c>
      <c r="B212" s="86">
        <v>44718.076388888891</v>
      </c>
      <c r="C212" s="89" t="s">
        <v>2703</v>
      </c>
      <c r="D212" s="89" t="s">
        <v>154</v>
      </c>
      <c r="E212" s="102" t="s">
        <v>4751</v>
      </c>
      <c r="F212" s="86">
        <f t="shared" si="1"/>
        <v>44732.076388888891</v>
      </c>
      <c r="G212" s="86">
        <v>44734</v>
      </c>
      <c r="H212" s="88">
        <v>76000</v>
      </c>
      <c r="I212" s="88">
        <v>76000</v>
      </c>
      <c r="J212" s="89" t="s">
        <v>64</v>
      </c>
      <c r="K212" s="89" t="s">
        <v>16</v>
      </c>
      <c r="L212" s="101"/>
    </row>
    <row r="213" spans="1:12" ht="42.75" customHeight="1">
      <c r="A213" s="99">
        <v>90</v>
      </c>
      <c r="B213" s="90">
        <v>44704.960416666669</v>
      </c>
      <c r="C213" s="93" t="s">
        <v>2703</v>
      </c>
      <c r="D213" s="93" t="s">
        <v>55</v>
      </c>
      <c r="E213" s="100" t="s">
        <v>4752</v>
      </c>
      <c r="F213" s="103">
        <v>44720</v>
      </c>
      <c r="G213" s="90">
        <v>44743</v>
      </c>
      <c r="H213" s="92">
        <v>135466</v>
      </c>
      <c r="I213" s="92">
        <v>135466</v>
      </c>
      <c r="J213" s="93" t="s">
        <v>37</v>
      </c>
      <c r="K213" s="93" t="s">
        <v>16</v>
      </c>
      <c r="L213" s="99"/>
    </row>
    <row r="214" spans="1:12" ht="42.75" customHeight="1">
      <c r="A214" s="101">
        <v>152</v>
      </c>
      <c r="B214" s="86">
        <v>44715.427777777775</v>
      </c>
      <c r="C214" s="89" t="s">
        <v>3344</v>
      </c>
      <c r="D214" s="89" t="s">
        <v>2375</v>
      </c>
      <c r="E214" s="102" t="s">
        <v>4753</v>
      </c>
      <c r="F214" s="86">
        <f>B214+14</f>
        <v>44729.427777777775</v>
      </c>
      <c r="G214" s="86">
        <v>44747</v>
      </c>
      <c r="H214" s="88">
        <v>60000</v>
      </c>
      <c r="I214" s="88">
        <v>80000</v>
      </c>
      <c r="J214" s="89" t="s">
        <v>37</v>
      </c>
      <c r="K214" s="89" t="s">
        <v>16</v>
      </c>
      <c r="L214" s="89"/>
    </row>
    <row r="215" spans="1:12" ht="42.75" customHeight="1">
      <c r="A215" s="99">
        <v>153</v>
      </c>
      <c r="B215" s="90">
        <v>44691.688888888886</v>
      </c>
      <c r="C215" s="93" t="s">
        <v>3453</v>
      </c>
      <c r="D215" s="93" t="s">
        <v>182</v>
      </c>
      <c r="E215" s="100" t="s">
        <v>4754</v>
      </c>
      <c r="F215" s="103">
        <v>44705</v>
      </c>
      <c r="G215" s="90">
        <v>44705</v>
      </c>
      <c r="H215" s="92">
        <v>25000</v>
      </c>
      <c r="I215" s="92">
        <v>200000</v>
      </c>
      <c r="J215" s="93" t="s">
        <v>15</v>
      </c>
      <c r="K215" s="93" t="s">
        <v>16</v>
      </c>
      <c r="L215" s="93"/>
    </row>
    <row r="216" spans="1:12" ht="42.75" customHeight="1">
      <c r="A216" s="101">
        <v>154</v>
      </c>
      <c r="B216" s="86">
        <v>44694.359027777777</v>
      </c>
      <c r="C216" s="89" t="s">
        <v>3453</v>
      </c>
      <c r="D216" s="89" t="s">
        <v>569</v>
      </c>
      <c r="E216" s="102" t="s">
        <v>4755</v>
      </c>
      <c r="F216" s="86">
        <v>44708</v>
      </c>
      <c r="G216" s="86">
        <v>44711</v>
      </c>
      <c r="H216" s="88">
        <v>30000</v>
      </c>
      <c r="I216" s="88">
        <v>45000</v>
      </c>
      <c r="J216" s="89" t="s">
        <v>166</v>
      </c>
      <c r="K216" s="89" t="s">
        <v>16</v>
      </c>
      <c r="L216" s="89"/>
    </row>
    <row r="217" spans="1:12" ht="42.75" customHeight="1">
      <c r="A217" s="99">
        <v>155</v>
      </c>
      <c r="B217" s="90">
        <v>44699.617361111108</v>
      </c>
      <c r="C217" s="93" t="s">
        <v>3453</v>
      </c>
      <c r="D217" s="93" t="s">
        <v>4756</v>
      </c>
      <c r="E217" s="100" t="s">
        <v>4757</v>
      </c>
      <c r="F217" s="90">
        <v>44714</v>
      </c>
      <c r="G217" s="90">
        <v>44713</v>
      </c>
      <c r="H217" s="92">
        <v>25000</v>
      </c>
      <c r="I217" s="92">
        <v>45000</v>
      </c>
      <c r="J217" s="93" t="s">
        <v>15</v>
      </c>
      <c r="K217" s="93" t="s">
        <v>16</v>
      </c>
      <c r="L217" s="99"/>
    </row>
    <row r="218" spans="1:12" ht="42.75" customHeight="1">
      <c r="A218" s="101">
        <v>156</v>
      </c>
      <c r="B218" s="86">
        <v>44714.32916666667</v>
      </c>
      <c r="C218" s="89" t="s">
        <v>3562</v>
      </c>
      <c r="D218" s="89" t="s">
        <v>229</v>
      </c>
      <c r="E218" s="102" t="s">
        <v>402</v>
      </c>
      <c r="F218" s="86">
        <v>44728</v>
      </c>
      <c r="G218" s="86">
        <v>44727</v>
      </c>
      <c r="H218" s="88">
        <v>94201</v>
      </c>
      <c r="I218" s="88">
        <v>94201</v>
      </c>
      <c r="J218" s="89" t="s">
        <v>216</v>
      </c>
      <c r="K218" s="89" t="s">
        <v>16</v>
      </c>
      <c r="L218" s="89"/>
    </row>
    <row r="219" spans="1:12" ht="42.75" customHeight="1">
      <c r="A219" s="99">
        <v>157</v>
      </c>
      <c r="B219" s="90">
        <v>44700.387499999997</v>
      </c>
      <c r="C219" s="93" t="s">
        <v>3672</v>
      </c>
      <c r="D219" s="93" t="s">
        <v>4758</v>
      </c>
      <c r="E219" s="100" t="s">
        <v>4759</v>
      </c>
      <c r="F219" s="103">
        <v>44715</v>
      </c>
      <c r="G219" s="90">
        <v>44774</v>
      </c>
      <c r="H219" s="92">
        <v>33000</v>
      </c>
      <c r="I219" s="92">
        <v>36000</v>
      </c>
      <c r="J219" s="93" t="s">
        <v>153</v>
      </c>
      <c r="K219" s="93" t="s">
        <v>16</v>
      </c>
      <c r="L219" s="93"/>
    </row>
    <row r="220" spans="1:12" ht="42.75" customHeight="1">
      <c r="A220" s="101">
        <v>158</v>
      </c>
      <c r="B220" s="86">
        <v>44706.620833333334</v>
      </c>
      <c r="C220" s="89" t="s">
        <v>3672</v>
      </c>
      <c r="D220" s="89" t="s">
        <v>1874</v>
      </c>
      <c r="E220" s="102" t="s">
        <v>4760</v>
      </c>
      <c r="F220" s="86">
        <v>44721</v>
      </c>
      <c r="G220" s="86">
        <v>44743</v>
      </c>
      <c r="H220" s="88">
        <v>75000</v>
      </c>
      <c r="I220" s="88">
        <v>100000</v>
      </c>
      <c r="J220" s="89" t="s">
        <v>15</v>
      </c>
      <c r="K220" s="89" t="s">
        <v>16</v>
      </c>
      <c r="L220" s="101"/>
    </row>
    <row r="221" spans="1:12" ht="42.75" customHeight="1">
      <c r="A221" s="99">
        <v>159</v>
      </c>
      <c r="B221" s="90">
        <v>44705.615277777775</v>
      </c>
      <c r="C221" s="93" t="s">
        <v>3672</v>
      </c>
      <c r="D221" s="93" t="s">
        <v>1669</v>
      </c>
      <c r="E221" s="100" t="s">
        <v>4761</v>
      </c>
      <c r="F221" s="90">
        <v>44720</v>
      </c>
      <c r="G221" s="90">
        <v>44562</v>
      </c>
      <c r="H221" s="92">
        <v>30000</v>
      </c>
      <c r="I221" s="92">
        <v>37000</v>
      </c>
      <c r="J221" s="93" t="s">
        <v>51</v>
      </c>
      <c r="K221" s="93" t="s">
        <v>16</v>
      </c>
      <c r="L221" s="93"/>
    </row>
    <row r="222" spans="1:12" ht="42.75" customHeight="1">
      <c r="A222" s="101">
        <v>99</v>
      </c>
      <c r="B222" s="86">
        <v>44705.876388888886</v>
      </c>
      <c r="C222" s="89" t="s">
        <v>2703</v>
      </c>
      <c r="D222" s="89" t="s">
        <v>2798</v>
      </c>
      <c r="E222" s="102" t="s">
        <v>4762</v>
      </c>
      <c r="F222" s="86">
        <v>44721</v>
      </c>
      <c r="G222" s="86">
        <v>44743</v>
      </c>
      <c r="H222" s="88">
        <v>133841</v>
      </c>
      <c r="I222" s="88">
        <v>133841</v>
      </c>
      <c r="J222" s="89" t="s">
        <v>19</v>
      </c>
      <c r="K222" s="89" t="s">
        <v>16</v>
      </c>
      <c r="L222" s="101"/>
    </row>
    <row r="223" spans="1:12" ht="42.75" customHeight="1">
      <c r="A223" s="99">
        <v>41</v>
      </c>
      <c r="B223" s="90">
        <v>44709.02847222222</v>
      </c>
      <c r="C223" s="93" t="s">
        <v>1400</v>
      </c>
      <c r="D223" s="93" t="s">
        <v>4763</v>
      </c>
      <c r="E223" s="100" t="s">
        <v>4764</v>
      </c>
      <c r="F223" s="90">
        <v>44725</v>
      </c>
      <c r="G223" s="90">
        <v>44743</v>
      </c>
      <c r="H223" s="92">
        <v>129600</v>
      </c>
      <c r="I223" s="92">
        <v>129600</v>
      </c>
      <c r="J223" s="93" t="s">
        <v>15</v>
      </c>
      <c r="K223" s="93" t="s">
        <v>16</v>
      </c>
      <c r="L223" s="99"/>
    </row>
    <row r="224" spans="1:12" ht="42.75" customHeight="1">
      <c r="A224" s="101">
        <v>162</v>
      </c>
      <c r="B224" s="86">
        <v>44692.645833333336</v>
      </c>
      <c r="C224" s="89" t="s">
        <v>3730</v>
      </c>
      <c r="D224" s="89" t="s">
        <v>4765</v>
      </c>
      <c r="E224" s="102" t="s">
        <v>4766</v>
      </c>
      <c r="F224" s="86">
        <v>44706</v>
      </c>
      <c r="G224" s="86">
        <v>44743</v>
      </c>
      <c r="H224" s="88">
        <v>25000</v>
      </c>
      <c r="I224" s="88">
        <v>75000</v>
      </c>
      <c r="J224" s="89" t="s">
        <v>153</v>
      </c>
      <c r="K224" s="89" t="s">
        <v>16</v>
      </c>
      <c r="L224" s="101"/>
    </row>
    <row r="225" spans="1:12" ht="42.75" customHeight="1">
      <c r="A225" s="99">
        <v>163</v>
      </c>
      <c r="B225" s="90">
        <v>44692.645138888889</v>
      </c>
      <c r="C225" s="93" t="s">
        <v>3730</v>
      </c>
      <c r="D225" s="93" t="s">
        <v>4767</v>
      </c>
      <c r="E225" s="100" t="s">
        <v>4766</v>
      </c>
      <c r="F225" s="90">
        <v>44706</v>
      </c>
      <c r="G225" s="90">
        <v>44743</v>
      </c>
      <c r="H225" s="92">
        <v>25000</v>
      </c>
      <c r="I225" s="92">
        <v>75000</v>
      </c>
      <c r="J225" s="93" t="s">
        <v>153</v>
      </c>
      <c r="K225" s="93" t="s">
        <v>16</v>
      </c>
      <c r="L225" s="93"/>
    </row>
    <row r="226" spans="1:12" ht="42.75" customHeight="1">
      <c r="A226" s="101">
        <v>164</v>
      </c>
      <c r="B226" s="86">
        <v>44706.631944444445</v>
      </c>
      <c r="C226" s="89" t="s">
        <v>3730</v>
      </c>
      <c r="D226" s="89" t="s">
        <v>1316</v>
      </c>
      <c r="E226" s="102" t="s">
        <v>4768</v>
      </c>
      <c r="F226" s="86">
        <f t="shared" ref="F226:F231" si="2">B226+14</f>
        <v>44720.631944444445</v>
      </c>
      <c r="G226" s="86">
        <v>44682</v>
      </c>
      <c r="H226" s="88">
        <v>75000</v>
      </c>
      <c r="I226" s="88">
        <v>125000</v>
      </c>
      <c r="J226" s="89" t="s">
        <v>19</v>
      </c>
      <c r="K226" s="89" t="s">
        <v>16</v>
      </c>
      <c r="L226" s="89"/>
    </row>
    <row r="227" spans="1:12" ht="42.75" customHeight="1">
      <c r="A227" s="99">
        <v>165</v>
      </c>
      <c r="B227" s="90">
        <v>44706.645138888889</v>
      </c>
      <c r="C227" s="93" t="s">
        <v>3730</v>
      </c>
      <c r="D227" s="93" t="s">
        <v>4769</v>
      </c>
      <c r="E227" s="100" t="s">
        <v>2815</v>
      </c>
      <c r="F227" s="90">
        <f t="shared" si="2"/>
        <v>44720.645138888889</v>
      </c>
      <c r="G227" s="90">
        <v>44743</v>
      </c>
      <c r="H227" s="92">
        <v>27000</v>
      </c>
      <c r="I227" s="92">
        <v>150000</v>
      </c>
      <c r="J227" s="93" t="s">
        <v>15</v>
      </c>
      <c r="K227" s="93" t="s">
        <v>16</v>
      </c>
      <c r="L227" s="99"/>
    </row>
    <row r="228" spans="1:12" ht="42.75" customHeight="1">
      <c r="A228" s="101">
        <v>133</v>
      </c>
      <c r="B228" s="86">
        <v>44714.945138888892</v>
      </c>
      <c r="C228" s="89" t="s">
        <v>2703</v>
      </c>
      <c r="D228" s="89" t="s">
        <v>874</v>
      </c>
      <c r="E228" s="102" t="s">
        <v>4732</v>
      </c>
      <c r="F228" s="86">
        <f t="shared" si="2"/>
        <v>44728.945138888892</v>
      </c>
      <c r="G228" s="86">
        <v>44743</v>
      </c>
      <c r="H228" s="88">
        <v>126000</v>
      </c>
      <c r="I228" s="88">
        <v>126000</v>
      </c>
      <c r="J228" s="89" t="s">
        <v>37</v>
      </c>
      <c r="K228" s="89" t="s">
        <v>16</v>
      </c>
      <c r="L228" s="101"/>
    </row>
    <row r="229" spans="1:12" ht="42.75" customHeight="1">
      <c r="A229" s="99">
        <v>167</v>
      </c>
      <c r="B229" s="90">
        <v>44717.757638888892</v>
      </c>
      <c r="C229" s="93" t="s">
        <v>3838</v>
      </c>
      <c r="D229" s="93" t="s">
        <v>4770</v>
      </c>
      <c r="E229" s="100" t="s">
        <v>4771</v>
      </c>
      <c r="F229" s="90">
        <f t="shared" si="2"/>
        <v>44731.757638888892</v>
      </c>
      <c r="G229" s="90">
        <v>44743</v>
      </c>
      <c r="H229" s="92">
        <v>27600</v>
      </c>
      <c r="I229" s="92">
        <v>37600</v>
      </c>
      <c r="J229" s="93" t="s">
        <v>15</v>
      </c>
      <c r="K229" s="93" t="s">
        <v>16</v>
      </c>
      <c r="L229" s="93"/>
    </row>
    <row r="230" spans="1:12" ht="42.75" customHeight="1">
      <c r="A230" s="101">
        <v>168</v>
      </c>
      <c r="B230" s="86">
        <v>44717.762499999997</v>
      </c>
      <c r="C230" s="89" t="s">
        <v>3838</v>
      </c>
      <c r="D230" s="89" t="s">
        <v>2933</v>
      </c>
      <c r="E230" s="102" t="s">
        <v>4772</v>
      </c>
      <c r="F230" s="86">
        <f t="shared" si="2"/>
        <v>44731.762499999997</v>
      </c>
      <c r="G230" s="86">
        <v>44743</v>
      </c>
      <c r="H230" s="88">
        <v>26400</v>
      </c>
      <c r="I230" s="88">
        <v>36400</v>
      </c>
      <c r="J230" s="89" t="s">
        <v>15</v>
      </c>
      <c r="K230" s="89" t="s">
        <v>16</v>
      </c>
      <c r="L230" s="101"/>
    </row>
    <row r="231" spans="1:12" ht="42.75" customHeight="1">
      <c r="A231" s="99">
        <v>33</v>
      </c>
      <c r="B231" s="90">
        <v>44708.867361111108</v>
      </c>
      <c r="C231" s="93" t="s">
        <v>1400</v>
      </c>
      <c r="D231" s="93" t="s">
        <v>76</v>
      </c>
      <c r="E231" s="100" t="s">
        <v>4773</v>
      </c>
      <c r="F231" s="90">
        <f t="shared" si="2"/>
        <v>44722.867361111108</v>
      </c>
      <c r="G231" s="90">
        <v>44743</v>
      </c>
      <c r="H231" s="92">
        <v>125160</v>
      </c>
      <c r="I231" s="92">
        <v>126000</v>
      </c>
      <c r="J231" s="93" t="s">
        <v>19</v>
      </c>
      <c r="K231" s="93" t="s">
        <v>16</v>
      </c>
      <c r="L231" s="99"/>
    </row>
    <row r="232" spans="1:12" ht="42.75" customHeight="1">
      <c r="A232" s="101">
        <v>101</v>
      </c>
      <c r="B232" s="86">
        <v>44705.887499999997</v>
      </c>
      <c r="C232" s="89" t="s">
        <v>2703</v>
      </c>
      <c r="D232" s="89" t="s">
        <v>666</v>
      </c>
      <c r="E232" s="102" t="s">
        <v>559</v>
      </c>
      <c r="F232" s="86">
        <v>44721</v>
      </c>
      <c r="G232" s="86">
        <v>44927</v>
      </c>
      <c r="H232" s="88">
        <v>125000</v>
      </c>
      <c r="I232" s="88">
        <v>125000</v>
      </c>
      <c r="J232" s="89" t="s">
        <v>19</v>
      </c>
      <c r="K232" s="89" t="s">
        <v>16</v>
      </c>
      <c r="L232" s="101"/>
    </row>
    <row r="233" spans="1:12" ht="42.75" customHeight="1">
      <c r="A233" s="99">
        <v>171</v>
      </c>
      <c r="B233" s="90">
        <v>44715.339583333334</v>
      </c>
      <c r="C233" s="93" t="s">
        <v>3905</v>
      </c>
      <c r="D233" s="93" t="s">
        <v>312</v>
      </c>
      <c r="E233" s="100" t="s">
        <v>4774</v>
      </c>
      <c r="F233" s="90">
        <f>B233+14</f>
        <v>44729.339583333334</v>
      </c>
      <c r="G233" s="90">
        <v>43815</v>
      </c>
      <c r="H233" s="92">
        <v>40000</v>
      </c>
      <c r="I233" s="92">
        <v>42000</v>
      </c>
      <c r="J233" s="93" t="s">
        <v>216</v>
      </c>
      <c r="K233" s="93" t="s">
        <v>16</v>
      </c>
      <c r="L233" s="93"/>
    </row>
    <row r="234" spans="1:12" ht="42.75" customHeight="1">
      <c r="A234" s="101">
        <v>172</v>
      </c>
      <c r="B234" s="86">
        <v>44677.79791666667</v>
      </c>
      <c r="C234" s="89" t="s">
        <v>3933</v>
      </c>
      <c r="D234" s="89" t="s">
        <v>1027</v>
      </c>
      <c r="E234" s="102" t="s">
        <v>4775</v>
      </c>
      <c r="F234" s="105">
        <v>44691</v>
      </c>
      <c r="G234" s="86">
        <v>44687</v>
      </c>
      <c r="H234" s="88">
        <v>45000</v>
      </c>
      <c r="I234" s="88">
        <v>150000</v>
      </c>
      <c r="J234" s="89" t="s">
        <v>15</v>
      </c>
      <c r="K234" s="89" t="s">
        <v>16</v>
      </c>
      <c r="L234" s="101"/>
    </row>
    <row r="235" spans="1:12" ht="42.75" customHeight="1">
      <c r="A235" s="99">
        <v>173</v>
      </c>
      <c r="B235" s="90">
        <v>44678.484722222223</v>
      </c>
      <c r="C235" s="93" t="s">
        <v>3933</v>
      </c>
      <c r="D235" s="93" t="s">
        <v>3744</v>
      </c>
      <c r="E235" s="100" t="s">
        <v>4776</v>
      </c>
      <c r="F235" s="103">
        <v>44692</v>
      </c>
      <c r="G235" s="90">
        <v>44691</v>
      </c>
      <c r="H235" s="92">
        <v>25000</v>
      </c>
      <c r="I235" s="92">
        <v>300000</v>
      </c>
      <c r="J235" s="93" t="s">
        <v>15</v>
      </c>
      <c r="K235" s="93" t="s">
        <v>16</v>
      </c>
      <c r="L235" s="93"/>
    </row>
    <row r="236" spans="1:12" ht="42.75" customHeight="1">
      <c r="A236" s="101">
        <v>174</v>
      </c>
      <c r="B236" s="86">
        <v>44686.394444444442</v>
      </c>
      <c r="C236" s="89" t="s">
        <v>3933</v>
      </c>
      <c r="D236" s="89" t="s">
        <v>76</v>
      </c>
      <c r="E236" s="102" t="s">
        <v>4777</v>
      </c>
      <c r="F236" s="105">
        <v>44700</v>
      </c>
      <c r="G236" s="86">
        <v>44743</v>
      </c>
      <c r="H236" s="88">
        <v>25000</v>
      </c>
      <c r="I236" s="88">
        <v>100000</v>
      </c>
      <c r="J236" s="89" t="s">
        <v>19</v>
      </c>
      <c r="K236" s="89" t="s">
        <v>16</v>
      </c>
      <c r="L236" s="101"/>
    </row>
    <row r="237" spans="1:12" ht="42.75" customHeight="1">
      <c r="A237" s="99">
        <v>66</v>
      </c>
      <c r="B237" s="90">
        <v>44712.740972222222</v>
      </c>
      <c r="C237" s="93" t="s">
        <v>1890</v>
      </c>
      <c r="D237" s="93" t="s">
        <v>4778</v>
      </c>
      <c r="E237" s="100" t="s">
        <v>4779</v>
      </c>
      <c r="F237" s="90">
        <v>44726</v>
      </c>
      <c r="G237" s="90">
        <v>44727</v>
      </c>
      <c r="H237" s="92">
        <v>120000</v>
      </c>
      <c r="I237" s="92">
        <v>120000</v>
      </c>
      <c r="J237" s="93" t="s">
        <v>15</v>
      </c>
      <c r="K237" s="93" t="s">
        <v>16</v>
      </c>
      <c r="L237" s="99"/>
    </row>
    <row r="238" spans="1:12" ht="42.75" customHeight="1">
      <c r="A238" s="101">
        <v>176</v>
      </c>
      <c r="B238" s="86">
        <v>44713.379861111112</v>
      </c>
      <c r="C238" s="89" t="s">
        <v>3933</v>
      </c>
      <c r="D238" s="89" t="s">
        <v>1819</v>
      </c>
      <c r="E238" s="102" t="s">
        <v>990</v>
      </c>
      <c r="F238" s="105">
        <v>44727</v>
      </c>
      <c r="G238" s="86">
        <v>44727</v>
      </c>
      <c r="H238" s="88">
        <v>25000</v>
      </c>
      <c r="I238" s="88">
        <v>250000</v>
      </c>
      <c r="J238" s="89" t="s">
        <v>15</v>
      </c>
      <c r="K238" s="89" t="s">
        <v>16</v>
      </c>
      <c r="L238" s="101"/>
    </row>
    <row r="239" spans="1:12" ht="42.75" customHeight="1">
      <c r="A239" s="99">
        <v>115</v>
      </c>
      <c r="B239" s="90">
        <v>44712.539583333331</v>
      </c>
      <c r="C239" s="93" t="s">
        <v>2703</v>
      </c>
      <c r="D239" s="93" t="s">
        <v>326</v>
      </c>
      <c r="E239" s="100" t="s">
        <v>1009</v>
      </c>
      <c r="F239" s="90">
        <v>44726</v>
      </c>
      <c r="G239" s="90">
        <v>44743</v>
      </c>
      <c r="H239" s="92">
        <v>120000</v>
      </c>
      <c r="I239" s="92">
        <v>120000</v>
      </c>
      <c r="J239" s="93" t="s">
        <v>19</v>
      </c>
      <c r="K239" s="93" t="s">
        <v>16</v>
      </c>
      <c r="L239" s="99"/>
    </row>
    <row r="240" spans="1:12" ht="42.75" customHeight="1">
      <c r="A240" s="101">
        <v>178</v>
      </c>
      <c r="B240" s="86">
        <v>44712.479166666664</v>
      </c>
      <c r="C240" s="89" t="s">
        <v>3975</v>
      </c>
      <c r="D240" s="89" t="s">
        <v>630</v>
      </c>
      <c r="E240" s="102" t="s">
        <v>1836</v>
      </c>
      <c r="F240" s="105">
        <v>44726</v>
      </c>
      <c r="G240" s="86">
        <v>44743</v>
      </c>
      <c r="H240" s="88">
        <v>40000</v>
      </c>
      <c r="I240" s="88">
        <v>50000</v>
      </c>
      <c r="J240" s="89" t="s">
        <v>166</v>
      </c>
      <c r="K240" s="89" t="s">
        <v>16</v>
      </c>
      <c r="L240" s="101"/>
    </row>
    <row r="241" spans="1:12" ht="42.75" customHeight="1">
      <c r="A241" s="99">
        <v>179</v>
      </c>
      <c r="B241" s="90">
        <v>44713.890972222223</v>
      </c>
      <c r="C241" s="93" t="s">
        <v>3975</v>
      </c>
      <c r="D241" s="93" t="s">
        <v>4780</v>
      </c>
      <c r="E241" s="100" t="s">
        <v>4781</v>
      </c>
      <c r="F241" s="103">
        <v>44728</v>
      </c>
      <c r="G241" s="90">
        <v>44743</v>
      </c>
      <c r="H241" s="92">
        <v>52076</v>
      </c>
      <c r="I241" s="92">
        <v>110000</v>
      </c>
      <c r="J241" s="93" t="s">
        <v>19</v>
      </c>
      <c r="K241" s="93" t="s">
        <v>16</v>
      </c>
      <c r="L241" s="93"/>
    </row>
    <row r="242" spans="1:12" ht="42.75" customHeight="1">
      <c r="A242" s="101">
        <v>117</v>
      </c>
      <c r="B242" s="86">
        <v>44713.646527777775</v>
      </c>
      <c r="C242" s="89" t="s">
        <v>2703</v>
      </c>
      <c r="D242" s="89" t="s">
        <v>630</v>
      </c>
      <c r="E242" s="102" t="s">
        <v>4782</v>
      </c>
      <c r="F242" s="86">
        <v>44727</v>
      </c>
      <c r="G242" s="86">
        <v>44743</v>
      </c>
      <c r="H242" s="88">
        <v>116500</v>
      </c>
      <c r="I242" s="88">
        <v>116500</v>
      </c>
      <c r="J242" s="89" t="s">
        <v>19</v>
      </c>
      <c r="K242" s="89" t="s">
        <v>16</v>
      </c>
      <c r="L242" s="101"/>
    </row>
    <row r="243" spans="1:12" ht="42.75" customHeight="1">
      <c r="A243" s="99">
        <v>151</v>
      </c>
      <c r="B243" s="90">
        <v>44715.425000000003</v>
      </c>
      <c r="C243" s="93" t="s">
        <v>3344</v>
      </c>
      <c r="D243" s="93" t="s">
        <v>4783</v>
      </c>
      <c r="E243" s="100" t="s">
        <v>4784</v>
      </c>
      <c r="F243" s="90">
        <f>B243+14</f>
        <v>44729.425000000003</v>
      </c>
      <c r="G243" s="90">
        <v>44732</v>
      </c>
      <c r="H243" s="92">
        <v>110760</v>
      </c>
      <c r="I243" s="92">
        <v>110760</v>
      </c>
      <c r="J243" s="93" t="s">
        <v>15</v>
      </c>
      <c r="K243" s="93" t="s">
        <v>16</v>
      </c>
      <c r="L243" s="99"/>
    </row>
    <row r="244" spans="1:12" ht="42.75" customHeight="1">
      <c r="A244" s="101">
        <v>182</v>
      </c>
      <c r="B244" s="86">
        <v>44692.809027777781</v>
      </c>
      <c r="C244" s="89" t="s">
        <v>4038</v>
      </c>
      <c r="D244" s="89" t="s">
        <v>3985</v>
      </c>
      <c r="E244" s="102" t="s">
        <v>4785</v>
      </c>
      <c r="F244" s="105">
        <v>44706</v>
      </c>
      <c r="G244" s="86">
        <v>44707</v>
      </c>
      <c r="H244" s="88">
        <v>89900</v>
      </c>
      <c r="I244" s="88">
        <v>89900</v>
      </c>
      <c r="J244" s="89" t="s">
        <v>15</v>
      </c>
      <c r="K244" s="89" t="s">
        <v>16</v>
      </c>
      <c r="L244" s="89"/>
    </row>
    <row r="245" spans="1:12" ht="42.75" customHeight="1">
      <c r="A245" s="99">
        <v>183</v>
      </c>
      <c r="B245" s="90">
        <v>44692.831944444442</v>
      </c>
      <c r="C245" s="93" t="s">
        <v>4038</v>
      </c>
      <c r="D245" s="93" t="s">
        <v>4786</v>
      </c>
      <c r="E245" s="100" t="s">
        <v>4787</v>
      </c>
      <c r="F245" s="103">
        <v>44706</v>
      </c>
      <c r="G245" s="90">
        <v>44707</v>
      </c>
      <c r="H245" s="92">
        <v>73989</v>
      </c>
      <c r="I245" s="92">
        <v>73989</v>
      </c>
      <c r="J245" s="93" t="s">
        <v>15</v>
      </c>
      <c r="K245" s="93" t="s">
        <v>16</v>
      </c>
      <c r="L245" s="93"/>
    </row>
    <row r="246" spans="1:12" ht="42.75" customHeight="1">
      <c r="A246" s="101">
        <v>169</v>
      </c>
      <c r="B246" s="86">
        <v>44717.765277777777</v>
      </c>
      <c r="C246" s="89" t="s">
        <v>3838</v>
      </c>
      <c r="D246" s="89" t="s">
        <v>3858</v>
      </c>
      <c r="E246" s="102" t="s">
        <v>4788</v>
      </c>
      <c r="F246" s="86">
        <f>B246+14</f>
        <v>44731.765277777777</v>
      </c>
      <c r="G246" s="86">
        <v>44743</v>
      </c>
      <c r="H246" s="88">
        <v>108000</v>
      </c>
      <c r="I246" s="88">
        <v>128000</v>
      </c>
      <c r="J246" s="89" t="s">
        <v>19</v>
      </c>
      <c r="K246" s="89" t="s">
        <v>16</v>
      </c>
      <c r="L246" s="89"/>
    </row>
    <row r="247" spans="1:12" ht="42.75" customHeight="1">
      <c r="A247" s="99">
        <v>185</v>
      </c>
      <c r="B247" s="90">
        <v>44692.84097222222</v>
      </c>
      <c r="C247" s="93" t="s">
        <v>4038</v>
      </c>
      <c r="D247" s="93" t="s">
        <v>4789</v>
      </c>
      <c r="E247" s="100" t="s">
        <v>4790</v>
      </c>
      <c r="F247" s="103">
        <v>44707</v>
      </c>
      <c r="G247" s="90">
        <v>44743</v>
      </c>
      <c r="H247" s="92">
        <v>74000</v>
      </c>
      <c r="I247" s="92">
        <v>74000</v>
      </c>
      <c r="J247" s="93" t="s">
        <v>19</v>
      </c>
      <c r="K247" s="93" t="s">
        <v>16</v>
      </c>
      <c r="L247" s="93"/>
    </row>
    <row r="248" spans="1:12" ht="42.75" customHeight="1">
      <c r="A248" s="101">
        <v>186</v>
      </c>
      <c r="B248" s="86">
        <v>44692.84375</v>
      </c>
      <c r="C248" s="89" t="s">
        <v>4038</v>
      </c>
      <c r="D248" s="89" t="s">
        <v>1194</v>
      </c>
      <c r="E248" s="102" t="s">
        <v>4651</v>
      </c>
      <c r="F248" s="105">
        <v>44707</v>
      </c>
      <c r="G248" s="86">
        <v>44743</v>
      </c>
      <c r="H248" s="88">
        <v>85000</v>
      </c>
      <c r="I248" s="88">
        <v>85000</v>
      </c>
      <c r="J248" s="89" t="s">
        <v>19</v>
      </c>
      <c r="K248" s="89" t="s">
        <v>16</v>
      </c>
      <c r="L248" s="101"/>
    </row>
    <row r="249" spans="1:12" ht="42.75" customHeight="1">
      <c r="A249" s="99">
        <v>187</v>
      </c>
      <c r="B249" s="90">
        <v>44692.904166666667</v>
      </c>
      <c r="C249" s="93" t="s">
        <v>4038</v>
      </c>
      <c r="D249" s="93" t="s">
        <v>879</v>
      </c>
      <c r="E249" s="100" t="s">
        <v>4791</v>
      </c>
      <c r="F249" s="103">
        <v>44707</v>
      </c>
      <c r="G249" s="90">
        <v>44743</v>
      </c>
      <c r="H249" s="92">
        <v>45180</v>
      </c>
      <c r="I249" s="92">
        <v>45180</v>
      </c>
      <c r="J249" s="93" t="s">
        <v>19</v>
      </c>
      <c r="K249" s="93" t="s">
        <v>16</v>
      </c>
      <c r="L249" s="93"/>
    </row>
    <row r="250" spans="1:12" ht="42.75" customHeight="1">
      <c r="A250" s="101">
        <v>188</v>
      </c>
      <c r="B250" s="86">
        <v>44692.907638888886</v>
      </c>
      <c r="C250" s="89" t="s">
        <v>4038</v>
      </c>
      <c r="D250" s="89" t="s">
        <v>519</v>
      </c>
      <c r="E250" s="102" t="s">
        <v>4792</v>
      </c>
      <c r="F250" s="105">
        <v>44707</v>
      </c>
      <c r="G250" s="86">
        <v>44722</v>
      </c>
      <c r="H250" s="88">
        <v>39891</v>
      </c>
      <c r="I250" s="88">
        <v>39891</v>
      </c>
      <c r="J250" s="89" t="s">
        <v>19</v>
      </c>
      <c r="K250" s="89" t="s">
        <v>16</v>
      </c>
      <c r="L250" s="101"/>
    </row>
    <row r="251" spans="1:12" ht="42.75" customHeight="1">
      <c r="A251" s="99">
        <v>189</v>
      </c>
      <c r="B251" s="90">
        <v>44692.90902777778</v>
      </c>
      <c r="C251" s="93" t="s">
        <v>4038</v>
      </c>
      <c r="D251" s="93" t="s">
        <v>519</v>
      </c>
      <c r="E251" s="100" t="s">
        <v>4793</v>
      </c>
      <c r="F251" s="103">
        <v>44707</v>
      </c>
      <c r="G251" s="90">
        <v>44722</v>
      </c>
      <c r="H251" s="92">
        <v>95721</v>
      </c>
      <c r="I251" s="92">
        <v>95721</v>
      </c>
      <c r="J251" s="93" t="s">
        <v>19</v>
      </c>
      <c r="K251" s="93" t="s">
        <v>16</v>
      </c>
      <c r="L251" s="93"/>
    </row>
    <row r="252" spans="1:12" ht="42.75" customHeight="1">
      <c r="A252" s="101">
        <v>124</v>
      </c>
      <c r="B252" s="86">
        <v>44714.90625</v>
      </c>
      <c r="C252" s="89" t="s">
        <v>2703</v>
      </c>
      <c r="D252" s="89" t="s">
        <v>3071</v>
      </c>
      <c r="E252" s="102" t="s">
        <v>4794</v>
      </c>
      <c r="F252" s="86">
        <f>B252+14</f>
        <v>44728.90625</v>
      </c>
      <c r="G252" s="86">
        <v>44743</v>
      </c>
      <c r="H252" s="88">
        <v>100000</v>
      </c>
      <c r="I252" s="88">
        <v>100000</v>
      </c>
      <c r="J252" s="89" t="s">
        <v>19</v>
      </c>
      <c r="K252" s="89" t="s">
        <v>16</v>
      </c>
      <c r="L252" s="101"/>
    </row>
    <row r="253" spans="1:12" ht="42.75" customHeight="1">
      <c r="A253" s="99">
        <v>191</v>
      </c>
      <c r="B253" s="90">
        <v>44701.39166666667</v>
      </c>
      <c r="C253" s="93" t="s">
        <v>4154</v>
      </c>
      <c r="D253" s="93" t="s">
        <v>1027</v>
      </c>
      <c r="E253" s="100" t="s">
        <v>1841</v>
      </c>
      <c r="F253" s="103">
        <v>44718</v>
      </c>
      <c r="G253" s="90">
        <v>44743</v>
      </c>
      <c r="H253" s="92">
        <v>58900</v>
      </c>
      <c r="I253" s="92">
        <v>78900</v>
      </c>
      <c r="J253" s="93" t="s">
        <v>19</v>
      </c>
      <c r="K253" s="93" t="s">
        <v>16</v>
      </c>
      <c r="L253" s="93"/>
    </row>
    <row r="254" spans="1:12" ht="42.75" customHeight="1">
      <c r="A254" s="101">
        <v>192</v>
      </c>
      <c r="B254" s="86">
        <v>44707.495833333334</v>
      </c>
      <c r="C254" s="89" t="s">
        <v>4154</v>
      </c>
      <c r="D254" s="89" t="s">
        <v>62</v>
      </c>
      <c r="E254" s="102" t="s">
        <v>789</v>
      </c>
      <c r="F254" s="86">
        <f>B254+14</f>
        <v>44721.495833333334</v>
      </c>
      <c r="G254" s="86">
        <v>44743</v>
      </c>
      <c r="H254" s="88">
        <v>85000</v>
      </c>
      <c r="I254" s="88">
        <v>195000</v>
      </c>
      <c r="J254" s="89" t="s">
        <v>15</v>
      </c>
      <c r="K254" s="89" t="s">
        <v>16</v>
      </c>
      <c r="L254" s="101"/>
    </row>
    <row r="255" spans="1:12" ht="42.75" customHeight="1">
      <c r="A255" s="99">
        <v>193</v>
      </c>
      <c r="B255" s="90">
        <v>44673.474305555559</v>
      </c>
      <c r="C255" s="93" t="s">
        <v>4178</v>
      </c>
      <c r="D255" s="93" t="s">
        <v>4795</v>
      </c>
      <c r="E255" s="100" t="s">
        <v>4796</v>
      </c>
      <c r="F255" s="103">
        <v>44687</v>
      </c>
      <c r="G255" s="90">
        <v>44680</v>
      </c>
      <c r="H255" s="92">
        <v>90000</v>
      </c>
      <c r="I255" s="92">
        <v>110000</v>
      </c>
      <c r="J255" s="93" t="s">
        <v>15</v>
      </c>
      <c r="K255" s="93" t="s">
        <v>16</v>
      </c>
      <c r="L255" s="93"/>
    </row>
    <row r="256" spans="1:12" ht="42.75" customHeight="1">
      <c r="A256" s="101">
        <v>194</v>
      </c>
      <c r="B256" s="86">
        <v>44699.511805555558</v>
      </c>
      <c r="C256" s="89" t="s">
        <v>4178</v>
      </c>
      <c r="D256" s="89" t="s">
        <v>4797</v>
      </c>
      <c r="E256" s="102" t="s">
        <v>4798</v>
      </c>
      <c r="F256" s="105">
        <v>44714</v>
      </c>
      <c r="G256" s="86">
        <v>44774</v>
      </c>
      <c r="H256" s="88">
        <v>40000</v>
      </c>
      <c r="I256" s="88">
        <v>50000</v>
      </c>
      <c r="J256" s="89" t="s">
        <v>15</v>
      </c>
      <c r="K256" s="89" t="s">
        <v>16</v>
      </c>
      <c r="L256" s="101"/>
    </row>
    <row r="257" spans="1:12" ht="42.75" customHeight="1">
      <c r="A257" s="99">
        <v>195</v>
      </c>
      <c r="B257" s="90">
        <v>44693.428472222222</v>
      </c>
      <c r="C257" s="93" t="s">
        <v>4178</v>
      </c>
      <c r="D257" s="93" t="s">
        <v>4799</v>
      </c>
      <c r="E257" s="100" t="s">
        <v>4800</v>
      </c>
      <c r="F257" s="103">
        <v>44707</v>
      </c>
      <c r="G257" s="90">
        <v>44743</v>
      </c>
      <c r="H257" s="92">
        <v>76000</v>
      </c>
      <c r="I257" s="92">
        <v>80000</v>
      </c>
      <c r="J257" s="93" t="s">
        <v>19</v>
      </c>
      <c r="K257" s="93" t="s">
        <v>16</v>
      </c>
      <c r="L257" s="93"/>
    </row>
    <row r="258" spans="1:12" ht="42.75" customHeight="1">
      <c r="A258" s="101">
        <v>161</v>
      </c>
      <c r="B258" s="86">
        <v>44678.656944444447</v>
      </c>
      <c r="C258" s="89" t="s">
        <v>3730</v>
      </c>
      <c r="D258" s="89" t="s">
        <v>4801</v>
      </c>
      <c r="E258" s="102" t="s">
        <v>4802</v>
      </c>
      <c r="F258" s="86">
        <v>44692</v>
      </c>
      <c r="G258" s="86">
        <v>44686</v>
      </c>
      <c r="H258" s="88">
        <v>100000</v>
      </c>
      <c r="I258" s="88">
        <v>120000</v>
      </c>
      <c r="J258" s="89" t="s">
        <v>153</v>
      </c>
      <c r="K258" s="89" t="s">
        <v>16</v>
      </c>
      <c r="L258" s="89"/>
    </row>
    <row r="259" spans="1:12" ht="42.75" customHeight="1">
      <c r="A259" s="99">
        <v>197</v>
      </c>
      <c r="B259" s="90">
        <v>44693.482638888891</v>
      </c>
      <c r="C259" s="93" t="s">
        <v>4178</v>
      </c>
      <c r="D259" s="93" t="s">
        <v>4799</v>
      </c>
      <c r="E259" s="100" t="s">
        <v>4803</v>
      </c>
      <c r="F259" s="103">
        <v>44707</v>
      </c>
      <c r="G259" s="90">
        <v>44698</v>
      </c>
      <c r="H259" s="92">
        <v>60000</v>
      </c>
      <c r="I259" s="92">
        <v>250000</v>
      </c>
      <c r="J259" s="93" t="s">
        <v>19</v>
      </c>
      <c r="K259" s="93" t="s">
        <v>16</v>
      </c>
      <c r="L259" s="99"/>
    </row>
    <row r="260" spans="1:12" ht="42.75" customHeight="1">
      <c r="A260" s="101">
        <v>198</v>
      </c>
      <c r="B260" s="86">
        <v>44699.455555555556</v>
      </c>
      <c r="C260" s="89" t="s">
        <v>4178</v>
      </c>
      <c r="D260" s="89" t="s">
        <v>4219</v>
      </c>
      <c r="E260" s="102" t="s">
        <v>4804</v>
      </c>
      <c r="F260" s="105">
        <v>44714</v>
      </c>
      <c r="G260" s="86">
        <v>44712</v>
      </c>
      <c r="H260" s="88">
        <v>26000</v>
      </c>
      <c r="I260" s="88">
        <v>170000</v>
      </c>
      <c r="J260" s="89" t="s">
        <v>15</v>
      </c>
      <c r="K260" s="89" t="s">
        <v>16</v>
      </c>
      <c r="L260" s="101"/>
    </row>
    <row r="261" spans="1:12" ht="42.75" customHeight="1">
      <c r="A261" s="99">
        <v>199</v>
      </c>
      <c r="B261" s="90">
        <v>44708.698611111111</v>
      </c>
      <c r="C261" s="93" t="s">
        <v>4178</v>
      </c>
      <c r="D261" s="93" t="s">
        <v>4805</v>
      </c>
      <c r="E261" s="100" t="s">
        <v>4806</v>
      </c>
      <c r="F261" s="103">
        <v>44725</v>
      </c>
      <c r="G261" s="90">
        <v>44722</v>
      </c>
      <c r="H261" s="92">
        <v>25000</v>
      </c>
      <c r="I261" s="92">
        <v>30000</v>
      </c>
      <c r="J261" s="93" t="s">
        <v>15</v>
      </c>
      <c r="K261" s="93" t="s">
        <v>16</v>
      </c>
      <c r="L261" s="99"/>
    </row>
    <row r="262" spans="1:12" ht="42.75" customHeight="1">
      <c r="A262" s="101">
        <v>200</v>
      </c>
      <c r="B262" s="86">
        <v>44713.730555555558</v>
      </c>
      <c r="C262" s="89" t="s">
        <v>4178</v>
      </c>
      <c r="D262" s="89" t="s">
        <v>1539</v>
      </c>
      <c r="E262" s="102" t="s">
        <v>4807</v>
      </c>
      <c r="F262" s="86">
        <f>B262+14</f>
        <v>44727.730555555558</v>
      </c>
      <c r="G262" s="86">
        <v>44727</v>
      </c>
      <c r="H262" s="88">
        <v>35000</v>
      </c>
      <c r="I262" s="88">
        <v>45000</v>
      </c>
      <c r="J262" s="89" t="s">
        <v>15</v>
      </c>
      <c r="K262" s="89" t="s">
        <v>16</v>
      </c>
      <c r="L262" s="101"/>
    </row>
    <row r="263" spans="1:12" ht="42.75" customHeight="1">
      <c r="A263" s="99">
        <v>201</v>
      </c>
      <c r="B263" s="90">
        <v>44699.563194444447</v>
      </c>
      <c r="C263" s="93" t="s">
        <v>4268</v>
      </c>
      <c r="D263" s="93" t="s">
        <v>229</v>
      </c>
      <c r="E263" s="100" t="s">
        <v>292</v>
      </c>
      <c r="F263" s="103">
        <v>44714</v>
      </c>
      <c r="G263" s="90">
        <v>44714</v>
      </c>
      <c r="H263" s="92">
        <v>25000</v>
      </c>
      <c r="I263" s="92">
        <v>50000</v>
      </c>
      <c r="J263" s="93" t="s">
        <v>19</v>
      </c>
      <c r="K263" s="93" t="s">
        <v>16</v>
      </c>
      <c r="L263" s="99"/>
    </row>
    <row r="264" spans="1:12" ht="42.75" customHeight="1">
      <c r="A264" s="101">
        <v>202</v>
      </c>
      <c r="B264" s="86">
        <v>44708.551388888889</v>
      </c>
      <c r="C264" s="89" t="s">
        <v>4268</v>
      </c>
      <c r="D264" s="89" t="s">
        <v>3105</v>
      </c>
      <c r="E264" s="102" t="s">
        <v>4808</v>
      </c>
      <c r="F264" s="105">
        <v>44725</v>
      </c>
      <c r="G264" s="86">
        <v>44779</v>
      </c>
      <c r="H264" s="88">
        <v>45000</v>
      </c>
      <c r="I264" s="88">
        <v>50000</v>
      </c>
      <c r="J264" s="89" t="s">
        <v>15</v>
      </c>
      <c r="K264" s="89" t="s">
        <v>16</v>
      </c>
      <c r="L264" s="101"/>
    </row>
    <row r="265" spans="1:12" ht="42.75" customHeight="1">
      <c r="A265" s="99">
        <v>175</v>
      </c>
      <c r="B265" s="90">
        <v>44697.418749999997</v>
      </c>
      <c r="C265" s="93" t="s">
        <v>3933</v>
      </c>
      <c r="D265" s="93" t="s">
        <v>580</v>
      </c>
      <c r="E265" s="100" t="s">
        <v>4809</v>
      </c>
      <c r="F265" s="103">
        <v>44712</v>
      </c>
      <c r="G265" s="90">
        <v>44743</v>
      </c>
      <c r="H265" s="92">
        <v>100000</v>
      </c>
      <c r="I265" s="92">
        <v>400000</v>
      </c>
      <c r="J265" s="93" t="s">
        <v>216</v>
      </c>
      <c r="K265" s="93" t="s">
        <v>16</v>
      </c>
      <c r="L265" s="93"/>
    </row>
    <row r="266" spans="1:12" ht="42.75" customHeight="1">
      <c r="A266" s="106">
        <v>1</v>
      </c>
      <c r="B266" s="107">
        <v>44727.931250000001</v>
      </c>
      <c r="C266" s="102" t="s">
        <v>79</v>
      </c>
      <c r="D266" s="102" t="s">
        <v>84</v>
      </c>
      <c r="E266" s="106" t="s">
        <v>85</v>
      </c>
      <c r="F266" s="107">
        <v>44742</v>
      </c>
      <c r="G266" s="107">
        <v>44743</v>
      </c>
      <c r="H266" s="108">
        <v>50000</v>
      </c>
      <c r="I266" s="108">
        <v>60000</v>
      </c>
      <c r="J266" s="102" t="s">
        <v>19</v>
      </c>
      <c r="K266" s="102" t="s">
        <v>16</v>
      </c>
      <c r="L266" s="106"/>
    </row>
    <row r="267" spans="1:12" ht="42.75" customHeight="1">
      <c r="A267" s="106">
        <v>2</v>
      </c>
      <c r="B267" s="107">
        <v>44727.931944444441</v>
      </c>
      <c r="C267" s="102" t="s">
        <v>79</v>
      </c>
      <c r="D267" s="102" t="s">
        <v>76</v>
      </c>
      <c r="E267" s="106" t="s">
        <v>83</v>
      </c>
      <c r="F267" s="107">
        <v>44742</v>
      </c>
      <c r="G267" s="107">
        <v>44743</v>
      </c>
      <c r="H267" s="108">
        <v>200000</v>
      </c>
      <c r="I267" s="108">
        <v>230000</v>
      </c>
      <c r="J267" s="102" t="s">
        <v>19</v>
      </c>
      <c r="K267" s="102" t="s">
        <v>16</v>
      </c>
      <c r="L267" s="106"/>
    </row>
    <row r="268" spans="1:12" ht="42.75" customHeight="1">
      <c r="A268" s="106">
        <v>3</v>
      </c>
      <c r="B268" s="107">
        <v>44727.933333333334</v>
      </c>
      <c r="C268" s="102" t="s">
        <v>79</v>
      </c>
      <c r="D268" s="102" t="s">
        <v>87</v>
      </c>
      <c r="E268" s="106" t="s">
        <v>88</v>
      </c>
      <c r="F268" s="107">
        <v>44742</v>
      </c>
      <c r="G268" s="107">
        <v>44743</v>
      </c>
      <c r="H268" s="108">
        <v>35000</v>
      </c>
      <c r="I268" s="108">
        <v>55000</v>
      </c>
      <c r="J268" s="102" t="s">
        <v>37</v>
      </c>
      <c r="K268" s="102" t="s">
        <v>16</v>
      </c>
      <c r="L268" s="106"/>
    </row>
    <row r="269" spans="1:12" ht="42.75" customHeight="1">
      <c r="A269" s="106">
        <v>4</v>
      </c>
      <c r="B269" s="107">
        <v>44727.93472222222</v>
      </c>
      <c r="C269" s="102" t="s">
        <v>79</v>
      </c>
      <c r="D269" s="102" t="s">
        <v>43</v>
      </c>
      <c r="E269" s="106" t="s">
        <v>158</v>
      </c>
      <c r="F269" s="107">
        <v>44742</v>
      </c>
      <c r="G269" s="107">
        <v>44743</v>
      </c>
      <c r="H269" s="108">
        <v>45000</v>
      </c>
      <c r="I269" s="108">
        <v>60000</v>
      </c>
      <c r="J269" s="102" t="s">
        <v>37</v>
      </c>
      <c r="K269" s="102" t="s">
        <v>16</v>
      </c>
      <c r="L269" s="106"/>
    </row>
    <row r="270" spans="1:12" ht="42.75" customHeight="1">
      <c r="A270" s="106">
        <v>5</v>
      </c>
      <c r="B270" s="107">
        <v>44727.936111111114</v>
      </c>
      <c r="C270" s="102" t="s">
        <v>79</v>
      </c>
      <c r="D270" s="102" t="s">
        <v>55</v>
      </c>
      <c r="E270" s="106" t="s">
        <v>56</v>
      </c>
      <c r="F270" s="107">
        <v>44742</v>
      </c>
      <c r="G270" s="107">
        <v>44743</v>
      </c>
      <c r="H270" s="108">
        <v>28000</v>
      </c>
      <c r="I270" s="108">
        <v>45000</v>
      </c>
      <c r="J270" s="102" t="s">
        <v>37</v>
      </c>
      <c r="K270" s="102" t="s">
        <v>16</v>
      </c>
      <c r="L270" s="106"/>
    </row>
    <row r="271" spans="1:12" ht="42.75" customHeight="1">
      <c r="A271" s="106">
        <v>6</v>
      </c>
      <c r="B271" s="107">
        <v>44727.9375</v>
      </c>
      <c r="C271" s="102" t="s">
        <v>79</v>
      </c>
      <c r="D271" s="102" t="s">
        <v>35</v>
      </c>
      <c r="E271" s="106" t="s">
        <v>136</v>
      </c>
      <c r="F271" s="107">
        <v>44742</v>
      </c>
      <c r="G271" s="107">
        <v>44743</v>
      </c>
      <c r="H271" s="108">
        <v>85000</v>
      </c>
      <c r="I271" s="108">
        <v>100000</v>
      </c>
      <c r="J271" s="102" t="s">
        <v>37</v>
      </c>
      <c r="K271" s="102" t="s">
        <v>16</v>
      </c>
      <c r="L271" s="106"/>
    </row>
    <row r="272" spans="1:12" ht="42.75" customHeight="1">
      <c r="A272" s="106">
        <v>7</v>
      </c>
      <c r="B272" s="107">
        <v>44727.94027777778</v>
      </c>
      <c r="C272" s="102" t="s">
        <v>79</v>
      </c>
      <c r="D272" s="102" t="s">
        <v>123</v>
      </c>
      <c r="E272" s="106" t="s">
        <v>4810</v>
      </c>
      <c r="F272" s="107">
        <v>44742</v>
      </c>
      <c r="G272" s="107">
        <v>44743</v>
      </c>
      <c r="H272" s="108">
        <v>300000</v>
      </c>
      <c r="I272" s="108">
        <v>350000</v>
      </c>
      <c r="J272" s="102" t="s">
        <v>19</v>
      </c>
      <c r="K272" s="102" t="s">
        <v>16</v>
      </c>
      <c r="L272" s="106"/>
    </row>
    <row r="273" spans="1:12" ht="42.75" customHeight="1">
      <c r="A273" s="106">
        <v>8</v>
      </c>
      <c r="B273" s="107">
        <v>44727.944444444445</v>
      </c>
      <c r="C273" s="102" t="s">
        <v>79</v>
      </c>
      <c r="D273" s="102" t="s">
        <v>1033</v>
      </c>
      <c r="E273" s="106" t="s">
        <v>2254</v>
      </c>
      <c r="F273" s="107">
        <v>44742</v>
      </c>
      <c r="G273" s="107">
        <v>44743</v>
      </c>
      <c r="H273" s="108">
        <v>25000</v>
      </c>
      <c r="I273" s="108">
        <v>35000</v>
      </c>
      <c r="J273" s="102" t="s">
        <v>166</v>
      </c>
      <c r="K273" s="102" t="s">
        <v>16</v>
      </c>
      <c r="L273" s="106"/>
    </row>
    <row r="274" spans="1:12" ht="42.75" customHeight="1">
      <c r="A274" s="106">
        <v>9</v>
      </c>
      <c r="B274" s="107">
        <v>44726.82916666667</v>
      </c>
      <c r="C274" s="102" t="s">
        <v>194</v>
      </c>
      <c r="D274" s="102" t="s">
        <v>4811</v>
      </c>
      <c r="E274" s="106" t="s">
        <v>4812</v>
      </c>
      <c r="F274" s="107">
        <v>44740</v>
      </c>
      <c r="G274" s="107">
        <v>44735</v>
      </c>
      <c r="H274" s="108">
        <v>72669</v>
      </c>
      <c r="I274" s="108">
        <v>72669</v>
      </c>
      <c r="J274" s="102" t="s">
        <v>15</v>
      </c>
      <c r="K274" s="102" t="s">
        <v>16</v>
      </c>
      <c r="L274" s="106"/>
    </row>
    <row r="275" spans="1:12" ht="42.75" customHeight="1">
      <c r="A275" s="106">
        <v>10</v>
      </c>
      <c r="B275" s="107">
        <v>44722.504166666666</v>
      </c>
      <c r="C275" s="102" t="s">
        <v>194</v>
      </c>
      <c r="D275" s="102" t="s">
        <v>203</v>
      </c>
      <c r="E275" s="106" t="s">
        <v>4813</v>
      </c>
      <c r="F275" s="107">
        <v>44736</v>
      </c>
      <c r="G275" s="107">
        <v>44743</v>
      </c>
      <c r="H275" s="108">
        <v>52430</v>
      </c>
      <c r="I275" s="108">
        <v>52430</v>
      </c>
      <c r="J275" s="102" t="s">
        <v>73</v>
      </c>
      <c r="K275" s="102" t="s">
        <v>16</v>
      </c>
      <c r="L275" s="106"/>
    </row>
    <row r="276" spans="1:12" ht="42.75" customHeight="1">
      <c r="A276" s="106">
        <v>11</v>
      </c>
      <c r="B276" s="107">
        <v>44726.338888888888</v>
      </c>
      <c r="C276" s="102" t="s">
        <v>231</v>
      </c>
      <c r="D276" s="102" t="s">
        <v>279</v>
      </c>
      <c r="E276" s="106" t="s">
        <v>4814</v>
      </c>
      <c r="F276" s="107">
        <v>44740</v>
      </c>
      <c r="G276" s="107">
        <v>44743</v>
      </c>
      <c r="H276" s="108">
        <v>29475</v>
      </c>
      <c r="I276" s="108">
        <v>29475</v>
      </c>
      <c r="J276" s="102" t="s">
        <v>19</v>
      </c>
      <c r="K276" s="102" t="s">
        <v>16</v>
      </c>
      <c r="L276" s="106"/>
    </row>
    <row r="277" spans="1:12" ht="42.75" customHeight="1">
      <c r="A277" s="106">
        <v>12</v>
      </c>
      <c r="B277" s="107">
        <v>44735.454861111109</v>
      </c>
      <c r="C277" s="102" t="s">
        <v>231</v>
      </c>
      <c r="D277" s="102" t="s">
        <v>293</v>
      </c>
      <c r="E277" s="106" t="s">
        <v>4815</v>
      </c>
      <c r="F277" s="107">
        <v>44750</v>
      </c>
      <c r="G277" s="107">
        <v>44774</v>
      </c>
      <c r="H277" s="108">
        <v>27334</v>
      </c>
      <c r="I277" s="108">
        <v>27334</v>
      </c>
      <c r="J277" s="102" t="s">
        <v>19</v>
      </c>
      <c r="K277" s="102" t="s">
        <v>16</v>
      </c>
      <c r="L277" s="106"/>
    </row>
    <row r="278" spans="1:12" ht="42.75" customHeight="1">
      <c r="A278" s="106">
        <v>13</v>
      </c>
      <c r="B278" s="107">
        <v>44735.524305555555</v>
      </c>
      <c r="C278" s="102" t="s">
        <v>231</v>
      </c>
      <c r="D278" s="102" t="s">
        <v>4816</v>
      </c>
      <c r="E278" s="106" t="s">
        <v>4817</v>
      </c>
      <c r="F278" s="107">
        <v>44750</v>
      </c>
      <c r="G278" s="107">
        <v>44739</v>
      </c>
      <c r="H278" s="108">
        <v>90000</v>
      </c>
      <c r="I278" s="108">
        <v>90000</v>
      </c>
      <c r="J278" s="102" t="s">
        <v>37</v>
      </c>
      <c r="K278" s="102" t="s">
        <v>16</v>
      </c>
      <c r="L278" s="106"/>
    </row>
    <row r="279" spans="1:12" ht="42.75" customHeight="1">
      <c r="A279" s="106">
        <v>14</v>
      </c>
      <c r="B279" s="107">
        <v>44724.878472222219</v>
      </c>
      <c r="C279" s="102" t="s">
        <v>243</v>
      </c>
      <c r="D279" s="102" t="s">
        <v>84</v>
      </c>
      <c r="E279" s="106" t="s">
        <v>996</v>
      </c>
      <c r="F279" s="107">
        <v>44739</v>
      </c>
      <c r="G279" s="107">
        <v>44743</v>
      </c>
      <c r="H279" s="108">
        <v>29000</v>
      </c>
      <c r="I279" s="108">
        <v>46000</v>
      </c>
      <c r="J279" s="102" t="s">
        <v>19</v>
      </c>
      <c r="K279" s="102" t="s">
        <v>16</v>
      </c>
      <c r="L279" s="102"/>
    </row>
    <row r="280" spans="1:12" ht="42.75" customHeight="1">
      <c r="A280" s="106">
        <v>15</v>
      </c>
      <c r="B280" s="107">
        <v>44725.64166666667</v>
      </c>
      <c r="C280" s="102" t="s">
        <v>243</v>
      </c>
      <c r="D280" s="102" t="s">
        <v>76</v>
      </c>
      <c r="E280" s="106" t="s">
        <v>1570</v>
      </c>
      <c r="F280" s="107">
        <v>44739</v>
      </c>
      <c r="G280" s="107">
        <v>44743</v>
      </c>
      <c r="H280" s="108">
        <v>110000</v>
      </c>
      <c r="I280" s="108">
        <v>130000</v>
      </c>
      <c r="J280" s="102" t="s">
        <v>19</v>
      </c>
      <c r="K280" s="102" t="s">
        <v>16</v>
      </c>
      <c r="L280" s="106"/>
    </row>
    <row r="281" spans="1:12" ht="42.75" customHeight="1">
      <c r="A281" s="106">
        <v>16</v>
      </c>
      <c r="B281" s="107">
        <v>44725.643055555556</v>
      </c>
      <c r="C281" s="102" t="s">
        <v>243</v>
      </c>
      <c r="D281" s="102" t="s">
        <v>76</v>
      </c>
      <c r="E281" s="106" t="s">
        <v>4818</v>
      </c>
      <c r="F281" s="107">
        <v>44739</v>
      </c>
      <c r="G281" s="107">
        <v>44743</v>
      </c>
      <c r="H281" s="108">
        <v>100000</v>
      </c>
      <c r="I281" s="108">
        <v>125000</v>
      </c>
      <c r="J281" s="102" t="s">
        <v>19</v>
      </c>
      <c r="K281" s="102" t="s">
        <v>16</v>
      </c>
      <c r="L281" s="106"/>
    </row>
    <row r="282" spans="1:12" ht="42.75" customHeight="1">
      <c r="A282" s="106">
        <v>17</v>
      </c>
      <c r="B282" s="107">
        <v>44725.651388888888</v>
      </c>
      <c r="C282" s="102" t="s">
        <v>243</v>
      </c>
      <c r="D282" s="102" t="s">
        <v>248</v>
      </c>
      <c r="E282" s="106" t="s">
        <v>2633</v>
      </c>
      <c r="F282" s="107">
        <v>44739</v>
      </c>
      <c r="G282" s="107">
        <v>44743</v>
      </c>
      <c r="H282" s="108">
        <v>45000</v>
      </c>
      <c r="I282" s="108">
        <v>98000</v>
      </c>
      <c r="J282" s="102" t="s">
        <v>19</v>
      </c>
      <c r="K282" s="102" t="s">
        <v>16</v>
      </c>
      <c r="L282" s="102"/>
    </row>
    <row r="283" spans="1:12" ht="42.75" customHeight="1">
      <c r="A283" s="106">
        <v>18</v>
      </c>
      <c r="B283" s="107">
        <v>44725.697916666664</v>
      </c>
      <c r="C283" s="102" t="s">
        <v>243</v>
      </c>
      <c r="D283" s="102" t="s">
        <v>179</v>
      </c>
      <c r="E283" s="106" t="s">
        <v>4819</v>
      </c>
      <c r="F283" s="107">
        <v>44739</v>
      </c>
      <c r="G283" s="107">
        <v>44743</v>
      </c>
      <c r="H283" s="108">
        <v>350000</v>
      </c>
      <c r="I283" s="108">
        <v>580000</v>
      </c>
      <c r="J283" s="102" t="s">
        <v>216</v>
      </c>
      <c r="K283" s="102" t="s">
        <v>16</v>
      </c>
      <c r="L283" s="106"/>
    </row>
    <row r="284" spans="1:12" ht="42.75" customHeight="1">
      <c r="A284" s="106">
        <v>19</v>
      </c>
      <c r="B284" s="107">
        <v>44726.488194444442</v>
      </c>
      <c r="C284" s="102" t="s">
        <v>243</v>
      </c>
      <c r="D284" s="102" t="s">
        <v>366</v>
      </c>
      <c r="E284" s="106" t="s">
        <v>4820</v>
      </c>
      <c r="F284" s="107">
        <v>44740</v>
      </c>
      <c r="G284" s="107">
        <v>44743</v>
      </c>
      <c r="H284" s="108">
        <v>28000</v>
      </c>
      <c r="I284" s="108">
        <v>43900</v>
      </c>
      <c r="J284" s="102" t="s">
        <v>19</v>
      </c>
      <c r="K284" s="102" t="s">
        <v>16</v>
      </c>
      <c r="L284" s="106"/>
    </row>
    <row r="285" spans="1:12" ht="42.75" customHeight="1">
      <c r="A285" s="106">
        <v>20</v>
      </c>
      <c r="B285" s="107">
        <v>44727.609027777777</v>
      </c>
      <c r="C285" s="102" t="s">
        <v>243</v>
      </c>
      <c r="D285" s="102" t="s">
        <v>355</v>
      </c>
      <c r="E285" s="106" t="s">
        <v>2633</v>
      </c>
      <c r="F285" s="107">
        <v>44741</v>
      </c>
      <c r="G285" s="107">
        <v>44743</v>
      </c>
      <c r="H285" s="108">
        <v>42000</v>
      </c>
      <c r="I285" s="108">
        <v>58000</v>
      </c>
      <c r="J285" s="102" t="s">
        <v>15</v>
      </c>
      <c r="K285" s="102" t="s">
        <v>16</v>
      </c>
      <c r="L285" s="106"/>
    </row>
    <row r="286" spans="1:12" ht="42.75" customHeight="1">
      <c r="A286" s="106">
        <v>21</v>
      </c>
      <c r="B286" s="107">
        <v>44728.499305555553</v>
      </c>
      <c r="C286" s="102" t="s">
        <v>243</v>
      </c>
      <c r="D286" s="102" t="s">
        <v>375</v>
      </c>
      <c r="E286" s="106" t="s">
        <v>4821</v>
      </c>
      <c r="F286" s="107">
        <f>G286+14</f>
        <v>44757</v>
      </c>
      <c r="G286" s="107">
        <v>44743</v>
      </c>
      <c r="H286" s="108">
        <v>35000</v>
      </c>
      <c r="I286" s="108">
        <v>45000</v>
      </c>
      <c r="J286" s="102" t="s">
        <v>15</v>
      </c>
      <c r="K286" s="102" t="s">
        <v>16</v>
      </c>
      <c r="L286" s="106"/>
    </row>
    <row r="287" spans="1:12" ht="42.75" customHeight="1">
      <c r="A287" s="106">
        <v>22</v>
      </c>
      <c r="B287" s="107">
        <v>44728.645833333336</v>
      </c>
      <c r="C287" s="102" t="s">
        <v>243</v>
      </c>
      <c r="D287" s="102" t="s">
        <v>910</v>
      </c>
      <c r="E287" s="106" t="s">
        <v>4822</v>
      </c>
      <c r="F287" s="107">
        <f t="shared" ref="F287:F289" si="3">G287+14</f>
        <v>44757</v>
      </c>
      <c r="G287" s="107">
        <v>44743</v>
      </c>
      <c r="H287" s="108">
        <v>85000</v>
      </c>
      <c r="I287" s="108">
        <v>100000</v>
      </c>
      <c r="J287" s="102" t="s">
        <v>15</v>
      </c>
      <c r="K287" s="102" t="s">
        <v>16</v>
      </c>
      <c r="L287" s="106"/>
    </row>
    <row r="288" spans="1:12" ht="42.75" customHeight="1">
      <c r="A288" s="106">
        <v>23</v>
      </c>
      <c r="B288" s="107">
        <v>44728.658333333333</v>
      </c>
      <c r="C288" s="102" t="s">
        <v>243</v>
      </c>
      <c r="D288" s="102" t="s">
        <v>28</v>
      </c>
      <c r="E288" s="106" t="s">
        <v>4822</v>
      </c>
      <c r="F288" s="107">
        <f t="shared" si="3"/>
        <v>44757</v>
      </c>
      <c r="G288" s="107">
        <v>44743</v>
      </c>
      <c r="H288" s="108">
        <v>33000</v>
      </c>
      <c r="I288" s="108">
        <v>43000</v>
      </c>
      <c r="J288" s="102" t="s">
        <v>15</v>
      </c>
      <c r="K288" s="102" t="s">
        <v>16</v>
      </c>
      <c r="L288" s="106"/>
    </row>
    <row r="289" spans="1:12" ht="42.75" customHeight="1">
      <c r="A289" s="106">
        <v>24</v>
      </c>
      <c r="B289" s="107">
        <v>44733.640277777777</v>
      </c>
      <c r="C289" s="102" t="s">
        <v>243</v>
      </c>
      <c r="D289" s="102" t="s">
        <v>3117</v>
      </c>
      <c r="E289" s="106" t="s">
        <v>4823</v>
      </c>
      <c r="F289" s="107">
        <f t="shared" si="3"/>
        <v>44788</v>
      </c>
      <c r="G289" s="107">
        <v>44774</v>
      </c>
      <c r="H289" s="108">
        <v>25000</v>
      </c>
      <c r="I289" s="108">
        <v>30000</v>
      </c>
      <c r="J289" s="102" t="s">
        <v>15</v>
      </c>
      <c r="K289" s="102" t="s">
        <v>16</v>
      </c>
      <c r="L289" s="106"/>
    </row>
    <row r="290" spans="1:12" ht="42.75" customHeight="1">
      <c r="A290" s="106">
        <v>25</v>
      </c>
      <c r="B290" s="107">
        <v>44719.839583333334</v>
      </c>
      <c r="C290" s="102" t="s">
        <v>387</v>
      </c>
      <c r="D290" s="102" t="s">
        <v>454</v>
      </c>
      <c r="E290" s="106" t="s">
        <v>4824</v>
      </c>
      <c r="F290" s="107">
        <v>44734</v>
      </c>
      <c r="G290" s="107">
        <v>44743</v>
      </c>
      <c r="H290" s="108">
        <v>45000</v>
      </c>
      <c r="I290" s="108">
        <v>69000</v>
      </c>
      <c r="J290" s="102" t="s">
        <v>19</v>
      </c>
      <c r="K290" s="102" t="s">
        <v>16</v>
      </c>
      <c r="L290" s="106"/>
    </row>
    <row r="291" spans="1:12" ht="42.75" customHeight="1">
      <c r="A291" s="106">
        <v>26</v>
      </c>
      <c r="B291" s="107">
        <v>44719.841666666667</v>
      </c>
      <c r="C291" s="102" t="s">
        <v>387</v>
      </c>
      <c r="D291" s="102" t="s">
        <v>406</v>
      </c>
      <c r="E291" s="106" t="s">
        <v>4824</v>
      </c>
      <c r="F291" s="107">
        <v>44734</v>
      </c>
      <c r="G291" s="107">
        <v>44743</v>
      </c>
      <c r="H291" s="108">
        <v>45000</v>
      </c>
      <c r="I291" s="108">
        <v>65000</v>
      </c>
      <c r="J291" s="102" t="s">
        <v>19</v>
      </c>
      <c r="K291" s="102" t="s">
        <v>16</v>
      </c>
      <c r="L291" s="106"/>
    </row>
    <row r="292" spans="1:12" ht="42.75" customHeight="1">
      <c r="A292" s="106">
        <v>27</v>
      </c>
      <c r="B292" s="107">
        <v>44719.84652777778</v>
      </c>
      <c r="C292" s="102" t="s">
        <v>387</v>
      </c>
      <c r="D292" s="102" t="s">
        <v>76</v>
      </c>
      <c r="E292" s="106" t="s">
        <v>4825</v>
      </c>
      <c r="F292" s="107">
        <v>44734</v>
      </c>
      <c r="G292" s="107">
        <v>44743</v>
      </c>
      <c r="H292" s="108">
        <v>115000</v>
      </c>
      <c r="I292" s="108">
        <v>155000</v>
      </c>
      <c r="J292" s="102" t="s">
        <v>19</v>
      </c>
      <c r="K292" s="102" t="s">
        <v>16</v>
      </c>
      <c r="L292" s="106"/>
    </row>
    <row r="293" spans="1:12" ht="42.75" customHeight="1">
      <c r="A293" s="106">
        <v>28</v>
      </c>
      <c r="B293" s="107">
        <v>44719.852083333331</v>
      </c>
      <c r="C293" s="102" t="s">
        <v>387</v>
      </c>
      <c r="D293" s="102" t="s">
        <v>459</v>
      </c>
      <c r="E293" s="106" t="s">
        <v>460</v>
      </c>
      <c r="F293" s="107">
        <v>44734</v>
      </c>
      <c r="G293" s="107">
        <v>44743</v>
      </c>
      <c r="H293" s="108">
        <v>50000</v>
      </c>
      <c r="I293" s="108">
        <v>80000</v>
      </c>
      <c r="J293" s="102" t="s">
        <v>19</v>
      </c>
      <c r="K293" s="102" t="s">
        <v>16</v>
      </c>
      <c r="L293" s="106"/>
    </row>
    <row r="294" spans="1:12" ht="42.75" customHeight="1">
      <c r="A294" s="106">
        <v>29</v>
      </c>
      <c r="B294" s="107">
        <v>44719.854166666664</v>
      </c>
      <c r="C294" s="102" t="s">
        <v>387</v>
      </c>
      <c r="D294" s="102" t="s">
        <v>465</v>
      </c>
      <c r="E294" s="106" t="s">
        <v>4824</v>
      </c>
      <c r="F294" s="107">
        <v>44734</v>
      </c>
      <c r="G294" s="107">
        <v>44743</v>
      </c>
      <c r="H294" s="108">
        <v>80000</v>
      </c>
      <c r="I294" s="108">
        <v>99000</v>
      </c>
      <c r="J294" s="102" t="s">
        <v>19</v>
      </c>
      <c r="K294" s="102" t="s">
        <v>16</v>
      </c>
      <c r="L294" s="106"/>
    </row>
    <row r="295" spans="1:12" ht="42.75" customHeight="1">
      <c r="A295" s="106">
        <v>30</v>
      </c>
      <c r="B295" s="107">
        <v>44721.643750000003</v>
      </c>
      <c r="C295" s="102" t="s">
        <v>387</v>
      </c>
      <c r="D295" s="102" t="s">
        <v>394</v>
      </c>
      <c r="E295" s="106" t="s">
        <v>85</v>
      </c>
      <c r="F295" s="107">
        <v>44735</v>
      </c>
      <c r="G295" s="107">
        <v>44743</v>
      </c>
      <c r="H295" s="108">
        <v>90000</v>
      </c>
      <c r="I295" s="108">
        <v>140000</v>
      </c>
      <c r="J295" s="102" t="s">
        <v>19</v>
      </c>
      <c r="K295" s="102" t="s">
        <v>16</v>
      </c>
      <c r="L295" s="106"/>
    </row>
    <row r="296" spans="1:12" ht="42.75" customHeight="1">
      <c r="A296" s="106">
        <v>31</v>
      </c>
      <c r="B296" s="107">
        <v>44721.643055555556</v>
      </c>
      <c r="C296" s="102" t="s">
        <v>387</v>
      </c>
      <c r="D296" s="102" t="s">
        <v>39</v>
      </c>
      <c r="E296" s="106" t="s">
        <v>4826</v>
      </c>
      <c r="F296" s="107">
        <v>44735</v>
      </c>
      <c r="G296" s="107">
        <v>44743</v>
      </c>
      <c r="H296" s="108">
        <v>165000</v>
      </c>
      <c r="I296" s="108">
        <v>205000</v>
      </c>
      <c r="J296" s="102" t="s">
        <v>37</v>
      </c>
      <c r="K296" s="102" t="s">
        <v>16</v>
      </c>
      <c r="L296" s="106"/>
    </row>
    <row r="297" spans="1:12" ht="42.75" customHeight="1">
      <c r="A297" s="106">
        <v>32</v>
      </c>
      <c r="B297" s="107">
        <v>44721.650694444441</v>
      </c>
      <c r="C297" s="102" t="s">
        <v>387</v>
      </c>
      <c r="D297" s="102" t="s">
        <v>424</v>
      </c>
      <c r="E297" s="106" t="s">
        <v>4827</v>
      </c>
      <c r="F297" s="107">
        <v>44735</v>
      </c>
      <c r="G297" s="107">
        <v>44743</v>
      </c>
      <c r="H297" s="108">
        <v>40000</v>
      </c>
      <c r="I297" s="108">
        <v>55000</v>
      </c>
      <c r="J297" s="102" t="s">
        <v>37</v>
      </c>
      <c r="K297" s="102" t="s">
        <v>16</v>
      </c>
      <c r="L297" s="102"/>
    </row>
    <row r="298" spans="1:12" ht="42.75" customHeight="1">
      <c r="A298" s="106">
        <v>33</v>
      </c>
      <c r="B298" s="107">
        <v>44721.652777777781</v>
      </c>
      <c r="C298" s="102" t="s">
        <v>387</v>
      </c>
      <c r="D298" s="102" t="s">
        <v>436</v>
      </c>
      <c r="E298" s="106" t="s">
        <v>4828</v>
      </c>
      <c r="F298" s="107">
        <v>44735</v>
      </c>
      <c r="G298" s="107">
        <v>44743</v>
      </c>
      <c r="H298" s="108">
        <v>40000</v>
      </c>
      <c r="I298" s="108">
        <v>60000</v>
      </c>
      <c r="J298" s="102" t="s">
        <v>37</v>
      </c>
      <c r="K298" s="102" t="s">
        <v>16</v>
      </c>
      <c r="L298" s="106"/>
    </row>
    <row r="299" spans="1:12" ht="42.75" customHeight="1">
      <c r="A299" s="106">
        <v>34</v>
      </c>
      <c r="B299" s="107">
        <v>44721.654861111114</v>
      </c>
      <c r="C299" s="102" t="s">
        <v>387</v>
      </c>
      <c r="D299" s="102" t="s">
        <v>87</v>
      </c>
      <c r="E299" s="106" t="s">
        <v>4829</v>
      </c>
      <c r="F299" s="107">
        <v>44735</v>
      </c>
      <c r="G299" s="107">
        <v>44743</v>
      </c>
      <c r="H299" s="108">
        <v>35000</v>
      </c>
      <c r="I299" s="108">
        <v>50000</v>
      </c>
      <c r="J299" s="102" t="s">
        <v>37</v>
      </c>
      <c r="K299" s="102" t="s">
        <v>16</v>
      </c>
      <c r="L299" s="106"/>
    </row>
    <row r="300" spans="1:12" ht="42.75" customHeight="1">
      <c r="A300" s="106">
        <v>35</v>
      </c>
      <c r="B300" s="107">
        <v>44721.655555555553</v>
      </c>
      <c r="C300" s="102" t="s">
        <v>387</v>
      </c>
      <c r="D300" s="102" t="s">
        <v>434</v>
      </c>
      <c r="E300" s="106" t="s">
        <v>4829</v>
      </c>
      <c r="F300" s="107">
        <v>44735</v>
      </c>
      <c r="G300" s="107">
        <v>44743</v>
      </c>
      <c r="H300" s="108">
        <v>30000</v>
      </c>
      <c r="I300" s="108">
        <v>48000</v>
      </c>
      <c r="J300" s="102" t="s">
        <v>216</v>
      </c>
      <c r="K300" s="102" t="s">
        <v>16</v>
      </c>
      <c r="L300" s="106"/>
    </row>
    <row r="301" spans="1:12" ht="42.75" customHeight="1">
      <c r="A301" s="106">
        <v>36</v>
      </c>
      <c r="B301" s="107">
        <v>44722.447916666664</v>
      </c>
      <c r="C301" s="102" t="s">
        <v>387</v>
      </c>
      <c r="D301" s="102" t="s">
        <v>492</v>
      </c>
      <c r="E301" s="106" t="s">
        <v>4830</v>
      </c>
      <c r="F301" s="107">
        <v>44736</v>
      </c>
      <c r="G301" s="107">
        <v>44743</v>
      </c>
      <c r="H301" s="108">
        <v>25000</v>
      </c>
      <c r="I301" s="108">
        <v>42500</v>
      </c>
      <c r="J301" s="102" t="s">
        <v>37</v>
      </c>
      <c r="K301" s="102" t="s">
        <v>16</v>
      </c>
      <c r="L301" s="106"/>
    </row>
    <row r="302" spans="1:12" ht="42.75" customHeight="1">
      <c r="A302" s="106">
        <v>37</v>
      </c>
      <c r="B302" s="107">
        <v>44726.699305555558</v>
      </c>
      <c r="C302" s="102" t="s">
        <v>387</v>
      </c>
      <c r="D302" s="102" t="s">
        <v>445</v>
      </c>
      <c r="E302" s="106" t="s">
        <v>4831</v>
      </c>
      <c r="F302" s="107">
        <v>44740</v>
      </c>
      <c r="G302" s="107">
        <v>44743</v>
      </c>
      <c r="H302" s="108">
        <v>90000</v>
      </c>
      <c r="I302" s="108">
        <v>109000</v>
      </c>
      <c r="J302" s="102" t="s">
        <v>19</v>
      </c>
      <c r="K302" s="102" t="s">
        <v>15</v>
      </c>
      <c r="L302" s="106" t="s">
        <v>4832</v>
      </c>
    </row>
    <row r="303" spans="1:12" ht="42.75" customHeight="1">
      <c r="A303" s="106">
        <v>38</v>
      </c>
      <c r="B303" s="107">
        <v>44726.70208333333</v>
      </c>
      <c r="C303" s="102" t="s">
        <v>387</v>
      </c>
      <c r="D303" s="102" t="s">
        <v>397</v>
      </c>
      <c r="E303" s="106" t="s">
        <v>4833</v>
      </c>
      <c r="F303" s="107">
        <v>44740</v>
      </c>
      <c r="G303" s="107">
        <v>44743</v>
      </c>
      <c r="H303" s="108">
        <v>35000</v>
      </c>
      <c r="I303" s="108">
        <v>55000</v>
      </c>
      <c r="J303" s="102" t="s">
        <v>19</v>
      </c>
      <c r="K303" s="102" t="s">
        <v>15</v>
      </c>
      <c r="L303" s="106" t="s">
        <v>4834</v>
      </c>
    </row>
    <row r="304" spans="1:12" ht="42.75" customHeight="1">
      <c r="A304" s="106">
        <v>39</v>
      </c>
      <c r="B304" s="107">
        <v>44727.56527777778</v>
      </c>
      <c r="C304" s="102" t="s">
        <v>387</v>
      </c>
      <c r="D304" s="102" t="s">
        <v>4835</v>
      </c>
      <c r="E304" s="106" t="s">
        <v>4836</v>
      </c>
      <c r="F304" s="107">
        <v>44741</v>
      </c>
      <c r="G304" s="107">
        <v>44743</v>
      </c>
      <c r="H304" s="108">
        <v>25000</v>
      </c>
      <c r="I304" s="108">
        <v>45000</v>
      </c>
      <c r="J304" s="102" t="s">
        <v>15</v>
      </c>
      <c r="K304" s="102" t="s">
        <v>16</v>
      </c>
      <c r="L304" s="106"/>
    </row>
    <row r="305" spans="1:12" ht="42.75" customHeight="1">
      <c r="A305" s="106">
        <v>40</v>
      </c>
      <c r="B305" s="107">
        <v>44727.62222222222</v>
      </c>
      <c r="C305" s="102" t="s">
        <v>387</v>
      </c>
      <c r="D305" s="102" t="s">
        <v>2484</v>
      </c>
      <c r="E305" s="106" t="s">
        <v>4837</v>
      </c>
      <c r="F305" s="107">
        <v>44741</v>
      </c>
      <c r="G305" s="107">
        <v>44743</v>
      </c>
      <c r="H305" s="108">
        <v>39200</v>
      </c>
      <c r="I305" s="108">
        <v>42500</v>
      </c>
      <c r="J305" s="102" t="s">
        <v>73</v>
      </c>
      <c r="K305" s="102" t="s">
        <v>16</v>
      </c>
      <c r="L305" s="106"/>
    </row>
    <row r="306" spans="1:12" ht="42.75" customHeight="1">
      <c r="A306" s="106">
        <v>41</v>
      </c>
      <c r="B306" s="107">
        <v>44727.624305555553</v>
      </c>
      <c r="C306" s="102" t="s">
        <v>387</v>
      </c>
      <c r="D306" s="102" t="s">
        <v>543</v>
      </c>
      <c r="E306" s="106" t="s">
        <v>4838</v>
      </c>
      <c r="F306" s="107">
        <v>44741</v>
      </c>
      <c r="G306" s="107">
        <v>44743</v>
      </c>
      <c r="H306" s="108">
        <v>34000</v>
      </c>
      <c r="I306" s="108">
        <v>42000</v>
      </c>
      <c r="J306" s="102" t="s">
        <v>73</v>
      </c>
      <c r="K306" s="102" t="s">
        <v>16</v>
      </c>
      <c r="L306" s="106"/>
    </row>
    <row r="307" spans="1:12" ht="42.75" customHeight="1">
      <c r="A307" s="106">
        <v>42</v>
      </c>
      <c r="B307" s="107">
        <v>44729.377083333333</v>
      </c>
      <c r="C307" s="102" t="s">
        <v>387</v>
      </c>
      <c r="D307" s="102" t="s">
        <v>580</v>
      </c>
      <c r="E307" s="106" t="s">
        <v>4839</v>
      </c>
      <c r="F307" s="107">
        <v>44743</v>
      </c>
      <c r="G307" s="107">
        <v>44743</v>
      </c>
      <c r="H307" s="108">
        <v>150000</v>
      </c>
      <c r="I307" s="108">
        <v>250000</v>
      </c>
      <c r="J307" s="102" t="s">
        <v>216</v>
      </c>
      <c r="K307" s="102" t="s">
        <v>16</v>
      </c>
      <c r="L307" s="106"/>
    </row>
    <row r="308" spans="1:12" ht="42.75" customHeight="1">
      <c r="A308" s="106">
        <v>43</v>
      </c>
      <c r="B308" s="107">
        <v>44729.693055555559</v>
      </c>
      <c r="C308" s="102" t="s">
        <v>500</v>
      </c>
      <c r="D308" s="102" t="s">
        <v>4102</v>
      </c>
      <c r="E308" s="106" t="s">
        <v>4840</v>
      </c>
      <c r="F308" s="107">
        <f t="shared" ref="F308:F311" si="4">G308+14</f>
        <v>44741</v>
      </c>
      <c r="G308" s="107">
        <v>44727</v>
      </c>
      <c r="H308" s="108">
        <v>66000</v>
      </c>
      <c r="I308" s="108">
        <v>80000</v>
      </c>
      <c r="J308" s="102" t="s">
        <v>15</v>
      </c>
      <c r="K308" s="102" t="s">
        <v>16</v>
      </c>
      <c r="L308" s="106"/>
    </row>
    <row r="309" spans="1:12" ht="42.75" customHeight="1">
      <c r="A309" s="106">
        <v>44</v>
      </c>
      <c r="B309" s="107">
        <v>44729.722916666666</v>
      </c>
      <c r="C309" s="102" t="s">
        <v>500</v>
      </c>
      <c r="D309" s="102" t="s">
        <v>4841</v>
      </c>
      <c r="E309" s="106" t="s">
        <v>996</v>
      </c>
      <c r="F309" s="107">
        <f t="shared" si="4"/>
        <v>44757</v>
      </c>
      <c r="G309" s="107">
        <v>44743</v>
      </c>
      <c r="H309" s="108">
        <v>83000</v>
      </c>
      <c r="I309" s="108">
        <v>95000</v>
      </c>
      <c r="J309" s="102" t="s">
        <v>15</v>
      </c>
      <c r="K309" s="102" t="s">
        <v>16</v>
      </c>
      <c r="L309" s="106"/>
    </row>
    <row r="310" spans="1:12" ht="42.75" customHeight="1">
      <c r="A310" s="106">
        <v>45</v>
      </c>
      <c r="B310" s="107">
        <v>44729.740277777775</v>
      </c>
      <c r="C310" s="102" t="s">
        <v>500</v>
      </c>
      <c r="D310" s="102" t="s">
        <v>4842</v>
      </c>
      <c r="E310" s="106" t="s">
        <v>4843</v>
      </c>
      <c r="F310" s="107">
        <f t="shared" si="4"/>
        <v>44753</v>
      </c>
      <c r="G310" s="107">
        <v>44739</v>
      </c>
      <c r="H310" s="108">
        <v>40000</v>
      </c>
      <c r="I310" s="108">
        <v>41000</v>
      </c>
      <c r="J310" s="102" t="s">
        <v>15</v>
      </c>
      <c r="K310" s="102" t="s">
        <v>16</v>
      </c>
      <c r="L310" s="106"/>
    </row>
    <row r="311" spans="1:12" ht="42.75" customHeight="1">
      <c r="A311" s="106">
        <v>46</v>
      </c>
      <c r="B311" s="107">
        <v>44729.755555555559</v>
      </c>
      <c r="C311" s="102" t="s">
        <v>500</v>
      </c>
      <c r="D311" s="102" t="s">
        <v>4388</v>
      </c>
      <c r="E311" s="106" t="s">
        <v>4844</v>
      </c>
      <c r="F311" s="107">
        <f t="shared" si="4"/>
        <v>44736</v>
      </c>
      <c r="G311" s="107">
        <v>44722</v>
      </c>
      <c r="H311" s="108">
        <v>170000</v>
      </c>
      <c r="I311" s="108">
        <v>170000</v>
      </c>
      <c r="J311" s="102" t="s">
        <v>15</v>
      </c>
      <c r="K311" s="102" t="s">
        <v>16</v>
      </c>
      <c r="L311" s="106"/>
    </row>
    <row r="312" spans="1:12" ht="42.75" customHeight="1">
      <c r="A312" s="106">
        <v>47</v>
      </c>
      <c r="B312" s="107">
        <v>44733.538194444445</v>
      </c>
      <c r="C312" s="102" t="s">
        <v>583</v>
      </c>
      <c r="D312" s="102" t="s">
        <v>685</v>
      </c>
      <c r="E312" s="106" t="s">
        <v>460</v>
      </c>
      <c r="F312" s="107">
        <v>44748</v>
      </c>
      <c r="G312" s="107">
        <v>44501</v>
      </c>
      <c r="H312" s="108">
        <v>153000</v>
      </c>
      <c r="I312" s="108">
        <v>153000</v>
      </c>
      <c r="J312" s="102" t="s">
        <v>15</v>
      </c>
      <c r="K312" s="102" t="s">
        <v>16</v>
      </c>
      <c r="L312" s="109" t="s">
        <v>4845</v>
      </c>
    </row>
    <row r="313" spans="1:12" ht="42.75" customHeight="1">
      <c r="A313" s="106">
        <v>48</v>
      </c>
      <c r="B313" s="107">
        <v>44729.579861111109</v>
      </c>
      <c r="C313" s="102" t="s">
        <v>583</v>
      </c>
      <c r="D313" s="102" t="s">
        <v>4846</v>
      </c>
      <c r="E313" s="106" t="s">
        <v>4847</v>
      </c>
      <c r="F313" s="107">
        <f>G313+14</f>
        <v>44757</v>
      </c>
      <c r="G313" s="107">
        <v>44743</v>
      </c>
      <c r="H313" s="108">
        <v>158000</v>
      </c>
      <c r="I313" s="108">
        <v>158000</v>
      </c>
      <c r="J313" s="102" t="s">
        <v>73</v>
      </c>
      <c r="K313" s="102" t="s">
        <v>16</v>
      </c>
      <c r="L313" s="106"/>
    </row>
    <row r="314" spans="1:12" ht="42.75" customHeight="1">
      <c r="A314" s="106">
        <v>49</v>
      </c>
      <c r="B314" s="107">
        <v>44728.828472222223</v>
      </c>
      <c r="C314" s="102" t="s">
        <v>741</v>
      </c>
      <c r="D314" s="102" t="s">
        <v>903</v>
      </c>
      <c r="E314" s="106" t="s">
        <v>4848</v>
      </c>
      <c r="F314" s="107">
        <v>44742</v>
      </c>
      <c r="G314" s="107">
        <v>44743</v>
      </c>
      <c r="H314" s="108">
        <v>25000</v>
      </c>
      <c r="I314" s="108">
        <v>38930</v>
      </c>
      <c r="J314" s="102" t="s">
        <v>19</v>
      </c>
      <c r="K314" s="102" t="s">
        <v>16</v>
      </c>
      <c r="L314" s="106"/>
    </row>
    <row r="315" spans="1:12" ht="42.75" customHeight="1">
      <c r="A315" s="106">
        <v>50</v>
      </c>
      <c r="B315" s="107">
        <v>44728.827777777777</v>
      </c>
      <c r="C315" s="102" t="s">
        <v>741</v>
      </c>
      <c r="D315" s="102" t="s">
        <v>853</v>
      </c>
      <c r="E315" s="106" t="s">
        <v>4849</v>
      </c>
      <c r="F315" s="107">
        <v>44742</v>
      </c>
      <c r="G315" s="107">
        <v>44743</v>
      </c>
      <c r="H315" s="108">
        <v>25000</v>
      </c>
      <c r="I315" s="108">
        <v>29070</v>
      </c>
      <c r="J315" s="102" t="s">
        <v>19</v>
      </c>
      <c r="K315" s="102" t="s">
        <v>16</v>
      </c>
      <c r="L315" s="106"/>
    </row>
    <row r="316" spans="1:12" ht="42.75" customHeight="1">
      <c r="A316" s="106">
        <v>51</v>
      </c>
      <c r="B316" s="107">
        <v>44728.82916666667</v>
      </c>
      <c r="C316" s="102" t="s">
        <v>741</v>
      </c>
      <c r="D316" s="102" t="s">
        <v>972</v>
      </c>
      <c r="E316" s="106" t="s">
        <v>4850</v>
      </c>
      <c r="F316" s="107">
        <v>44742</v>
      </c>
      <c r="G316" s="107">
        <v>44743</v>
      </c>
      <c r="H316" s="108">
        <v>25000</v>
      </c>
      <c r="I316" s="108">
        <v>80212</v>
      </c>
      <c r="J316" s="102" t="s">
        <v>19</v>
      </c>
      <c r="K316" s="102" t="s">
        <v>16</v>
      </c>
      <c r="L316" s="106"/>
    </row>
    <row r="317" spans="1:12" ht="42.75" customHeight="1">
      <c r="A317" s="106">
        <v>52</v>
      </c>
      <c r="B317" s="107">
        <v>44729.53125</v>
      </c>
      <c r="C317" s="102" t="s">
        <v>741</v>
      </c>
      <c r="D317" s="102" t="s">
        <v>911</v>
      </c>
      <c r="E317" s="106" t="s">
        <v>4851</v>
      </c>
      <c r="F317" s="107">
        <v>44743</v>
      </c>
      <c r="G317" s="107">
        <v>44743</v>
      </c>
      <c r="H317" s="108">
        <v>25000</v>
      </c>
      <c r="I317" s="108">
        <v>30000</v>
      </c>
      <c r="J317" s="102" t="s">
        <v>37</v>
      </c>
      <c r="K317" s="102" t="s">
        <v>16</v>
      </c>
      <c r="L317" s="106"/>
    </row>
    <row r="318" spans="1:12" ht="42.75" customHeight="1">
      <c r="A318" s="106">
        <v>53</v>
      </c>
      <c r="B318" s="107">
        <v>44728.82916666667</v>
      </c>
      <c r="C318" s="102" t="s">
        <v>741</v>
      </c>
      <c r="D318" s="102" t="s">
        <v>62</v>
      </c>
      <c r="E318" s="106" t="s">
        <v>4852</v>
      </c>
      <c r="F318" s="107">
        <v>44742</v>
      </c>
      <c r="G318" s="107">
        <v>44743</v>
      </c>
      <c r="H318" s="108">
        <v>25000</v>
      </c>
      <c r="I318" s="108">
        <v>851414</v>
      </c>
      <c r="J318" s="102" t="s">
        <v>19</v>
      </c>
      <c r="K318" s="102" t="s">
        <v>16</v>
      </c>
      <c r="L318" s="106"/>
    </row>
    <row r="319" spans="1:12" ht="42.75" customHeight="1">
      <c r="A319" s="106">
        <v>54</v>
      </c>
      <c r="B319" s="107">
        <v>44728.82916666667</v>
      </c>
      <c r="C319" s="102" t="s">
        <v>741</v>
      </c>
      <c r="D319" s="102" t="s">
        <v>229</v>
      </c>
      <c r="E319" s="106" t="s">
        <v>4853</v>
      </c>
      <c r="F319" s="107">
        <v>44742</v>
      </c>
      <c r="G319" s="107">
        <v>44743</v>
      </c>
      <c r="H319" s="108">
        <v>25000</v>
      </c>
      <c r="I319" s="108">
        <v>158400</v>
      </c>
      <c r="J319" s="102" t="s">
        <v>64</v>
      </c>
      <c r="K319" s="102" t="s">
        <v>16</v>
      </c>
      <c r="L319" s="106"/>
    </row>
    <row r="320" spans="1:12" ht="42.75" customHeight="1">
      <c r="A320" s="106">
        <v>55</v>
      </c>
      <c r="B320" s="107">
        <v>44728.828472222223</v>
      </c>
      <c r="C320" s="102" t="s">
        <v>741</v>
      </c>
      <c r="D320" s="102" t="s">
        <v>889</v>
      </c>
      <c r="E320" s="106" t="s">
        <v>4854</v>
      </c>
      <c r="F320" s="107">
        <v>44742</v>
      </c>
      <c r="G320" s="107">
        <v>44743</v>
      </c>
      <c r="H320" s="108">
        <v>25000</v>
      </c>
      <c r="I320" s="108">
        <v>42972</v>
      </c>
      <c r="J320" s="102" t="s">
        <v>19</v>
      </c>
      <c r="K320" s="102" t="s">
        <v>16</v>
      </c>
      <c r="L320" s="106"/>
    </row>
    <row r="321" spans="1:12" ht="42.75" customHeight="1">
      <c r="A321" s="106">
        <v>56</v>
      </c>
      <c r="B321" s="107">
        <v>44728.827777777777</v>
      </c>
      <c r="C321" s="102" t="s">
        <v>741</v>
      </c>
      <c r="D321" s="102" t="s">
        <v>144</v>
      </c>
      <c r="E321" s="106" t="s">
        <v>4855</v>
      </c>
      <c r="F321" s="107">
        <v>44742</v>
      </c>
      <c r="G321" s="107">
        <v>44743</v>
      </c>
      <c r="H321" s="108">
        <v>25000</v>
      </c>
      <c r="I321" s="108">
        <v>31440</v>
      </c>
      <c r="J321" s="102" t="s">
        <v>19</v>
      </c>
      <c r="K321" s="102" t="s">
        <v>16</v>
      </c>
      <c r="L321" s="106"/>
    </row>
    <row r="322" spans="1:12" ht="42.75" customHeight="1">
      <c r="A322" s="106">
        <v>57</v>
      </c>
      <c r="B322" s="107">
        <v>44728.82916666667</v>
      </c>
      <c r="C322" s="102" t="s">
        <v>741</v>
      </c>
      <c r="D322" s="102" t="s">
        <v>43</v>
      </c>
      <c r="E322" s="106" t="s">
        <v>4856</v>
      </c>
      <c r="F322" s="107">
        <v>44742</v>
      </c>
      <c r="G322" s="107">
        <v>44743</v>
      </c>
      <c r="H322" s="108">
        <v>25000</v>
      </c>
      <c r="I322" s="108">
        <v>111925</v>
      </c>
      <c r="J322" s="102" t="s">
        <v>37</v>
      </c>
      <c r="K322" s="102" t="s">
        <v>16</v>
      </c>
      <c r="L322" s="106"/>
    </row>
    <row r="323" spans="1:12" ht="42.75" customHeight="1">
      <c r="A323" s="106">
        <v>58</v>
      </c>
      <c r="B323" s="107">
        <v>44728.82708333333</v>
      </c>
      <c r="C323" s="102" t="s">
        <v>741</v>
      </c>
      <c r="D323" s="102" t="s">
        <v>4857</v>
      </c>
      <c r="E323" s="106" t="s">
        <v>4858</v>
      </c>
      <c r="F323" s="107">
        <v>44742</v>
      </c>
      <c r="G323" s="107">
        <v>44743</v>
      </c>
      <c r="H323" s="108">
        <v>25000</v>
      </c>
      <c r="I323" s="108">
        <v>54426</v>
      </c>
      <c r="J323" s="102" t="s">
        <v>37</v>
      </c>
      <c r="K323" s="102" t="s">
        <v>16</v>
      </c>
      <c r="L323" s="106"/>
    </row>
    <row r="324" spans="1:12" ht="42.75" customHeight="1">
      <c r="A324" s="106">
        <v>59</v>
      </c>
      <c r="B324" s="107">
        <v>44728.761805555558</v>
      </c>
      <c r="C324" s="102" t="s">
        <v>741</v>
      </c>
      <c r="D324" s="102" t="s">
        <v>956</v>
      </c>
      <c r="E324" s="106" t="s">
        <v>4859</v>
      </c>
      <c r="F324" s="107">
        <v>44742</v>
      </c>
      <c r="G324" s="107">
        <v>44743</v>
      </c>
      <c r="H324" s="108">
        <v>25000</v>
      </c>
      <c r="I324" s="108">
        <v>25000</v>
      </c>
      <c r="J324" s="102" t="s">
        <v>19</v>
      </c>
      <c r="K324" s="102" t="s">
        <v>16</v>
      </c>
      <c r="L324" s="106"/>
    </row>
    <row r="325" spans="1:12" ht="42.75" customHeight="1">
      <c r="A325" s="106">
        <v>60</v>
      </c>
      <c r="B325" s="107">
        <v>44728.828472222223</v>
      </c>
      <c r="C325" s="102" t="s">
        <v>741</v>
      </c>
      <c r="D325" s="102" t="s">
        <v>900</v>
      </c>
      <c r="E325" s="106" t="s">
        <v>4860</v>
      </c>
      <c r="F325" s="107">
        <v>44742</v>
      </c>
      <c r="G325" s="107">
        <v>44743</v>
      </c>
      <c r="H325" s="108">
        <v>25000</v>
      </c>
      <c r="I325" s="108">
        <v>47000</v>
      </c>
      <c r="J325" s="102" t="s">
        <v>37</v>
      </c>
      <c r="K325" s="102" t="s">
        <v>16</v>
      </c>
      <c r="L325" s="106"/>
    </row>
    <row r="326" spans="1:12" ht="42.75" customHeight="1">
      <c r="A326" s="106">
        <v>61</v>
      </c>
      <c r="B326" s="107">
        <v>44728.82708333333</v>
      </c>
      <c r="C326" s="102" t="s">
        <v>741</v>
      </c>
      <c r="D326" s="102" t="s">
        <v>808</v>
      </c>
      <c r="E326" s="106" t="s">
        <v>4861</v>
      </c>
      <c r="F326" s="107">
        <v>44742</v>
      </c>
      <c r="G326" s="107">
        <v>44743</v>
      </c>
      <c r="H326" s="108">
        <v>25000</v>
      </c>
      <c r="I326" s="108">
        <v>24400</v>
      </c>
      <c r="J326" s="102" t="s">
        <v>19</v>
      </c>
      <c r="K326" s="102" t="s">
        <v>16</v>
      </c>
      <c r="L326" s="106"/>
    </row>
    <row r="327" spans="1:12" ht="42.75" customHeight="1">
      <c r="A327" s="106">
        <v>62</v>
      </c>
      <c r="B327" s="107">
        <v>44728.82708333333</v>
      </c>
      <c r="C327" s="102" t="s">
        <v>741</v>
      </c>
      <c r="D327" s="102" t="s">
        <v>849</v>
      </c>
      <c r="E327" s="106" t="s">
        <v>4862</v>
      </c>
      <c r="F327" s="107">
        <v>44742</v>
      </c>
      <c r="G327" s="107">
        <v>44743</v>
      </c>
      <c r="H327" s="108">
        <v>25000</v>
      </c>
      <c r="I327" s="108">
        <v>30000</v>
      </c>
      <c r="J327" s="102" t="s">
        <v>19</v>
      </c>
      <c r="K327" s="102" t="s">
        <v>16</v>
      </c>
      <c r="L327" s="106"/>
    </row>
    <row r="328" spans="1:12" ht="42.75" customHeight="1">
      <c r="A328" s="106">
        <v>63</v>
      </c>
      <c r="B328" s="107">
        <v>44728.826388888891</v>
      </c>
      <c r="C328" s="102" t="s">
        <v>741</v>
      </c>
      <c r="D328" s="102" t="s">
        <v>961</v>
      </c>
      <c r="E328" s="106" t="s">
        <v>4863</v>
      </c>
      <c r="F328" s="107">
        <v>44742</v>
      </c>
      <c r="G328" s="107">
        <v>44743</v>
      </c>
      <c r="H328" s="108">
        <v>25000</v>
      </c>
      <c r="I328" s="108">
        <v>41000</v>
      </c>
      <c r="J328" s="102" t="s">
        <v>37</v>
      </c>
      <c r="K328" s="102" t="s">
        <v>16</v>
      </c>
      <c r="L328" s="106"/>
    </row>
    <row r="329" spans="1:12" ht="42.75" customHeight="1">
      <c r="A329" s="106">
        <v>64</v>
      </c>
      <c r="B329" s="107">
        <v>44728.826388888891</v>
      </c>
      <c r="C329" s="102" t="s">
        <v>741</v>
      </c>
      <c r="D329" s="102" t="s">
        <v>908</v>
      </c>
      <c r="E329" s="106" t="s">
        <v>781</v>
      </c>
      <c r="F329" s="107">
        <v>44742</v>
      </c>
      <c r="G329" s="107">
        <v>44743</v>
      </c>
      <c r="H329" s="108">
        <v>25000</v>
      </c>
      <c r="I329" s="108">
        <v>63400</v>
      </c>
      <c r="J329" s="102" t="s">
        <v>19</v>
      </c>
      <c r="K329" s="102" t="s">
        <v>16</v>
      </c>
      <c r="L329" s="106"/>
    </row>
    <row r="330" spans="1:12" ht="42.75" customHeight="1">
      <c r="A330" s="106">
        <v>65</v>
      </c>
      <c r="B330" s="107">
        <v>44728.826388888891</v>
      </c>
      <c r="C330" s="102" t="s">
        <v>741</v>
      </c>
      <c r="D330" s="102" t="s">
        <v>35</v>
      </c>
      <c r="E330" s="106" t="s">
        <v>4864</v>
      </c>
      <c r="F330" s="107">
        <v>44742</v>
      </c>
      <c r="G330" s="107">
        <v>44743</v>
      </c>
      <c r="H330" s="108">
        <v>25000</v>
      </c>
      <c r="I330" s="108">
        <v>212033</v>
      </c>
      <c r="J330" s="102" t="s">
        <v>37</v>
      </c>
      <c r="K330" s="102" t="s">
        <v>16</v>
      </c>
      <c r="L330" s="106"/>
    </row>
    <row r="331" spans="1:12" ht="42.75" customHeight="1">
      <c r="A331" s="106">
        <v>66</v>
      </c>
      <c r="B331" s="107">
        <v>44728.825694444444</v>
      </c>
      <c r="C331" s="102" t="s">
        <v>741</v>
      </c>
      <c r="D331" s="102" t="s">
        <v>877</v>
      </c>
      <c r="E331" s="106" t="s">
        <v>878</v>
      </c>
      <c r="F331" s="107">
        <v>44742</v>
      </c>
      <c r="G331" s="107">
        <v>44743</v>
      </c>
      <c r="H331" s="108">
        <v>25000</v>
      </c>
      <c r="I331" s="108">
        <v>36000</v>
      </c>
      <c r="J331" s="102" t="s">
        <v>37</v>
      </c>
      <c r="K331" s="102" t="s">
        <v>16</v>
      </c>
      <c r="L331" s="106"/>
    </row>
    <row r="332" spans="1:12" ht="42.75" customHeight="1">
      <c r="A332" s="106">
        <v>67</v>
      </c>
      <c r="B332" s="107">
        <v>44728.825694444444</v>
      </c>
      <c r="C332" s="102" t="s">
        <v>741</v>
      </c>
      <c r="D332" s="102" t="s">
        <v>217</v>
      </c>
      <c r="E332" s="106" t="s">
        <v>4865</v>
      </c>
      <c r="F332" s="107">
        <v>44742</v>
      </c>
      <c r="G332" s="107">
        <v>44743</v>
      </c>
      <c r="H332" s="108">
        <v>25000</v>
      </c>
      <c r="I332" s="108">
        <v>70000</v>
      </c>
      <c r="J332" s="102" t="s">
        <v>19</v>
      </c>
      <c r="K332" s="102" t="s">
        <v>16</v>
      </c>
      <c r="L332" s="106"/>
    </row>
    <row r="333" spans="1:12" ht="42.75" customHeight="1">
      <c r="A333" s="106">
        <v>68</v>
      </c>
      <c r="B333" s="107">
        <v>44728.825694444444</v>
      </c>
      <c r="C333" s="102" t="s">
        <v>741</v>
      </c>
      <c r="D333" s="102" t="s">
        <v>864</v>
      </c>
      <c r="E333" s="106" t="s">
        <v>4866</v>
      </c>
      <c r="F333" s="107">
        <v>44742</v>
      </c>
      <c r="G333" s="107">
        <v>44743</v>
      </c>
      <c r="H333" s="108">
        <v>25000</v>
      </c>
      <c r="I333" s="108">
        <v>71777</v>
      </c>
      <c r="J333" s="102" t="s">
        <v>19</v>
      </c>
      <c r="K333" s="102" t="s">
        <v>16</v>
      </c>
      <c r="L333" s="106"/>
    </row>
    <row r="334" spans="1:12" ht="42.75" customHeight="1">
      <c r="A334" s="106">
        <v>69</v>
      </c>
      <c r="B334" s="107">
        <v>44728.825694444444</v>
      </c>
      <c r="C334" s="102" t="s">
        <v>741</v>
      </c>
      <c r="D334" s="102" t="s">
        <v>865</v>
      </c>
      <c r="E334" s="106" t="s">
        <v>198</v>
      </c>
      <c r="F334" s="107">
        <v>44742</v>
      </c>
      <c r="G334" s="107">
        <v>44743</v>
      </c>
      <c r="H334" s="108">
        <v>25000</v>
      </c>
      <c r="I334" s="108">
        <v>168472</v>
      </c>
      <c r="J334" s="102" t="s">
        <v>19</v>
      </c>
      <c r="K334" s="102" t="s">
        <v>16</v>
      </c>
      <c r="L334" s="106"/>
    </row>
    <row r="335" spans="1:12" ht="42.75" customHeight="1">
      <c r="A335" s="106">
        <v>70</v>
      </c>
      <c r="B335" s="107">
        <v>44728.825694444444</v>
      </c>
      <c r="C335" s="102" t="s">
        <v>741</v>
      </c>
      <c r="D335" s="102" t="s">
        <v>910</v>
      </c>
      <c r="E335" s="106" t="s">
        <v>162</v>
      </c>
      <c r="F335" s="107">
        <v>44742</v>
      </c>
      <c r="G335" s="107">
        <v>44743</v>
      </c>
      <c r="H335" s="108">
        <v>25000</v>
      </c>
      <c r="I335" s="108">
        <v>37000</v>
      </c>
      <c r="J335" s="102" t="s">
        <v>19</v>
      </c>
      <c r="K335" s="102" t="s">
        <v>16</v>
      </c>
      <c r="L335" s="106"/>
    </row>
    <row r="336" spans="1:12" ht="42.75" customHeight="1">
      <c r="A336" s="106">
        <v>71</v>
      </c>
      <c r="B336" s="107">
        <v>44728.825694444444</v>
      </c>
      <c r="C336" s="102" t="s">
        <v>741</v>
      </c>
      <c r="D336" s="102" t="s">
        <v>874</v>
      </c>
      <c r="E336" s="106" t="s">
        <v>913</v>
      </c>
      <c r="F336" s="107">
        <v>44742</v>
      </c>
      <c r="G336" s="107">
        <v>44743</v>
      </c>
      <c r="H336" s="108">
        <v>25000</v>
      </c>
      <c r="I336" s="108">
        <v>34000</v>
      </c>
      <c r="J336" s="102" t="s">
        <v>19</v>
      </c>
      <c r="K336" s="102" t="s">
        <v>16</v>
      </c>
      <c r="L336" s="106"/>
    </row>
    <row r="337" spans="1:12" ht="42.75" customHeight="1">
      <c r="A337" s="106">
        <v>72</v>
      </c>
      <c r="B337" s="107">
        <v>44728.825694444444</v>
      </c>
      <c r="C337" s="102" t="s">
        <v>741</v>
      </c>
      <c r="D337" s="102" t="s">
        <v>2316</v>
      </c>
      <c r="E337" s="106" t="s">
        <v>4867</v>
      </c>
      <c r="F337" s="107">
        <v>44742</v>
      </c>
      <c r="G337" s="107">
        <v>44743</v>
      </c>
      <c r="H337" s="108">
        <v>25000</v>
      </c>
      <c r="I337" s="108">
        <v>49000</v>
      </c>
      <c r="J337" s="102" t="s">
        <v>37</v>
      </c>
      <c r="K337" s="102" t="s">
        <v>16</v>
      </c>
      <c r="L337" s="106"/>
    </row>
    <row r="338" spans="1:12" ht="42.75" customHeight="1">
      <c r="A338" s="106">
        <v>73</v>
      </c>
      <c r="B338" s="107">
        <v>44728.824305555558</v>
      </c>
      <c r="C338" s="102" t="s">
        <v>741</v>
      </c>
      <c r="D338" s="102" t="s">
        <v>55</v>
      </c>
      <c r="E338" s="106" t="s">
        <v>4868</v>
      </c>
      <c r="F338" s="107">
        <v>44742</v>
      </c>
      <c r="G338" s="107">
        <v>44743</v>
      </c>
      <c r="H338" s="108">
        <v>25000</v>
      </c>
      <c r="I338" s="108">
        <v>130173</v>
      </c>
      <c r="J338" s="102" t="s">
        <v>37</v>
      </c>
      <c r="K338" s="102" t="s">
        <v>16</v>
      </c>
      <c r="L338" s="106"/>
    </row>
    <row r="339" spans="1:12" ht="42.75" customHeight="1">
      <c r="A339" s="106">
        <v>74</v>
      </c>
      <c r="B339" s="107">
        <v>44728.831250000003</v>
      </c>
      <c r="C339" s="102" t="s">
        <v>741</v>
      </c>
      <c r="D339" s="102" t="s">
        <v>4454</v>
      </c>
      <c r="E339" s="106" t="s">
        <v>1532</v>
      </c>
      <c r="F339" s="107">
        <v>44742</v>
      </c>
      <c r="G339" s="107">
        <v>44743</v>
      </c>
      <c r="H339" s="108">
        <v>25000</v>
      </c>
      <c r="I339" s="108">
        <v>28104</v>
      </c>
      <c r="J339" s="102" t="s">
        <v>19</v>
      </c>
      <c r="K339" s="102" t="s">
        <v>16</v>
      </c>
      <c r="L339" s="106"/>
    </row>
    <row r="340" spans="1:12" ht="42.75" customHeight="1">
      <c r="A340" s="106">
        <v>75</v>
      </c>
      <c r="B340" s="107">
        <v>44728.833333333336</v>
      </c>
      <c r="C340" s="102" t="s">
        <v>741</v>
      </c>
      <c r="D340" s="102" t="s">
        <v>927</v>
      </c>
      <c r="E340" s="106" t="s">
        <v>4869</v>
      </c>
      <c r="F340" s="107">
        <v>44743</v>
      </c>
      <c r="G340" s="107">
        <v>44743</v>
      </c>
      <c r="H340" s="108">
        <v>25000</v>
      </c>
      <c r="I340" s="108">
        <v>34750</v>
      </c>
      <c r="J340" s="102" t="s">
        <v>37</v>
      </c>
      <c r="K340" s="102" t="s">
        <v>16</v>
      </c>
      <c r="L340" s="106"/>
    </row>
    <row r="341" spans="1:12" ht="42.75" customHeight="1">
      <c r="A341" s="106">
        <v>76</v>
      </c>
      <c r="B341" s="107">
        <v>44728.834722222222</v>
      </c>
      <c r="C341" s="102" t="s">
        <v>741</v>
      </c>
      <c r="D341" s="102" t="s">
        <v>944</v>
      </c>
      <c r="E341" s="106" t="s">
        <v>4870</v>
      </c>
      <c r="F341" s="107">
        <v>44743</v>
      </c>
      <c r="G341" s="107">
        <v>44743</v>
      </c>
      <c r="H341" s="108">
        <v>25000</v>
      </c>
      <c r="I341" s="108">
        <v>30240</v>
      </c>
      <c r="J341" s="102" t="s">
        <v>37</v>
      </c>
      <c r="K341" s="102" t="s">
        <v>16</v>
      </c>
      <c r="L341" s="106"/>
    </row>
    <row r="342" spans="1:12" ht="42.75" customHeight="1">
      <c r="A342" s="106">
        <v>77</v>
      </c>
      <c r="B342" s="107">
        <v>44729.480555555558</v>
      </c>
      <c r="C342" s="102" t="s">
        <v>741</v>
      </c>
      <c r="D342" s="102" t="s">
        <v>361</v>
      </c>
      <c r="E342" s="106" t="s">
        <v>4871</v>
      </c>
      <c r="F342" s="107">
        <v>44743</v>
      </c>
      <c r="G342" s="107">
        <v>44743</v>
      </c>
      <c r="H342" s="108">
        <v>25000</v>
      </c>
      <c r="I342" s="108">
        <v>1823216</v>
      </c>
      <c r="J342" s="102" t="s">
        <v>73</v>
      </c>
      <c r="K342" s="102" t="s">
        <v>16</v>
      </c>
      <c r="L342" s="106"/>
    </row>
    <row r="343" spans="1:12" ht="42.75" customHeight="1">
      <c r="A343" s="106">
        <v>78</v>
      </c>
      <c r="B343" s="107">
        <v>44729.482638888891</v>
      </c>
      <c r="C343" s="102" t="s">
        <v>741</v>
      </c>
      <c r="D343" s="102" t="s">
        <v>1707</v>
      </c>
      <c r="E343" s="106" t="s">
        <v>4872</v>
      </c>
      <c r="F343" s="107">
        <v>44743</v>
      </c>
      <c r="G343" s="107">
        <v>44743</v>
      </c>
      <c r="H343" s="108">
        <v>25000</v>
      </c>
      <c r="I343" s="108">
        <v>72229</v>
      </c>
      <c r="J343" s="102" t="s">
        <v>73</v>
      </c>
      <c r="K343" s="102" t="s">
        <v>16</v>
      </c>
      <c r="L343" s="106"/>
    </row>
    <row r="344" spans="1:12" ht="42.75" customHeight="1">
      <c r="A344" s="106">
        <v>79</v>
      </c>
      <c r="B344" s="107">
        <v>44729.515972222223</v>
      </c>
      <c r="C344" s="102" t="s">
        <v>741</v>
      </c>
      <c r="D344" s="102" t="s">
        <v>4873</v>
      </c>
      <c r="E344" s="106" t="s">
        <v>4874</v>
      </c>
      <c r="F344" s="107">
        <v>44743</v>
      </c>
      <c r="G344" s="107">
        <v>44743</v>
      </c>
      <c r="H344" s="108">
        <v>25000</v>
      </c>
      <c r="I344" s="108">
        <v>33320</v>
      </c>
      <c r="J344" s="102" t="s">
        <v>37</v>
      </c>
      <c r="K344" s="102" t="s">
        <v>16</v>
      </c>
      <c r="L344" s="106"/>
    </row>
    <row r="345" spans="1:12" ht="42.75" customHeight="1">
      <c r="A345" s="106">
        <v>80</v>
      </c>
      <c r="B345" s="107">
        <v>44736.51458333333</v>
      </c>
      <c r="C345" s="102" t="s">
        <v>1031</v>
      </c>
      <c r="D345" s="102" t="s">
        <v>4875</v>
      </c>
      <c r="E345" s="106" t="s">
        <v>4876</v>
      </c>
      <c r="F345" s="107">
        <f>G345+14</f>
        <v>44448</v>
      </c>
      <c r="G345" s="107">
        <v>44434</v>
      </c>
      <c r="H345" s="108">
        <v>37450</v>
      </c>
      <c r="I345" s="108">
        <v>37450</v>
      </c>
      <c r="J345" s="102" t="s">
        <v>51</v>
      </c>
      <c r="K345" s="102" t="s">
        <v>16</v>
      </c>
      <c r="L345" s="106"/>
    </row>
    <row r="346" spans="1:12" ht="42.75" customHeight="1">
      <c r="A346" s="106">
        <v>81</v>
      </c>
      <c r="B346" s="107">
        <v>44721.486111111109</v>
      </c>
      <c r="C346" s="102" t="s">
        <v>1086</v>
      </c>
      <c r="D346" s="102" t="s">
        <v>4877</v>
      </c>
      <c r="E346" s="106" t="s">
        <v>4878</v>
      </c>
      <c r="F346" s="107">
        <v>44735</v>
      </c>
      <c r="G346" s="107">
        <v>44742</v>
      </c>
      <c r="H346" s="108">
        <v>191000</v>
      </c>
      <c r="I346" s="108">
        <v>191000</v>
      </c>
      <c r="J346" s="102" t="s">
        <v>37</v>
      </c>
      <c r="K346" s="102" t="s">
        <v>16</v>
      </c>
      <c r="L346" s="106"/>
    </row>
    <row r="347" spans="1:12" ht="42.75" customHeight="1">
      <c r="A347" s="106">
        <v>82</v>
      </c>
      <c r="B347" s="107">
        <v>44721.494444444441</v>
      </c>
      <c r="C347" s="102" t="s">
        <v>1112</v>
      </c>
      <c r="D347" s="102" t="s">
        <v>221</v>
      </c>
      <c r="E347" s="106" t="s">
        <v>527</v>
      </c>
      <c r="F347" s="107">
        <v>44735</v>
      </c>
      <c r="G347" s="107">
        <v>44743</v>
      </c>
      <c r="H347" s="108">
        <v>210000</v>
      </c>
      <c r="I347" s="108">
        <v>300000</v>
      </c>
      <c r="J347" s="102" t="s">
        <v>19</v>
      </c>
      <c r="K347" s="102" t="s">
        <v>16</v>
      </c>
      <c r="L347" s="106"/>
    </row>
    <row r="348" spans="1:12" ht="42.75" customHeight="1">
      <c r="A348" s="106">
        <v>83</v>
      </c>
      <c r="B348" s="107">
        <v>44721.49722222222</v>
      </c>
      <c r="C348" s="102" t="s">
        <v>1112</v>
      </c>
      <c r="D348" s="102" t="s">
        <v>76</v>
      </c>
      <c r="E348" s="106" t="s">
        <v>4879</v>
      </c>
      <c r="F348" s="107">
        <v>44735</v>
      </c>
      <c r="G348" s="107">
        <v>44743</v>
      </c>
      <c r="H348" s="108">
        <v>100000</v>
      </c>
      <c r="I348" s="108">
        <v>150000</v>
      </c>
      <c r="J348" s="102" t="s">
        <v>19</v>
      </c>
      <c r="K348" s="102" t="s">
        <v>16</v>
      </c>
      <c r="L348" s="106"/>
    </row>
    <row r="349" spans="1:12" ht="42.75" customHeight="1">
      <c r="A349" s="106">
        <v>84</v>
      </c>
      <c r="B349" s="107">
        <v>44721.500694444447</v>
      </c>
      <c r="C349" s="102" t="s">
        <v>1112</v>
      </c>
      <c r="D349" s="102" t="s">
        <v>1170</v>
      </c>
      <c r="E349" s="106" t="s">
        <v>4880</v>
      </c>
      <c r="F349" s="107">
        <v>44735</v>
      </c>
      <c r="G349" s="107">
        <v>44774</v>
      </c>
      <c r="H349" s="108">
        <v>300000</v>
      </c>
      <c r="I349" s="108">
        <v>600000</v>
      </c>
      <c r="J349" s="102" t="s">
        <v>19</v>
      </c>
      <c r="K349" s="102" t="s">
        <v>16</v>
      </c>
      <c r="L349" s="106"/>
    </row>
    <row r="350" spans="1:12" ht="42.75" customHeight="1">
      <c r="A350" s="106">
        <v>85</v>
      </c>
      <c r="B350" s="107">
        <v>44721.548611111109</v>
      </c>
      <c r="C350" s="102" t="s">
        <v>1112</v>
      </c>
      <c r="D350" s="102" t="s">
        <v>121</v>
      </c>
      <c r="E350" s="106" t="s">
        <v>1185</v>
      </c>
      <c r="F350" s="107">
        <v>44735</v>
      </c>
      <c r="G350" s="107">
        <v>44774</v>
      </c>
      <c r="H350" s="108">
        <v>40000</v>
      </c>
      <c r="I350" s="108">
        <v>250000</v>
      </c>
      <c r="J350" s="102" t="s">
        <v>19</v>
      </c>
      <c r="K350" s="102" t="s">
        <v>16</v>
      </c>
      <c r="L350" s="106"/>
    </row>
    <row r="351" spans="1:12" ht="42.75" customHeight="1">
      <c r="A351" s="106">
        <v>86</v>
      </c>
      <c r="B351" s="107">
        <v>44721.579861111109</v>
      </c>
      <c r="C351" s="102" t="s">
        <v>1112</v>
      </c>
      <c r="D351" s="102" t="s">
        <v>765</v>
      </c>
      <c r="E351" s="106" t="s">
        <v>1185</v>
      </c>
      <c r="F351" s="107">
        <v>44735</v>
      </c>
      <c r="G351" s="107">
        <v>44774</v>
      </c>
      <c r="H351" s="108">
        <v>40000</v>
      </c>
      <c r="I351" s="108">
        <v>250000</v>
      </c>
      <c r="J351" s="102" t="s">
        <v>19</v>
      </c>
      <c r="K351" s="102" t="s">
        <v>16</v>
      </c>
      <c r="L351" s="106"/>
    </row>
    <row r="352" spans="1:12" ht="42.75" customHeight="1">
      <c r="A352" s="106">
        <v>87</v>
      </c>
      <c r="B352" s="107">
        <v>44721.506944444445</v>
      </c>
      <c r="C352" s="102" t="s">
        <v>1112</v>
      </c>
      <c r="D352" s="102" t="s">
        <v>134</v>
      </c>
      <c r="E352" s="106" t="s">
        <v>1185</v>
      </c>
      <c r="F352" s="107">
        <v>44735</v>
      </c>
      <c r="G352" s="107">
        <v>44743</v>
      </c>
      <c r="H352" s="108">
        <v>40000</v>
      </c>
      <c r="I352" s="108">
        <v>200000</v>
      </c>
      <c r="J352" s="102" t="s">
        <v>19</v>
      </c>
      <c r="K352" s="102" t="s">
        <v>16</v>
      </c>
      <c r="L352" s="106"/>
    </row>
    <row r="353" spans="1:12" ht="42.75" customHeight="1">
      <c r="A353" s="106">
        <v>88</v>
      </c>
      <c r="B353" s="107">
        <v>44722.34375</v>
      </c>
      <c r="C353" s="102" t="s">
        <v>1112</v>
      </c>
      <c r="D353" s="102" t="s">
        <v>340</v>
      </c>
      <c r="E353" s="106" t="s">
        <v>1185</v>
      </c>
      <c r="F353" s="107">
        <v>44736</v>
      </c>
      <c r="G353" s="107">
        <v>44774</v>
      </c>
      <c r="H353" s="108">
        <v>40000</v>
      </c>
      <c r="I353" s="108">
        <v>200000</v>
      </c>
      <c r="J353" s="102" t="s">
        <v>19</v>
      </c>
      <c r="K353" s="102" t="s">
        <v>16</v>
      </c>
      <c r="L353" s="106"/>
    </row>
    <row r="354" spans="1:12" ht="42.75" customHeight="1">
      <c r="A354" s="106">
        <v>89</v>
      </c>
      <c r="B354" s="107">
        <v>44734.899305555555</v>
      </c>
      <c r="C354" s="102" t="s">
        <v>1112</v>
      </c>
      <c r="D354" s="102" t="s">
        <v>2531</v>
      </c>
      <c r="E354" s="106" t="s">
        <v>198</v>
      </c>
      <c r="F354" s="107">
        <v>44750</v>
      </c>
      <c r="G354" s="107">
        <v>44743</v>
      </c>
      <c r="H354" s="108">
        <v>25000</v>
      </c>
      <c r="I354" s="108">
        <v>35000</v>
      </c>
      <c r="J354" s="102" t="s">
        <v>73</v>
      </c>
      <c r="K354" s="102" t="s">
        <v>16</v>
      </c>
      <c r="L354" s="106"/>
    </row>
    <row r="355" spans="1:12" ht="42.75" customHeight="1">
      <c r="A355" s="106">
        <v>90</v>
      </c>
      <c r="B355" s="107">
        <v>44713.387499999997</v>
      </c>
      <c r="C355" s="102" t="s">
        <v>1198</v>
      </c>
      <c r="D355" s="102" t="s">
        <v>1275</v>
      </c>
      <c r="E355" s="106" t="s">
        <v>29</v>
      </c>
      <c r="F355" s="107">
        <v>44727</v>
      </c>
      <c r="G355" s="107">
        <v>44727</v>
      </c>
      <c r="H355" s="108">
        <v>60000</v>
      </c>
      <c r="I355" s="108">
        <v>70000</v>
      </c>
      <c r="J355" s="102" t="s">
        <v>15</v>
      </c>
      <c r="K355" s="102" t="s">
        <v>16</v>
      </c>
      <c r="L355" s="106"/>
    </row>
    <row r="356" spans="1:12" ht="42.75" customHeight="1">
      <c r="A356" s="106">
        <v>91</v>
      </c>
      <c r="B356" s="107">
        <v>44718.609722222223</v>
      </c>
      <c r="C356" s="102" t="s">
        <v>1198</v>
      </c>
      <c r="D356" s="102" t="s">
        <v>1273</v>
      </c>
      <c r="E356" s="106" t="s">
        <v>4881</v>
      </c>
      <c r="F356" s="107">
        <v>44732</v>
      </c>
      <c r="G356" s="107">
        <v>44805</v>
      </c>
      <c r="H356" s="108">
        <v>50000</v>
      </c>
      <c r="I356" s="108">
        <v>60000</v>
      </c>
      <c r="J356" s="102" t="s">
        <v>19</v>
      </c>
      <c r="K356" s="102" t="s">
        <v>16</v>
      </c>
      <c r="L356" s="106"/>
    </row>
    <row r="357" spans="1:12" ht="42.75" customHeight="1">
      <c r="A357" s="106">
        <v>92</v>
      </c>
      <c r="B357" s="107">
        <v>44718.594444444447</v>
      </c>
      <c r="C357" s="102" t="s">
        <v>1198</v>
      </c>
      <c r="D357" s="102" t="s">
        <v>530</v>
      </c>
      <c r="E357" s="106" t="s">
        <v>4882</v>
      </c>
      <c r="F357" s="107">
        <v>44732</v>
      </c>
      <c r="G357" s="107">
        <v>44743</v>
      </c>
      <c r="H357" s="108">
        <v>45000</v>
      </c>
      <c r="I357" s="108">
        <v>55000</v>
      </c>
      <c r="J357" s="102" t="s">
        <v>19</v>
      </c>
      <c r="K357" s="102" t="s">
        <v>16</v>
      </c>
      <c r="L357" s="106"/>
    </row>
    <row r="358" spans="1:12" ht="42.75" customHeight="1">
      <c r="A358" s="106">
        <v>93</v>
      </c>
      <c r="B358" s="107">
        <v>44718.59652777778</v>
      </c>
      <c r="C358" s="102" t="s">
        <v>1198</v>
      </c>
      <c r="D358" s="102" t="s">
        <v>1819</v>
      </c>
      <c r="E358" s="106" t="s">
        <v>4883</v>
      </c>
      <c r="F358" s="107">
        <v>44732</v>
      </c>
      <c r="G358" s="107">
        <v>44743</v>
      </c>
      <c r="H358" s="108">
        <v>40000</v>
      </c>
      <c r="I358" s="108">
        <v>50000</v>
      </c>
      <c r="J358" s="102" t="s">
        <v>19</v>
      </c>
      <c r="K358" s="102" t="s">
        <v>16</v>
      </c>
      <c r="L358" s="106"/>
    </row>
    <row r="359" spans="1:12" ht="42.75" customHeight="1">
      <c r="A359" s="106">
        <v>94</v>
      </c>
      <c r="B359" s="107">
        <v>44718.611805555556</v>
      </c>
      <c r="C359" s="102" t="s">
        <v>1198</v>
      </c>
      <c r="D359" s="102" t="s">
        <v>1230</v>
      </c>
      <c r="E359" s="106" t="s">
        <v>4884</v>
      </c>
      <c r="F359" s="107">
        <v>44732</v>
      </c>
      <c r="G359" s="107">
        <v>44776</v>
      </c>
      <c r="H359" s="108">
        <v>162000</v>
      </c>
      <c r="I359" s="108">
        <v>175000</v>
      </c>
      <c r="J359" s="102" t="s">
        <v>19</v>
      </c>
      <c r="K359" s="102" t="s">
        <v>16</v>
      </c>
      <c r="L359" s="106"/>
    </row>
    <row r="360" spans="1:12" ht="42.75" customHeight="1">
      <c r="A360" s="106">
        <v>95</v>
      </c>
      <c r="B360" s="107">
        <v>44718.612500000003</v>
      </c>
      <c r="C360" s="102" t="s">
        <v>1198</v>
      </c>
      <c r="D360" s="102" t="s">
        <v>1231</v>
      </c>
      <c r="E360" s="106" t="s">
        <v>2624</v>
      </c>
      <c r="F360" s="107">
        <v>44732</v>
      </c>
      <c r="G360" s="107">
        <v>44776</v>
      </c>
      <c r="H360" s="108">
        <v>220000</v>
      </c>
      <c r="I360" s="108">
        <v>240000</v>
      </c>
      <c r="J360" s="102" t="s">
        <v>19</v>
      </c>
      <c r="K360" s="102" t="s">
        <v>16</v>
      </c>
      <c r="L360" s="106"/>
    </row>
    <row r="361" spans="1:12" ht="42.75" customHeight="1">
      <c r="A361" s="106">
        <v>96</v>
      </c>
      <c r="B361" s="107">
        <v>44718.604861111111</v>
      </c>
      <c r="C361" s="102" t="s">
        <v>1198</v>
      </c>
      <c r="D361" s="102" t="s">
        <v>181</v>
      </c>
      <c r="E361" s="106" t="s">
        <v>2633</v>
      </c>
      <c r="F361" s="107">
        <v>44732</v>
      </c>
      <c r="G361" s="107">
        <v>44774</v>
      </c>
      <c r="H361" s="108">
        <v>180000</v>
      </c>
      <c r="I361" s="108">
        <v>190000</v>
      </c>
      <c r="J361" s="102" t="s">
        <v>19</v>
      </c>
      <c r="K361" s="102" t="s">
        <v>16</v>
      </c>
      <c r="L361" s="106"/>
    </row>
    <row r="362" spans="1:12" ht="42.75" customHeight="1">
      <c r="A362" s="106">
        <v>97</v>
      </c>
      <c r="B362" s="107">
        <v>44718.607638888891</v>
      </c>
      <c r="C362" s="102" t="s">
        <v>1198</v>
      </c>
      <c r="D362" s="102" t="s">
        <v>248</v>
      </c>
      <c r="E362" s="106" t="s">
        <v>2633</v>
      </c>
      <c r="F362" s="107">
        <v>44732</v>
      </c>
      <c r="G362" s="107">
        <v>44774</v>
      </c>
      <c r="H362" s="108">
        <v>200000</v>
      </c>
      <c r="I362" s="108">
        <v>210000</v>
      </c>
      <c r="J362" s="102" t="s">
        <v>19</v>
      </c>
      <c r="K362" s="102" t="s">
        <v>16</v>
      </c>
      <c r="L362" s="106"/>
    </row>
    <row r="363" spans="1:12" ht="42.75" customHeight="1">
      <c r="A363" s="106">
        <v>98</v>
      </c>
      <c r="B363" s="107">
        <v>44718.715277777781</v>
      </c>
      <c r="C363" s="102" t="s">
        <v>1198</v>
      </c>
      <c r="D363" s="102" t="s">
        <v>76</v>
      </c>
      <c r="E363" s="106" t="s">
        <v>4825</v>
      </c>
      <c r="F363" s="107">
        <v>44732</v>
      </c>
      <c r="G363" s="107">
        <v>44743</v>
      </c>
      <c r="H363" s="108">
        <v>125000</v>
      </c>
      <c r="I363" s="108">
        <v>135000</v>
      </c>
      <c r="J363" s="102" t="s">
        <v>19</v>
      </c>
      <c r="K363" s="102" t="s">
        <v>16</v>
      </c>
      <c r="L363" s="106"/>
    </row>
    <row r="364" spans="1:12" ht="42.75" customHeight="1">
      <c r="A364" s="106">
        <v>99</v>
      </c>
      <c r="B364" s="107">
        <v>44718.717361111114</v>
      </c>
      <c r="C364" s="102" t="s">
        <v>1198</v>
      </c>
      <c r="D364" s="102" t="s">
        <v>76</v>
      </c>
      <c r="E364" s="106" t="s">
        <v>4885</v>
      </c>
      <c r="F364" s="107">
        <v>44732</v>
      </c>
      <c r="G364" s="107">
        <v>44743</v>
      </c>
      <c r="H364" s="108">
        <v>50000</v>
      </c>
      <c r="I364" s="108">
        <v>60000</v>
      </c>
      <c r="J364" s="102" t="s">
        <v>19</v>
      </c>
      <c r="K364" s="102" t="s">
        <v>16</v>
      </c>
      <c r="L364" s="106"/>
    </row>
    <row r="365" spans="1:12" ht="42.75" customHeight="1">
      <c r="A365" s="106">
        <v>100</v>
      </c>
      <c r="B365" s="107">
        <v>44718.728472222225</v>
      </c>
      <c r="C365" s="102" t="s">
        <v>1198</v>
      </c>
      <c r="D365" s="102" t="s">
        <v>360</v>
      </c>
      <c r="E365" s="106" t="s">
        <v>2633</v>
      </c>
      <c r="F365" s="107">
        <v>44732</v>
      </c>
      <c r="G365" s="107">
        <v>44743</v>
      </c>
      <c r="H365" s="108">
        <v>25000</v>
      </c>
      <c r="I365" s="108">
        <v>35000</v>
      </c>
      <c r="J365" s="102" t="s">
        <v>19</v>
      </c>
      <c r="K365" s="102" t="s">
        <v>16</v>
      </c>
      <c r="L365" s="106"/>
    </row>
    <row r="366" spans="1:12" ht="42.75" customHeight="1">
      <c r="A366" s="106">
        <v>101</v>
      </c>
      <c r="B366" s="107">
        <v>44718.729861111111</v>
      </c>
      <c r="C366" s="102" t="s">
        <v>1198</v>
      </c>
      <c r="D366" s="102" t="s">
        <v>1269</v>
      </c>
      <c r="E366" s="106" t="s">
        <v>4886</v>
      </c>
      <c r="F366" s="107">
        <v>44732</v>
      </c>
      <c r="G366" s="107">
        <v>44743</v>
      </c>
      <c r="H366" s="108">
        <v>35000</v>
      </c>
      <c r="I366" s="108">
        <v>40000</v>
      </c>
      <c r="J366" s="102" t="s">
        <v>19</v>
      </c>
      <c r="K366" s="102" t="s">
        <v>16</v>
      </c>
      <c r="L366" s="106"/>
    </row>
    <row r="367" spans="1:12" ht="42.75" customHeight="1">
      <c r="A367" s="106">
        <v>102</v>
      </c>
      <c r="B367" s="107">
        <v>44718.73333333333</v>
      </c>
      <c r="C367" s="102" t="s">
        <v>1198</v>
      </c>
      <c r="D367" s="102" t="s">
        <v>1077</v>
      </c>
      <c r="E367" s="106" t="s">
        <v>4887</v>
      </c>
      <c r="F367" s="107">
        <v>44732</v>
      </c>
      <c r="G367" s="107">
        <v>44743</v>
      </c>
      <c r="H367" s="108">
        <v>25000</v>
      </c>
      <c r="I367" s="108">
        <v>35000</v>
      </c>
      <c r="J367" s="102" t="s">
        <v>19</v>
      </c>
      <c r="K367" s="102" t="s">
        <v>16</v>
      </c>
      <c r="L367" s="106"/>
    </row>
    <row r="368" spans="1:12" ht="42.75" customHeight="1">
      <c r="A368" s="106">
        <v>103</v>
      </c>
      <c r="B368" s="107">
        <v>44718.736805555556</v>
      </c>
      <c r="C368" s="102" t="s">
        <v>1198</v>
      </c>
      <c r="D368" s="102" t="s">
        <v>84</v>
      </c>
      <c r="E368" s="106" t="s">
        <v>85</v>
      </c>
      <c r="F368" s="107">
        <v>44732</v>
      </c>
      <c r="G368" s="107">
        <v>44743</v>
      </c>
      <c r="H368" s="108">
        <v>25000</v>
      </c>
      <c r="I368" s="108">
        <v>35000</v>
      </c>
      <c r="J368" s="102" t="s">
        <v>19</v>
      </c>
      <c r="K368" s="102" t="s">
        <v>16</v>
      </c>
      <c r="L368" s="106"/>
    </row>
    <row r="369" spans="1:12" ht="42.75" customHeight="1">
      <c r="A369" s="106">
        <v>104</v>
      </c>
      <c r="B369" s="107">
        <v>44718.738888888889</v>
      </c>
      <c r="C369" s="102" t="s">
        <v>1198</v>
      </c>
      <c r="D369" s="102" t="s">
        <v>65</v>
      </c>
      <c r="E369" s="106" t="s">
        <v>4888</v>
      </c>
      <c r="F369" s="107">
        <v>44732</v>
      </c>
      <c r="G369" s="107">
        <v>44743</v>
      </c>
      <c r="H369" s="108">
        <v>370000</v>
      </c>
      <c r="I369" s="108">
        <v>380000</v>
      </c>
      <c r="J369" s="102" t="s">
        <v>19</v>
      </c>
      <c r="K369" s="102" t="s">
        <v>16</v>
      </c>
      <c r="L369" s="106"/>
    </row>
    <row r="370" spans="1:12" ht="42.75" customHeight="1">
      <c r="A370" s="106">
        <v>105</v>
      </c>
      <c r="B370" s="107">
        <v>44719.454861111109</v>
      </c>
      <c r="C370" s="102" t="s">
        <v>1198</v>
      </c>
      <c r="D370" s="102" t="s">
        <v>1271</v>
      </c>
      <c r="E370" s="106" t="s">
        <v>2624</v>
      </c>
      <c r="F370" s="107">
        <v>44733</v>
      </c>
      <c r="G370" s="107">
        <v>44781</v>
      </c>
      <c r="H370" s="108">
        <v>30800</v>
      </c>
      <c r="I370" s="108">
        <v>40800</v>
      </c>
      <c r="J370" s="102" t="s">
        <v>15</v>
      </c>
      <c r="K370" s="102" t="s">
        <v>16</v>
      </c>
      <c r="L370" s="106"/>
    </row>
    <row r="371" spans="1:12" ht="42.75" customHeight="1">
      <c r="A371" s="106">
        <v>106</v>
      </c>
      <c r="B371" s="107">
        <v>44719.623611111114</v>
      </c>
      <c r="C371" s="102" t="s">
        <v>1198</v>
      </c>
      <c r="D371" s="102" t="s">
        <v>229</v>
      </c>
      <c r="E371" s="106" t="s">
        <v>4889</v>
      </c>
      <c r="F371" s="107">
        <v>44733</v>
      </c>
      <c r="G371" s="107">
        <v>44735</v>
      </c>
      <c r="H371" s="108">
        <v>82000</v>
      </c>
      <c r="I371" s="108">
        <v>90000</v>
      </c>
      <c r="J371" s="102" t="s">
        <v>15</v>
      </c>
      <c r="K371" s="102" t="s">
        <v>16</v>
      </c>
      <c r="L371" s="106"/>
    </row>
    <row r="372" spans="1:12" ht="42.75" customHeight="1">
      <c r="A372" s="106">
        <v>107</v>
      </c>
      <c r="B372" s="107">
        <v>44722.654861111114</v>
      </c>
      <c r="C372" s="102" t="s">
        <v>1198</v>
      </c>
      <c r="D372" s="102" t="s">
        <v>1218</v>
      </c>
      <c r="E372" s="106" t="s">
        <v>4436</v>
      </c>
      <c r="F372" s="107">
        <v>44736</v>
      </c>
      <c r="G372" s="107">
        <v>44743</v>
      </c>
      <c r="H372" s="108">
        <v>150000</v>
      </c>
      <c r="I372" s="108">
        <v>160000</v>
      </c>
      <c r="J372" s="102" t="s">
        <v>19</v>
      </c>
      <c r="K372" s="102" t="s">
        <v>16</v>
      </c>
      <c r="L372" s="106"/>
    </row>
    <row r="373" spans="1:12" ht="42.75" customHeight="1">
      <c r="A373" s="106">
        <v>108</v>
      </c>
      <c r="B373" s="107">
        <v>44722.668055555558</v>
      </c>
      <c r="C373" s="102" t="s">
        <v>1198</v>
      </c>
      <c r="D373" s="102" t="s">
        <v>747</v>
      </c>
      <c r="E373" s="106" t="s">
        <v>4890</v>
      </c>
      <c r="F373" s="107">
        <v>44736</v>
      </c>
      <c r="G373" s="107">
        <v>44743</v>
      </c>
      <c r="H373" s="108">
        <v>140000</v>
      </c>
      <c r="I373" s="108">
        <v>150000</v>
      </c>
      <c r="J373" s="102" t="s">
        <v>15</v>
      </c>
      <c r="K373" s="102" t="s">
        <v>16</v>
      </c>
      <c r="L373" s="106"/>
    </row>
    <row r="374" spans="1:12" ht="42.75" customHeight="1">
      <c r="A374" s="106">
        <v>109</v>
      </c>
      <c r="B374" s="107">
        <v>44729.631944444445</v>
      </c>
      <c r="C374" s="102" t="s">
        <v>1198</v>
      </c>
      <c r="D374" s="102" t="s">
        <v>3868</v>
      </c>
      <c r="E374" s="106" t="s">
        <v>4891</v>
      </c>
      <c r="F374" s="107">
        <f t="shared" ref="F374:F377" si="5">G374+14</f>
        <v>44762</v>
      </c>
      <c r="G374" s="107">
        <v>44748</v>
      </c>
      <c r="H374" s="108">
        <v>25000</v>
      </c>
      <c r="I374" s="108">
        <v>30000</v>
      </c>
      <c r="J374" s="102" t="s">
        <v>15</v>
      </c>
      <c r="K374" s="102" t="s">
        <v>16</v>
      </c>
      <c r="L374" s="106"/>
    </row>
    <row r="375" spans="1:12" ht="42.75" customHeight="1">
      <c r="A375" s="106">
        <v>110</v>
      </c>
      <c r="B375" s="107">
        <v>44721.818749999999</v>
      </c>
      <c r="C375" s="102" t="s">
        <v>1276</v>
      </c>
      <c r="D375" s="102" t="s">
        <v>4892</v>
      </c>
      <c r="E375" s="106" t="s">
        <v>4893</v>
      </c>
      <c r="F375" s="107">
        <f t="shared" si="5"/>
        <v>44753</v>
      </c>
      <c r="G375" s="107">
        <v>44739</v>
      </c>
      <c r="H375" s="108">
        <v>35555</v>
      </c>
      <c r="I375" s="108">
        <v>60000</v>
      </c>
      <c r="J375" s="102" t="s">
        <v>15</v>
      </c>
      <c r="K375" s="102" t="s">
        <v>16</v>
      </c>
      <c r="L375" s="106"/>
    </row>
    <row r="376" spans="1:12" ht="42.75" customHeight="1">
      <c r="A376" s="106">
        <v>111</v>
      </c>
      <c r="B376" s="107">
        <v>44736.732638888891</v>
      </c>
      <c r="C376" s="102" t="s">
        <v>1276</v>
      </c>
      <c r="D376" s="102" t="s">
        <v>1874</v>
      </c>
      <c r="E376" s="106" t="s">
        <v>50</v>
      </c>
      <c r="F376" s="107">
        <f t="shared" si="5"/>
        <v>44769</v>
      </c>
      <c r="G376" s="107">
        <v>44755</v>
      </c>
      <c r="H376" s="108">
        <v>150000</v>
      </c>
      <c r="I376" s="108">
        <v>250000</v>
      </c>
      <c r="J376" s="102" t="s">
        <v>15</v>
      </c>
      <c r="K376" s="102" t="s">
        <v>16</v>
      </c>
      <c r="L376" s="106"/>
    </row>
    <row r="377" spans="1:12" ht="42.75" customHeight="1">
      <c r="A377" s="106">
        <v>112</v>
      </c>
      <c r="B377" s="107">
        <v>44736.762499999997</v>
      </c>
      <c r="C377" s="102" t="s">
        <v>1276</v>
      </c>
      <c r="D377" s="102" t="s">
        <v>1744</v>
      </c>
      <c r="E377" s="106" t="s">
        <v>1320</v>
      </c>
      <c r="F377" s="107">
        <f t="shared" si="5"/>
        <v>44768</v>
      </c>
      <c r="G377" s="107">
        <v>44754</v>
      </c>
      <c r="H377" s="108">
        <v>100000</v>
      </c>
      <c r="I377" s="108">
        <v>150000</v>
      </c>
      <c r="J377" s="102" t="s">
        <v>15</v>
      </c>
      <c r="K377" s="102" t="s">
        <v>16</v>
      </c>
      <c r="L377" s="106"/>
    </row>
    <row r="378" spans="1:12" ht="42.75" customHeight="1">
      <c r="A378" s="106">
        <v>113</v>
      </c>
      <c r="B378" s="107">
        <v>44728.910416666666</v>
      </c>
      <c r="C378" s="102" t="s">
        <v>1400</v>
      </c>
      <c r="D378" s="102" t="s">
        <v>1027</v>
      </c>
      <c r="E378" s="106" t="s">
        <v>4894</v>
      </c>
      <c r="F378" s="107">
        <v>44743</v>
      </c>
      <c r="G378" s="107">
        <v>44743</v>
      </c>
      <c r="H378" s="108">
        <v>63130.35</v>
      </c>
      <c r="I378" s="108">
        <v>65000</v>
      </c>
      <c r="J378" s="102" t="s">
        <v>19</v>
      </c>
      <c r="K378" s="102" t="s">
        <v>16</v>
      </c>
      <c r="L378" s="106"/>
    </row>
    <row r="379" spans="1:12" ht="42.75" customHeight="1">
      <c r="A379" s="106">
        <v>114</v>
      </c>
      <c r="B379" s="107">
        <v>44728.931250000001</v>
      </c>
      <c r="C379" s="102" t="s">
        <v>1400</v>
      </c>
      <c r="D379" s="102" t="s">
        <v>76</v>
      </c>
      <c r="E379" s="106" t="s">
        <v>4895</v>
      </c>
      <c r="F379" s="107">
        <f>G379+14</f>
        <v>44757</v>
      </c>
      <c r="G379" s="107">
        <v>44743</v>
      </c>
      <c r="H379" s="108">
        <v>82800</v>
      </c>
      <c r="I379" s="108">
        <v>83000</v>
      </c>
      <c r="J379" s="102" t="s">
        <v>15</v>
      </c>
      <c r="K379" s="102" t="s">
        <v>16</v>
      </c>
      <c r="L379" s="106"/>
    </row>
    <row r="380" spans="1:12" ht="42.75" customHeight="1">
      <c r="A380" s="106">
        <v>115</v>
      </c>
      <c r="B380" s="107">
        <v>44728.936805555553</v>
      </c>
      <c r="C380" s="102" t="s">
        <v>1400</v>
      </c>
      <c r="D380" s="102" t="s">
        <v>62</v>
      </c>
      <c r="E380" s="106" t="s">
        <v>116</v>
      </c>
      <c r="F380" s="107">
        <v>44743</v>
      </c>
      <c r="G380" s="107">
        <v>44743</v>
      </c>
      <c r="H380" s="108">
        <v>301296</v>
      </c>
      <c r="I380" s="108">
        <v>332000</v>
      </c>
      <c r="J380" s="102" t="s">
        <v>64</v>
      </c>
      <c r="K380" s="102" t="s">
        <v>16</v>
      </c>
      <c r="L380" s="106"/>
    </row>
    <row r="381" spans="1:12" ht="42.75" customHeight="1">
      <c r="A381" s="106">
        <v>116</v>
      </c>
      <c r="B381" s="107">
        <v>44720.698611111111</v>
      </c>
      <c r="C381" s="102" t="s">
        <v>1535</v>
      </c>
      <c r="D381" s="102" t="s">
        <v>2053</v>
      </c>
      <c r="E381" s="106" t="s">
        <v>4896</v>
      </c>
      <c r="F381" s="107">
        <v>44734</v>
      </c>
      <c r="G381" s="107">
        <v>44378</v>
      </c>
      <c r="H381" s="108">
        <v>25000</v>
      </c>
      <c r="I381" s="108">
        <v>35000</v>
      </c>
      <c r="J381" s="102" t="s">
        <v>37</v>
      </c>
      <c r="K381" s="102" t="s">
        <v>16</v>
      </c>
      <c r="L381" s="106"/>
    </row>
    <row r="382" spans="1:12" ht="42.75" customHeight="1">
      <c r="A382" s="106">
        <v>117</v>
      </c>
      <c r="B382" s="107">
        <v>44721.388888888891</v>
      </c>
      <c r="C382" s="102" t="s">
        <v>1535</v>
      </c>
      <c r="D382" s="102" t="s">
        <v>2656</v>
      </c>
      <c r="E382" s="106" t="s">
        <v>2633</v>
      </c>
      <c r="F382" s="107">
        <v>44735</v>
      </c>
      <c r="G382" s="107">
        <v>44743</v>
      </c>
      <c r="H382" s="108">
        <v>45000</v>
      </c>
      <c r="I382" s="108">
        <v>95000</v>
      </c>
      <c r="J382" s="102" t="s">
        <v>15</v>
      </c>
      <c r="K382" s="102" t="s">
        <v>16</v>
      </c>
      <c r="L382" s="106"/>
    </row>
    <row r="383" spans="1:12" ht="42.75" customHeight="1">
      <c r="A383" s="106">
        <v>118</v>
      </c>
      <c r="B383" s="107">
        <v>44722.378472222219</v>
      </c>
      <c r="C383" s="102" t="s">
        <v>1535</v>
      </c>
      <c r="D383" s="102" t="s">
        <v>1592</v>
      </c>
      <c r="E383" s="106" t="s">
        <v>2633</v>
      </c>
      <c r="F383" s="107">
        <v>44736</v>
      </c>
      <c r="G383" s="107">
        <v>44743</v>
      </c>
      <c r="H383" s="108">
        <v>25000</v>
      </c>
      <c r="I383" s="108">
        <v>49000</v>
      </c>
      <c r="J383" s="102" t="s">
        <v>15</v>
      </c>
      <c r="K383" s="102" t="s">
        <v>16</v>
      </c>
      <c r="L383" s="106"/>
    </row>
    <row r="384" spans="1:12" ht="42.75" customHeight="1">
      <c r="A384" s="106">
        <v>119</v>
      </c>
      <c r="B384" s="107">
        <v>44722.550694444442</v>
      </c>
      <c r="C384" s="102" t="s">
        <v>1535</v>
      </c>
      <c r="D384" s="102" t="s">
        <v>1556</v>
      </c>
      <c r="E384" s="106" t="s">
        <v>4897</v>
      </c>
      <c r="F384" s="107">
        <v>44736</v>
      </c>
      <c r="G384" s="107">
        <v>44743</v>
      </c>
      <c r="H384" s="108">
        <v>81000</v>
      </c>
      <c r="I384" s="108">
        <v>95000</v>
      </c>
      <c r="J384" s="102" t="s">
        <v>19</v>
      </c>
      <c r="K384" s="102" t="s">
        <v>16</v>
      </c>
      <c r="L384" s="106"/>
    </row>
    <row r="385" spans="1:12" ht="42.75" customHeight="1">
      <c r="A385" s="106">
        <v>120</v>
      </c>
      <c r="B385" s="107">
        <v>44725.629166666666</v>
      </c>
      <c r="C385" s="102" t="s">
        <v>1535</v>
      </c>
      <c r="D385" s="102" t="s">
        <v>1610</v>
      </c>
      <c r="E385" s="106" t="s">
        <v>4898</v>
      </c>
      <c r="F385" s="107">
        <v>44739</v>
      </c>
      <c r="G385" s="107">
        <v>44743</v>
      </c>
      <c r="H385" s="108">
        <v>45000</v>
      </c>
      <c r="I385" s="108">
        <v>88000</v>
      </c>
      <c r="J385" s="102" t="s">
        <v>19</v>
      </c>
      <c r="K385" s="102" t="s">
        <v>16</v>
      </c>
      <c r="L385" s="106"/>
    </row>
    <row r="386" spans="1:12" ht="42.75" customHeight="1">
      <c r="A386" s="106">
        <v>121</v>
      </c>
      <c r="B386" s="107">
        <v>44725.637499999997</v>
      </c>
      <c r="C386" s="102" t="s">
        <v>1535</v>
      </c>
      <c r="D386" s="102" t="s">
        <v>279</v>
      </c>
      <c r="E386" s="106" t="s">
        <v>4899</v>
      </c>
      <c r="F386" s="107">
        <v>44739</v>
      </c>
      <c r="G386" s="107">
        <v>44741</v>
      </c>
      <c r="H386" s="108">
        <v>35000</v>
      </c>
      <c r="I386" s="108">
        <v>95000</v>
      </c>
      <c r="J386" s="102" t="s">
        <v>19</v>
      </c>
      <c r="K386" s="102" t="s">
        <v>16</v>
      </c>
      <c r="L386" s="106"/>
    </row>
    <row r="387" spans="1:12" ht="42.75" customHeight="1">
      <c r="A387" s="106">
        <v>122</v>
      </c>
      <c r="B387" s="107">
        <v>44726.384027777778</v>
      </c>
      <c r="C387" s="102" t="s">
        <v>1535</v>
      </c>
      <c r="D387" s="102" t="s">
        <v>76</v>
      </c>
      <c r="E387" s="106" t="s">
        <v>1570</v>
      </c>
      <c r="F387" s="107">
        <v>44740</v>
      </c>
      <c r="G387" s="107">
        <v>44743</v>
      </c>
      <c r="H387" s="108">
        <v>100000</v>
      </c>
      <c r="I387" s="108">
        <v>120000</v>
      </c>
      <c r="J387" s="102" t="s">
        <v>19</v>
      </c>
      <c r="K387" s="102" t="s">
        <v>16</v>
      </c>
      <c r="L387" s="106"/>
    </row>
    <row r="388" spans="1:12" ht="42.75" customHeight="1">
      <c r="A388" s="106">
        <v>123</v>
      </c>
      <c r="B388" s="107">
        <v>44726.395138888889</v>
      </c>
      <c r="C388" s="102" t="s">
        <v>1535</v>
      </c>
      <c r="D388" s="102" t="s">
        <v>76</v>
      </c>
      <c r="E388" s="106" t="s">
        <v>4900</v>
      </c>
      <c r="F388" s="107">
        <v>44740</v>
      </c>
      <c r="G388" s="107">
        <v>44743</v>
      </c>
      <c r="H388" s="108">
        <v>99360</v>
      </c>
      <c r="I388" s="108">
        <v>106450</v>
      </c>
      <c r="J388" s="102" t="s">
        <v>15</v>
      </c>
      <c r="K388" s="102" t="s">
        <v>16</v>
      </c>
      <c r="L388" s="106"/>
    </row>
    <row r="389" spans="1:12" ht="42.75" customHeight="1">
      <c r="A389" s="106">
        <v>124</v>
      </c>
      <c r="B389" s="107">
        <v>44728.431944444441</v>
      </c>
      <c r="C389" s="102" t="s">
        <v>1535</v>
      </c>
      <c r="D389" s="102" t="s">
        <v>849</v>
      </c>
      <c r="E389" s="106" t="s">
        <v>4901</v>
      </c>
      <c r="F389" s="107">
        <v>44742</v>
      </c>
      <c r="G389" s="107">
        <v>44743</v>
      </c>
      <c r="H389" s="108">
        <v>60000</v>
      </c>
      <c r="I389" s="108">
        <v>65000</v>
      </c>
      <c r="J389" s="102" t="s">
        <v>64</v>
      </c>
      <c r="K389" s="102" t="s">
        <v>16</v>
      </c>
      <c r="L389" s="106"/>
    </row>
    <row r="390" spans="1:12" ht="42.75" customHeight="1">
      <c r="A390" s="106">
        <v>125</v>
      </c>
      <c r="B390" s="107">
        <v>44726.411805555559</v>
      </c>
      <c r="C390" s="102" t="s">
        <v>1535</v>
      </c>
      <c r="D390" s="102" t="s">
        <v>1625</v>
      </c>
      <c r="E390" s="106" t="s">
        <v>4475</v>
      </c>
      <c r="F390" s="107">
        <v>44740</v>
      </c>
      <c r="G390" s="107">
        <v>44743</v>
      </c>
      <c r="H390" s="108">
        <v>85000</v>
      </c>
      <c r="I390" s="108">
        <v>105000</v>
      </c>
      <c r="J390" s="102" t="s">
        <v>19</v>
      </c>
      <c r="K390" s="102" t="s">
        <v>16</v>
      </c>
      <c r="L390" s="106"/>
    </row>
    <row r="391" spans="1:12" ht="42.75" customHeight="1">
      <c r="A391" s="106">
        <v>126</v>
      </c>
      <c r="B391" s="107">
        <v>44726.425694444442</v>
      </c>
      <c r="C391" s="102" t="s">
        <v>1535</v>
      </c>
      <c r="D391" s="102" t="s">
        <v>366</v>
      </c>
      <c r="E391" s="106" t="s">
        <v>4820</v>
      </c>
      <c r="F391" s="107">
        <v>44740</v>
      </c>
      <c r="G391" s="107">
        <v>44743</v>
      </c>
      <c r="H391" s="108">
        <v>87000</v>
      </c>
      <c r="I391" s="108">
        <v>99000</v>
      </c>
      <c r="J391" s="102" t="s">
        <v>15</v>
      </c>
      <c r="K391" s="102" t="s">
        <v>16</v>
      </c>
      <c r="L391" s="106"/>
    </row>
    <row r="392" spans="1:12" ht="42.75" customHeight="1">
      <c r="A392" s="106">
        <v>127</v>
      </c>
      <c r="B392" s="107">
        <v>44727.424305555556</v>
      </c>
      <c r="C392" s="102" t="s">
        <v>1535</v>
      </c>
      <c r="D392" s="102" t="s">
        <v>1629</v>
      </c>
      <c r="E392" s="106" t="s">
        <v>1841</v>
      </c>
      <c r="F392" s="107">
        <v>44741</v>
      </c>
      <c r="G392" s="107">
        <v>44743</v>
      </c>
      <c r="H392" s="108">
        <v>55000</v>
      </c>
      <c r="I392" s="108">
        <v>85000</v>
      </c>
      <c r="J392" s="102" t="s">
        <v>15</v>
      </c>
      <c r="K392" s="102" t="s">
        <v>16</v>
      </c>
      <c r="L392" s="106"/>
    </row>
    <row r="393" spans="1:12" ht="42.75" customHeight="1">
      <c r="A393" s="106">
        <v>128</v>
      </c>
      <c r="B393" s="107">
        <v>44727.433333333334</v>
      </c>
      <c r="C393" s="102" t="s">
        <v>1535</v>
      </c>
      <c r="D393" s="102" t="s">
        <v>4902</v>
      </c>
      <c r="E393" s="106" t="s">
        <v>4903</v>
      </c>
      <c r="F393" s="107">
        <v>44741</v>
      </c>
      <c r="G393" s="107">
        <v>44743</v>
      </c>
      <c r="H393" s="108">
        <v>150000</v>
      </c>
      <c r="I393" s="108">
        <v>165000</v>
      </c>
      <c r="J393" s="102" t="s">
        <v>15</v>
      </c>
      <c r="K393" s="102" t="s">
        <v>16</v>
      </c>
      <c r="L393" s="106"/>
    </row>
    <row r="394" spans="1:12" ht="42.75" customHeight="1">
      <c r="A394" s="106">
        <v>129</v>
      </c>
      <c r="B394" s="107">
        <v>44727.440972222219</v>
      </c>
      <c r="C394" s="102" t="s">
        <v>1535</v>
      </c>
      <c r="D394" s="102" t="s">
        <v>606</v>
      </c>
      <c r="E394" s="106" t="s">
        <v>4904</v>
      </c>
      <c r="F394" s="107">
        <v>44741</v>
      </c>
      <c r="G394" s="107">
        <v>44743</v>
      </c>
      <c r="H394" s="108">
        <v>65000</v>
      </c>
      <c r="I394" s="108">
        <v>100000</v>
      </c>
      <c r="J394" s="102" t="s">
        <v>19</v>
      </c>
      <c r="K394" s="102" t="s">
        <v>16</v>
      </c>
      <c r="L394" s="106"/>
    </row>
    <row r="395" spans="1:12" ht="42.75" customHeight="1">
      <c r="A395" s="106">
        <v>130</v>
      </c>
      <c r="B395" s="107">
        <v>44727.459722222222</v>
      </c>
      <c r="C395" s="102" t="s">
        <v>1535</v>
      </c>
      <c r="D395" s="102" t="s">
        <v>4905</v>
      </c>
      <c r="E395" s="106" t="s">
        <v>528</v>
      </c>
      <c r="F395" s="107">
        <v>44741</v>
      </c>
      <c r="G395" s="107">
        <v>44743</v>
      </c>
      <c r="H395" s="108">
        <v>25000</v>
      </c>
      <c r="I395" s="108">
        <v>45000</v>
      </c>
      <c r="J395" s="102" t="s">
        <v>15</v>
      </c>
      <c r="K395" s="102" t="s">
        <v>16</v>
      </c>
      <c r="L395" s="106"/>
    </row>
    <row r="396" spans="1:12" ht="42.75" customHeight="1">
      <c r="A396" s="106">
        <v>131</v>
      </c>
      <c r="B396" s="107">
        <v>44727.486805555556</v>
      </c>
      <c r="C396" s="102" t="s">
        <v>1535</v>
      </c>
      <c r="D396" s="102" t="s">
        <v>377</v>
      </c>
      <c r="E396" s="106" t="s">
        <v>4906</v>
      </c>
      <c r="F396" s="107">
        <v>44741</v>
      </c>
      <c r="G396" s="107">
        <v>44378</v>
      </c>
      <c r="H396" s="108">
        <v>65000</v>
      </c>
      <c r="I396" s="108">
        <v>95000</v>
      </c>
      <c r="J396" s="102" t="s">
        <v>37</v>
      </c>
      <c r="K396" s="102" t="s">
        <v>16</v>
      </c>
      <c r="L396" s="106"/>
    </row>
    <row r="397" spans="1:12" ht="42.75" customHeight="1">
      <c r="A397" s="106">
        <v>132</v>
      </c>
      <c r="B397" s="107">
        <v>44727.51458333333</v>
      </c>
      <c r="C397" s="102" t="s">
        <v>1535</v>
      </c>
      <c r="D397" s="102" t="s">
        <v>4907</v>
      </c>
      <c r="E397" s="106" t="s">
        <v>4908</v>
      </c>
      <c r="F397" s="107">
        <v>44741</v>
      </c>
      <c r="G397" s="107">
        <v>44378</v>
      </c>
      <c r="H397" s="108">
        <v>25000</v>
      </c>
      <c r="I397" s="108">
        <v>35000</v>
      </c>
      <c r="J397" s="102" t="s">
        <v>15</v>
      </c>
      <c r="K397" s="102" t="s">
        <v>16</v>
      </c>
      <c r="L397" s="106"/>
    </row>
    <row r="398" spans="1:12" ht="42.75" customHeight="1">
      <c r="A398" s="106">
        <v>133</v>
      </c>
      <c r="B398" s="107">
        <v>44727.525000000001</v>
      </c>
      <c r="C398" s="102" t="s">
        <v>1535</v>
      </c>
      <c r="D398" s="102" t="s">
        <v>4907</v>
      </c>
      <c r="E398" s="106" t="s">
        <v>4908</v>
      </c>
      <c r="F398" s="107">
        <v>44741</v>
      </c>
      <c r="G398" s="107">
        <v>44743</v>
      </c>
      <c r="H398" s="108">
        <v>28000</v>
      </c>
      <c r="I398" s="108">
        <v>39000</v>
      </c>
      <c r="J398" s="102" t="s">
        <v>15</v>
      </c>
      <c r="K398" s="102" t="s">
        <v>16</v>
      </c>
      <c r="L398" s="106"/>
    </row>
    <row r="399" spans="1:12" ht="42.75" customHeight="1">
      <c r="A399" s="106">
        <v>134</v>
      </c>
      <c r="B399" s="107">
        <v>44727.698611111111</v>
      </c>
      <c r="C399" s="102" t="s">
        <v>1535</v>
      </c>
      <c r="D399" s="102" t="s">
        <v>179</v>
      </c>
      <c r="E399" s="106" t="s">
        <v>4909</v>
      </c>
      <c r="F399" s="107">
        <v>44741</v>
      </c>
      <c r="G399" s="107">
        <v>44743</v>
      </c>
      <c r="H399" s="108">
        <v>100000</v>
      </c>
      <c r="I399" s="108">
        <v>250000</v>
      </c>
      <c r="J399" s="102" t="s">
        <v>64</v>
      </c>
      <c r="K399" s="102" t="s">
        <v>16</v>
      </c>
      <c r="L399" s="106"/>
    </row>
    <row r="400" spans="1:12" ht="42.75" customHeight="1">
      <c r="A400" s="106">
        <v>135</v>
      </c>
      <c r="B400" s="107">
        <v>44727.743055555555</v>
      </c>
      <c r="C400" s="102" t="s">
        <v>1535</v>
      </c>
      <c r="D400" s="102" t="s">
        <v>35</v>
      </c>
      <c r="E400" s="106" t="s">
        <v>4910</v>
      </c>
      <c r="F400" s="107">
        <v>44741</v>
      </c>
      <c r="G400" s="107">
        <v>44378</v>
      </c>
      <c r="H400" s="108">
        <v>25000</v>
      </c>
      <c r="I400" s="108">
        <v>55000</v>
      </c>
      <c r="J400" s="102" t="s">
        <v>37</v>
      </c>
      <c r="K400" s="102" t="s">
        <v>16</v>
      </c>
      <c r="L400" s="106"/>
    </row>
    <row r="401" spans="1:12" ht="42.75" customHeight="1">
      <c r="A401" s="106">
        <v>136</v>
      </c>
      <c r="B401" s="107">
        <v>44727.744444444441</v>
      </c>
      <c r="C401" s="102" t="s">
        <v>1535</v>
      </c>
      <c r="D401" s="102" t="s">
        <v>35</v>
      </c>
      <c r="E401" s="106" t="s">
        <v>4910</v>
      </c>
      <c r="F401" s="107">
        <v>44741</v>
      </c>
      <c r="G401" s="107">
        <v>44743</v>
      </c>
      <c r="H401" s="108">
        <v>35000</v>
      </c>
      <c r="I401" s="108">
        <v>69000</v>
      </c>
      <c r="J401" s="102" t="s">
        <v>37</v>
      </c>
      <c r="K401" s="102" t="s">
        <v>16</v>
      </c>
      <c r="L401" s="106"/>
    </row>
    <row r="402" spans="1:12" ht="42.75" customHeight="1">
      <c r="A402" s="106">
        <v>137</v>
      </c>
      <c r="B402" s="107">
        <v>44728.449305555558</v>
      </c>
      <c r="C402" s="102" t="s">
        <v>1535</v>
      </c>
      <c r="D402" s="102" t="s">
        <v>154</v>
      </c>
      <c r="E402" s="106" t="s">
        <v>4911</v>
      </c>
      <c r="F402" s="107">
        <v>44742</v>
      </c>
      <c r="G402" s="107">
        <v>44743</v>
      </c>
      <c r="H402" s="108">
        <v>25000</v>
      </c>
      <c r="I402" s="108">
        <v>45000</v>
      </c>
      <c r="J402" s="102" t="s">
        <v>19</v>
      </c>
      <c r="K402" s="102" t="s">
        <v>16</v>
      </c>
      <c r="L402" s="106"/>
    </row>
    <row r="403" spans="1:12" ht="42.75" customHeight="1">
      <c r="A403" s="106">
        <v>138</v>
      </c>
      <c r="B403" s="107">
        <v>44729.79791666667</v>
      </c>
      <c r="C403" s="102" t="s">
        <v>1812</v>
      </c>
      <c r="D403" s="102" t="s">
        <v>221</v>
      </c>
      <c r="E403" s="106" t="s">
        <v>527</v>
      </c>
      <c r="F403" s="107">
        <f>G403+14</f>
        <v>44762</v>
      </c>
      <c r="G403" s="107">
        <v>44748</v>
      </c>
      <c r="H403" s="108">
        <v>143640</v>
      </c>
      <c r="I403" s="108">
        <v>600937</v>
      </c>
      <c r="J403" s="102" t="s">
        <v>15</v>
      </c>
      <c r="K403" s="102" t="s">
        <v>16</v>
      </c>
      <c r="L403" s="106"/>
    </row>
    <row r="404" spans="1:12" ht="42.75" customHeight="1">
      <c r="A404" s="106">
        <v>139</v>
      </c>
      <c r="B404" s="107">
        <v>44726.400000000001</v>
      </c>
      <c r="C404" s="102" t="s">
        <v>1890</v>
      </c>
      <c r="D404" s="102" t="s">
        <v>4912</v>
      </c>
      <c r="E404" s="106" t="s">
        <v>4913</v>
      </c>
      <c r="F404" s="107">
        <v>44740</v>
      </c>
      <c r="G404" s="107">
        <v>44742</v>
      </c>
      <c r="H404" s="108">
        <v>35000</v>
      </c>
      <c r="I404" s="108">
        <v>35000</v>
      </c>
      <c r="J404" s="102" t="s">
        <v>15</v>
      </c>
      <c r="K404" s="102" t="s">
        <v>16</v>
      </c>
      <c r="L404" s="106"/>
    </row>
    <row r="405" spans="1:12" ht="42.75" customHeight="1">
      <c r="A405" s="106">
        <v>140</v>
      </c>
      <c r="B405" s="107">
        <v>44727.620833333334</v>
      </c>
      <c r="C405" s="102" t="s">
        <v>1890</v>
      </c>
      <c r="D405" s="102" t="s">
        <v>462</v>
      </c>
      <c r="E405" s="106" t="s">
        <v>4914</v>
      </c>
      <c r="F405" s="107">
        <v>44741</v>
      </c>
      <c r="G405" s="107">
        <v>44743</v>
      </c>
      <c r="H405" s="108">
        <v>35751</v>
      </c>
      <c r="I405" s="108">
        <v>35751</v>
      </c>
      <c r="J405" s="102" t="s">
        <v>73</v>
      </c>
      <c r="K405" s="102" t="s">
        <v>16</v>
      </c>
      <c r="L405" s="106"/>
    </row>
    <row r="406" spans="1:12" ht="42.75" customHeight="1">
      <c r="A406" s="106">
        <v>141</v>
      </c>
      <c r="B406" s="107">
        <v>44727.625</v>
      </c>
      <c r="C406" s="102" t="s">
        <v>1890</v>
      </c>
      <c r="D406" s="102" t="s">
        <v>4915</v>
      </c>
      <c r="E406" s="106" t="s">
        <v>4916</v>
      </c>
      <c r="F406" s="107">
        <v>44741</v>
      </c>
      <c r="G406" s="107">
        <v>44743</v>
      </c>
      <c r="H406" s="108">
        <v>45215.58</v>
      </c>
      <c r="I406" s="108">
        <v>45215.58</v>
      </c>
      <c r="J406" s="102" t="s">
        <v>73</v>
      </c>
      <c r="K406" s="102" t="s">
        <v>16</v>
      </c>
      <c r="L406" s="106"/>
    </row>
    <row r="407" spans="1:12" ht="42.75" customHeight="1">
      <c r="A407" s="106">
        <v>142</v>
      </c>
      <c r="B407" s="107">
        <v>44727.62777777778</v>
      </c>
      <c r="C407" s="102" t="s">
        <v>1890</v>
      </c>
      <c r="D407" s="102" t="s">
        <v>188</v>
      </c>
      <c r="E407" s="106" t="s">
        <v>198</v>
      </c>
      <c r="F407" s="107">
        <v>44741</v>
      </c>
      <c r="G407" s="107">
        <v>44743</v>
      </c>
      <c r="H407" s="108">
        <v>686799</v>
      </c>
      <c r="I407" s="108">
        <v>686799</v>
      </c>
      <c r="J407" s="102" t="s">
        <v>73</v>
      </c>
      <c r="K407" s="102" t="s">
        <v>16</v>
      </c>
      <c r="L407" s="106"/>
    </row>
    <row r="408" spans="1:12" ht="42.75" customHeight="1">
      <c r="A408" s="106">
        <v>143</v>
      </c>
      <c r="B408" s="107">
        <v>44727.765277777777</v>
      </c>
      <c r="C408" s="102" t="s">
        <v>1890</v>
      </c>
      <c r="D408" s="102" t="s">
        <v>679</v>
      </c>
      <c r="E408" s="106" t="s">
        <v>4917</v>
      </c>
      <c r="F408" s="107">
        <v>44741</v>
      </c>
      <c r="G408" s="107">
        <v>44742</v>
      </c>
      <c r="H408" s="108">
        <v>332530.56</v>
      </c>
      <c r="I408" s="108">
        <v>332530.56</v>
      </c>
      <c r="J408" s="102" t="s">
        <v>15</v>
      </c>
      <c r="K408" s="102" t="s">
        <v>16</v>
      </c>
      <c r="L408" s="106"/>
    </row>
    <row r="409" spans="1:12" ht="42.75" customHeight="1">
      <c r="A409" s="106">
        <v>144</v>
      </c>
      <c r="B409" s="107">
        <v>44735.432638888888</v>
      </c>
      <c r="C409" s="102" t="s">
        <v>1890</v>
      </c>
      <c r="D409" s="102" t="s">
        <v>1987</v>
      </c>
      <c r="E409" s="106" t="s">
        <v>1678</v>
      </c>
      <c r="F409" s="107">
        <f>G409+14</f>
        <v>44756</v>
      </c>
      <c r="G409" s="107">
        <v>44742</v>
      </c>
      <c r="H409" s="108">
        <v>150000</v>
      </c>
      <c r="I409" s="108">
        <v>150000</v>
      </c>
      <c r="J409" s="102" t="s">
        <v>15</v>
      </c>
      <c r="K409" s="102" t="s">
        <v>16</v>
      </c>
      <c r="L409" s="106"/>
    </row>
    <row r="410" spans="1:12" ht="42.75" customHeight="1">
      <c r="A410" s="106">
        <v>145</v>
      </c>
      <c r="B410" s="107">
        <v>44727.943749999999</v>
      </c>
      <c r="C410" s="102" t="s">
        <v>1890</v>
      </c>
      <c r="D410" s="102" t="s">
        <v>213</v>
      </c>
      <c r="E410" s="106" t="s">
        <v>4918</v>
      </c>
      <c r="F410" s="107">
        <v>44742</v>
      </c>
      <c r="G410" s="107">
        <v>44742</v>
      </c>
      <c r="H410" s="108">
        <v>25000</v>
      </c>
      <c r="I410" s="108">
        <v>25000</v>
      </c>
      <c r="J410" s="102" t="s">
        <v>37</v>
      </c>
      <c r="K410" s="102" t="s">
        <v>16</v>
      </c>
      <c r="L410" s="106"/>
    </row>
    <row r="411" spans="1:12" ht="42.75" customHeight="1">
      <c r="A411" s="106">
        <v>146</v>
      </c>
      <c r="B411" s="107">
        <v>44734.6875</v>
      </c>
      <c r="C411" s="102" t="s">
        <v>1890</v>
      </c>
      <c r="D411" s="102" t="s">
        <v>4919</v>
      </c>
      <c r="E411" s="106" t="s">
        <v>4920</v>
      </c>
      <c r="F411" s="107">
        <v>44749</v>
      </c>
      <c r="G411" s="107">
        <v>44742</v>
      </c>
      <c r="H411" s="108">
        <v>25000</v>
      </c>
      <c r="I411" s="108">
        <v>25000</v>
      </c>
      <c r="J411" s="102" t="s">
        <v>15</v>
      </c>
      <c r="K411" s="102" t="s">
        <v>16</v>
      </c>
      <c r="L411" s="106"/>
    </row>
    <row r="412" spans="1:12" ht="42.75" customHeight="1">
      <c r="A412" s="106">
        <v>147</v>
      </c>
      <c r="B412" s="107">
        <v>44728.890972222223</v>
      </c>
      <c r="C412" s="102" t="s">
        <v>1890</v>
      </c>
      <c r="D412" s="102" t="s">
        <v>4921</v>
      </c>
      <c r="E412" s="106" t="s">
        <v>4922</v>
      </c>
      <c r="F412" s="107">
        <v>44743</v>
      </c>
      <c r="G412" s="107">
        <v>44743</v>
      </c>
      <c r="H412" s="108">
        <v>13728500</v>
      </c>
      <c r="I412" s="108">
        <v>113728500</v>
      </c>
      <c r="J412" s="102" t="s">
        <v>19</v>
      </c>
      <c r="K412" s="102" t="s">
        <v>16</v>
      </c>
      <c r="L412" s="106"/>
    </row>
    <row r="413" spans="1:12" ht="42.75" customHeight="1">
      <c r="A413" s="106">
        <v>148</v>
      </c>
      <c r="B413" s="107">
        <v>44728.895833333336</v>
      </c>
      <c r="C413" s="102" t="s">
        <v>1890</v>
      </c>
      <c r="D413" s="102" t="s">
        <v>900</v>
      </c>
      <c r="E413" s="106" t="s">
        <v>4923</v>
      </c>
      <c r="F413" s="107">
        <v>44743</v>
      </c>
      <c r="G413" s="107">
        <v>44743</v>
      </c>
      <c r="H413" s="108">
        <v>1693000</v>
      </c>
      <c r="I413" s="108">
        <v>1693000</v>
      </c>
      <c r="J413" s="102" t="s">
        <v>19</v>
      </c>
      <c r="K413" s="102" t="s">
        <v>16</v>
      </c>
      <c r="L413" s="106"/>
    </row>
    <row r="414" spans="1:12" ht="42.75" customHeight="1">
      <c r="A414" s="106">
        <v>149</v>
      </c>
      <c r="B414" s="107">
        <v>44728.906944444447</v>
      </c>
      <c r="C414" s="102" t="s">
        <v>1890</v>
      </c>
      <c r="D414" s="102" t="s">
        <v>1944</v>
      </c>
      <c r="E414" s="106" t="s">
        <v>4924</v>
      </c>
      <c r="F414" s="107">
        <f t="shared" ref="F414:F416" si="6">G414+14</f>
        <v>44757</v>
      </c>
      <c r="G414" s="107">
        <v>44743</v>
      </c>
      <c r="H414" s="108">
        <v>35000</v>
      </c>
      <c r="I414" s="108">
        <v>35000</v>
      </c>
      <c r="J414" s="102" t="s">
        <v>15</v>
      </c>
      <c r="K414" s="102" t="s">
        <v>16</v>
      </c>
      <c r="L414" s="106"/>
    </row>
    <row r="415" spans="1:12" ht="42.75" customHeight="1">
      <c r="A415" s="106">
        <v>150</v>
      </c>
      <c r="B415" s="107">
        <v>44728.913888888892</v>
      </c>
      <c r="C415" s="102" t="s">
        <v>1890</v>
      </c>
      <c r="D415" s="102" t="s">
        <v>1795</v>
      </c>
      <c r="E415" s="106" t="s">
        <v>4925</v>
      </c>
      <c r="F415" s="107">
        <f t="shared" si="6"/>
        <v>44757</v>
      </c>
      <c r="G415" s="107">
        <v>44743</v>
      </c>
      <c r="H415" s="108">
        <v>225000</v>
      </c>
      <c r="I415" s="108">
        <v>225000</v>
      </c>
      <c r="J415" s="102" t="s">
        <v>15</v>
      </c>
      <c r="K415" s="102" t="s">
        <v>16</v>
      </c>
      <c r="L415" s="106"/>
    </row>
    <row r="416" spans="1:12" ht="42.75" customHeight="1">
      <c r="A416" s="106">
        <v>151</v>
      </c>
      <c r="B416" s="107">
        <v>44734.503472222219</v>
      </c>
      <c r="C416" s="102" t="s">
        <v>1890</v>
      </c>
      <c r="D416" s="102" t="s">
        <v>640</v>
      </c>
      <c r="E416" s="106" t="s">
        <v>4926</v>
      </c>
      <c r="F416" s="107">
        <f t="shared" si="6"/>
        <v>44757</v>
      </c>
      <c r="G416" s="107">
        <v>44743</v>
      </c>
      <c r="H416" s="108">
        <v>195000</v>
      </c>
      <c r="I416" s="108">
        <v>195000</v>
      </c>
      <c r="J416" s="102" t="s">
        <v>15</v>
      </c>
      <c r="K416" s="102" t="s">
        <v>16</v>
      </c>
      <c r="L416" s="106"/>
    </row>
    <row r="417" spans="1:12" ht="42.75" customHeight="1">
      <c r="A417" s="106">
        <v>152</v>
      </c>
      <c r="B417" s="107">
        <v>44728.935416666667</v>
      </c>
      <c r="C417" s="102" t="s">
        <v>1890</v>
      </c>
      <c r="D417" s="102" t="s">
        <v>1950</v>
      </c>
      <c r="E417" s="106" t="s">
        <v>4927</v>
      </c>
      <c r="F417" s="107">
        <v>44743</v>
      </c>
      <c r="G417" s="107">
        <v>44743</v>
      </c>
      <c r="H417" s="108">
        <v>165000</v>
      </c>
      <c r="I417" s="108">
        <v>165000</v>
      </c>
      <c r="J417" s="102" t="s">
        <v>15</v>
      </c>
      <c r="K417" s="102" t="s">
        <v>16</v>
      </c>
      <c r="L417" s="106"/>
    </row>
    <row r="418" spans="1:12" ht="42.75" customHeight="1">
      <c r="A418" s="106">
        <v>153</v>
      </c>
      <c r="B418" s="107">
        <v>44728.945138888892</v>
      </c>
      <c r="C418" s="102" t="s">
        <v>1890</v>
      </c>
      <c r="D418" s="102" t="s">
        <v>1224</v>
      </c>
      <c r="E418" s="106" t="s">
        <v>4928</v>
      </c>
      <c r="F418" s="107">
        <v>44743</v>
      </c>
      <c r="G418" s="107">
        <v>44743</v>
      </c>
      <c r="H418" s="108">
        <v>1328637</v>
      </c>
      <c r="I418" s="108">
        <v>1328637</v>
      </c>
      <c r="J418" s="102" t="s">
        <v>19</v>
      </c>
      <c r="K418" s="102" t="s">
        <v>16</v>
      </c>
      <c r="L418" s="106"/>
    </row>
    <row r="419" spans="1:12" ht="42.75" customHeight="1">
      <c r="A419" s="106">
        <v>154</v>
      </c>
      <c r="B419" s="107">
        <v>44736.767361111109</v>
      </c>
      <c r="C419" s="102" t="s">
        <v>1890</v>
      </c>
      <c r="D419" s="102" t="s">
        <v>4929</v>
      </c>
      <c r="E419" s="106" t="s">
        <v>4930</v>
      </c>
      <c r="F419" s="107">
        <f t="shared" ref="F419:F420" si="7">G419+14</f>
        <v>44753</v>
      </c>
      <c r="G419" s="107">
        <v>44739</v>
      </c>
      <c r="H419" s="108">
        <v>35000</v>
      </c>
      <c r="I419" s="108">
        <v>35000</v>
      </c>
      <c r="J419" s="102" t="s">
        <v>4931</v>
      </c>
      <c r="K419" s="102" t="s">
        <v>16</v>
      </c>
      <c r="L419" s="106"/>
    </row>
    <row r="420" spans="1:12" ht="42.75" customHeight="1">
      <c r="A420" s="106">
        <v>155</v>
      </c>
      <c r="B420" s="107">
        <v>44736.770138888889</v>
      </c>
      <c r="C420" s="102" t="s">
        <v>1890</v>
      </c>
      <c r="D420" s="102" t="s">
        <v>4932</v>
      </c>
      <c r="E420" s="106" t="s">
        <v>4930</v>
      </c>
      <c r="F420" s="107">
        <f t="shared" si="7"/>
        <v>44753</v>
      </c>
      <c r="G420" s="107">
        <v>44739</v>
      </c>
      <c r="H420" s="108">
        <v>35000</v>
      </c>
      <c r="I420" s="108">
        <v>35000</v>
      </c>
      <c r="J420" s="102" t="s">
        <v>4931</v>
      </c>
      <c r="K420" s="102" t="s">
        <v>16</v>
      </c>
      <c r="L420" s="106"/>
    </row>
    <row r="421" spans="1:12" ht="42.75" customHeight="1">
      <c r="A421" s="106">
        <v>156</v>
      </c>
      <c r="B421" s="107">
        <v>44728.480555555558</v>
      </c>
      <c r="C421" s="102" t="s">
        <v>2332</v>
      </c>
      <c r="D421" s="102" t="s">
        <v>156</v>
      </c>
      <c r="E421" s="106" t="s">
        <v>4933</v>
      </c>
      <c r="F421" s="107">
        <v>44742</v>
      </c>
      <c r="G421" s="107">
        <v>44378</v>
      </c>
      <c r="H421" s="108">
        <v>1</v>
      </c>
      <c r="I421" s="108">
        <v>24900</v>
      </c>
      <c r="J421" s="102" t="s">
        <v>37</v>
      </c>
      <c r="K421" s="102" t="s">
        <v>15</v>
      </c>
      <c r="L421" s="106" t="s">
        <v>4934</v>
      </c>
    </row>
    <row r="422" spans="1:12" ht="42.75" customHeight="1">
      <c r="A422" s="106">
        <v>157</v>
      </c>
      <c r="B422" s="107">
        <v>44721.35833333333</v>
      </c>
      <c r="C422" s="102" t="s">
        <v>2334</v>
      </c>
      <c r="D422" s="102" t="s">
        <v>4935</v>
      </c>
      <c r="E422" s="106" t="s">
        <v>2374</v>
      </c>
      <c r="F422" s="107">
        <v>44735</v>
      </c>
      <c r="G422" s="107">
        <v>44743</v>
      </c>
      <c r="H422" s="108">
        <v>100000</v>
      </c>
      <c r="I422" s="108">
        <v>110000</v>
      </c>
      <c r="J422" s="102" t="s">
        <v>19</v>
      </c>
      <c r="K422" s="102" t="s">
        <v>16</v>
      </c>
      <c r="L422" s="106"/>
    </row>
    <row r="423" spans="1:12" ht="42.75" customHeight="1">
      <c r="A423" s="106">
        <v>158</v>
      </c>
      <c r="B423" s="107">
        <v>44727.563194444447</v>
      </c>
      <c r="C423" s="102" t="s">
        <v>2334</v>
      </c>
      <c r="D423" s="102" t="s">
        <v>4936</v>
      </c>
      <c r="E423" s="106" t="s">
        <v>4937</v>
      </c>
      <c r="F423" s="107">
        <v>44741</v>
      </c>
      <c r="G423" s="107">
        <v>44742</v>
      </c>
      <c r="H423" s="108">
        <v>25000</v>
      </c>
      <c r="I423" s="108">
        <v>26000</v>
      </c>
      <c r="J423" s="102" t="s">
        <v>15</v>
      </c>
      <c r="K423" s="102" t="s">
        <v>16</v>
      </c>
      <c r="L423" s="106"/>
    </row>
    <row r="424" spans="1:12" ht="42.75" customHeight="1">
      <c r="A424" s="106">
        <v>159</v>
      </c>
      <c r="B424" s="107">
        <v>44728.554861111108</v>
      </c>
      <c r="C424" s="102" t="s">
        <v>2334</v>
      </c>
      <c r="D424" s="102" t="s">
        <v>366</v>
      </c>
      <c r="E424" s="106" t="s">
        <v>4938</v>
      </c>
      <c r="F424" s="107">
        <v>44742</v>
      </c>
      <c r="G424" s="107">
        <v>44743</v>
      </c>
      <c r="H424" s="108">
        <v>25000</v>
      </c>
      <c r="I424" s="108">
        <v>40000</v>
      </c>
      <c r="J424" s="102" t="s">
        <v>37</v>
      </c>
      <c r="K424" s="102" t="s">
        <v>16</v>
      </c>
      <c r="L424" s="106"/>
    </row>
    <row r="425" spans="1:12" ht="42.75" customHeight="1">
      <c r="A425" s="106">
        <v>160</v>
      </c>
      <c r="B425" s="107">
        <v>44728.657638888886</v>
      </c>
      <c r="C425" s="102" t="s">
        <v>2334</v>
      </c>
      <c r="D425" s="102" t="s">
        <v>137</v>
      </c>
      <c r="E425" s="106" t="s">
        <v>4939</v>
      </c>
      <c r="F425" s="107">
        <v>44742</v>
      </c>
      <c r="G425" s="107">
        <v>44743</v>
      </c>
      <c r="H425" s="108">
        <v>200000</v>
      </c>
      <c r="I425" s="108">
        <v>250000</v>
      </c>
      <c r="J425" s="102" t="s">
        <v>37</v>
      </c>
      <c r="K425" s="102" t="s">
        <v>16</v>
      </c>
      <c r="L425" s="106"/>
    </row>
    <row r="426" spans="1:12" ht="42.75" customHeight="1">
      <c r="A426" s="106">
        <v>161</v>
      </c>
      <c r="B426" s="107">
        <v>44735.803472222222</v>
      </c>
      <c r="C426" s="102" t="s">
        <v>2334</v>
      </c>
      <c r="D426" s="102" t="s">
        <v>2343</v>
      </c>
      <c r="E426" s="106" t="s">
        <v>4940</v>
      </c>
      <c r="F426" s="107">
        <f>G426+14</f>
        <v>44767</v>
      </c>
      <c r="G426" s="107">
        <v>44753</v>
      </c>
      <c r="H426" s="108">
        <v>1277777</v>
      </c>
      <c r="I426" s="108">
        <v>1277777</v>
      </c>
      <c r="J426" s="102" t="s">
        <v>37</v>
      </c>
      <c r="K426" s="102" t="s">
        <v>15</v>
      </c>
      <c r="L426" s="106" t="s">
        <v>4941</v>
      </c>
    </row>
    <row r="427" spans="1:12" ht="42.75" customHeight="1">
      <c r="A427" s="106">
        <v>162</v>
      </c>
      <c r="B427" s="107">
        <v>44726.606944444444</v>
      </c>
      <c r="C427" s="102" t="s">
        <v>2447</v>
      </c>
      <c r="D427" s="102" t="s">
        <v>514</v>
      </c>
      <c r="E427" s="106" t="s">
        <v>4942</v>
      </c>
      <c r="F427" s="107">
        <v>44740</v>
      </c>
      <c r="G427" s="107">
        <v>44743</v>
      </c>
      <c r="H427" s="108">
        <v>60000</v>
      </c>
      <c r="I427" s="108">
        <v>100000</v>
      </c>
      <c r="J427" s="102" t="s">
        <v>19</v>
      </c>
      <c r="K427" s="102" t="s">
        <v>16</v>
      </c>
      <c r="L427" s="106"/>
    </row>
    <row r="428" spans="1:12" ht="42.75" customHeight="1">
      <c r="A428" s="106">
        <v>163</v>
      </c>
      <c r="B428" s="107">
        <v>44726.60833333333</v>
      </c>
      <c r="C428" s="102" t="s">
        <v>2447</v>
      </c>
      <c r="D428" s="102" t="s">
        <v>2520</v>
      </c>
      <c r="E428" s="106" t="s">
        <v>2521</v>
      </c>
      <c r="F428" s="107">
        <v>44740</v>
      </c>
      <c r="G428" s="107">
        <v>44805</v>
      </c>
      <c r="H428" s="108">
        <v>40000</v>
      </c>
      <c r="I428" s="108">
        <v>60000</v>
      </c>
      <c r="J428" s="102" t="s">
        <v>19</v>
      </c>
      <c r="K428" s="102" t="s">
        <v>16</v>
      </c>
      <c r="L428" s="106"/>
    </row>
    <row r="429" spans="1:12" ht="42.75" customHeight="1">
      <c r="A429" s="106">
        <v>164</v>
      </c>
      <c r="B429" s="107">
        <v>44726.609722222223</v>
      </c>
      <c r="C429" s="102" t="s">
        <v>2447</v>
      </c>
      <c r="D429" s="102" t="s">
        <v>225</v>
      </c>
      <c r="E429" s="106" t="s">
        <v>2633</v>
      </c>
      <c r="F429" s="107">
        <v>44740</v>
      </c>
      <c r="G429" s="107">
        <v>44743</v>
      </c>
      <c r="H429" s="108">
        <v>50000</v>
      </c>
      <c r="I429" s="108">
        <v>80000</v>
      </c>
      <c r="J429" s="102" t="s">
        <v>19</v>
      </c>
      <c r="K429" s="102" t="s">
        <v>16</v>
      </c>
      <c r="L429" s="106"/>
    </row>
    <row r="430" spans="1:12" ht="42.75" customHeight="1">
      <c r="A430" s="106">
        <v>165</v>
      </c>
      <c r="B430" s="107">
        <v>44726.61041666667</v>
      </c>
      <c r="C430" s="102" t="s">
        <v>2447</v>
      </c>
      <c r="D430" s="102" t="s">
        <v>2497</v>
      </c>
      <c r="E430" s="106" t="s">
        <v>85</v>
      </c>
      <c r="F430" s="107">
        <v>44740</v>
      </c>
      <c r="G430" s="107">
        <v>44743</v>
      </c>
      <c r="H430" s="108">
        <v>90000</v>
      </c>
      <c r="I430" s="108">
        <v>120000</v>
      </c>
      <c r="J430" s="102" t="s">
        <v>19</v>
      </c>
      <c r="K430" s="102" t="s">
        <v>16</v>
      </c>
      <c r="L430" s="106"/>
    </row>
    <row r="431" spans="1:12" ht="42.75" customHeight="1">
      <c r="A431" s="106">
        <v>166</v>
      </c>
      <c r="B431" s="107">
        <v>44726.611805555556</v>
      </c>
      <c r="C431" s="102" t="s">
        <v>2447</v>
      </c>
      <c r="D431" s="102" t="s">
        <v>2513</v>
      </c>
      <c r="E431" s="106" t="s">
        <v>4596</v>
      </c>
      <c r="F431" s="107">
        <v>44740</v>
      </c>
      <c r="G431" s="107">
        <v>44743</v>
      </c>
      <c r="H431" s="108">
        <v>600000</v>
      </c>
      <c r="I431" s="108">
        <v>700000</v>
      </c>
      <c r="J431" s="102" t="s">
        <v>19</v>
      </c>
      <c r="K431" s="102" t="s">
        <v>16</v>
      </c>
      <c r="L431" s="106"/>
    </row>
    <row r="432" spans="1:12" ht="42.75" customHeight="1">
      <c r="A432" s="106">
        <v>167</v>
      </c>
      <c r="B432" s="107">
        <v>44726.614583333336</v>
      </c>
      <c r="C432" s="102" t="s">
        <v>2447</v>
      </c>
      <c r="D432" s="102" t="s">
        <v>2515</v>
      </c>
      <c r="E432" s="106" t="s">
        <v>2066</v>
      </c>
      <c r="F432" s="107">
        <v>44740</v>
      </c>
      <c r="G432" s="107">
        <v>44835</v>
      </c>
      <c r="H432" s="108">
        <v>330000</v>
      </c>
      <c r="I432" s="108">
        <v>430000</v>
      </c>
      <c r="J432" s="102" t="s">
        <v>19</v>
      </c>
      <c r="K432" s="102" t="s">
        <v>16</v>
      </c>
      <c r="L432" s="106"/>
    </row>
    <row r="433" spans="1:12" ht="42.75" customHeight="1">
      <c r="A433" s="106">
        <v>168</v>
      </c>
      <c r="B433" s="107">
        <v>44726.615277777775</v>
      </c>
      <c r="C433" s="102" t="s">
        <v>2447</v>
      </c>
      <c r="D433" s="102" t="s">
        <v>747</v>
      </c>
      <c r="E433" s="106" t="s">
        <v>2504</v>
      </c>
      <c r="F433" s="107">
        <v>44740</v>
      </c>
      <c r="G433" s="107">
        <v>44743</v>
      </c>
      <c r="H433" s="108">
        <v>60000</v>
      </c>
      <c r="I433" s="108">
        <v>80000</v>
      </c>
      <c r="J433" s="102" t="s">
        <v>19</v>
      </c>
      <c r="K433" s="102" t="s">
        <v>16</v>
      </c>
      <c r="L433" s="106"/>
    </row>
    <row r="434" spans="1:12" ht="42.75" customHeight="1">
      <c r="A434" s="106">
        <v>169</v>
      </c>
      <c r="B434" s="107">
        <v>44726.616666666669</v>
      </c>
      <c r="C434" s="102" t="s">
        <v>2447</v>
      </c>
      <c r="D434" s="102" t="s">
        <v>43</v>
      </c>
      <c r="E434" s="106" t="s">
        <v>4943</v>
      </c>
      <c r="F434" s="107">
        <v>44740</v>
      </c>
      <c r="G434" s="107">
        <v>44743</v>
      </c>
      <c r="H434" s="108">
        <v>25000</v>
      </c>
      <c r="I434" s="108">
        <v>40000</v>
      </c>
      <c r="J434" s="102" t="s">
        <v>37</v>
      </c>
      <c r="K434" s="102" t="s">
        <v>16</v>
      </c>
      <c r="L434" s="106"/>
    </row>
    <row r="435" spans="1:12" ht="42.75" customHeight="1">
      <c r="A435" s="106">
        <v>170</v>
      </c>
      <c r="B435" s="107">
        <v>44726.616666666669</v>
      </c>
      <c r="C435" s="102" t="s">
        <v>2447</v>
      </c>
      <c r="D435" s="102" t="s">
        <v>35</v>
      </c>
      <c r="E435" s="106" t="s">
        <v>136</v>
      </c>
      <c r="F435" s="107">
        <v>44740</v>
      </c>
      <c r="G435" s="107">
        <v>44743</v>
      </c>
      <c r="H435" s="108">
        <v>125000</v>
      </c>
      <c r="I435" s="108">
        <v>150000</v>
      </c>
      <c r="J435" s="102" t="s">
        <v>37</v>
      </c>
      <c r="K435" s="102" t="s">
        <v>16</v>
      </c>
      <c r="L435" s="106"/>
    </row>
    <row r="436" spans="1:12" ht="42.75" customHeight="1">
      <c r="A436" s="106">
        <v>171</v>
      </c>
      <c r="B436" s="107">
        <v>44726.632638888892</v>
      </c>
      <c r="C436" s="102" t="s">
        <v>2447</v>
      </c>
      <c r="D436" s="102" t="s">
        <v>2485</v>
      </c>
      <c r="E436" s="106" t="s">
        <v>4944</v>
      </c>
      <c r="F436" s="107">
        <v>44740</v>
      </c>
      <c r="G436" s="107">
        <v>44743</v>
      </c>
      <c r="H436" s="108">
        <v>80000</v>
      </c>
      <c r="I436" s="108">
        <v>115000</v>
      </c>
      <c r="J436" s="102" t="s">
        <v>19</v>
      </c>
      <c r="K436" s="102" t="s">
        <v>16</v>
      </c>
      <c r="L436" s="106"/>
    </row>
    <row r="437" spans="1:12" ht="42.75" customHeight="1">
      <c r="A437" s="106">
        <v>172</v>
      </c>
      <c r="B437" s="107">
        <v>44726.619444444441</v>
      </c>
      <c r="C437" s="102" t="s">
        <v>2447</v>
      </c>
      <c r="D437" s="102" t="s">
        <v>2489</v>
      </c>
      <c r="E437" s="106" t="s">
        <v>2633</v>
      </c>
      <c r="F437" s="107">
        <v>44740</v>
      </c>
      <c r="G437" s="107">
        <v>44743</v>
      </c>
      <c r="H437" s="108">
        <v>70000</v>
      </c>
      <c r="I437" s="108">
        <v>100000</v>
      </c>
      <c r="J437" s="102" t="s">
        <v>19</v>
      </c>
      <c r="K437" s="102" t="s">
        <v>16</v>
      </c>
      <c r="L437" s="106"/>
    </row>
    <row r="438" spans="1:12" ht="42.75" customHeight="1">
      <c r="A438" s="106">
        <v>173</v>
      </c>
      <c r="B438" s="107">
        <v>44726.620833333334</v>
      </c>
      <c r="C438" s="102" t="s">
        <v>2447</v>
      </c>
      <c r="D438" s="102" t="s">
        <v>1610</v>
      </c>
      <c r="E438" s="106" t="s">
        <v>1678</v>
      </c>
      <c r="F438" s="107">
        <v>44740</v>
      </c>
      <c r="G438" s="107">
        <v>44743</v>
      </c>
      <c r="H438" s="108">
        <v>40000</v>
      </c>
      <c r="I438" s="108">
        <v>65000</v>
      </c>
      <c r="J438" s="102" t="s">
        <v>19</v>
      </c>
      <c r="K438" s="102" t="s">
        <v>16</v>
      </c>
      <c r="L438" s="106"/>
    </row>
    <row r="439" spans="1:12" ht="42.75" customHeight="1">
      <c r="A439" s="106">
        <v>174</v>
      </c>
      <c r="B439" s="107">
        <v>44726.62222222222</v>
      </c>
      <c r="C439" s="102" t="s">
        <v>2447</v>
      </c>
      <c r="D439" s="102" t="s">
        <v>76</v>
      </c>
      <c r="E439" s="106" t="s">
        <v>4945</v>
      </c>
      <c r="F439" s="107">
        <v>44740</v>
      </c>
      <c r="G439" s="107">
        <v>44743</v>
      </c>
      <c r="H439" s="108">
        <v>80000</v>
      </c>
      <c r="I439" s="108">
        <v>110000</v>
      </c>
      <c r="J439" s="102" t="s">
        <v>19</v>
      </c>
      <c r="K439" s="102" t="s">
        <v>16</v>
      </c>
      <c r="L439" s="106"/>
    </row>
    <row r="440" spans="1:12" ht="42.75" customHeight="1">
      <c r="A440" s="106">
        <v>175</v>
      </c>
      <c r="B440" s="107">
        <v>44726.622916666667</v>
      </c>
      <c r="C440" s="102" t="s">
        <v>2447</v>
      </c>
      <c r="D440" s="102" t="s">
        <v>76</v>
      </c>
      <c r="E440" s="106" t="s">
        <v>2419</v>
      </c>
      <c r="F440" s="107">
        <v>44740</v>
      </c>
      <c r="G440" s="107">
        <v>44743</v>
      </c>
      <c r="H440" s="108">
        <v>90000</v>
      </c>
      <c r="I440" s="108">
        <v>120000</v>
      </c>
      <c r="J440" s="102" t="s">
        <v>19</v>
      </c>
      <c r="K440" s="102" t="s">
        <v>16</v>
      </c>
      <c r="L440" s="106"/>
    </row>
    <row r="441" spans="1:12" ht="42.75" customHeight="1">
      <c r="A441" s="106">
        <v>176</v>
      </c>
      <c r="B441" s="107">
        <v>44726.623611111114</v>
      </c>
      <c r="C441" s="102" t="s">
        <v>2447</v>
      </c>
      <c r="D441" s="102" t="s">
        <v>45</v>
      </c>
      <c r="E441" s="106" t="s">
        <v>2455</v>
      </c>
      <c r="F441" s="107">
        <v>44740</v>
      </c>
      <c r="G441" s="107">
        <v>44743</v>
      </c>
      <c r="H441" s="108">
        <v>475000</v>
      </c>
      <c r="I441" s="108">
        <v>600000</v>
      </c>
      <c r="J441" s="102" t="s">
        <v>19</v>
      </c>
      <c r="K441" s="102" t="s">
        <v>16</v>
      </c>
      <c r="L441" s="106"/>
    </row>
    <row r="442" spans="1:12" ht="42.75" customHeight="1">
      <c r="A442" s="106">
        <v>177</v>
      </c>
      <c r="B442" s="107">
        <v>44726.624305555553</v>
      </c>
      <c r="C442" s="102" t="s">
        <v>2447</v>
      </c>
      <c r="D442" s="102" t="s">
        <v>2470</v>
      </c>
      <c r="E442" s="106" t="s">
        <v>4946</v>
      </c>
      <c r="F442" s="107">
        <v>44740</v>
      </c>
      <c r="G442" s="107">
        <v>44743</v>
      </c>
      <c r="H442" s="108">
        <v>25000</v>
      </c>
      <c r="I442" s="108">
        <v>45000</v>
      </c>
      <c r="J442" s="102" t="s">
        <v>19</v>
      </c>
      <c r="K442" s="102" t="s">
        <v>16</v>
      </c>
      <c r="L442" s="106"/>
    </row>
    <row r="443" spans="1:12" ht="42.75" customHeight="1">
      <c r="A443" s="106">
        <v>178</v>
      </c>
      <c r="B443" s="107">
        <v>44726.625</v>
      </c>
      <c r="C443" s="102" t="s">
        <v>2447</v>
      </c>
      <c r="D443" s="102" t="s">
        <v>2516</v>
      </c>
      <c r="E443" s="106" t="s">
        <v>2529</v>
      </c>
      <c r="F443" s="107">
        <v>44740</v>
      </c>
      <c r="G443" s="107">
        <v>44814</v>
      </c>
      <c r="H443" s="108">
        <v>42000</v>
      </c>
      <c r="I443" s="108">
        <v>62000</v>
      </c>
      <c r="J443" s="102" t="s">
        <v>19</v>
      </c>
      <c r="K443" s="102" t="s">
        <v>16</v>
      </c>
      <c r="L443" s="106"/>
    </row>
    <row r="444" spans="1:12" ht="42.75" customHeight="1">
      <c r="A444" s="106">
        <v>179</v>
      </c>
      <c r="B444" s="107">
        <v>44726.626388888886</v>
      </c>
      <c r="C444" s="102" t="s">
        <v>2447</v>
      </c>
      <c r="D444" s="102" t="s">
        <v>2526</v>
      </c>
      <c r="E444" s="106" t="s">
        <v>4947</v>
      </c>
      <c r="F444" s="107">
        <v>44740</v>
      </c>
      <c r="G444" s="107">
        <v>44743</v>
      </c>
      <c r="H444" s="108">
        <v>1000000</v>
      </c>
      <c r="I444" s="108">
        <v>1900000</v>
      </c>
      <c r="J444" s="102" t="s">
        <v>19</v>
      </c>
      <c r="K444" s="102" t="s">
        <v>16</v>
      </c>
      <c r="L444" s="106"/>
    </row>
    <row r="445" spans="1:12" ht="42.75" customHeight="1">
      <c r="A445" s="106">
        <v>180</v>
      </c>
      <c r="B445" s="107">
        <v>44726.636805555558</v>
      </c>
      <c r="C445" s="102" t="s">
        <v>2447</v>
      </c>
      <c r="D445" s="102" t="s">
        <v>4948</v>
      </c>
      <c r="E445" s="106" t="s">
        <v>2624</v>
      </c>
      <c r="F445" s="107">
        <v>44740</v>
      </c>
      <c r="G445" s="107">
        <v>44743</v>
      </c>
      <c r="H445" s="108">
        <v>70000</v>
      </c>
      <c r="I445" s="108">
        <v>110000</v>
      </c>
      <c r="J445" s="102" t="s">
        <v>19</v>
      </c>
      <c r="K445" s="102" t="s">
        <v>16</v>
      </c>
      <c r="L445" s="106"/>
    </row>
    <row r="446" spans="1:12" ht="42.75" customHeight="1">
      <c r="A446" s="106">
        <v>181</v>
      </c>
      <c r="B446" s="107">
        <v>44728.593055555553</v>
      </c>
      <c r="C446" s="102" t="s">
        <v>2447</v>
      </c>
      <c r="D446" s="102" t="s">
        <v>4949</v>
      </c>
      <c r="E446" s="106" t="s">
        <v>1577</v>
      </c>
      <c r="F446" s="107">
        <v>44742</v>
      </c>
      <c r="G446" s="107">
        <v>44378</v>
      </c>
      <c r="H446" s="108">
        <v>25500</v>
      </c>
      <c r="I446" s="108">
        <v>35500</v>
      </c>
      <c r="J446" s="102" t="s">
        <v>51</v>
      </c>
      <c r="K446" s="102" t="s">
        <v>16</v>
      </c>
      <c r="L446" s="106"/>
    </row>
    <row r="447" spans="1:12" ht="42.75" customHeight="1">
      <c r="A447" s="106">
        <v>182</v>
      </c>
      <c r="B447" s="107">
        <v>44713.697916666664</v>
      </c>
      <c r="C447" s="102" t="s">
        <v>2542</v>
      </c>
      <c r="D447" s="102" t="s">
        <v>229</v>
      </c>
      <c r="E447" s="106" t="s">
        <v>29</v>
      </c>
      <c r="F447" s="107">
        <v>44727</v>
      </c>
      <c r="G447" s="107">
        <v>44384</v>
      </c>
      <c r="H447" s="108">
        <v>32700</v>
      </c>
      <c r="I447" s="108">
        <v>80000</v>
      </c>
      <c r="J447" s="102" t="s">
        <v>51</v>
      </c>
      <c r="K447" s="102" t="s">
        <v>16</v>
      </c>
      <c r="L447" s="106"/>
    </row>
    <row r="448" spans="1:12" ht="42.75" customHeight="1">
      <c r="A448" s="106">
        <v>183</v>
      </c>
      <c r="B448" s="107">
        <v>44720.569444444445</v>
      </c>
      <c r="C448" s="102" t="s">
        <v>2542</v>
      </c>
      <c r="D448" s="102" t="s">
        <v>2436</v>
      </c>
      <c r="E448" s="106" t="s">
        <v>50</v>
      </c>
      <c r="F448" s="107">
        <v>44734</v>
      </c>
      <c r="G448" s="107">
        <v>44743</v>
      </c>
      <c r="H448" s="108">
        <v>80000</v>
      </c>
      <c r="I448" s="108">
        <v>100000</v>
      </c>
      <c r="J448" s="102" t="s">
        <v>15</v>
      </c>
      <c r="K448" s="102" t="s">
        <v>16</v>
      </c>
      <c r="L448" s="106"/>
    </row>
    <row r="449" spans="1:12" ht="42.75" customHeight="1">
      <c r="A449" s="106">
        <v>184</v>
      </c>
      <c r="B449" s="107">
        <v>44720.604166666664</v>
      </c>
      <c r="C449" s="102" t="s">
        <v>2542</v>
      </c>
      <c r="D449" s="102" t="s">
        <v>2580</v>
      </c>
      <c r="E449" s="106" t="s">
        <v>4950</v>
      </c>
      <c r="F449" s="107">
        <v>44734</v>
      </c>
      <c r="G449" s="107">
        <v>44743</v>
      </c>
      <c r="H449" s="108">
        <v>45000</v>
      </c>
      <c r="I449" s="108">
        <v>65000</v>
      </c>
      <c r="J449" s="102" t="s">
        <v>19</v>
      </c>
      <c r="K449" s="102" t="s">
        <v>16</v>
      </c>
      <c r="L449" s="106"/>
    </row>
    <row r="450" spans="1:12" ht="42.75" customHeight="1">
      <c r="A450" s="106">
        <v>185</v>
      </c>
      <c r="B450" s="107">
        <v>44727.667361111111</v>
      </c>
      <c r="C450" s="102" t="s">
        <v>2542</v>
      </c>
      <c r="D450" s="102" t="s">
        <v>1277</v>
      </c>
      <c r="E450" s="106" t="s">
        <v>4951</v>
      </c>
      <c r="F450" s="107">
        <v>44741</v>
      </c>
      <c r="G450" s="107">
        <v>44743</v>
      </c>
      <c r="H450" s="108">
        <v>27000</v>
      </c>
      <c r="I450" s="108">
        <v>40000</v>
      </c>
      <c r="J450" s="102" t="s">
        <v>19</v>
      </c>
      <c r="K450" s="102" t="s">
        <v>16</v>
      </c>
      <c r="L450" s="106"/>
    </row>
    <row r="451" spans="1:12" ht="42.75" customHeight="1">
      <c r="A451" s="106">
        <v>186</v>
      </c>
      <c r="B451" s="107">
        <v>44727.668749999997</v>
      </c>
      <c r="C451" s="102" t="s">
        <v>2542</v>
      </c>
      <c r="D451" s="102" t="s">
        <v>360</v>
      </c>
      <c r="E451" s="106" t="s">
        <v>4952</v>
      </c>
      <c r="F451" s="107">
        <v>44741</v>
      </c>
      <c r="G451" s="107">
        <v>44743</v>
      </c>
      <c r="H451" s="108">
        <v>80000</v>
      </c>
      <c r="I451" s="108">
        <v>110000</v>
      </c>
      <c r="J451" s="102" t="s">
        <v>19</v>
      </c>
      <c r="K451" s="102" t="s">
        <v>16</v>
      </c>
      <c r="L451" s="106"/>
    </row>
    <row r="452" spans="1:12" ht="42.75" customHeight="1">
      <c r="A452" s="106">
        <v>187</v>
      </c>
      <c r="B452" s="107">
        <v>44727.670138888891</v>
      </c>
      <c r="C452" s="102" t="s">
        <v>2542</v>
      </c>
      <c r="D452" s="102" t="s">
        <v>179</v>
      </c>
      <c r="E452" s="106" t="s">
        <v>2624</v>
      </c>
      <c r="F452" s="107">
        <v>44741</v>
      </c>
      <c r="G452" s="107">
        <v>44743</v>
      </c>
      <c r="H452" s="108">
        <v>590000</v>
      </c>
      <c r="I452" s="108">
        <v>635000</v>
      </c>
      <c r="J452" s="102" t="s">
        <v>216</v>
      </c>
      <c r="K452" s="102" t="s">
        <v>16</v>
      </c>
      <c r="L452" s="106"/>
    </row>
    <row r="453" spans="1:12" ht="42.75" customHeight="1">
      <c r="A453" s="106">
        <v>188</v>
      </c>
      <c r="B453" s="107">
        <v>44727.672222222223</v>
      </c>
      <c r="C453" s="102" t="s">
        <v>2542</v>
      </c>
      <c r="D453" s="102" t="s">
        <v>2584</v>
      </c>
      <c r="E453" s="106" t="s">
        <v>4953</v>
      </c>
      <c r="F453" s="107">
        <v>44741</v>
      </c>
      <c r="G453" s="107">
        <v>44743</v>
      </c>
      <c r="H453" s="108">
        <v>55000</v>
      </c>
      <c r="I453" s="108">
        <v>65000</v>
      </c>
      <c r="J453" s="102" t="s">
        <v>19</v>
      </c>
      <c r="K453" s="102" t="s">
        <v>16</v>
      </c>
      <c r="L453" s="106"/>
    </row>
    <row r="454" spans="1:12" ht="42.75" customHeight="1">
      <c r="A454" s="106">
        <v>189</v>
      </c>
      <c r="B454" s="107">
        <v>44727.675694444442</v>
      </c>
      <c r="C454" s="102" t="s">
        <v>2542</v>
      </c>
      <c r="D454" s="102" t="s">
        <v>248</v>
      </c>
      <c r="E454" s="106" t="s">
        <v>4952</v>
      </c>
      <c r="F454" s="107">
        <v>44741</v>
      </c>
      <c r="G454" s="107">
        <v>44743</v>
      </c>
      <c r="H454" s="108">
        <v>95000</v>
      </c>
      <c r="I454" s="108">
        <v>110000</v>
      </c>
      <c r="J454" s="102" t="s">
        <v>19</v>
      </c>
      <c r="K454" s="102" t="s">
        <v>16</v>
      </c>
      <c r="L454" s="106"/>
    </row>
    <row r="455" spans="1:12" ht="42.75" customHeight="1">
      <c r="A455" s="106">
        <v>190</v>
      </c>
      <c r="B455" s="107">
        <v>44727.677777777775</v>
      </c>
      <c r="C455" s="102" t="s">
        <v>2542</v>
      </c>
      <c r="D455" s="102" t="s">
        <v>2554</v>
      </c>
      <c r="E455" s="106" t="s">
        <v>4954</v>
      </c>
      <c r="F455" s="107">
        <v>44741</v>
      </c>
      <c r="G455" s="107">
        <v>44743</v>
      </c>
      <c r="H455" s="108">
        <v>55000</v>
      </c>
      <c r="I455" s="108">
        <v>65000</v>
      </c>
      <c r="J455" s="102" t="s">
        <v>19</v>
      </c>
      <c r="K455" s="102" t="s">
        <v>16</v>
      </c>
      <c r="L455" s="106"/>
    </row>
    <row r="456" spans="1:12" ht="42.75" customHeight="1">
      <c r="A456" s="106">
        <v>191</v>
      </c>
      <c r="B456" s="107">
        <v>44727.679166666669</v>
      </c>
      <c r="C456" s="102" t="s">
        <v>2542</v>
      </c>
      <c r="D456" s="102" t="s">
        <v>2318</v>
      </c>
      <c r="E456" s="106" t="s">
        <v>135</v>
      </c>
      <c r="F456" s="107">
        <v>44741</v>
      </c>
      <c r="G456" s="107">
        <v>44743</v>
      </c>
      <c r="H456" s="108">
        <v>45000</v>
      </c>
      <c r="I456" s="108">
        <v>50000</v>
      </c>
      <c r="J456" s="102" t="s">
        <v>216</v>
      </c>
      <c r="K456" s="102" t="s">
        <v>16</v>
      </c>
      <c r="L456" s="106"/>
    </row>
    <row r="457" spans="1:12" ht="42.75" customHeight="1">
      <c r="A457" s="106">
        <v>192</v>
      </c>
      <c r="B457" s="107">
        <v>44727.681250000001</v>
      </c>
      <c r="C457" s="102" t="s">
        <v>2542</v>
      </c>
      <c r="D457" s="102" t="s">
        <v>76</v>
      </c>
      <c r="E457" s="106" t="s">
        <v>4825</v>
      </c>
      <c r="F457" s="107">
        <v>44741</v>
      </c>
      <c r="G457" s="107">
        <v>44743</v>
      </c>
      <c r="H457" s="108">
        <v>115000</v>
      </c>
      <c r="I457" s="108">
        <v>125000</v>
      </c>
      <c r="J457" s="102" t="s">
        <v>19</v>
      </c>
      <c r="K457" s="102" t="s">
        <v>16</v>
      </c>
      <c r="L457" s="106"/>
    </row>
    <row r="458" spans="1:12" ht="42.75" customHeight="1">
      <c r="A458" s="106">
        <v>193</v>
      </c>
      <c r="B458" s="107">
        <v>44727.681944444441</v>
      </c>
      <c r="C458" s="102" t="s">
        <v>2542</v>
      </c>
      <c r="D458" s="102" t="s">
        <v>84</v>
      </c>
      <c r="E458" s="106" t="s">
        <v>85</v>
      </c>
      <c r="F458" s="107">
        <v>44741</v>
      </c>
      <c r="G458" s="107">
        <v>44743</v>
      </c>
      <c r="H458" s="108">
        <v>70000</v>
      </c>
      <c r="I458" s="108">
        <v>85000</v>
      </c>
      <c r="J458" s="102" t="s">
        <v>19</v>
      </c>
      <c r="K458" s="102" t="s">
        <v>16</v>
      </c>
      <c r="L458" s="106"/>
    </row>
    <row r="459" spans="1:12" ht="42.75" customHeight="1">
      <c r="A459" s="106">
        <v>194</v>
      </c>
      <c r="B459" s="107">
        <v>44727.682638888888</v>
      </c>
      <c r="C459" s="102" t="s">
        <v>2542</v>
      </c>
      <c r="D459" s="102" t="s">
        <v>4500</v>
      </c>
      <c r="E459" s="106" t="s">
        <v>1222</v>
      </c>
      <c r="F459" s="107">
        <v>44741</v>
      </c>
      <c r="G459" s="107">
        <v>44743</v>
      </c>
      <c r="H459" s="108">
        <v>25000</v>
      </c>
      <c r="I459" s="108">
        <v>30000</v>
      </c>
      <c r="J459" s="102" t="s">
        <v>19</v>
      </c>
      <c r="K459" s="102" t="s">
        <v>16</v>
      </c>
      <c r="L459" s="106"/>
    </row>
    <row r="460" spans="1:12" ht="42.75" customHeight="1">
      <c r="A460" s="106">
        <v>195</v>
      </c>
      <c r="B460" s="107">
        <v>44727.684027777781</v>
      </c>
      <c r="C460" s="102" t="s">
        <v>2542</v>
      </c>
      <c r="D460" s="102" t="s">
        <v>2553</v>
      </c>
      <c r="E460" s="106" t="s">
        <v>1222</v>
      </c>
      <c r="F460" s="107">
        <v>44741</v>
      </c>
      <c r="G460" s="107">
        <v>44743</v>
      </c>
      <c r="H460" s="108">
        <v>25000</v>
      </c>
      <c r="I460" s="108">
        <v>35000</v>
      </c>
      <c r="J460" s="102" t="s">
        <v>19</v>
      </c>
      <c r="K460" s="102" t="s">
        <v>16</v>
      </c>
      <c r="L460" s="106"/>
    </row>
    <row r="461" spans="1:12" ht="42.75" customHeight="1">
      <c r="A461" s="106">
        <v>196</v>
      </c>
      <c r="B461" s="107">
        <v>44727.690972222219</v>
      </c>
      <c r="C461" s="102" t="s">
        <v>2542</v>
      </c>
      <c r="D461" s="102" t="s">
        <v>434</v>
      </c>
      <c r="E461" s="106" t="s">
        <v>4955</v>
      </c>
      <c r="F461" s="107">
        <v>44741</v>
      </c>
      <c r="G461" s="107">
        <v>44743</v>
      </c>
      <c r="H461" s="108">
        <v>35000</v>
      </c>
      <c r="I461" s="108">
        <v>50000</v>
      </c>
      <c r="J461" s="102" t="s">
        <v>19</v>
      </c>
      <c r="K461" s="102" t="s">
        <v>16</v>
      </c>
      <c r="L461" s="106"/>
    </row>
    <row r="462" spans="1:12" ht="42.75" customHeight="1">
      <c r="A462" s="106">
        <v>197</v>
      </c>
      <c r="B462" s="107">
        <v>44734.665277777778</v>
      </c>
      <c r="C462" s="102" t="s">
        <v>2601</v>
      </c>
      <c r="D462" s="102" t="s">
        <v>580</v>
      </c>
      <c r="E462" s="106" t="s">
        <v>4605</v>
      </c>
      <c r="F462" s="107">
        <f>G462+14</f>
        <v>44788</v>
      </c>
      <c r="G462" s="107">
        <v>44774</v>
      </c>
      <c r="H462" s="108">
        <v>175000</v>
      </c>
      <c r="I462" s="108">
        <v>220000</v>
      </c>
      <c r="J462" s="102" t="s">
        <v>64</v>
      </c>
      <c r="K462" s="102" t="s">
        <v>16</v>
      </c>
      <c r="L462" s="106"/>
    </row>
    <row r="463" spans="1:12" ht="42.75" customHeight="1">
      <c r="A463" s="106">
        <v>198</v>
      </c>
      <c r="B463" s="107">
        <v>44722.461805555555</v>
      </c>
      <c r="C463" s="102" t="s">
        <v>2635</v>
      </c>
      <c r="D463" s="102" t="s">
        <v>43</v>
      </c>
      <c r="E463" s="106" t="s">
        <v>4956</v>
      </c>
      <c r="F463" s="107">
        <v>44736</v>
      </c>
      <c r="G463" s="107">
        <v>44743</v>
      </c>
      <c r="H463" s="108">
        <v>35000</v>
      </c>
      <c r="I463" s="108">
        <v>45000</v>
      </c>
      <c r="J463" s="102" t="s">
        <v>37</v>
      </c>
      <c r="K463" s="102" t="s">
        <v>16</v>
      </c>
      <c r="L463" s="106"/>
    </row>
    <row r="464" spans="1:12" ht="42.75" customHeight="1">
      <c r="A464" s="106">
        <v>199</v>
      </c>
      <c r="B464" s="107">
        <v>44722.463888888888</v>
      </c>
      <c r="C464" s="102" t="s">
        <v>2635</v>
      </c>
      <c r="D464" s="102" t="s">
        <v>76</v>
      </c>
      <c r="E464" s="106" t="s">
        <v>4957</v>
      </c>
      <c r="F464" s="107">
        <v>44736</v>
      </c>
      <c r="G464" s="107">
        <v>44743</v>
      </c>
      <c r="H464" s="108">
        <v>116100</v>
      </c>
      <c r="I464" s="108">
        <v>190000</v>
      </c>
      <c r="J464" s="102" t="s">
        <v>19</v>
      </c>
      <c r="K464" s="102" t="s">
        <v>16</v>
      </c>
      <c r="L464" s="106"/>
    </row>
    <row r="465" spans="1:12" ht="42.75" customHeight="1">
      <c r="A465" s="106">
        <v>200</v>
      </c>
      <c r="B465" s="107">
        <v>44722.465277777781</v>
      </c>
      <c r="C465" s="102" t="s">
        <v>2635</v>
      </c>
      <c r="D465" s="102" t="s">
        <v>1228</v>
      </c>
      <c r="E465" s="106" t="s">
        <v>4958</v>
      </c>
      <c r="F465" s="107">
        <v>44736</v>
      </c>
      <c r="G465" s="107">
        <v>44743</v>
      </c>
      <c r="H465" s="108">
        <v>120000</v>
      </c>
      <c r="I465" s="108">
        <v>135000</v>
      </c>
      <c r="J465" s="102" t="s">
        <v>19</v>
      </c>
      <c r="K465" s="102" t="s">
        <v>16</v>
      </c>
      <c r="L465" s="106"/>
    </row>
    <row r="466" spans="1:12" ht="42.75" customHeight="1">
      <c r="A466" s="106">
        <v>201</v>
      </c>
      <c r="B466" s="107">
        <v>44722.466666666667</v>
      </c>
      <c r="C466" s="102" t="s">
        <v>2635</v>
      </c>
      <c r="D466" s="102" t="s">
        <v>2639</v>
      </c>
      <c r="E466" s="106" t="s">
        <v>559</v>
      </c>
      <c r="F466" s="107">
        <v>44736</v>
      </c>
      <c r="G466" s="107">
        <v>44743</v>
      </c>
      <c r="H466" s="108">
        <v>118000</v>
      </c>
      <c r="I466" s="108">
        <v>130000</v>
      </c>
      <c r="J466" s="102" t="s">
        <v>19</v>
      </c>
      <c r="K466" s="102" t="s">
        <v>16</v>
      </c>
      <c r="L466" s="106"/>
    </row>
    <row r="467" spans="1:12" ht="42.75" customHeight="1">
      <c r="A467" s="106">
        <v>202</v>
      </c>
      <c r="B467" s="107">
        <v>44722.468055555553</v>
      </c>
      <c r="C467" s="102" t="s">
        <v>2635</v>
      </c>
      <c r="D467" s="102" t="s">
        <v>2671</v>
      </c>
      <c r="E467" s="106" t="s">
        <v>1841</v>
      </c>
      <c r="F467" s="107">
        <v>44736</v>
      </c>
      <c r="G467" s="107">
        <v>44743</v>
      </c>
      <c r="H467" s="108">
        <v>150000</v>
      </c>
      <c r="I467" s="108">
        <v>200000</v>
      </c>
      <c r="J467" s="102" t="s">
        <v>19</v>
      </c>
      <c r="K467" s="102" t="s">
        <v>16</v>
      </c>
      <c r="L467" s="106"/>
    </row>
    <row r="468" spans="1:12" ht="42.75" customHeight="1">
      <c r="A468" s="106">
        <v>203</v>
      </c>
      <c r="B468" s="107">
        <v>44722.469444444447</v>
      </c>
      <c r="C468" s="102" t="s">
        <v>2635</v>
      </c>
      <c r="D468" s="102" t="s">
        <v>35</v>
      </c>
      <c r="E468" s="106" t="s">
        <v>4959</v>
      </c>
      <c r="F468" s="107">
        <v>44736</v>
      </c>
      <c r="G468" s="107">
        <v>44743</v>
      </c>
      <c r="H468" s="108">
        <v>98473</v>
      </c>
      <c r="I468" s="108">
        <v>100000</v>
      </c>
      <c r="J468" s="102" t="s">
        <v>37</v>
      </c>
      <c r="K468" s="102" t="s">
        <v>16</v>
      </c>
      <c r="L468" s="106"/>
    </row>
    <row r="469" spans="1:12" ht="42.75" customHeight="1">
      <c r="A469" s="106">
        <v>204</v>
      </c>
      <c r="B469" s="107">
        <v>44722.474999999999</v>
      </c>
      <c r="C469" s="102" t="s">
        <v>2635</v>
      </c>
      <c r="D469" s="102" t="s">
        <v>2656</v>
      </c>
      <c r="E469" s="106" t="s">
        <v>2633</v>
      </c>
      <c r="F469" s="107">
        <v>44736</v>
      </c>
      <c r="G469" s="107">
        <v>44743</v>
      </c>
      <c r="H469" s="108">
        <v>45000</v>
      </c>
      <c r="I469" s="108">
        <v>100000</v>
      </c>
      <c r="J469" s="102" t="s">
        <v>19</v>
      </c>
      <c r="K469" s="102" t="s">
        <v>16</v>
      </c>
      <c r="L469" s="106"/>
    </row>
    <row r="470" spans="1:12" ht="42.75" customHeight="1">
      <c r="A470" s="106">
        <v>205</v>
      </c>
      <c r="B470" s="107">
        <v>44722.475694444445</v>
      </c>
      <c r="C470" s="102" t="s">
        <v>2635</v>
      </c>
      <c r="D470" s="102" t="s">
        <v>2655</v>
      </c>
      <c r="E470" s="106" t="s">
        <v>2633</v>
      </c>
      <c r="F470" s="107">
        <v>44736</v>
      </c>
      <c r="G470" s="107">
        <v>44743</v>
      </c>
      <c r="H470" s="108">
        <v>82130</v>
      </c>
      <c r="I470" s="108">
        <v>100000</v>
      </c>
      <c r="J470" s="102" t="s">
        <v>19</v>
      </c>
      <c r="K470" s="102" t="s">
        <v>16</v>
      </c>
      <c r="L470" s="106"/>
    </row>
    <row r="471" spans="1:12" ht="42.75" customHeight="1">
      <c r="A471" s="106">
        <v>206</v>
      </c>
      <c r="B471" s="107">
        <v>44722.477083333331</v>
      </c>
      <c r="C471" s="102" t="s">
        <v>2635</v>
      </c>
      <c r="D471" s="102" t="s">
        <v>55</v>
      </c>
      <c r="E471" s="106" t="s">
        <v>4960</v>
      </c>
      <c r="F471" s="107">
        <v>44736</v>
      </c>
      <c r="G471" s="107">
        <v>44743</v>
      </c>
      <c r="H471" s="108">
        <v>25000</v>
      </c>
      <c r="I471" s="108">
        <v>32500</v>
      </c>
      <c r="J471" s="102" t="s">
        <v>37</v>
      </c>
      <c r="K471" s="102" t="s">
        <v>16</v>
      </c>
      <c r="L471" s="106"/>
    </row>
    <row r="472" spans="1:12" ht="42.75" customHeight="1">
      <c r="A472" s="106">
        <v>207</v>
      </c>
      <c r="B472" s="107">
        <v>44722.478472222225</v>
      </c>
      <c r="C472" s="102" t="s">
        <v>2635</v>
      </c>
      <c r="D472" s="102" t="s">
        <v>134</v>
      </c>
      <c r="E472" s="106" t="s">
        <v>4961</v>
      </c>
      <c r="F472" s="107">
        <v>44736</v>
      </c>
      <c r="G472" s="107">
        <v>44743</v>
      </c>
      <c r="H472" s="108">
        <v>25000</v>
      </c>
      <c r="I472" s="108">
        <v>60000</v>
      </c>
      <c r="J472" s="102" t="s">
        <v>19</v>
      </c>
      <c r="K472" s="102" t="s">
        <v>16</v>
      </c>
      <c r="L472" s="106"/>
    </row>
    <row r="473" spans="1:12" ht="42.75" customHeight="1">
      <c r="A473" s="106">
        <v>208</v>
      </c>
      <c r="B473" s="107">
        <v>44722.480555555558</v>
      </c>
      <c r="C473" s="102" t="s">
        <v>2635</v>
      </c>
      <c r="D473" s="102" t="s">
        <v>2516</v>
      </c>
      <c r="E473" s="106" t="s">
        <v>4962</v>
      </c>
      <c r="F473" s="107">
        <v>44736</v>
      </c>
      <c r="G473" s="107">
        <v>44743</v>
      </c>
      <c r="H473" s="108">
        <v>62214</v>
      </c>
      <c r="I473" s="108">
        <v>75000</v>
      </c>
      <c r="J473" s="102" t="s">
        <v>19</v>
      </c>
      <c r="K473" s="102" t="s">
        <v>16</v>
      </c>
      <c r="L473" s="106"/>
    </row>
    <row r="474" spans="1:12" ht="42.75" customHeight="1">
      <c r="A474" s="106">
        <v>209</v>
      </c>
      <c r="B474" s="107">
        <v>44722.48333333333</v>
      </c>
      <c r="C474" s="102" t="s">
        <v>2635</v>
      </c>
      <c r="D474" s="102" t="s">
        <v>2672</v>
      </c>
      <c r="E474" s="106" t="s">
        <v>4963</v>
      </c>
      <c r="F474" s="107">
        <v>44736</v>
      </c>
      <c r="G474" s="107">
        <v>44743</v>
      </c>
      <c r="H474" s="108">
        <v>150000</v>
      </c>
      <c r="I474" s="108">
        <v>200000</v>
      </c>
      <c r="J474" s="102" t="s">
        <v>19</v>
      </c>
      <c r="K474" s="102" t="s">
        <v>16</v>
      </c>
      <c r="L474" s="106"/>
    </row>
    <row r="475" spans="1:12" ht="42.75" customHeight="1">
      <c r="A475" s="106">
        <v>210</v>
      </c>
      <c r="B475" s="107">
        <v>44722.484722222223</v>
      </c>
      <c r="C475" s="102" t="s">
        <v>2635</v>
      </c>
      <c r="D475" s="102" t="s">
        <v>2665</v>
      </c>
      <c r="E475" s="106" t="s">
        <v>4964</v>
      </c>
      <c r="F475" s="107">
        <v>44736</v>
      </c>
      <c r="G475" s="107">
        <v>44743</v>
      </c>
      <c r="H475" s="108">
        <v>110000</v>
      </c>
      <c r="I475" s="108">
        <v>135000</v>
      </c>
      <c r="J475" s="102" t="s">
        <v>19</v>
      </c>
      <c r="K475" s="102" t="s">
        <v>16</v>
      </c>
      <c r="L475" s="106"/>
    </row>
    <row r="476" spans="1:12" ht="42.75" customHeight="1">
      <c r="A476" s="106">
        <v>211</v>
      </c>
      <c r="B476" s="107">
        <v>44722.486111111109</v>
      </c>
      <c r="C476" s="102" t="s">
        <v>2635</v>
      </c>
      <c r="D476" s="102" t="s">
        <v>4965</v>
      </c>
      <c r="E476" s="106" t="s">
        <v>4966</v>
      </c>
      <c r="F476" s="107">
        <v>44736</v>
      </c>
      <c r="G476" s="107">
        <v>44743</v>
      </c>
      <c r="H476" s="108">
        <v>742636</v>
      </c>
      <c r="I476" s="108">
        <v>810000</v>
      </c>
      <c r="J476" s="102" t="s">
        <v>19</v>
      </c>
      <c r="K476" s="102" t="s">
        <v>16</v>
      </c>
      <c r="L476" s="106"/>
    </row>
    <row r="477" spans="1:12" ht="42.75" customHeight="1">
      <c r="A477" s="106">
        <v>212</v>
      </c>
      <c r="B477" s="107">
        <v>44722.489583333336</v>
      </c>
      <c r="C477" s="102" t="s">
        <v>2635</v>
      </c>
      <c r="D477" s="102" t="s">
        <v>2686</v>
      </c>
      <c r="E477" s="106" t="s">
        <v>527</v>
      </c>
      <c r="F477" s="107">
        <v>44736</v>
      </c>
      <c r="G477" s="107">
        <v>44743</v>
      </c>
      <c r="H477" s="108">
        <v>116100</v>
      </c>
      <c r="I477" s="108">
        <v>130000</v>
      </c>
      <c r="J477" s="102" t="s">
        <v>19</v>
      </c>
      <c r="K477" s="102" t="s">
        <v>16</v>
      </c>
      <c r="L477" s="106"/>
    </row>
    <row r="478" spans="1:12" ht="42.75" customHeight="1">
      <c r="A478" s="106">
        <v>213</v>
      </c>
      <c r="B478" s="107">
        <v>44722.490972222222</v>
      </c>
      <c r="C478" s="102" t="s">
        <v>2635</v>
      </c>
      <c r="D478" s="102" t="s">
        <v>355</v>
      </c>
      <c r="E478" s="106" t="s">
        <v>1009</v>
      </c>
      <c r="F478" s="107">
        <v>44736</v>
      </c>
      <c r="G478" s="107">
        <v>44743</v>
      </c>
      <c r="H478" s="108">
        <v>25000</v>
      </c>
      <c r="I478" s="108">
        <v>40000</v>
      </c>
      <c r="J478" s="102" t="s">
        <v>19</v>
      </c>
      <c r="K478" s="102" t="s">
        <v>16</v>
      </c>
      <c r="L478" s="106"/>
    </row>
    <row r="479" spans="1:12" ht="42.75" customHeight="1">
      <c r="A479" s="106">
        <v>214</v>
      </c>
      <c r="B479" s="107">
        <v>44722.492361111108</v>
      </c>
      <c r="C479" s="102" t="s">
        <v>2635</v>
      </c>
      <c r="D479" s="102" t="s">
        <v>2701</v>
      </c>
      <c r="E479" s="106" t="s">
        <v>4967</v>
      </c>
      <c r="F479" s="107">
        <v>44736</v>
      </c>
      <c r="G479" s="107">
        <v>44743</v>
      </c>
      <c r="H479" s="108">
        <v>60000</v>
      </c>
      <c r="I479" s="108">
        <v>80000</v>
      </c>
      <c r="J479" s="102" t="s">
        <v>19</v>
      </c>
      <c r="K479" s="102" t="s">
        <v>16</v>
      </c>
      <c r="L479" s="106"/>
    </row>
    <row r="480" spans="1:12" ht="42.75" customHeight="1">
      <c r="A480" s="106">
        <v>215</v>
      </c>
      <c r="B480" s="107">
        <v>44727.617361111108</v>
      </c>
      <c r="C480" s="102" t="s">
        <v>2635</v>
      </c>
      <c r="D480" s="102" t="s">
        <v>4968</v>
      </c>
      <c r="E480" s="106" t="s">
        <v>2633</v>
      </c>
      <c r="F480" s="107">
        <v>44741</v>
      </c>
      <c r="G480" s="107">
        <v>44743</v>
      </c>
      <c r="H480" s="108">
        <v>76731</v>
      </c>
      <c r="I480" s="108">
        <v>86731</v>
      </c>
      <c r="J480" s="102" t="s">
        <v>15</v>
      </c>
      <c r="K480" s="102" t="s">
        <v>16</v>
      </c>
      <c r="L480" s="106"/>
    </row>
    <row r="481" spans="1:12" ht="42.75" customHeight="1">
      <c r="A481" s="106">
        <v>216</v>
      </c>
      <c r="B481" s="107">
        <v>44329.986111111109</v>
      </c>
      <c r="C481" s="102" t="s">
        <v>2703</v>
      </c>
      <c r="D481" s="102" t="s">
        <v>2766</v>
      </c>
      <c r="E481" s="110" t="s">
        <v>4969</v>
      </c>
      <c r="F481" s="107">
        <v>44344</v>
      </c>
      <c r="G481" s="107">
        <v>44500</v>
      </c>
      <c r="H481" s="108">
        <v>369000</v>
      </c>
      <c r="I481" s="108">
        <v>369000</v>
      </c>
      <c r="J481" s="102" t="s">
        <v>19</v>
      </c>
      <c r="K481" s="102" t="s">
        <v>16</v>
      </c>
      <c r="L481" s="106"/>
    </row>
    <row r="482" spans="1:12" ht="42.75" customHeight="1">
      <c r="A482" s="106">
        <v>217</v>
      </c>
      <c r="B482" s="107">
        <v>44718.742361111108</v>
      </c>
      <c r="C482" s="102" t="s">
        <v>2703</v>
      </c>
      <c r="D482" s="102" t="s">
        <v>4970</v>
      </c>
      <c r="E482" s="106" t="s">
        <v>4971</v>
      </c>
      <c r="F482" s="107">
        <v>44732</v>
      </c>
      <c r="G482" s="107">
        <v>44734</v>
      </c>
      <c r="H482" s="108">
        <v>50000</v>
      </c>
      <c r="I482" s="108">
        <v>50000</v>
      </c>
      <c r="J482" s="102" t="s">
        <v>15</v>
      </c>
      <c r="K482" s="102" t="s">
        <v>16</v>
      </c>
      <c r="L482" s="106"/>
    </row>
    <row r="483" spans="1:12" ht="42.75" customHeight="1">
      <c r="A483" s="106">
        <v>218</v>
      </c>
      <c r="B483" s="107">
        <v>44718.75277777778</v>
      </c>
      <c r="C483" s="102" t="s">
        <v>2703</v>
      </c>
      <c r="D483" s="102" t="s">
        <v>2841</v>
      </c>
      <c r="E483" s="106" t="s">
        <v>4972</v>
      </c>
      <c r="F483" s="107">
        <v>44732</v>
      </c>
      <c r="G483" s="107">
        <v>44715</v>
      </c>
      <c r="H483" s="108">
        <v>139122</v>
      </c>
      <c r="I483" s="108">
        <v>139122</v>
      </c>
      <c r="J483" s="102" t="s">
        <v>15</v>
      </c>
      <c r="K483" s="102" t="s">
        <v>16</v>
      </c>
      <c r="L483" s="106"/>
    </row>
    <row r="484" spans="1:12" ht="42.75" customHeight="1">
      <c r="A484" s="106">
        <v>219</v>
      </c>
      <c r="B484" s="107">
        <v>44718.949305555558</v>
      </c>
      <c r="C484" s="102" t="s">
        <v>2703</v>
      </c>
      <c r="D484" s="102" t="s">
        <v>229</v>
      </c>
      <c r="E484" s="106" t="s">
        <v>292</v>
      </c>
      <c r="F484" s="107">
        <v>44733</v>
      </c>
      <c r="G484" s="107">
        <v>44734</v>
      </c>
      <c r="H484" s="108">
        <v>176000</v>
      </c>
      <c r="I484" s="108">
        <v>176000</v>
      </c>
      <c r="J484" s="102" t="s">
        <v>64</v>
      </c>
      <c r="K484" s="102" t="s">
        <v>16</v>
      </c>
      <c r="L484" s="106"/>
    </row>
    <row r="485" spans="1:12" ht="42.75" customHeight="1">
      <c r="A485" s="106">
        <v>220</v>
      </c>
      <c r="B485" s="107">
        <v>44718.95208333333</v>
      </c>
      <c r="C485" s="102" t="s">
        <v>2703</v>
      </c>
      <c r="D485" s="102" t="s">
        <v>229</v>
      </c>
      <c r="E485" s="106" t="s">
        <v>4973</v>
      </c>
      <c r="F485" s="107">
        <v>44733</v>
      </c>
      <c r="G485" s="107">
        <v>44734</v>
      </c>
      <c r="H485" s="108">
        <v>125000</v>
      </c>
      <c r="I485" s="108">
        <v>125000</v>
      </c>
      <c r="J485" s="102" t="s">
        <v>64</v>
      </c>
      <c r="K485" s="102" t="s">
        <v>16</v>
      </c>
      <c r="L485" s="106"/>
    </row>
    <row r="486" spans="1:12" ht="42.75" customHeight="1">
      <c r="A486" s="106">
        <v>221</v>
      </c>
      <c r="B486" s="107">
        <v>44718.956250000003</v>
      </c>
      <c r="C486" s="102" t="s">
        <v>2703</v>
      </c>
      <c r="D486" s="102" t="s">
        <v>229</v>
      </c>
      <c r="E486" s="106" t="s">
        <v>575</v>
      </c>
      <c r="F486" s="107">
        <v>44733</v>
      </c>
      <c r="G486" s="107">
        <v>44734</v>
      </c>
      <c r="H486" s="108">
        <v>196000</v>
      </c>
      <c r="I486" s="108">
        <v>196000</v>
      </c>
      <c r="J486" s="102" t="s">
        <v>64</v>
      </c>
      <c r="K486" s="102" t="s">
        <v>16</v>
      </c>
      <c r="L486" s="106"/>
    </row>
    <row r="487" spans="1:12" ht="42.75" customHeight="1">
      <c r="A487" s="106">
        <v>222</v>
      </c>
      <c r="B487" s="107">
        <v>44718.961111111108</v>
      </c>
      <c r="C487" s="102" t="s">
        <v>2703</v>
      </c>
      <c r="D487" s="102" t="s">
        <v>229</v>
      </c>
      <c r="E487" s="106" t="s">
        <v>4974</v>
      </c>
      <c r="F487" s="107">
        <v>44733</v>
      </c>
      <c r="G487" s="107">
        <v>44734</v>
      </c>
      <c r="H487" s="108">
        <v>176000</v>
      </c>
      <c r="I487" s="108">
        <v>176000</v>
      </c>
      <c r="J487" s="102" t="s">
        <v>64</v>
      </c>
      <c r="K487" s="102" t="s">
        <v>16</v>
      </c>
      <c r="L487" s="106"/>
    </row>
    <row r="488" spans="1:12" ht="42.75" customHeight="1">
      <c r="A488" s="106">
        <v>223</v>
      </c>
      <c r="B488" s="107">
        <v>44718.963888888888</v>
      </c>
      <c r="C488" s="102" t="s">
        <v>2703</v>
      </c>
      <c r="D488" s="102" t="s">
        <v>229</v>
      </c>
      <c r="E488" s="106" t="s">
        <v>4975</v>
      </c>
      <c r="F488" s="107">
        <v>44733</v>
      </c>
      <c r="G488" s="107">
        <v>44734</v>
      </c>
      <c r="H488" s="108">
        <v>46407</v>
      </c>
      <c r="I488" s="108">
        <v>46407</v>
      </c>
      <c r="J488" s="102" t="s">
        <v>64</v>
      </c>
      <c r="K488" s="102" t="s">
        <v>16</v>
      </c>
      <c r="L488" s="106"/>
    </row>
    <row r="489" spans="1:12" ht="42.75" customHeight="1">
      <c r="A489" s="106">
        <v>224</v>
      </c>
      <c r="B489" s="107">
        <v>44718.96597222222</v>
      </c>
      <c r="C489" s="102" t="s">
        <v>2703</v>
      </c>
      <c r="D489" s="102" t="s">
        <v>87</v>
      </c>
      <c r="E489" s="106" t="s">
        <v>4976</v>
      </c>
      <c r="F489" s="107">
        <v>44733</v>
      </c>
      <c r="G489" s="107">
        <v>44743</v>
      </c>
      <c r="H489" s="108">
        <v>63000</v>
      </c>
      <c r="I489" s="108">
        <v>63000</v>
      </c>
      <c r="J489" s="102" t="s">
        <v>19</v>
      </c>
      <c r="K489" s="102" t="s">
        <v>16</v>
      </c>
      <c r="L489" s="106"/>
    </row>
    <row r="490" spans="1:12" ht="42.75" customHeight="1">
      <c r="A490" s="106">
        <v>225</v>
      </c>
      <c r="B490" s="107">
        <v>44718.969444444447</v>
      </c>
      <c r="C490" s="102" t="s">
        <v>2703</v>
      </c>
      <c r="D490" s="102" t="s">
        <v>67</v>
      </c>
      <c r="E490" s="106" t="s">
        <v>4977</v>
      </c>
      <c r="F490" s="107">
        <v>44733</v>
      </c>
      <c r="G490" s="107">
        <v>44743</v>
      </c>
      <c r="H490" s="108">
        <v>98000</v>
      </c>
      <c r="I490" s="108">
        <v>98000</v>
      </c>
      <c r="J490" s="102" t="s">
        <v>19</v>
      </c>
      <c r="K490" s="102" t="s">
        <v>16</v>
      </c>
      <c r="L490" s="106"/>
    </row>
    <row r="491" spans="1:12" ht="42.75" customHeight="1">
      <c r="A491" s="106">
        <v>226</v>
      </c>
      <c r="B491" s="107">
        <v>44718.974305555559</v>
      </c>
      <c r="C491" s="102" t="s">
        <v>2703</v>
      </c>
      <c r="D491" s="102" t="s">
        <v>2138</v>
      </c>
      <c r="E491" s="106" t="s">
        <v>4978</v>
      </c>
      <c r="F491" s="107">
        <v>44733</v>
      </c>
      <c r="G491" s="107">
        <v>44743</v>
      </c>
      <c r="H491" s="108">
        <v>100000</v>
      </c>
      <c r="I491" s="108">
        <v>100000</v>
      </c>
      <c r="J491" s="102" t="s">
        <v>19</v>
      </c>
      <c r="K491" s="102" t="s">
        <v>16</v>
      </c>
      <c r="L491" s="106"/>
    </row>
    <row r="492" spans="1:12" ht="42.75" customHeight="1">
      <c r="A492" s="106">
        <v>227</v>
      </c>
      <c r="B492" s="107">
        <v>44718.977777777778</v>
      </c>
      <c r="C492" s="102" t="s">
        <v>2703</v>
      </c>
      <c r="D492" s="102" t="s">
        <v>2172</v>
      </c>
      <c r="E492" s="106" t="s">
        <v>4979</v>
      </c>
      <c r="F492" s="107">
        <v>44733</v>
      </c>
      <c r="G492" s="107">
        <v>44743</v>
      </c>
      <c r="H492" s="108">
        <v>45000</v>
      </c>
      <c r="I492" s="108">
        <v>45000</v>
      </c>
      <c r="J492" s="102" t="s">
        <v>19</v>
      </c>
      <c r="K492" s="102" t="s">
        <v>16</v>
      </c>
      <c r="L492" s="106"/>
    </row>
    <row r="493" spans="1:12" ht="42.75" customHeight="1">
      <c r="A493" s="106">
        <v>228</v>
      </c>
      <c r="B493" s="107">
        <v>44718.979861111111</v>
      </c>
      <c r="C493" s="102" t="s">
        <v>2703</v>
      </c>
      <c r="D493" s="102" t="s">
        <v>340</v>
      </c>
      <c r="E493" s="106" t="s">
        <v>4980</v>
      </c>
      <c r="F493" s="107">
        <v>44733</v>
      </c>
      <c r="G493" s="107">
        <v>44743</v>
      </c>
      <c r="H493" s="108">
        <v>30000</v>
      </c>
      <c r="I493" s="108">
        <v>30000</v>
      </c>
      <c r="J493" s="102" t="s">
        <v>19</v>
      </c>
      <c r="K493" s="102" t="s">
        <v>16</v>
      </c>
      <c r="L493" s="106"/>
    </row>
    <row r="494" spans="1:12" ht="42.75" customHeight="1">
      <c r="A494" s="106">
        <v>229</v>
      </c>
      <c r="B494" s="107">
        <v>44718.982638888891</v>
      </c>
      <c r="C494" s="102" t="s">
        <v>2703</v>
      </c>
      <c r="D494" s="102" t="s">
        <v>339</v>
      </c>
      <c r="E494" s="106" t="s">
        <v>4981</v>
      </c>
      <c r="F494" s="107">
        <v>44733</v>
      </c>
      <c r="G494" s="107">
        <v>44743</v>
      </c>
      <c r="H494" s="108">
        <v>50000</v>
      </c>
      <c r="I494" s="108">
        <v>50000</v>
      </c>
      <c r="J494" s="102" t="s">
        <v>19</v>
      </c>
      <c r="K494" s="102" t="s">
        <v>16</v>
      </c>
      <c r="L494" s="106"/>
    </row>
    <row r="495" spans="1:12" ht="42.75" customHeight="1">
      <c r="A495" s="106">
        <v>230</v>
      </c>
      <c r="B495" s="107">
        <v>44718.984027777777</v>
      </c>
      <c r="C495" s="102" t="s">
        <v>2703</v>
      </c>
      <c r="D495" s="102" t="s">
        <v>355</v>
      </c>
      <c r="E495" s="106" t="s">
        <v>4982</v>
      </c>
      <c r="F495" s="107">
        <v>44733</v>
      </c>
      <c r="G495" s="107">
        <v>44743</v>
      </c>
      <c r="H495" s="108">
        <v>40000</v>
      </c>
      <c r="I495" s="108">
        <v>40000</v>
      </c>
      <c r="J495" s="102" t="s">
        <v>19</v>
      </c>
      <c r="K495" s="102" t="s">
        <v>16</v>
      </c>
      <c r="L495" s="106"/>
    </row>
    <row r="496" spans="1:12" ht="42.75" customHeight="1">
      <c r="A496" s="106">
        <v>231</v>
      </c>
      <c r="B496" s="107">
        <v>44718.986805555556</v>
      </c>
      <c r="C496" s="102" t="s">
        <v>2703</v>
      </c>
      <c r="D496" s="102" t="s">
        <v>4983</v>
      </c>
      <c r="E496" s="106" t="s">
        <v>4984</v>
      </c>
      <c r="F496" s="107">
        <v>44733</v>
      </c>
      <c r="G496" s="107">
        <v>44743</v>
      </c>
      <c r="H496" s="108">
        <v>105000</v>
      </c>
      <c r="I496" s="108">
        <v>105000</v>
      </c>
      <c r="J496" s="102" t="s">
        <v>19</v>
      </c>
      <c r="K496" s="102" t="s">
        <v>16</v>
      </c>
      <c r="L496" s="106"/>
    </row>
    <row r="497" spans="1:12" ht="42.75" customHeight="1">
      <c r="A497" s="106">
        <v>232</v>
      </c>
      <c r="B497" s="107">
        <v>44718.988888888889</v>
      </c>
      <c r="C497" s="102" t="s">
        <v>2703</v>
      </c>
      <c r="D497" s="102" t="s">
        <v>2983</v>
      </c>
      <c r="E497" s="106" t="s">
        <v>4985</v>
      </c>
      <c r="F497" s="107">
        <v>44733</v>
      </c>
      <c r="G497" s="107">
        <v>44743</v>
      </c>
      <c r="H497" s="108">
        <v>46940</v>
      </c>
      <c r="I497" s="108">
        <v>46940</v>
      </c>
      <c r="J497" s="102" t="s">
        <v>19</v>
      </c>
      <c r="K497" s="102" t="s">
        <v>16</v>
      </c>
      <c r="L497" s="106"/>
    </row>
    <row r="498" spans="1:12" ht="42.75" customHeight="1">
      <c r="A498" s="106">
        <v>233</v>
      </c>
      <c r="B498" s="107">
        <v>44718.99722222222</v>
      </c>
      <c r="C498" s="102" t="s">
        <v>2703</v>
      </c>
      <c r="D498" s="102" t="s">
        <v>1791</v>
      </c>
      <c r="E498" s="106" t="s">
        <v>4986</v>
      </c>
      <c r="F498" s="107">
        <v>44733</v>
      </c>
      <c r="G498" s="107">
        <v>44743</v>
      </c>
      <c r="H498" s="108">
        <v>116000</v>
      </c>
      <c r="I498" s="108">
        <v>116000</v>
      </c>
      <c r="J498" s="102" t="s">
        <v>64</v>
      </c>
      <c r="K498" s="102" t="s">
        <v>16</v>
      </c>
      <c r="L498" s="106"/>
    </row>
    <row r="499" spans="1:12" ht="42.75" customHeight="1">
      <c r="A499" s="106">
        <v>234</v>
      </c>
      <c r="B499" s="107">
        <v>44720.423611111109</v>
      </c>
      <c r="C499" s="102" t="s">
        <v>2703</v>
      </c>
      <c r="D499" s="102" t="s">
        <v>2804</v>
      </c>
      <c r="E499" s="106" t="s">
        <v>4987</v>
      </c>
      <c r="F499" s="107">
        <v>44734</v>
      </c>
      <c r="G499" s="107">
        <v>44743</v>
      </c>
      <c r="H499" s="108">
        <v>782032</v>
      </c>
      <c r="I499" s="108">
        <v>782032</v>
      </c>
      <c r="J499" s="102" t="s">
        <v>19</v>
      </c>
      <c r="K499" s="102" t="s">
        <v>16</v>
      </c>
      <c r="L499" s="106"/>
    </row>
    <row r="500" spans="1:12" ht="42.75" customHeight="1">
      <c r="A500" s="106">
        <v>235</v>
      </c>
      <c r="B500" s="107">
        <v>44720.568749999999</v>
      </c>
      <c r="C500" s="102" t="s">
        <v>2703</v>
      </c>
      <c r="D500" s="102" t="s">
        <v>1287</v>
      </c>
      <c r="E500" s="106" t="s">
        <v>4988</v>
      </c>
      <c r="F500" s="107">
        <v>44734</v>
      </c>
      <c r="G500" s="107">
        <v>44743</v>
      </c>
      <c r="H500" s="108">
        <v>142800</v>
      </c>
      <c r="I500" s="108">
        <v>142800</v>
      </c>
      <c r="J500" s="102" t="s">
        <v>19</v>
      </c>
      <c r="K500" s="102" t="s">
        <v>16</v>
      </c>
      <c r="L500" s="106"/>
    </row>
    <row r="501" spans="1:12" ht="42.75" customHeight="1">
      <c r="A501" s="106">
        <v>236</v>
      </c>
      <c r="B501" s="107">
        <v>44720.573611111111</v>
      </c>
      <c r="C501" s="102" t="s">
        <v>2703</v>
      </c>
      <c r="D501" s="102" t="s">
        <v>3135</v>
      </c>
      <c r="E501" s="106" t="s">
        <v>4989</v>
      </c>
      <c r="F501" s="107">
        <v>44734</v>
      </c>
      <c r="G501" s="107">
        <v>44736</v>
      </c>
      <c r="H501" s="108">
        <v>100110</v>
      </c>
      <c r="I501" s="108">
        <v>100110</v>
      </c>
      <c r="J501" s="102" t="s">
        <v>37</v>
      </c>
      <c r="K501" s="102" t="s">
        <v>16</v>
      </c>
      <c r="L501" s="106"/>
    </row>
    <row r="502" spans="1:12" ht="42.75" customHeight="1">
      <c r="A502" s="106">
        <v>237</v>
      </c>
      <c r="B502" s="107">
        <v>44720.57708333333</v>
      </c>
      <c r="C502" s="102" t="s">
        <v>2703</v>
      </c>
      <c r="D502" s="102" t="s">
        <v>2849</v>
      </c>
      <c r="E502" s="106" t="s">
        <v>4990</v>
      </c>
      <c r="F502" s="107">
        <v>44734</v>
      </c>
      <c r="G502" s="107">
        <v>44774</v>
      </c>
      <c r="H502" s="108">
        <v>26445</v>
      </c>
      <c r="I502" s="108">
        <v>26445</v>
      </c>
      <c r="J502" s="102" t="s">
        <v>37</v>
      </c>
      <c r="K502" s="102" t="s">
        <v>16</v>
      </c>
      <c r="L502" s="106"/>
    </row>
    <row r="503" spans="1:12" ht="42.75" customHeight="1">
      <c r="A503" s="106">
        <v>238</v>
      </c>
      <c r="B503" s="107">
        <v>44720.963194444441</v>
      </c>
      <c r="C503" s="102" t="s">
        <v>2703</v>
      </c>
      <c r="D503" s="102" t="s">
        <v>2959</v>
      </c>
      <c r="E503" s="106" t="s">
        <v>4991</v>
      </c>
      <c r="F503" s="107">
        <v>44735</v>
      </c>
      <c r="G503" s="107">
        <v>44743</v>
      </c>
      <c r="H503" s="108">
        <v>25000</v>
      </c>
      <c r="I503" s="108">
        <v>25000</v>
      </c>
      <c r="J503" s="102" t="s">
        <v>19</v>
      </c>
      <c r="K503" s="102" t="s">
        <v>16</v>
      </c>
      <c r="L503" s="106"/>
    </row>
    <row r="504" spans="1:12" ht="42.75" customHeight="1">
      <c r="A504" s="106">
        <v>239</v>
      </c>
      <c r="B504" s="107">
        <v>44720.970833333333</v>
      </c>
      <c r="C504" s="102" t="s">
        <v>2703</v>
      </c>
      <c r="D504" s="102" t="s">
        <v>2763</v>
      </c>
      <c r="E504" s="106" t="s">
        <v>1577</v>
      </c>
      <c r="F504" s="107">
        <v>44735</v>
      </c>
      <c r="G504" s="107">
        <v>44743</v>
      </c>
      <c r="H504" s="108">
        <v>396715</v>
      </c>
      <c r="I504" s="108">
        <v>396715</v>
      </c>
      <c r="J504" s="102" t="s">
        <v>19</v>
      </c>
      <c r="K504" s="102" t="s">
        <v>16</v>
      </c>
      <c r="L504" s="106"/>
    </row>
    <row r="505" spans="1:12" ht="42.75" customHeight="1">
      <c r="A505" s="106">
        <v>240</v>
      </c>
      <c r="B505" s="107">
        <v>44720.975694444445</v>
      </c>
      <c r="C505" s="102" t="s">
        <v>2703</v>
      </c>
      <c r="D505" s="102" t="s">
        <v>2706</v>
      </c>
      <c r="E505" s="106" t="s">
        <v>1222</v>
      </c>
      <c r="F505" s="107">
        <v>44735</v>
      </c>
      <c r="G505" s="107">
        <v>44743</v>
      </c>
      <c r="H505" s="108">
        <v>392000</v>
      </c>
      <c r="I505" s="108">
        <v>392000</v>
      </c>
      <c r="J505" s="102" t="s">
        <v>19</v>
      </c>
      <c r="K505" s="102" t="s">
        <v>16</v>
      </c>
      <c r="L505" s="106"/>
    </row>
    <row r="506" spans="1:12" ht="42.75" customHeight="1">
      <c r="A506" s="106">
        <v>241</v>
      </c>
      <c r="B506" s="107">
        <v>44720.988194444442</v>
      </c>
      <c r="C506" s="102" t="s">
        <v>2703</v>
      </c>
      <c r="D506" s="102" t="s">
        <v>2961</v>
      </c>
      <c r="E506" s="106" t="s">
        <v>4991</v>
      </c>
      <c r="F506" s="107">
        <v>44735</v>
      </c>
      <c r="G506" s="107">
        <v>44743</v>
      </c>
      <c r="H506" s="108">
        <v>25000</v>
      </c>
      <c r="I506" s="108">
        <v>25000</v>
      </c>
      <c r="J506" s="102" t="s">
        <v>19</v>
      </c>
      <c r="K506" s="102" t="s">
        <v>16</v>
      </c>
      <c r="L506" s="106"/>
    </row>
    <row r="507" spans="1:12" ht="42.75" customHeight="1">
      <c r="A507" s="106">
        <v>242</v>
      </c>
      <c r="B507" s="107">
        <v>44720.990277777775</v>
      </c>
      <c r="C507" s="102" t="s">
        <v>2703</v>
      </c>
      <c r="D507" s="102" t="s">
        <v>137</v>
      </c>
      <c r="E507" s="106" t="s">
        <v>4992</v>
      </c>
      <c r="F507" s="107">
        <v>44735</v>
      </c>
      <c r="G507" s="107">
        <v>44743</v>
      </c>
      <c r="H507" s="108">
        <v>25000</v>
      </c>
      <c r="I507" s="108">
        <v>25000</v>
      </c>
      <c r="J507" s="102" t="s">
        <v>37</v>
      </c>
      <c r="K507" s="102" t="s">
        <v>16</v>
      </c>
      <c r="L507" s="106"/>
    </row>
    <row r="508" spans="1:12" ht="42.75" customHeight="1">
      <c r="A508" s="106">
        <v>243</v>
      </c>
      <c r="B508" s="107">
        <v>44720.991666666669</v>
      </c>
      <c r="C508" s="102" t="s">
        <v>2703</v>
      </c>
      <c r="D508" s="102" t="s">
        <v>134</v>
      </c>
      <c r="E508" s="106" t="s">
        <v>4993</v>
      </c>
      <c r="F508" s="107">
        <v>44735</v>
      </c>
      <c r="G508" s="107">
        <v>44755</v>
      </c>
      <c r="H508" s="108">
        <v>40000</v>
      </c>
      <c r="I508" s="108">
        <v>40000</v>
      </c>
      <c r="J508" s="102" t="s">
        <v>19</v>
      </c>
      <c r="K508" s="102" t="s">
        <v>16</v>
      </c>
      <c r="L508" s="106"/>
    </row>
    <row r="509" spans="1:12" ht="42.75" customHeight="1">
      <c r="A509" s="106">
        <v>244</v>
      </c>
      <c r="B509" s="107">
        <v>44720.994444444441</v>
      </c>
      <c r="C509" s="102" t="s">
        <v>2703</v>
      </c>
      <c r="D509" s="102" t="s">
        <v>3088</v>
      </c>
      <c r="E509" s="106" t="s">
        <v>4994</v>
      </c>
      <c r="F509" s="107">
        <v>44735</v>
      </c>
      <c r="G509" s="107">
        <v>44743</v>
      </c>
      <c r="H509" s="108">
        <v>55000</v>
      </c>
      <c r="I509" s="108">
        <v>55000</v>
      </c>
      <c r="J509" s="102" t="s">
        <v>19</v>
      </c>
      <c r="K509" s="102" t="s">
        <v>16</v>
      </c>
      <c r="L509" s="106"/>
    </row>
    <row r="510" spans="1:12" ht="42.75" customHeight="1">
      <c r="A510" s="106">
        <v>245</v>
      </c>
      <c r="B510" s="107">
        <v>44720.997916666667</v>
      </c>
      <c r="C510" s="102" t="s">
        <v>2703</v>
      </c>
      <c r="D510" s="102" t="s">
        <v>4995</v>
      </c>
      <c r="E510" s="106" t="s">
        <v>4996</v>
      </c>
      <c r="F510" s="107">
        <v>44735</v>
      </c>
      <c r="G510" s="107">
        <v>44743</v>
      </c>
      <c r="H510" s="108">
        <v>38000</v>
      </c>
      <c r="I510" s="108">
        <v>38000</v>
      </c>
      <c r="J510" s="102" t="s">
        <v>64</v>
      </c>
      <c r="K510" s="102" t="s">
        <v>16</v>
      </c>
      <c r="L510" s="106"/>
    </row>
    <row r="511" spans="1:12" ht="42.75" customHeight="1">
      <c r="A511" s="106">
        <v>246</v>
      </c>
      <c r="B511" s="107">
        <v>44721.661111111112</v>
      </c>
      <c r="C511" s="102" t="s">
        <v>2703</v>
      </c>
      <c r="D511" s="102" t="s">
        <v>3120</v>
      </c>
      <c r="E511" s="106" t="s">
        <v>4693</v>
      </c>
      <c r="F511" s="107">
        <v>44735</v>
      </c>
      <c r="G511" s="107">
        <v>44739</v>
      </c>
      <c r="H511" s="108">
        <v>6000</v>
      </c>
      <c r="I511" s="108">
        <v>6000</v>
      </c>
      <c r="J511" s="102" t="s">
        <v>37</v>
      </c>
      <c r="K511" s="102" t="s">
        <v>15</v>
      </c>
      <c r="L511" s="106" t="s">
        <v>4997</v>
      </c>
    </row>
    <row r="512" spans="1:12" ht="42.75" customHeight="1">
      <c r="A512" s="106">
        <v>247</v>
      </c>
      <c r="B512" s="107">
        <v>44721.708333333336</v>
      </c>
      <c r="C512" s="102" t="s">
        <v>2703</v>
      </c>
      <c r="D512" s="102" t="s">
        <v>589</v>
      </c>
      <c r="E512" s="106" t="s">
        <v>4998</v>
      </c>
      <c r="F512" s="107">
        <v>44735</v>
      </c>
      <c r="G512" s="107">
        <v>44743</v>
      </c>
      <c r="H512" s="108">
        <v>40000</v>
      </c>
      <c r="I512" s="108">
        <v>40000</v>
      </c>
      <c r="J512" s="102" t="s">
        <v>19</v>
      </c>
      <c r="K512" s="102" t="s">
        <v>15</v>
      </c>
      <c r="L512" s="106" t="s">
        <v>4999</v>
      </c>
    </row>
    <row r="513" spans="1:12" ht="42.75" customHeight="1">
      <c r="A513" s="106">
        <v>248</v>
      </c>
      <c r="B513" s="107">
        <v>44721.720833333333</v>
      </c>
      <c r="C513" s="102" t="s">
        <v>2703</v>
      </c>
      <c r="D513" s="102" t="s">
        <v>1333</v>
      </c>
      <c r="E513" s="106" t="s">
        <v>5000</v>
      </c>
      <c r="F513" s="107">
        <v>44735</v>
      </c>
      <c r="G513" s="107">
        <v>44743</v>
      </c>
      <c r="H513" s="108">
        <v>138222</v>
      </c>
      <c r="I513" s="108">
        <v>138222</v>
      </c>
      <c r="J513" s="102" t="s">
        <v>19</v>
      </c>
      <c r="K513" s="102" t="s">
        <v>15</v>
      </c>
      <c r="L513" s="106" t="s">
        <v>5001</v>
      </c>
    </row>
    <row r="514" spans="1:12" ht="42.75" customHeight="1">
      <c r="A514" s="106">
        <v>249</v>
      </c>
      <c r="B514" s="107">
        <v>44721.727777777778</v>
      </c>
      <c r="C514" s="102" t="s">
        <v>2703</v>
      </c>
      <c r="D514" s="102" t="s">
        <v>2923</v>
      </c>
      <c r="E514" s="106" t="s">
        <v>5002</v>
      </c>
      <c r="F514" s="107">
        <v>44735</v>
      </c>
      <c r="G514" s="107">
        <v>44743</v>
      </c>
      <c r="H514" s="108">
        <v>78000</v>
      </c>
      <c r="I514" s="108">
        <v>78000</v>
      </c>
      <c r="J514" s="102" t="s">
        <v>19</v>
      </c>
      <c r="K514" s="102" t="s">
        <v>15</v>
      </c>
      <c r="L514" s="106" t="s">
        <v>5003</v>
      </c>
    </row>
    <row r="515" spans="1:12" ht="42.75" customHeight="1">
      <c r="A515" s="106">
        <v>250</v>
      </c>
      <c r="B515" s="107">
        <v>44722.575694444444</v>
      </c>
      <c r="C515" s="102" t="s">
        <v>2703</v>
      </c>
      <c r="D515" s="102" t="s">
        <v>2904</v>
      </c>
      <c r="E515" s="106" t="s">
        <v>5004</v>
      </c>
      <c r="F515" s="107">
        <v>44736</v>
      </c>
      <c r="G515" s="107">
        <v>44743</v>
      </c>
      <c r="H515" s="108">
        <v>26000</v>
      </c>
      <c r="I515" s="108">
        <v>26000</v>
      </c>
      <c r="J515" s="102" t="s">
        <v>19</v>
      </c>
      <c r="K515" s="102" t="s">
        <v>16</v>
      </c>
      <c r="L515" s="106"/>
    </row>
    <row r="516" spans="1:12" ht="42.75" customHeight="1">
      <c r="A516" s="106">
        <v>251</v>
      </c>
      <c r="B516" s="107">
        <v>44722.584027777775</v>
      </c>
      <c r="C516" s="102" t="s">
        <v>2703</v>
      </c>
      <c r="D516" s="102" t="s">
        <v>3032</v>
      </c>
      <c r="E516" s="106" t="s">
        <v>4715</v>
      </c>
      <c r="F516" s="107">
        <v>44736</v>
      </c>
      <c r="G516" s="107">
        <v>44743</v>
      </c>
      <c r="H516" s="108">
        <v>50000</v>
      </c>
      <c r="I516" s="108">
        <v>50000</v>
      </c>
      <c r="J516" s="102" t="s">
        <v>19</v>
      </c>
      <c r="K516" s="102" t="s">
        <v>16</v>
      </c>
      <c r="L516" s="106"/>
    </row>
    <row r="517" spans="1:12" ht="42.75" customHeight="1">
      <c r="A517" s="106">
        <v>252</v>
      </c>
      <c r="B517" s="107">
        <v>44722.595833333333</v>
      </c>
      <c r="C517" s="102" t="s">
        <v>2703</v>
      </c>
      <c r="D517" s="102" t="s">
        <v>1316</v>
      </c>
      <c r="E517" s="106" t="s">
        <v>4996</v>
      </c>
      <c r="F517" s="107">
        <v>44736</v>
      </c>
      <c r="G517" s="107">
        <v>44743</v>
      </c>
      <c r="H517" s="108">
        <v>129367</v>
      </c>
      <c r="I517" s="108">
        <v>129367</v>
      </c>
      <c r="J517" s="102" t="s">
        <v>19</v>
      </c>
      <c r="K517" s="102" t="s">
        <v>16</v>
      </c>
      <c r="L517" s="106"/>
    </row>
    <row r="518" spans="1:12" ht="42.75" customHeight="1">
      <c r="A518" s="106">
        <v>253</v>
      </c>
      <c r="B518" s="107">
        <v>44722.598611111112</v>
      </c>
      <c r="C518" s="102" t="s">
        <v>2703</v>
      </c>
      <c r="D518" s="102" t="s">
        <v>2998</v>
      </c>
      <c r="E518" s="106" t="s">
        <v>5005</v>
      </c>
      <c r="F518" s="107">
        <v>44736</v>
      </c>
      <c r="G518" s="107">
        <v>44743</v>
      </c>
      <c r="H518" s="108">
        <v>147981</v>
      </c>
      <c r="I518" s="108">
        <v>147981</v>
      </c>
      <c r="J518" s="102" t="s">
        <v>19</v>
      </c>
      <c r="K518" s="102" t="s">
        <v>16</v>
      </c>
      <c r="L518" s="106"/>
    </row>
    <row r="519" spans="1:12" ht="42.75" customHeight="1">
      <c r="A519" s="106">
        <v>254</v>
      </c>
      <c r="B519" s="107">
        <v>44722.609027777777</v>
      </c>
      <c r="C519" s="102" t="s">
        <v>2703</v>
      </c>
      <c r="D519" s="102" t="s">
        <v>2999</v>
      </c>
      <c r="E519" s="106" t="s">
        <v>4596</v>
      </c>
      <c r="F519" s="107">
        <v>44736</v>
      </c>
      <c r="G519" s="107">
        <v>44743</v>
      </c>
      <c r="H519" s="108">
        <v>1466058</v>
      </c>
      <c r="I519" s="108">
        <v>1466058</v>
      </c>
      <c r="J519" s="102" t="s">
        <v>19</v>
      </c>
      <c r="K519" s="102" t="s">
        <v>16</v>
      </c>
      <c r="L519" s="106"/>
    </row>
    <row r="520" spans="1:12" ht="42.75" customHeight="1">
      <c r="A520" s="106">
        <v>255</v>
      </c>
      <c r="B520" s="107">
        <v>44722.615972222222</v>
      </c>
      <c r="C520" s="102" t="s">
        <v>2703</v>
      </c>
      <c r="D520" s="102" t="s">
        <v>357</v>
      </c>
      <c r="E520" s="106" t="s">
        <v>4981</v>
      </c>
      <c r="F520" s="107">
        <v>44736</v>
      </c>
      <c r="G520" s="107">
        <v>44743</v>
      </c>
      <c r="H520" s="108">
        <v>50000</v>
      </c>
      <c r="I520" s="108">
        <v>50000</v>
      </c>
      <c r="J520" s="102" t="s">
        <v>19</v>
      </c>
      <c r="K520" s="102" t="s">
        <v>16</v>
      </c>
      <c r="L520" s="106"/>
    </row>
    <row r="521" spans="1:12" ht="42.75" customHeight="1">
      <c r="A521" s="106">
        <v>256</v>
      </c>
      <c r="B521" s="107">
        <v>44722.625694444447</v>
      </c>
      <c r="C521" s="102" t="s">
        <v>2703</v>
      </c>
      <c r="D521" s="102" t="s">
        <v>1350</v>
      </c>
      <c r="E521" s="106" t="s">
        <v>5006</v>
      </c>
      <c r="F521" s="107">
        <v>44736</v>
      </c>
      <c r="G521" s="107">
        <v>44743</v>
      </c>
      <c r="H521" s="108">
        <v>343000</v>
      </c>
      <c r="I521" s="108">
        <v>343000</v>
      </c>
      <c r="J521" s="102" t="s">
        <v>19</v>
      </c>
      <c r="K521" s="102" t="s">
        <v>16</v>
      </c>
      <c r="L521" s="106"/>
    </row>
    <row r="522" spans="1:12" ht="42.75" customHeight="1">
      <c r="A522" s="106">
        <v>257</v>
      </c>
      <c r="B522" s="107">
        <v>44722.631249999999</v>
      </c>
      <c r="C522" s="102" t="s">
        <v>2703</v>
      </c>
      <c r="D522" s="102" t="s">
        <v>3182</v>
      </c>
      <c r="E522" s="106" t="s">
        <v>5007</v>
      </c>
      <c r="F522" s="107">
        <v>44736</v>
      </c>
      <c r="G522" s="107">
        <v>44743</v>
      </c>
      <c r="H522" s="108">
        <v>98000</v>
      </c>
      <c r="I522" s="108">
        <v>98000</v>
      </c>
      <c r="J522" s="102" t="s">
        <v>19</v>
      </c>
      <c r="K522" s="102" t="s">
        <v>16</v>
      </c>
      <c r="L522" s="106"/>
    </row>
    <row r="523" spans="1:12" ht="42.75" customHeight="1">
      <c r="A523" s="106">
        <v>258</v>
      </c>
      <c r="B523" s="107">
        <v>44722.634027777778</v>
      </c>
      <c r="C523" s="102" t="s">
        <v>2703</v>
      </c>
      <c r="D523" s="102" t="s">
        <v>3023</v>
      </c>
      <c r="E523" s="106" t="s">
        <v>5008</v>
      </c>
      <c r="F523" s="107">
        <v>44736</v>
      </c>
      <c r="G523" s="107">
        <v>44743</v>
      </c>
      <c r="H523" s="108">
        <v>50000</v>
      </c>
      <c r="I523" s="108">
        <v>50000</v>
      </c>
      <c r="J523" s="102" t="s">
        <v>19</v>
      </c>
      <c r="K523" s="102" t="s">
        <v>16</v>
      </c>
      <c r="L523" s="106"/>
    </row>
    <row r="524" spans="1:12" ht="42.75" customHeight="1">
      <c r="A524" s="106">
        <v>259</v>
      </c>
      <c r="B524" s="107">
        <v>44722.638888888891</v>
      </c>
      <c r="C524" s="102" t="s">
        <v>2703</v>
      </c>
      <c r="D524" s="102" t="s">
        <v>1373</v>
      </c>
      <c r="E524" s="106" t="s">
        <v>4879</v>
      </c>
      <c r="F524" s="107">
        <v>44736</v>
      </c>
      <c r="G524" s="107">
        <v>44743</v>
      </c>
      <c r="H524" s="108">
        <v>219000</v>
      </c>
      <c r="I524" s="108">
        <v>219000</v>
      </c>
      <c r="J524" s="102" t="s">
        <v>19</v>
      </c>
      <c r="K524" s="102" t="s">
        <v>16</v>
      </c>
      <c r="L524" s="106"/>
    </row>
    <row r="525" spans="1:12" ht="42.75" customHeight="1">
      <c r="A525" s="106">
        <v>260</v>
      </c>
      <c r="B525" s="107">
        <v>44722.643750000003</v>
      </c>
      <c r="C525" s="102" t="s">
        <v>2703</v>
      </c>
      <c r="D525" s="102" t="s">
        <v>3191</v>
      </c>
      <c r="E525" s="106" t="s">
        <v>5007</v>
      </c>
      <c r="F525" s="107">
        <v>44736</v>
      </c>
      <c r="G525" s="107">
        <v>44743</v>
      </c>
      <c r="H525" s="108">
        <v>150000</v>
      </c>
      <c r="I525" s="108">
        <v>150000</v>
      </c>
      <c r="J525" s="102" t="s">
        <v>19</v>
      </c>
      <c r="K525" s="102" t="s">
        <v>16</v>
      </c>
      <c r="L525" s="106"/>
    </row>
    <row r="526" spans="1:12" ht="42.75" customHeight="1">
      <c r="A526" s="106">
        <v>261</v>
      </c>
      <c r="B526" s="107">
        <v>44722.648611111108</v>
      </c>
      <c r="C526" s="102" t="s">
        <v>2703</v>
      </c>
      <c r="D526" s="102" t="s">
        <v>5009</v>
      </c>
      <c r="E526" s="106" t="s">
        <v>5010</v>
      </c>
      <c r="F526" s="107">
        <v>44736</v>
      </c>
      <c r="G526" s="107">
        <v>44748</v>
      </c>
      <c r="H526" s="108">
        <v>67200</v>
      </c>
      <c r="I526" s="108">
        <v>67200</v>
      </c>
      <c r="J526" s="102" t="s">
        <v>73</v>
      </c>
      <c r="K526" s="102" t="s">
        <v>16</v>
      </c>
      <c r="L526" s="106"/>
    </row>
    <row r="527" spans="1:12" ht="42.75" customHeight="1">
      <c r="A527" s="106">
        <v>262</v>
      </c>
      <c r="B527" s="107">
        <v>44725.604861111111</v>
      </c>
      <c r="C527" s="102" t="s">
        <v>2703</v>
      </c>
      <c r="D527" s="102" t="s">
        <v>3105</v>
      </c>
      <c r="E527" s="106" t="s">
        <v>5011</v>
      </c>
      <c r="F527" s="107">
        <v>44739</v>
      </c>
      <c r="G527" s="107">
        <v>44774</v>
      </c>
      <c r="H527" s="108">
        <v>106558</v>
      </c>
      <c r="I527" s="108">
        <v>106558</v>
      </c>
      <c r="J527" s="102" t="s">
        <v>19</v>
      </c>
      <c r="K527" s="102" t="s">
        <v>16</v>
      </c>
      <c r="L527" s="106"/>
    </row>
    <row r="528" spans="1:12" ht="42.75" customHeight="1">
      <c r="A528" s="106">
        <v>263</v>
      </c>
      <c r="B528" s="107">
        <v>44725.640277777777</v>
      </c>
      <c r="C528" s="102" t="s">
        <v>2703</v>
      </c>
      <c r="D528" s="102" t="s">
        <v>3203</v>
      </c>
      <c r="E528" s="106" t="s">
        <v>5012</v>
      </c>
      <c r="F528" s="107">
        <v>44739</v>
      </c>
      <c r="G528" s="107">
        <v>44743</v>
      </c>
      <c r="H528" s="108">
        <v>87010</v>
      </c>
      <c r="I528" s="108">
        <v>87010</v>
      </c>
      <c r="J528" s="102" t="s">
        <v>19</v>
      </c>
      <c r="K528" s="102" t="s">
        <v>16</v>
      </c>
      <c r="L528" s="106"/>
    </row>
    <row r="529" spans="1:12" ht="42.75" customHeight="1">
      <c r="A529" s="106">
        <v>264</v>
      </c>
      <c r="B529" s="107">
        <v>44725.656944444447</v>
      </c>
      <c r="C529" s="102" t="s">
        <v>2703</v>
      </c>
      <c r="D529" s="102" t="s">
        <v>2875</v>
      </c>
      <c r="E529" s="106" t="s">
        <v>5013</v>
      </c>
      <c r="F529" s="107">
        <v>44739</v>
      </c>
      <c r="G529" s="107">
        <v>44743</v>
      </c>
      <c r="H529" s="108">
        <v>90000</v>
      </c>
      <c r="I529" s="108">
        <v>90000</v>
      </c>
      <c r="J529" s="102" t="s">
        <v>19</v>
      </c>
      <c r="K529" s="102" t="s">
        <v>16</v>
      </c>
      <c r="L529" s="106"/>
    </row>
    <row r="530" spans="1:12" ht="42.75" customHeight="1">
      <c r="A530" s="106">
        <v>265</v>
      </c>
      <c r="B530" s="107">
        <v>44726.741666666669</v>
      </c>
      <c r="C530" s="102" t="s">
        <v>2703</v>
      </c>
      <c r="D530" s="102" t="s">
        <v>5014</v>
      </c>
      <c r="E530" s="106" t="s">
        <v>5015</v>
      </c>
      <c r="F530" s="107">
        <v>44740</v>
      </c>
      <c r="G530" s="107">
        <v>44743</v>
      </c>
      <c r="H530" s="108">
        <v>178020</v>
      </c>
      <c r="I530" s="108">
        <v>178020</v>
      </c>
      <c r="J530" s="102" t="s">
        <v>64</v>
      </c>
      <c r="K530" s="102" t="s">
        <v>16</v>
      </c>
      <c r="L530" s="106"/>
    </row>
    <row r="531" spans="1:12" ht="42.75" customHeight="1">
      <c r="A531" s="106">
        <v>266</v>
      </c>
      <c r="B531" s="107">
        <v>44727.40625</v>
      </c>
      <c r="C531" s="102" t="s">
        <v>2703</v>
      </c>
      <c r="D531" s="102" t="s">
        <v>229</v>
      </c>
      <c r="E531" s="106" t="s">
        <v>5016</v>
      </c>
      <c r="F531" s="107">
        <v>44741</v>
      </c>
      <c r="G531" s="107">
        <v>44743</v>
      </c>
      <c r="H531" s="108">
        <v>109640</v>
      </c>
      <c r="I531" s="108">
        <v>109640</v>
      </c>
      <c r="J531" s="102" t="s">
        <v>64</v>
      </c>
      <c r="K531" s="102" t="s">
        <v>16</v>
      </c>
      <c r="L531" s="106"/>
    </row>
    <row r="532" spans="1:12" ht="42.75" customHeight="1">
      <c r="A532" s="106">
        <v>267</v>
      </c>
      <c r="B532" s="107">
        <v>44727.507638888892</v>
      </c>
      <c r="C532" s="102" t="s">
        <v>2703</v>
      </c>
      <c r="D532" s="102" t="s">
        <v>3163</v>
      </c>
      <c r="E532" s="106" t="s">
        <v>2638</v>
      </c>
      <c r="F532" s="107">
        <f>G532+14</f>
        <v>44757</v>
      </c>
      <c r="G532" s="107">
        <v>44743</v>
      </c>
      <c r="H532" s="108">
        <v>1356545</v>
      </c>
      <c r="I532" s="108">
        <v>1356545</v>
      </c>
      <c r="J532" s="102" t="s">
        <v>19</v>
      </c>
      <c r="K532" s="102" t="s">
        <v>16</v>
      </c>
      <c r="L532" s="106"/>
    </row>
    <row r="533" spans="1:12" ht="42.75" customHeight="1">
      <c r="A533" s="106">
        <v>268</v>
      </c>
      <c r="B533" s="107">
        <v>44729.443055555559</v>
      </c>
      <c r="C533" s="102" t="s">
        <v>2703</v>
      </c>
      <c r="D533" s="102" t="s">
        <v>3196</v>
      </c>
      <c r="E533" s="106" t="s">
        <v>5017</v>
      </c>
      <c r="F533" s="107">
        <v>44743</v>
      </c>
      <c r="G533" s="107">
        <v>44743</v>
      </c>
      <c r="H533" s="108">
        <v>57000</v>
      </c>
      <c r="I533" s="108">
        <v>57000</v>
      </c>
      <c r="J533" s="102" t="s">
        <v>15</v>
      </c>
      <c r="K533" s="102" t="s">
        <v>16</v>
      </c>
      <c r="L533" s="106"/>
    </row>
    <row r="534" spans="1:12" ht="42.75" customHeight="1">
      <c r="A534" s="106">
        <v>269</v>
      </c>
      <c r="B534" s="107">
        <v>44729.45208333333</v>
      </c>
      <c r="C534" s="102" t="s">
        <v>2703</v>
      </c>
      <c r="D534" s="102" t="s">
        <v>5018</v>
      </c>
      <c r="E534" s="106" t="s">
        <v>5019</v>
      </c>
      <c r="F534" s="107">
        <v>44743</v>
      </c>
      <c r="G534" s="107">
        <v>44748</v>
      </c>
      <c r="H534" s="108">
        <v>150000</v>
      </c>
      <c r="I534" s="108">
        <v>150000</v>
      </c>
      <c r="J534" s="102" t="s">
        <v>15</v>
      </c>
      <c r="K534" s="102" t="s">
        <v>16</v>
      </c>
      <c r="L534" s="106"/>
    </row>
    <row r="535" spans="1:12" ht="42.75" customHeight="1">
      <c r="A535" s="106">
        <v>270</v>
      </c>
      <c r="B535" s="107">
        <v>44729.43472222222</v>
      </c>
      <c r="C535" s="102" t="s">
        <v>2703</v>
      </c>
      <c r="D535" s="102" t="s">
        <v>2875</v>
      </c>
      <c r="E535" s="106" t="s">
        <v>1222</v>
      </c>
      <c r="F535" s="107">
        <v>44743</v>
      </c>
      <c r="G535" s="107">
        <v>44748</v>
      </c>
      <c r="H535" s="108">
        <v>37500</v>
      </c>
      <c r="I535" s="108">
        <v>37500</v>
      </c>
      <c r="J535" s="102" t="s">
        <v>37</v>
      </c>
      <c r="K535" s="102" t="s">
        <v>16</v>
      </c>
      <c r="L535" s="106"/>
    </row>
    <row r="536" spans="1:12" ht="42.75" customHeight="1">
      <c r="A536" s="106">
        <v>271</v>
      </c>
      <c r="B536" s="107">
        <v>44729.603472222225</v>
      </c>
      <c r="C536" s="102" t="s">
        <v>2703</v>
      </c>
      <c r="D536" s="102" t="s">
        <v>5020</v>
      </c>
      <c r="E536" s="106" t="s">
        <v>5021</v>
      </c>
      <c r="F536" s="107">
        <f>G536+14</f>
        <v>44762</v>
      </c>
      <c r="G536" s="107">
        <v>44748</v>
      </c>
      <c r="H536" s="108">
        <v>50000</v>
      </c>
      <c r="I536" s="108">
        <v>50000</v>
      </c>
      <c r="J536" s="102" t="s">
        <v>15</v>
      </c>
      <c r="K536" s="102" t="s">
        <v>16</v>
      </c>
      <c r="L536" s="106"/>
    </row>
    <row r="537" spans="1:12" ht="42.75" customHeight="1">
      <c r="A537" s="106">
        <v>272</v>
      </c>
      <c r="B537" s="107">
        <v>44719.664583333331</v>
      </c>
      <c r="C537" s="102" t="s">
        <v>4375</v>
      </c>
      <c r="D537" s="102" t="s">
        <v>179</v>
      </c>
      <c r="E537" s="106" t="s">
        <v>220</v>
      </c>
      <c r="F537" s="107">
        <v>44733</v>
      </c>
      <c r="G537" s="107">
        <v>44434</v>
      </c>
      <c r="H537" s="108">
        <v>25000</v>
      </c>
      <c r="I537" s="108">
        <v>130000</v>
      </c>
      <c r="J537" s="102" t="s">
        <v>216</v>
      </c>
      <c r="K537" s="102" t="s">
        <v>16</v>
      </c>
      <c r="L537" s="106"/>
    </row>
    <row r="538" spans="1:12" ht="42.75" customHeight="1">
      <c r="A538" s="106">
        <v>273</v>
      </c>
      <c r="B538" s="107">
        <v>44719.669444444444</v>
      </c>
      <c r="C538" s="102" t="s">
        <v>4375</v>
      </c>
      <c r="D538" s="102" t="s">
        <v>192</v>
      </c>
      <c r="E538" s="106" t="s">
        <v>220</v>
      </c>
      <c r="F538" s="107">
        <v>44733</v>
      </c>
      <c r="G538" s="107">
        <v>44561</v>
      </c>
      <c r="H538" s="108">
        <v>25000</v>
      </c>
      <c r="I538" s="108">
        <v>120000</v>
      </c>
      <c r="J538" s="102" t="s">
        <v>216</v>
      </c>
      <c r="K538" s="102" t="s">
        <v>16</v>
      </c>
      <c r="L538" s="109" t="s">
        <v>4845</v>
      </c>
    </row>
    <row r="539" spans="1:12" ht="42.75" customHeight="1">
      <c r="A539" s="106">
        <v>274</v>
      </c>
      <c r="B539" s="107">
        <v>44719.681944444441</v>
      </c>
      <c r="C539" s="102" t="s">
        <v>4375</v>
      </c>
      <c r="D539" s="102" t="s">
        <v>5022</v>
      </c>
      <c r="E539" s="106" t="s">
        <v>5023</v>
      </c>
      <c r="F539" s="107">
        <v>44733</v>
      </c>
      <c r="G539" s="107">
        <v>44444</v>
      </c>
      <c r="H539" s="108">
        <v>25000</v>
      </c>
      <c r="I539" s="108">
        <v>100000</v>
      </c>
      <c r="J539" s="102" t="s">
        <v>51</v>
      </c>
      <c r="K539" s="102" t="s">
        <v>16</v>
      </c>
      <c r="L539" s="106"/>
    </row>
    <row r="540" spans="1:12" ht="42.75" customHeight="1">
      <c r="A540" s="106">
        <v>275</v>
      </c>
      <c r="B540" s="107">
        <v>44719.717361111114</v>
      </c>
      <c r="C540" s="102" t="s">
        <v>4375</v>
      </c>
      <c r="D540" s="102" t="s">
        <v>178</v>
      </c>
      <c r="E540" s="106" t="s">
        <v>50</v>
      </c>
      <c r="F540" s="107">
        <v>44733</v>
      </c>
      <c r="G540" s="107">
        <v>44406</v>
      </c>
      <c r="H540" s="108">
        <v>30812.27</v>
      </c>
      <c r="I540" s="108">
        <v>30812.27</v>
      </c>
      <c r="J540" s="102" t="s">
        <v>4931</v>
      </c>
      <c r="K540" s="102" t="s">
        <v>16</v>
      </c>
      <c r="L540" s="106"/>
    </row>
    <row r="541" spans="1:12" ht="42.75" customHeight="1">
      <c r="A541" s="106">
        <v>276</v>
      </c>
      <c r="B541" s="107">
        <v>44719.722222222219</v>
      </c>
      <c r="C541" s="102" t="s">
        <v>4375</v>
      </c>
      <c r="D541" s="102" t="s">
        <v>498</v>
      </c>
      <c r="E541" s="106" t="s">
        <v>5024</v>
      </c>
      <c r="F541" s="107">
        <v>44733</v>
      </c>
      <c r="G541" s="107">
        <v>44432</v>
      </c>
      <c r="H541" s="108">
        <v>25996.86</v>
      </c>
      <c r="I541" s="108">
        <v>25996.86</v>
      </c>
      <c r="J541" s="102" t="s">
        <v>216</v>
      </c>
      <c r="K541" s="102" t="s">
        <v>16</v>
      </c>
      <c r="L541" s="109" t="s">
        <v>4845</v>
      </c>
    </row>
    <row r="542" spans="1:12" ht="42.75" customHeight="1">
      <c r="A542" s="106">
        <v>277</v>
      </c>
      <c r="B542" s="107">
        <v>44735.613888888889</v>
      </c>
      <c r="C542" s="102" t="s">
        <v>3252</v>
      </c>
      <c r="D542" s="102" t="s">
        <v>192</v>
      </c>
      <c r="E542" s="106" t="s">
        <v>5025</v>
      </c>
      <c r="F542" s="107">
        <v>44750</v>
      </c>
      <c r="G542" s="107">
        <v>44788</v>
      </c>
      <c r="H542" s="108">
        <v>300000</v>
      </c>
      <c r="I542" s="108">
        <v>400000</v>
      </c>
      <c r="J542" s="102" t="s">
        <v>216</v>
      </c>
      <c r="K542" s="102" t="s">
        <v>16</v>
      </c>
      <c r="L542" s="106"/>
    </row>
    <row r="543" spans="1:12" ht="42.75" customHeight="1">
      <c r="A543" s="106">
        <v>278</v>
      </c>
      <c r="B543" s="107">
        <v>44725.964583333334</v>
      </c>
      <c r="C543" s="102" t="s">
        <v>3258</v>
      </c>
      <c r="D543" s="102" t="s">
        <v>5026</v>
      </c>
      <c r="E543" s="106" t="s">
        <v>4952</v>
      </c>
      <c r="F543" s="107">
        <v>44740</v>
      </c>
      <c r="G543" s="107">
        <v>44440</v>
      </c>
      <c r="H543" s="108">
        <v>25000</v>
      </c>
      <c r="I543" s="108">
        <v>35000</v>
      </c>
      <c r="J543" s="102" t="s">
        <v>51</v>
      </c>
      <c r="K543" s="102" t="s">
        <v>16</v>
      </c>
      <c r="L543" s="106"/>
    </row>
    <row r="544" spans="1:12" ht="42.75" customHeight="1">
      <c r="A544" s="106">
        <v>279</v>
      </c>
      <c r="B544" s="107">
        <v>44518.491666666669</v>
      </c>
      <c r="C544" s="102" t="s">
        <v>1888</v>
      </c>
      <c r="D544" s="102" t="s">
        <v>574</v>
      </c>
      <c r="E544" s="106" t="s">
        <v>5027</v>
      </c>
      <c r="F544" s="107">
        <v>44533</v>
      </c>
      <c r="G544" s="107">
        <v>44417</v>
      </c>
      <c r="H544" s="108">
        <v>25000</v>
      </c>
      <c r="I544" s="108">
        <v>70000</v>
      </c>
      <c r="J544" s="102" t="s">
        <v>4931</v>
      </c>
      <c r="K544" s="102" t="s">
        <v>16</v>
      </c>
      <c r="L544" s="106"/>
    </row>
    <row r="545" spans="1:12" ht="42.75" customHeight="1">
      <c r="A545" s="106">
        <v>280</v>
      </c>
      <c r="B545" s="107">
        <v>44736.563194444447</v>
      </c>
      <c r="C545" s="102" t="s">
        <v>1888</v>
      </c>
      <c r="D545" s="102" t="s">
        <v>4799</v>
      </c>
      <c r="E545" s="106" t="s">
        <v>2629</v>
      </c>
      <c r="F545" s="107">
        <f>G545+14</f>
        <v>44767</v>
      </c>
      <c r="G545" s="107">
        <v>44753</v>
      </c>
      <c r="H545" s="108">
        <v>110000</v>
      </c>
      <c r="I545" s="108">
        <v>140000</v>
      </c>
      <c r="J545" s="102" t="s">
        <v>15</v>
      </c>
      <c r="K545" s="102" t="s">
        <v>16</v>
      </c>
      <c r="L545" s="106"/>
    </row>
    <row r="546" spans="1:12" ht="42.75" customHeight="1">
      <c r="A546" s="106">
        <v>281</v>
      </c>
      <c r="B546" s="107">
        <v>44728.665972222225</v>
      </c>
      <c r="C546" s="102" t="s">
        <v>1888</v>
      </c>
      <c r="D546" s="102" t="s">
        <v>221</v>
      </c>
      <c r="E546" s="106" t="s">
        <v>527</v>
      </c>
      <c r="F546" s="107">
        <v>44742</v>
      </c>
      <c r="G546" s="107">
        <v>44743</v>
      </c>
      <c r="H546" s="108">
        <v>180000</v>
      </c>
      <c r="I546" s="108">
        <v>210000</v>
      </c>
      <c r="J546" s="102" t="s">
        <v>64</v>
      </c>
      <c r="K546" s="102" t="s">
        <v>16</v>
      </c>
      <c r="L546" s="106"/>
    </row>
    <row r="547" spans="1:12" ht="42.75" customHeight="1">
      <c r="A547" s="106">
        <v>282</v>
      </c>
      <c r="B547" s="107">
        <v>44736.5625</v>
      </c>
      <c r="C547" s="102" t="s">
        <v>1888</v>
      </c>
      <c r="D547" s="102" t="s">
        <v>2681</v>
      </c>
      <c r="E547" s="106" t="s">
        <v>5028</v>
      </c>
      <c r="F547" s="107">
        <f>G547+14</f>
        <v>44757</v>
      </c>
      <c r="G547" s="107">
        <v>44743</v>
      </c>
      <c r="H547" s="108">
        <v>34000</v>
      </c>
      <c r="I547" s="108">
        <v>45000</v>
      </c>
      <c r="J547" s="102" t="s">
        <v>15</v>
      </c>
      <c r="K547" s="102" t="s">
        <v>16</v>
      </c>
      <c r="L547" s="106"/>
    </row>
    <row r="548" spans="1:12" ht="42.75" customHeight="1">
      <c r="A548" s="106">
        <v>283</v>
      </c>
      <c r="B548" s="107">
        <v>44727.32916666667</v>
      </c>
      <c r="C548" s="102" t="s">
        <v>1888</v>
      </c>
      <c r="D548" s="102" t="s">
        <v>5029</v>
      </c>
      <c r="E548" s="106" t="s">
        <v>5030</v>
      </c>
      <c r="F548" s="107">
        <v>44741</v>
      </c>
      <c r="G548" s="107">
        <v>44482</v>
      </c>
      <c r="H548" s="108">
        <v>25000</v>
      </c>
      <c r="I548" s="108">
        <v>30000</v>
      </c>
      <c r="J548" s="102" t="s">
        <v>51</v>
      </c>
      <c r="K548" s="102" t="s">
        <v>16</v>
      </c>
      <c r="L548" s="106"/>
    </row>
    <row r="549" spans="1:12" ht="42.75" customHeight="1">
      <c r="A549" s="106">
        <v>284</v>
      </c>
      <c r="B549" s="107">
        <v>44727.335416666669</v>
      </c>
      <c r="C549" s="102" t="s">
        <v>1888</v>
      </c>
      <c r="D549" s="102" t="s">
        <v>164</v>
      </c>
      <c r="E549" s="106" t="s">
        <v>1836</v>
      </c>
      <c r="F549" s="107">
        <v>44741</v>
      </c>
      <c r="G549" s="107">
        <v>44743</v>
      </c>
      <c r="H549" s="108">
        <v>25000</v>
      </c>
      <c r="I549" s="108">
        <v>45000</v>
      </c>
      <c r="J549" s="102" t="s">
        <v>166</v>
      </c>
      <c r="K549" s="102" t="s">
        <v>16</v>
      </c>
      <c r="L549" s="106"/>
    </row>
    <row r="550" spans="1:12" ht="42.75" customHeight="1">
      <c r="A550" s="106">
        <v>285</v>
      </c>
      <c r="B550" s="107">
        <v>44727.336805555555</v>
      </c>
      <c r="C550" s="102" t="s">
        <v>1888</v>
      </c>
      <c r="D550" s="102" t="s">
        <v>164</v>
      </c>
      <c r="E550" s="106" t="s">
        <v>1836</v>
      </c>
      <c r="F550" s="107">
        <v>44741</v>
      </c>
      <c r="G550" s="107">
        <v>44378</v>
      </c>
      <c r="H550" s="108">
        <v>30000</v>
      </c>
      <c r="I550" s="108">
        <v>40000</v>
      </c>
      <c r="J550" s="102" t="s">
        <v>166</v>
      </c>
      <c r="K550" s="102" t="s">
        <v>16</v>
      </c>
      <c r="L550" s="109" t="s">
        <v>4845</v>
      </c>
    </row>
    <row r="551" spans="1:12" ht="42.75" customHeight="1">
      <c r="A551" s="106">
        <v>286</v>
      </c>
      <c r="B551" s="107">
        <v>44736.322916666664</v>
      </c>
      <c r="C551" s="102" t="s">
        <v>1888</v>
      </c>
      <c r="D551" s="102" t="s">
        <v>55</v>
      </c>
      <c r="E551" s="106" t="s">
        <v>4076</v>
      </c>
      <c r="F551" s="107">
        <f t="shared" ref="F551:F554" si="8">G551+14</f>
        <v>44767</v>
      </c>
      <c r="G551" s="107">
        <v>44753</v>
      </c>
      <c r="H551" s="108">
        <v>48000</v>
      </c>
      <c r="I551" s="108">
        <v>100000</v>
      </c>
      <c r="J551" s="102" t="s">
        <v>37</v>
      </c>
      <c r="K551" s="102" t="s">
        <v>16</v>
      </c>
      <c r="L551" s="106"/>
    </row>
    <row r="552" spans="1:12" ht="42.75" customHeight="1">
      <c r="A552" s="106">
        <v>287</v>
      </c>
      <c r="B552" s="107">
        <v>44736.322916666664</v>
      </c>
      <c r="C552" s="102" t="s">
        <v>1888</v>
      </c>
      <c r="D552" s="102" t="s">
        <v>35</v>
      </c>
      <c r="E552" s="106" t="s">
        <v>5031</v>
      </c>
      <c r="F552" s="107">
        <f t="shared" si="8"/>
        <v>44767</v>
      </c>
      <c r="G552" s="107">
        <v>44753</v>
      </c>
      <c r="H552" s="108">
        <v>60000</v>
      </c>
      <c r="I552" s="108">
        <v>110000</v>
      </c>
      <c r="J552" s="102" t="s">
        <v>37</v>
      </c>
      <c r="K552" s="102" t="s">
        <v>16</v>
      </c>
      <c r="L552" s="106"/>
    </row>
    <row r="553" spans="1:12" ht="42.75" customHeight="1">
      <c r="A553" s="106">
        <v>288</v>
      </c>
      <c r="B553" s="107">
        <v>44736.324999999997</v>
      </c>
      <c r="C553" s="102" t="s">
        <v>1888</v>
      </c>
      <c r="D553" s="102" t="s">
        <v>43</v>
      </c>
      <c r="E553" s="106" t="s">
        <v>5032</v>
      </c>
      <c r="F553" s="107">
        <f t="shared" si="8"/>
        <v>44767</v>
      </c>
      <c r="G553" s="107">
        <v>44753</v>
      </c>
      <c r="H553" s="108">
        <v>45000</v>
      </c>
      <c r="I553" s="108">
        <v>100000</v>
      </c>
      <c r="J553" s="102" t="s">
        <v>37</v>
      </c>
      <c r="K553" s="102" t="s">
        <v>16</v>
      </c>
      <c r="L553" s="106"/>
    </row>
    <row r="554" spans="1:12" ht="42.75" customHeight="1">
      <c r="A554" s="106">
        <v>289</v>
      </c>
      <c r="B554" s="107">
        <v>44736.364583333336</v>
      </c>
      <c r="C554" s="102" t="s">
        <v>1888</v>
      </c>
      <c r="D554" s="102" t="s">
        <v>3337</v>
      </c>
      <c r="E554" s="106" t="s">
        <v>559</v>
      </c>
      <c r="F554" s="107">
        <f t="shared" si="8"/>
        <v>44767</v>
      </c>
      <c r="G554" s="107">
        <v>44753</v>
      </c>
      <c r="H554" s="108">
        <v>40000</v>
      </c>
      <c r="I554" s="108">
        <v>68000</v>
      </c>
      <c r="J554" s="102" t="s">
        <v>37</v>
      </c>
      <c r="K554" s="102" t="s">
        <v>16</v>
      </c>
      <c r="L554" s="106"/>
    </row>
    <row r="555" spans="1:12" ht="42.75" customHeight="1">
      <c r="A555" s="106">
        <v>290</v>
      </c>
      <c r="B555" s="107">
        <v>44725.447916666664</v>
      </c>
      <c r="C555" s="102" t="s">
        <v>3344</v>
      </c>
      <c r="D555" s="102" t="s">
        <v>3379</v>
      </c>
      <c r="E555" s="106" t="s">
        <v>4959</v>
      </c>
      <c r="F555" s="107">
        <v>44739</v>
      </c>
      <c r="G555" s="107">
        <v>44740</v>
      </c>
      <c r="H555" s="108">
        <v>25000</v>
      </c>
      <c r="I555" s="108">
        <v>50000</v>
      </c>
      <c r="J555" s="102" t="s">
        <v>19</v>
      </c>
      <c r="K555" s="102" t="s">
        <v>16</v>
      </c>
      <c r="L555" s="106"/>
    </row>
    <row r="556" spans="1:12" ht="42.75" customHeight="1">
      <c r="A556" s="106">
        <v>291</v>
      </c>
      <c r="B556" s="107">
        <v>44733.313888888886</v>
      </c>
      <c r="C556" s="102" t="s">
        <v>3344</v>
      </c>
      <c r="D556" s="102" t="s">
        <v>3411</v>
      </c>
      <c r="E556" s="106" t="s">
        <v>3410</v>
      </c>
      <c r="F556" s="107">
        <f t="shared" ref="F556:F557" si="9">G556+14</f>
        <v>44764</v>
      </c>
      <c r="G556" s="107">
        <v>44750</v>
      </c>
      <c r="H556" s="108">
        <v>25000</v>
      </c>
      <c r="I556" s="108">
        <v>50000</v>
      </c>
      <c r="J556" s="102" t="s">
        <v>19</v>
      </c>
      <c r="K556" s="102" t="s">
        <v>16</v>
      </c>
      <c r="L556" s="106"/>
    </row>
    <row r="557" spans="1:12" ht="42.75" customHeight="1">
      <c r="A557" s="106">
        <v>292</v>
      </c>
      <c r="B557" s="107">
        <v>44733.324999999997</v>
      </c>
      <c r="C557" s="102" t="s">
        <v>3344</v>
      </c>
      <c r="D557" s="102" t="s">
        <v>341</v>
      </c>
      <c r="E557" s="106" t="s">
        <v>3410</v>
      </c>
      <c r="F557" s="107">
        <f t="shared" si="9"/>
        <v>44764</v>
      </c>
      <c r="G557" s="107">
        <v>44750</v>
      </c>
      <c r="H557" s="108">
        <v>60000</v>
      </c>
      <c r="I557" s="108">
        <v>70000</v>
      </c>
      <c r="J557" s="102" t="s">
        <v>15</v>
      </c>
      <c r="K557" s="102" t="s">
        <v>16</v>
      </c>
      <c r="L557" s="106"/>
    </row>
    <row r="558" spans="1:12" ht="42.75" customHeight="1">
      <c r="A558" s="106">
        <v>293</v>
      </c>
      <c r="B558" s="107">
        <v>44727.697222222225</v>
      </c>
      <c r="C558" s="102" t="s">
        <v>3418</v>
      </c>
      <c r="D558" s="102" t="s">
        <v>192</v>
      </c>
      <c r="E558" s="106" t="s">
        <v>2624</v>
      </c>
      <c r="F558" s="107">
        <v>44741</v>
      </c>
      <c r="G558" s="107">
        <v>44743</v>
      </c>
      <c r="H558" s="108">
        <v>245000</v>
      </c>
      <c r="I558" s="108">
        <v>300000</v>
      </c>
      <c r="J558" s="102" t="s">
        <v>19</v>
      </c>
      <c r="K558" s="102" t="s">
        <v>16</v>
      </c>
      <c r="L558" s="106"/>
    </row>
    <row r="559" spans="1:12" ht="42.75" customHeight="1">
      <c r="A559" s="106">
        <v>294</v>
      </c>
      <c r="B559" s="107">
        <v>44727.789583333331</v>
      </c>
      <c r="C559" s="102" t="s">
        <v>3418</v>
      </c>
      <c r="D559" s="102" t="s">
        <v>76</v>
      </c>
      <c r="E559" s="106" t="s">
        <v>4957</v>
      </c>
      <c r="F559" s="107">
        <v>44741</v>
      </c>
      <c r="G559" s="107">
        <v>44743</v>
      </c>
      <c r="H559" s="108">
        <v>95000</v>
      </c>
      <c r="I559" s="108">
        <v>120000</v>
      </c>
      <c r="J559" s="102" t="s">
        <v>19</v>
      </c>
      <c r="K559" s="102" t="s">
        <v>16</v>
      </c>
      <c r="L559" s="106"/>
    </row>
    <row r="560" spans="1:12" ht="42.75" customHeight="1">
      <c r="A560" s="106">
        <v>295</v>
      </c>
      <c r="B560" s="107">
        <v>44727.934027777781</v>
      </c>
      <c r="C560" s="102" t="s">
        <v>3418</v>
      </c>
      <c r="D560" s="102" t="s">
        <v>62</v>
      </c>
      <c r="E560" s="106" t="s">
        <v>789</v>
      </c>
      <c r="F560" s="107">
        <v>44742</v>
      </c>
      <c r="G560" s="107">
        <v>44743</v>
      </c>
      <c r="H560" s="108">
        <v>265000</v>
      </c>
      <c r="I560" s="108">
        <v>280000</v>
      </c>
      <c r="J560" s="102" t="s">
        <v>19</v>
      </c>
      <c r="K560" s="102" t="s">
        <v>16</v>
      </c>
      <c r="L560" s="106"/>
    </row>
    <row r="561" spans="1:12" ht="42.75" customHeight="1">
      <c r="A561" s="106">
        <v>296</v>
      </c>
      <c r="B561" s="107">
        <v>44727.958333333336</v>
      </c>
      <c r="C561" s="102" t="s">
        <v>3418</v>
      </c>
      <c r="D561" s="102" t="s">
        <v>3445</v>
      </c>
      <c r="E561" s="106" t="s">
        <v>5033</v>
      </c>
      <c r="F561" s="107">
        <v>44742</v>
      </c>
      <c r="G561" s="107">
        <v>44743</v>
      </c>
      <c r="H561" s="108">
        <v>30000</v>
      </c>
      <c r="I561" s="108">
        <v>37000</v>
      </c>
      <c r="J561" s="102" t="s">
        <v>19</v>
      </c>
      <c r="K561" s="102" t="s">
        <v>16</v>
      </c>
      <c r="L561" s="106"/>
    </row>
    <row r="562" spans="1:12" ht="42.75" customHeight="1">
      <c r="A562" s="106">
        <v>297</v>
      </c>
      <c r="B562" s="107">
        <v>44721.392361111109</v>
      </c>
      <c r="C562" s="102" t="s">
        <v>3453</v>
      </c>
      <c r="D562" s="102" t="s">
        <v>765</v>
      </c>
      <c r="E562" s="106" t="s">
        <v>3509</v>
      </c>
      <c r="F562" s="107">
        <v>44735</v>
      </c>
      <c r="G562" s="107">
        <v>44743</v>
      </c>
      <c r="H562" s="108">
        <v>350000</v>
      </c>
      <c r="I562" s="108">
        <v>500000</v>
      </c>
      <c r="J562" s="102" t="s">
        <v>19</v>
      </c>
      <c r="K562" s="102" t="s">
        <v>16</v>
      </c>
      <c r="L562" s="106"/>
    </row>
    <row r="563" spans="1:12" ht="42.75" customHeight="1">
      <c r="A563" s="106">
        <v>298</v>
      </c>
      <c r="B563" s="107">
        <v>44721.415972222225</v>
      </c>
      <c r="C563" s="102" t="s">
        <v>3453</v>
      </c>
      <c r="D563" s="102" t="s">
        <v>1300</v>
      </c>
      <c r="E563" s="106" t="s">
        <v>5034</v>
      </c>
      <c r="F563" s="107">
        <v>44735</v>
      </c>
      <c r="G563" s="107">
        <v>44743</v>
      </c>
      <c r="H563" s="108">
        <v>60000</v>
      </c>
      <c r="I563" s="108">
        <v>90000</v>
      </c>
      <c r="J563" s="102" t="s">
        <v>19</v>
      </c>
      <c r="K563" s="102" t="s">
        <v>16</v>
      </c>
      <c r="L563" s="106"/>
    </row>
    <row r="564" spans="1:12" ht="42.75" customHeight="1">
      <c r="A564" s="106">
        <v>299</v>
      </c>
      <c r="B564" s="107">
        <v>44721.577777777777</v>
      </c>
      <c r="C564" s="102" t="s">
        <v>3453</v>
      </c>
      <c r="D564" s="102" t="s">
        <v>3472</v>
      </c>
      <c r="E564" s="106" t="s">
        <v>88</v>
      </c>
      <c r="F564" s="107">
        <v>44735</v>
      </c>
      <c r="G564" s="107">
        <v>44743</v>
      </c>
      <c r="H564" s="108">
        <v>35000</v>
      </c>
      <c r="I564" s="108">
        <v>45000</v>
      </c>
      <c r="J564" s="102" t="s">
        <v>216</v>
      </c>
      <c r="K564" s="102" t="s">
        <v>16</v>
      </c>
      <c r="L564" s="106"/>
    </row>
    <row r="565" spans="1:12" ht="42.75" customHeight="1">
      <c r="A565" s="106">
        <v>300</v>
      </c>
      <c r="B565" s="107">
        <v>44721.582638888889</v>
      </c>
      <c r="C565" s="102" t="s">
        <v>3453</v>
      </c>
      <c r="D565" s="102" t="s">
        <v>640</v>
      </c>
      <c r="E565" s="106" t="s">
        <v>3546</v>
      </c>
      <c r="F565" s="107">
        <v>44735</v>
      </c>
      <c r="G565" s="107">
        <v>44743</v>
      </c>
      <c r="H565" s="108">
        <v>65000</v>
      </c>
      <c r="I565" s="108">
        <v>140000</v>
      </c>
      <c r="J565" s="102" t="s">
        <v>216</v>
      </c>
      <c r="K565" s="102" t="s">
        <v>16</v>
      </c>
      <c r="L565" s="106"/>
    </row>
    <row r="566" spans="1:12" ht="42.75" customHeight="1">
      <c r="A566" s="106">
        <v>301</v>
      </c>
      <c r="B566" s="107">
        <v>44721.674305555556</v>
      </c>
      <c r="C566" s="102" t="s">
        <v>3453</v>
      </c>
      <c r="D566" s="102" t="s">
        <v>35</v>
      </c>
      <c r="E566" s="106" t="s">
        <v>136</v>
      </c>
      <c r="F566" s="107">
        <v>44735</v>
      </c>
      <c r="G566" s="107">
        <v>44743</v>
      </c>
      <c r="H566" s="108">
        <v>125000</v>
      </c>
      <c r="I566" s="108">
        <v>175000</v>
      </c>
      <c r="J566" s="102" t="s">
        <v>37</v>
      </c>
      <c r="K566" s="102" t="s">
        <v>16</v>
      </c>
      <c r="L566" s="106"/>
    </row>
    <row r="567" spans="1:12" ht="42.75" customHeight="1">
      <c r="A567" s="106">
        <v>302</v>
      </c>
      <c r="B567" s="107">
        <v>44721.719444444447</v>
      </c>
      <c r="C567" s="102" t="s">
        <v>3453</v>
      </c>
      <c r="D567" s="102" t="s">
        <v>76</v>
      </c>
      <c r="E567" s="106" t="s">
        <v>3487</v>
      </c>
      <c r="F567" s="107">
        <v>44735</v>
      </c>
      <c r="G567" s="107">
        <v>44743</v>
      </c>
      <c r="H567" s="108">
        <v>150000</v>
      </c>
      <c r="I567" s="108">
        <v>200000</v>
      </c>
      <c r="J567" s="102" t="s">
        <v>19</v>
      </c>
      <c r="K567" s="102" t="s">
        <v>16</v>
      </c>
      <c r="L567" s="106"/>
    </row>
    <row r="568" spans="1:12" ht="42.75" customHeight="1">
      <c r="A568" s="106">
        <v>303</v>
      </c>
      <c r="B568" s="107">
        <v>44721.78402777778</v>
      </c>
      <c r="C568" s="102" t="s">
        <v>3453</v>
      </c>
      <c r="D568" s="102" t="s">
        <v>43</v>
      </c>
      <c r="E568" s="106" t="s">
        <v>159</v>
      </c>
      <c r="F568" s="107">
        <v>44735</v>
      </c>
      <c r="G568" s="107">
        <v>44743</v>
      </c>
      <c r="H568" s="108">
        <v>40000</v>
      </c>
      <c r="I568" s="108">
        <v>50000</v>
      </c>
      <c r="J568" s="102" t="s">
        <v>37</v>
      </c>
      <c r="K568" s="102" t="s">
        <v>16</v>
      </c>
      <c r="L568" s="106"/>
    </row>
    <row r="569" spans="1:12" ht="42.75" customHeight="1">
      <c r="A569" s="106">
        <v>304</v>
      </c>
      <c r="B569" s="107">
        <v>44721.829861111109</v>
      </c>
      <c r="C569" s="102" t="s">
        <v>3453</v>
      </c>
      <c r="D569" s="102" t="s">
        <v>1224</v>
      </c>
      <c r="E569" s="106" t="s">
        <v>3544</v>
      </c>
      <c r="F569" s="107">
        <v>44735</v>
      </c>
      <c r="G569" s="107">
        <v>44743</v>
      </c>
      <c r="H569" s="108">
        <v>50000</v>
      </c>
      <c r="I569" s="108">
        <v>90000</v>
      </c>
      <c r="J569" s="102" t="s">
        <v>216</v>
      </c>
      <c r="K569" s="102" t="s">
        <v>16</v>
      </c>
      <c r="L569" s="106"/>
    </row>
    <row r="570" spans="1:12" ht="42.75" customHeight="1">
      <c r="A570" s="106">
        <v>305</v>
      </c>
      <c r="B570" s="107">
        <v>44721.845138888886</v>
      </c>
      <c r="C570" s="102" t="s">
        <v>3453</v>
      </c>
      <c r="D570" s="102" t="s">
        <v>2554</v>
      </c>
      <c r="E570" s="106" t="s">
        <v>3649</v>
      </c>
      <c r="F570" s="107">
        <v>44736</v>
      </c>
      <c r="G570" s="107">
        <v>44743</v>
      </c>
      <c r="H570" s="108">
        <v>60000</v>
      </c>
      <c r="I570" s="108">
        <v>1100000</v>
      </c>
      <c r="J570" s="102" t="s">
        <v>19</v>
      </c>
      <c r="K570" s="102" t="s">
        <v>16</v>
      </c>
      <c r="L570" s="106"/>
    </row>
    <row r="571" spans="1:12" ht="42.75" customHeight="1">
      <c r="A571" s="106">
        <v>306</v>
      </c>
      <c r="B571" s="107">
        <v>44733.625</v>
      </c>
      <c r="C571" s="102" t="s">
        <v>3453</v>
      </c>
      <c r="D571" s="102" t="s">
        <v>3461</v>
      </c>
      <c r="E571" s="106" t="s">
        <v>3462</v>
      </c>
      <c r="F571" s="107">
        <f t="shared" ref="F571:F574" si="10">G571+14</f>
        <v>44762</v>
      </c>
      <c r="G571" s="107">
        <v>44748</v>
      </c>
      <c r="H571" s="108">
        <v>25000</v>
      </c>
      <c r="I571" s="108">
        <v>35000</v>
      </c>
      <c r="J571" s="102" t="s">
        <v>19</v>
      </c>
      <c r="K571" s="102" t="s">
        <v>16</v>
      </c>
      <c r="L571" s="106"/>
    </row>
    <row r="572" spans="1:12" ht="42.75" customHeight="1">
      <c r="A572" s="106">
        <v>307</v>
      </c>
      <c r="B572" s="107">
        <v>44733.634722222225</v>
      </c>
      <c r="C572" s="102" t="s">
        <v>3453</v>
      </c>
      <c r="D572" s="102" t="s">
        <v>65</v>
      </c>
      <c r="E572" s="106" t="s">
        <v>175</v>
      </c>
      <c r="F572" s="107">
        <f t="shared" si="10"/>
        <v>44762</v>
      </c>
      <c r="G572" s="107">
        <v>44748</v>
      </c>
      <c r="H572" s="108">
        <v>500000</v>
      </c>
      <c r="I572" s="108">
        <v>680000</v>
      </c>
      <c r="J572" s="102" t="s">
        <v>19</v>
      </c>
      <c r="K572" s="102" t="s">
        <v>16</v>
      </c>
      <c r="L572" s="106"/>
    </row>
    <row r="573" spans="1:12" ht="42.75" customHeight="1">
      <c r="A573" s="106">
        <v>308</v>
      </c>
      <c r="B573" s="107">
        <v>44733.652777777781</v>
      </c>
      <c r="C573" s="102" t="s">
        <v>3453</v>
      </c>
      <c r="D573" s="102" t="s">
        <v>5035</v>
      </c>
      <c r="E573" s="106" t="s">
        <v>303</v>
      </c>
      <c r="F573" s="107">
        <f t="shared" si="10"/>
        <v>44763</v>
      </c>
      <c r="G573" s="107">
        <v>44749</v>
      </c>
      <c r="H573" s="108">
        <v>25000</v>
      </c>
      <c r="I573" s="108">
        <v>150000</v>
      </c>
      <c r="J573" s="102" t="s">
        <v>19</v>
      </c>
      <c r="K573" s="102" t="s">
        <v>16</v>
      </c>
      <c r="L573" s="106"/>
    </row>
    <row r="574" spans="1:12" ht="42.75" customHeight="1">
      <c r="A574" s="106">
        <v>309</v>
      </c>
      <c r="B574" s="107">
        <v>44735.495833333334</v>
      </c>
      <c r="C574" s="102" t="s">
        <v>3453</v>
      </c>
      <c r="D574" s="102" t="s">
        <v>5036</v>
      </c>
      <c r="E574" s="106" t="s">
        <v>5037</v>
      </c>
      <c r="F574" s="107">
        <f t="shared" si="10"/>
        <v>44764</v>
      </c>
      <c r="G574" s="107">
        <v>44750</v>
      </c>
      <c r="H574" s="108">
        <v>25000</v>
      </c>
      <c r="I574" s="108">
        <v>35000</v>
      </c>
      <c r="J574" s="102" t="s">
        <v>15</v>
      </c>
      <c r="K574" s="102" t="s">
        <v>16</v>
      </c>
      <c r="L574" s="106"/>
    </row>
    <row r="575" spans="1:12" ht="42.75" customHeight="1">
      <c r="A575" s="106">
        <v>310</v>
      </c>
      <c r="B575" s="107">
        <v>44735.543749999997</v>
      </c>
      <c r="C575" s="102" t="s">
        <v>3453</v>
      </c>
      <c r="D575" s="102" t="s">
        <v>3493</v>
      </c>
      <c r="E575" s="106" t="s">
        <v>2451</v>
      </c>
      <c r="F575" s="107">
        <v>44750</v>
      </c>
      <c r="G575" s="107">
        <v>44750</v>
      </c>
      <c r="H575" s="108">
        <v>25000</v>
      </c>
      <c r="I575" s="108">
        <v>70000</v>
      </c>
      <c r="J575" s="102" t="s">
        <v>19</v>
      </c>
      <c r="K575" s="102" t="s">
        <v>16</v>
      </c>
      <c r="L575" s="106"/>
    </row>
    <row r="576" spans="1:12" ht="42.75" customHeight="1">
      <c r="A576" s="106">
        <v>311</v>
      </c>
      <c r="B576" s="107">
        <v>44735.583333333336</v>
      </c>
      <c r="C576" s="102" t="s">
        <v>3453</v>
      </c>
      <c r="D576" s="102" t="s">
        <v>154</v>
      </c>
      <c r="E576" s="106" t="s">
        <v>3476</v>
      </c>
      <c r="F576" s="107">
        <v>44750</v>
      </c>
      <c r="G576" s="107">
        <v>44750</v>
      </c>
      <c r="H576" s="108">
        <v>25000</v>
      </c>
      <c r="I576" s="108">
        <v>75000</v>
      </c>
      <c r="J576" s="102" t="s">
        <v>19</v>
      </c>
      <c r="K576" s="102" t="s">
        <v>16</v>
      </c>
      <c r="L576" s="106"/>
    </row>
    <row r="577" spans="1:12" ht="42.75" customHeight="1">
      <c r="A577" s="106">
        <v>312</v>
      </c>
      <c r="B577" s="107">
        <v>44735.586111111108</v>
      </c>
      <c r="C577" s="102" t="s">
        <v>3453</v>
      </c>
      <c r="D577" s="102" t="s">
        <v>3482</v>
      </c>
      <c r="E577" s="106" t="s">
        <v>3481</v>
      </c>
      <c r="F577" s="107">
        <v>44750</v>
      </c>
      <c r="G577" s="107">
        <v>44750</v>
      </c>
      <c r="H577" s="108">
        <v>25000</v>
      </c>
      <c r="I577" s="108">
        <v>45000</v>
      </c>
      <c r="J577" s="102" t="s">
        <v>19</v>
      </c>
      <c r="K577" s="102" t="s">
        <v>16</v>
      </c>
      <c r="L577" s="106"/>
    </row>
    <row r="578" spans="1:12" ht="42.75" customHeight="1">
      <c r="A578" s="106">
        <v>313</v>
      </c>
      <c r="B578" s="107">
        <v>44735.609027777777</v>
      </c>
      <c r="C578" s="102" t="s">
        <v>3453</v>
      </c>
      <c r="D578" s="102" t="s">
        <v>295</v>
      </c>
      <c r="E578" s="106" t="s">
        <v>3542</v>
      </c>
      <c r="F578" s="107">
        <v>44750</v>
      </c>
      <c r="G578" s="107">
        <v>44750</v>
      </c>
      <c r="H578" s="108">
        <v>25000</v>
      </c>
      <c r="I578" s="108">
        <v>250000</v>
      </c>
      <c r="J578" s="102" t="s">
        <v>19</v>
      </c>
      <c r="K578" s="102" t="s">
        <v>16</v>
      </c>
      <c r="L578" s="106"/>
    </row>
    <row r="579" spans="1:12" ht="42.75" customHeight="1">
      <c r="A579" s="106">
        <v>314</v>
      </c>
      <c r="B579" s="107">
        <v>44735.633333333331</v>
      </c>
      <c r="C579" s="102" t="s">
        <v>3453</v>
      </c>
      <c r="D579" s="102" t="s">
        <v>1311</v>
      </c>
      <c r="E579" s="106" t="s">
        <v>1222</v>
      </c>
      <c r="F579" s="107">
        <v>44750</v>
      </c>
      <c r="G579" s="107">
        <v>44750</v>
      </c>
      <c r="H579" s="108">
        <v>50000</v>
      </c>
      <c r="I579" s="108">
        <v>60000</v>
      </c>
      <c r="J579" s="102" t="s">
        <v>19</v>
      </c>
      <c r="K579" s="102" t="s">
        <v>16</v>
      </c>
      <c r="L579" s="106"/>
    </row>
    <row r="580" spans="1:12" ht="42.75" customHeight="1">
      <c r="A580" s="106">
        <v>315</v>
      </c>
      <c r="B580" s="107">
        <v>44734.566666666666</v>
      </c>
      <c r="C580" s="102" t="s">
        <v>3672</v>
      </c>
      <c r="D580" s="102" t="s">
        <v>3675</v>
      </c>
      <c r="E580" s="106" t="s">
        <v>5038</v>
      </c>
      <c r="F580" s="107">
        <f t="shared" ref="F580:F581" si="11">G580+14</f>
        <v>44761</v>
      </c>
      <c r="G580" s="107">
        <v>44747</v>
      </c>
      <c r="H580" s="108">
        <v>75000</v>
      </c>
      <c r="I580" s="108">
        <v>10000</v>
      </c>
      <c r="J580" s="102" t="s">
        <v>153</v>
      </c>
      <c r="K580" s="102" t="s">
        <v>16</v>
      </c>
      <c r="L580" s="106"/>
    </row>
    <row r="581" spans="1:12" ht="42.75" customHeight="1">
      <c r="A581" s="106">
        <v>316</v>
      </c>
      <c r="B581" s="107">
        <v>44736.461805555555</v>
      </c>
      <c r="C581" s="102" t="s">
        <v>3672</v>
      </c>
      <c r="D581" s="102" t="s">
        <v>76</v>
      </c>
      <c r="E581" s="106" t="s">
        <v>5039</v>
      </c>
      <c r="F581" s="107">
        <f t="shared" si="11"/>
        <v>44771</v>
      </c>
      <c r="G581" s="107">
        <v>44757</v>
      </c>
      <c r="H581" s="108">
        <v>100000</v>
      </c>
      <c r="I581" s="108">
        <v>106000</v>
      </c>
      <c r="J581" s="102" t="s">
        <v>19</v>
      </c>
      <c r="K581" s="102" t="s">
        <v>16</v>
      </c>
      <c r="L581" s="106"/>
    </row>
    <row r="582" spans="1:12" ht="42.75" customHeight="1">
      <c r="A582" s="106">
        <v>317</v>
      </c>
      <c r="B582" s="107">
        <v>44733.331250000003</v>
      </c>
      <c r="C582" s="102" t="s">
        <v>3771</v>
      </c>
      <c r="D582" s="102" t="s">
        <v>3789</v>
      </c>
      <c r="E582" s="106" t="s">
        <v>5040</v>
      </c>
      <c r="F582" s="107">
        <f>G582+14</f>
        <v>43661</v>
      </c>
      <c r="G582" s="107">
        <v>43647</v>
      </c>
      <c r="H582" s="108">
        <v>965000</v>
      </c>
      <c r="I582" s="108">
        <v>965000</v>
      </c>
      <c r="J582" s="102" t="s">
        <v>19</v>
      </c>
      <c r="K582" s="102" t="s">
        <v>15</v>
      </c>
      <c r="L582" s="106" t="s">
        <v>5041</v>
      </c>
    </row>
    <row r="583" spans="1:12" ht="42.75" customHeight="1">
      <c r="A583" s="106">
        <v>318</v>
      </c>
      <c r="B583" s="107">
        <v>44722.320138888892</v>
      </c>
      <c r="C583" s="102" t="s">
        <v>3838</v>
      </c>
      <c r="D583" s="102" t="s">
        <v>225</v>
      </c>
      <c r="E583" s="106" t="s">
        <v>2633</v>
      </c>
      <c r="F583" s="107">
        <v>44736</v>
      </c>
      <c r="G583" s="107">
        <v>44743</v>
      </c>
      <c r="H583" s="108">
        <v>140000</v>
      </c>
      <c r="I583" s="108">
        <v>155000</v>
      </c>
      <c r="J583" s="102" t="s">
        <v>19</v>
      </c>
      <c r="K583" s="102" t="s">
        <v>16</v>
      </c>
      <c r="L583" s="106"/>
    </row>
    <row r="584" spans="1:12" ht="42.75" customHeight="1">
      <c r="A584" s="106">
        <v>319</v>
      </c>
      <c r="B584" s="107">
        <v>44722.637499999997</v>
      </c>
      <c r="C584" s="102" t="s">
        <v>3838</v>
      </c>
      <c r="D584" s="102" t="s">
        <v>765</v>
      </c>
      <c r="E584" s="106" t="s">
        <v>2633</v>
      </c>
      <c r="F584" s="107">
        <v>44736</v>
      </c>
      <c r="G584" s="107">
        <v>44743</v>
      </c>
      <c r="H584" s="108">
        <v>100000</v>
      </c>
      <c r="I584" s="108">
        <v>150000</v>
      </c>
      <c r="J584" s="102" t="s">
        <v>19</v>
      </c>
      <c r="K584" s="102" t="s">
        <v>16</v>
      </c>
      <c r="L584" s="106"/>
    </row>
    <row r="585" spans="1:12" ht="42.75" customHeight="1">
      <c r="A585" s="106">
        <v>320</v>
      </c>
      <c r="B585" s="107">
        <v>44722.640277777777</v>
      </c>
      <c r="C585" s="102" t="s">
        <v>3838</v>
      </c>
      <c r="D585" s="102" t="s">
        <v>76</v>
      </c>
      <c r="E585" s="106" t="s">
        <v>5042</v>
      </c>
      <c r="F585" s="107">
        <v>44736</v>
      </c>
      <c r="G585" s="107">
        <v>44743</v>
      </c>
      <c r="H585" s="108">
        <v>209220</v>
      </c>
      <c r="I585" s="108">
        <v>220000</v>
      </c>
      <c r="J585" s="102" t="s">
        <v>19</v>
      </c>
      <c r="K585" s="102" t="s">
        <v>16</v>
      </c>
      <c r="L585" s="106"/>
    </row>
    <row r="586" spans="1:12" ht="42.75" customHeight="1">
      <c r="A586" s="106">
        <v>321</v>
      </c>
      <c r="B586" s="107">
        <v>44722.643750000003</v>
      </c>
      <c r="C586" s="102" t="s">
        <v>3838</v>
      </c>
      <c r="D586" s="102" t="s">
        <v>35</v>
      </c>
      <c r="E586" s="106" t="s">
        <v>136</v>
      </c>
      <c r="F586" s="107">
        <v>44736</v>
      </c>
      <c r="G586" s="107">
        <v>44743</v>
      </c>
      <c r="H586" s="108">
        <v>48000</v>
      </c>
      <c r="I586" s="108">
        <v>56000</v>
      </c>
      <c r="J586" s="102" t="s">
        <v>37</v>
      </c>
      <c r="K586" s="102" t="s">
        <v>16</v>
      </c>
      <c r="L586" s="106"/>
    </row>
    <row r="587" spans="1:12" ht="42.75" customHeight="1">
      <c r="A587" s="106">
        <v>322</v>
      </c>
      <c r="B587" s="107">
        <v>44722.645138888889</v>
      </c>
      <c r="C587" s="102" t="s">
        <v>3838</v>
      </c>
      <c r="D587" s="102" t="s">
        <v>55</v>
      </c>
      <c r="E587" s="106" t="s">
        <v>56</v>
      </c>
      <c r="F587" s="107">
        <v>44736</v>
      </c>
      <c r="G587" s="107">
        <v>44743</v>
      </c>
      <c r="H587" s="108">
        <v>25000</v>
      </c>
      <c r="I587" s="108">
        <v>35000</v>
      </c>
      <c r="J587" s="102" t="s">
        <v>37</v>
      </c>
      <c r="K587" s="102" t="s">
        <v>16</v>
      </c>
      <c r="L587" s="106"/>
    </row>
    <row r="588" spans="1:12" ht="42.75" customHeight="1">
      <c r="A588" s="106">
        <v>323</v>
      </c>
      <c r="B588" s="107">
        <v>44722.648611111108</v>
      </c>
      <c r="C588" s="102" t="s">
        <v>3838</v>
      </c>
      <c r="D588" s="102" t="s">
        <v>3854</v>
      </c>
      <c r="E588" s="106" t="s">
        <v>5043</v>
      </c>
      <c r="F588" s="107">
        <v>44736</v>
      </c>
      <c r="G588" s="107">
        <v>44743</v>
      </c>
      <c r="H588" s="108">
        <v>57600</v>
      </c>
      <c r="I588" s="108">
        <v>65000</v>
      </c>
      <c r="J588" s="102" t="s">
        <v>19</v>
      </c>
      <c r="K588" s="102" t="s">
        <v>16</v>
      </c>
      <c r="L588" s="106"/>
    </row>
    <row r="589" spans="1:12" ht="42.75" customHeight="1">
      <c r="A589" s="106">
        <v>324</v>
      </c>
      <c r="B589" s="107">
        <v>44722.65</v>
      </c>
      <c r="C589" s="102" t="s">
        <v>3838</v>
      </c>
      <c r="D589" s="102" t="s">
        <v>3850</v>
      </c>
      <c r="E589" s="106" t="s">
        <v>5044</v>
      </c>
      <c r="F589" s="107">
        <v>44736</v>
      </c>
      <c r="G589" s="107">
        <v>44743</v>
      </c>
      <c r="H589" s="108">
        <v>50000</v>
      </c>
      <c r="I589" s="108">
        <v>65000</v>
      </c>
      <c r="J589" s="102" t="s">
        <v>19</v>
      </c>
      <c r="K589" s="102" t="s">
        <v>16</v>
      </c>
      <c r="L589" s="106"/>
    </row>
    <row r="590" spans="1:12" ht="42.75" customHeight="1">
      <c r="A590" s="106">
        <v>325</v>
      </c>
      <c r="B590" s="107">
        <v>44722.659722222219</v>
      </c>
      <c r="C590" s="102" t="s">
        <v>3838</v>
      </c>
      <c r="D590" s="102" t="s">
        <v>5045</v>
      </c>
      <c r="E590" s="106" t="s">
        <v>5046</v>
      </c>
      <c r="F590" s="107">
        <v>44736</v>
      </c>
      <c r="G590" s="107">
        <v>44743</v>
      </c>
      <c r="H590" s="108">
        <v>25000</v>
      </c>
      <c r="I590" s="108">
        <v>30000</v>
      </c>
      <c r="J590" s="102" t="s">
        <v>37</v>
      </c>
      <c r="K590" s="102" t="s">
        <v>16</v>
      </c>
      <c r="L590" s="102"/>
    </row>
    <row r="591" spans="1:12" ht="42.75" customHeight="1">
      <c r="A591" s="106">
        <v>326</v>
      </c>
      <c r="B591" s="107">
        <v>44735.475694444445</v>
      </c>
      <c r="C591" s="102" t="s">
        <v>3838</v>
      </c>
      <c r="D591" s="102" t="s">
        <v>5047</v>
      </c>
      <c r="E591" s="106" t="s">
        <v>5048</v>
      </c>
      <c r="F591" s="107">
        <f>G591+14</f>
        <v>44803</v>
      </c>
      <c r="G591" s="107">
        <v>44789</v>
      </c>
      <c r="H591" s="108">
        <v>30000</v>
      </c>
      <c r="I591" s="108">
        <v>45000</v>
      </c>
      <c r="J591" s="102" t="s">
        <v>15</v>
      </c>
      <c r="K591" s="102" t="s">
        <v>16</v>
      </c>
      <c r="L591" s="106"/>
    </row>
    <row r="592" spans="1:12" ht="42.75" customHeight="1">
      <c r="A592" s="106">
        <v>327</v>
      </c>
      <c r="B592" s="107">
        <v>44722.540277777778</v>
      </c>
      <c r="C592" s="102" t="s">
        <v>3905</v>
      </c>
      <c r="D592" s="102" t="s">
        <v>5049</v>
      </c>
      <c r="E592" s="106" t="s">
        <v>4893</v>
      </c>
      <c r="F592" s="107">
        <v>44736</v>
      </c>
      <c r="G592" s="107">
        <v>44403</v>
      </c>
      <c r="H592" s="108">
        <v>80000</v>
      </c>
      <c r="I592" s="108">
        <v>100000</v>
      </c>
      <c r="J592" s="102" t="s">
        <v>15</v>
      </c>
      <c r="K592" s="102" t="s">
        <v>16</v>
      </c>
      <c r="L592" s="106"/>
    </row>
    <row r="593" spans="1:12" ht="42.75" customHeight="1">
      <c r="A593" s="106">
        <v>328</v>
      </c>
      <c r="B593" s="107">
        <v>44722.547222222223</v>
      </c>
      <c r="C593" s="102" t="s">
        <v>3905</v>
      </c>
      <c r="D593" s="102" t="s">
        <v>2656</v>
      </c>
      <c r="E593" s="106" t="s">
        <v>5050</v>
      </c>
      <c r="F593" s="107">
        <v>44736</v>
      </c>
      <c r="G593" s="107">
        <v>44378</v>
      </c>
      <c r="H593" s="108">
        <v>75000</v>
      </c>
      <c r="I593" s="108">
        <v>100000</v>
      </c>
      <c r="J593" s="102" t="s">
        <v>15</v>
      </c>
      <c r="K593" s="102" t="s">
        <v>16</v>
      </c>
      <c r="L593" s="106"/>
    </row>
    <row r="594" spans="1:12" ht="42.75" customHeight="1">
      <c r="A594" s="106">
        <v>329</v>
      </c>
      <c r="B594" s="107">
        <v>44722.584027777775</v>
      </c>
      <c r="C594" s="102" t="s">
        <v>3905</v>
      </c>
      <c r="D594" s="102" t="s">
        <v>1448</v>
      </c>
      <c r="E594" s="106" t="s">
        <v>5051</v>
      </c>
      <c r="F594" s="107">
        <v>44736</v>
      </c>
      <c r="G594" s="107">
        <v>44378</v>
      </c>
      <c r="H594" s="108">
        <v>30000</v>
      </c>
      <c r="I594" s="108">
        <v>50000</v>
      </c>
      <c r="J594" s="102" t="s">
        <v>15</v>
      </c>
      <c r="K594" s="102" t="s">
        <v>16</v>
      </c>
      <c r="L594" s="106"/>
    </row>
    <row r="595" spans="1:12" ht="42.75" customHeight="1">
      <c r="A595" s="106">
        <v>330</v>
      </c>
      <c r="B595" s="107">
        <v>44722.564583333333</v>
      </c>
      <c r="C595" s="102" t="s">
        <v>3905</v>
      </c>
      <c r="D595" s="102" t="s">
        <v>5052</v>
      </c>
      <c r="E595" s="106" t="s">
        <v>5053</v>
      </c>
      <c r="F595" s="107">
        <v>44736</v>
      </c>
      <c r="G595" s="107">
        <v>44378</v>
      </c>
      <c r="H595" s="108">
        <v>40000</v>
      </c>
      <c r="I595" s="108">
        <v>60000</v>
      </c>
      <c r="J595" s="102" t="s">
        <v>153</v>
      </c>
      <c r="K595" s="102" t="s">
        <v>16</v>
      </c>
      <c r="L595" s="106"/>
    </row>
    <row r="596" spans="1:12" ht="42.75" customHeight="1">
      <c r="A596" s="106">
        <v>331</v>
      </c>
      <c r="B596" s="107">
        <v>44722.633333333331</v>
      </c>
      <c r="C596" s="102" t="s">
        <v>3905</v>
      </c>
      <c r="D596" s="102" t="s">
        <v>5054</v>
      </c>
      <c r="E596" s="106" t="s">
        <v>1150</v>
      </c>
      <c r="F596" s="107">
        <v>44736</v>
      </c>
      <c r="G596" s="107">
        <v>44378</v>
      </c>
      <c r="H596" s="108">
        <v>92000</v>
      </c>
      <c r="I596" s="108">
        <v>95000</v>
      </c>
      <c r="J596" s="102" t="s">
        <v>153</v>
      </c>
      <c r="K596" s="102" t="s">
        <v>16</v>
      </c>
      <c r="L596" s="106"/>
    </row>
    <row r="597" spans="1:12" ht="42.75" customHeight="1">
      <c r="A597" s="106">
        <v>332</v>
      </c>
      <c r="B597" s="107">
        <v>44722.524305555555</v>
      </c>
      <c r="C597" s="102" t="s">
        <v>3905</v>
      </c>
      <c r="D597" s="102" t="s">
        <v>1350</v>
      </c>
      <c r="E597" s="106" t="s">
        <v>5055</v>
      </c>
      <c r="F597" s="107">
        <v>44736</v>
      </c>
      <c r="G597" s="107">
        <v>44378</v>
      </c>
      <c r="H597" s="108">
        <v>100000</v>
      </c>
      <c r="I597" s="108">
        <v>125000</v>
      </c>
      <c r="J597" s="102" t="s">
        <v>19</v>
      </c>
      <c r="K597" s="102" t="s">
        <v>16</v>
      </c>
      <c r="L597" s="106"/>
    </row>
    <row r="598" spans="1:12" ht="42.75" customHeight="1">
      <c r="A598" s="106">
        <v>333</v>
      </c>
      <c r="B598" s="107">
        <v>44721.698611111111</v>
      </c>
      <c r="C598" s="102" t="s">
        <v>3933</v>
      </c>
      <c r="D598" s="102" t="s">
        <v>76</v>
      </c>
      <c r="E598" s="106" t="s">
        <v>4777</v>
      </c>
      <c r="F598" s="107">
        <v>44735</v>
      </c>
      <c r="G598" s="107">
        <v>44743</v>
      </c>
      <c r="H598" s="108">
        <v>80000</v>
      </c>
      <c r="I598" s="108">
        <v>170000</v>
      </c>
      <c r="J598" s="102" t="s">
        <v>19</v>
      </c>
      <c r="K598" s="102" t="s">
        <v>16</v>
      </c>
      <c r="L598" s="106"/>
    </row>
    <row r="599" spans="1:12" ht="42.75" customHeight="1">
      <c r="A599" s="106">
        <v>334</v>
      </c>
      <c r="B599" s="107">
        <v>44726.646527777775</v>
      </c>
      <c r="C599" s="102" t="s">
        <v>3933</v>
      </c>
      <c r="D599" s="102" t="s">
        <v>2574</v>
      </c>
      <c r="E599" s="106" t="s">
        <v>3966</v>
      </c>
      <c r="F599" s="107">
        <v>44740</v>
      </c>
      <c r="G599" s="107">
        <v>44743</v>
      </c>
      <c r="H599" s="108">
        <v>100000</v>
      </c>
      <c r="I599" s="108">
        <v>150000</v>
      </c>
      <c r="J599" s="102" t="s">
        <v>73</v>
      </c>
      <c r="K599" s="102" t="s">
        <v>16</v>
      </c>
      <c r="L599" s="106"/>
    </row>
    <row r="600" spans="1:12" ht="42.75" customHeight="1">
      <c r="A600" s="106">
        <v>335</v>
      </c>
      <c r="B600" s="107">
        <v>44726.649305555555</v>
      </c>
      <c r="C600" s="102" t="s">
        <v>3933</v>
      </c>
      <c r="D600" s="102" t="s">
        <v>361</v>
      </c>
      <c r="E600" s="106" t="s">
        <v>3966</v>
      </c>
      <c r="F600" s="107">
        <v>44740</v>
      </c>
      <c r="G600" s="107">
        <v>44743</v>
      </c>
      <c r="H600" s="108">
        <v>25000</v>
      </c>
      <c r="I600" s="108">
        <v>50000</v>
      </c>
      <c r="J600" s="102" t="s">
        <v>73</v>
      </c>
      <c r="K600" s="102" t="s">
        <v>16</v>
      </c>
      <c r="L600" s="106"/>
    </row>
    <row r="601" spans="1:12" ht="42.75" customHeight="1">
      <c r="A601" s="106">
        <v>336</v>
      </c>
      <c r="B601" s="107">
        <v>44721.397916666669</v>
      </c>
      <c r="C601" s="102" t="s">
        <v>3975</v>
      </c>
      <c r="D601" s="102" t="s">
        <v>127</v>
      </c>
      <c r="E601" s="106" t="s">
        <v>5056</v>
      </c>
      <c r="F601" s="107">
        <v>44735</v>
      </c>
      <c r="G601" s="107">
        <v>44740</v>
      </c>
      <c r="H601" s="108">
        <v>47764</v>
      </c>
      <c r="I601" s="108">
        <v>100000</v>
      </c>
      <c r="J601" s="102" t="s">
        <v>73</v>
      </c>
      <c r="K601" s="102" t="s">
        <v>16</v>
      </c>
      <c r="L601" s="106"/>
    </row>
    <row r="602" spans="1:12" ht="42.75" customHeight="1">
      <c r="A602" s="106">
        <v>337</v>
      </c>
      <c r="B602" s="107">
        <v>44726.859027777777</v>
      </c>
      <c r="C602" s="102" t="s">
        <v>3975</v>
      </c>
      <c r="D602" s="102" t="s">
        <v>2999</v>
      </c>
      <c r="E602" s="106" t="s">
        <v>5057</v>
      </c>
      <c r="F602" s="107">
        <v>44741</v>
      </c>
      <c r="G602" s="107">
        <v>44743</v>
      </c>
      <c r="H602" s="108">
        <v>106788</v>
      </c>
      <c r="I602" s="108">
        <v>200000</v>
      </c>
      <c r="J602" s="102" t="s">
        <v>19</v>
      </c>
      <c r="K602" s="102" t="s">
        <v>16</v>
      </c>
      <c r="L602" s="106"/>
    </row>
    <row r="603" spans="1:12" ht="42.75" customHeight="1">
      <c r="A603" s="106">
        <v>338</v>
      </c>
      <c r="B603" s="107">
        <v>44726.868750000001</v>
      </c>
      <c r="C603" s="102" t="s">
        <v>3975</v>
      </c>
      <c r="D603" s="102" t="s">
        <v>1277</v>
      </c>
      <c r="E603" s="106" t="s">
        <v>5058</v>
      </c>
      <c r="F603" s="107">
        <v>44741</v>
      </c>
      <c r="G603" s="107">
        <v>44743</v>
      </c>
      <c r="H603" s="108">
        <v>38000</v>
      </c>
      <c r="I603" s="108">
        <v>60000</v>
      </c>
      <c r="J603" s="102" t="s">
        <v>19</v>
      </c>
      <c r="K603" s="102" t="s">
        <v>16</v>
      </c>
      <c r="L603" s="102"/>
    </row>
    <row r="604" spans="1:12" ht="42.75" customHeight="1">
      <c r="A604" s="106">
        <v>339</v>
      </c>
      <c r="B604" s="107">
        <v>44726.874305555553</v>
      </c>
      <c r="C604" s="102" t="s">
        <v>3975</v>
      </c>
      <c r="D604" s="102" t="s">
        <v>349</v>
      </c>
      <c r="E604" s="106" t="s">
        <v>5059</v>
      </c>
      <c r="F604" s="107">
        <v>44741</v>
      </c>
      <c r="G604" s="107">
        <v>44774</v>
      </c>
      <c r="H604" s="108">
        <v>25000</v>
      </c>
      <c r="I604" s="108">
        <v>200000</v>
      </c>
      <c r="J604" s="102" t="s">
        <v>19</v>
      </c>
      <c r="K604" s="102" t="s">
        <v>16</v>
      </c>
      <c r="L604" s="106"/>
    </row>
    <row r="605" spans="1:12" ht="42.75" customHeight="1">
      <c r="A605" s="106">
        <v>340</v>
      </c>
      <c r="B605" s="107">
        <v>44727.865277777775</v>
      </c>
      <c r="C605" s="102" t="s">
        <v>3975</v>
      </c>
      <c r="D605" s="102" t="s">
        <v>277</v>
      </c>
      <c r="E605" s="106" t="s">
        <v>5060</v>
      </c>
      <c r="F605" s="107">
        <v>44742</v>
      </c>
      <c r="G605" s="107">
        <v>44743</v>
      </c>
      <c r="H605" s="108">
        <v>278100</v>
      </c>
      <c r="I605" s="108">
        <v>350000</v>
      </c>
      <c r="J605" s="102" t="s">
        <v>19</v>
      </c>
      <c r="K605" s="102" t="s">
        <v>16</v>
      </c>
      <c r="L605" s="106"/>
    </row>
    <row r="606" spans="1:12" ht="42.75" customHeight="1">
      <c r="A606" s="106">
        <v>341</v>
      </c>
      <c r="B606" s="107">
        <v>44727.904166666667</v>
      </c>
      <c r="C606" s="102" t="s">
        <v>3975</v>
      </c>
      <c r="D606" s="102" t="s">
        <v>2667</v>
      </c>
      <c r="E606" s="106" t="s">
        <v>5061</v>
      </c>
      <c r="F606" s="107">
        <v>44742</v>
      </c>
      <c r="G606" s="107">
        <v>44735</v>
      </c>
      <c r="H606" s="108">
        <v>44461</v>
      </c>
      <c r="I606" s="108">
        <v>70000</v>
      </c>
      <c r="J606" s="102" t="s">
        <v>4931</v>
      </c>
      <c r="K606" s="102" t="s">
        <v>16</v>
      </c>
      <c r="L606" s="106"/>
    </row>
    <row r="607" spans="1:12" ht="42.75" customHeight="1">
      <c r="A607" s="106">
        <v>342</v>
      </c>
      <c r="B607" s="107">
        <v>44727.913194444445</v>
      </c>
      <c r="C607" s="102" t="s">
        <v>3975</v>
      </c>
      <c r="D607" s="102" t="s">
        <v>2654</v>
      </c>
      <c r="E607" s="106" t="s">
        <v>5062</v>
      </c>
      <c r="F607" s="107">
        <v>44742</v>
      </c>
      <c r="G607" s="107">
        <v>44743</v>
      </c>
      <c r="H607" s="108">
        <v>109200</v>
      </c>
      <c r="I607" s="108">
        <v>200000</v>
      </c>
      <c r="J607" s="102" t="s">
        <v>19</v>
      </c>
      <c r="K607" s="102" t="s">
        <v>16</v>
      </c>
      <c r="L607" s="106"/>
    </row>
    <row r="608" spans="1:12" ht="42.75" customHeight="1">
      <c r="A608" s="106">
        <v>343</v>
      </c>
      <c r="B608" s="107">
        <v>44728.335416666669</v>
      </c>
      <c r="C608" s="102" t="s">
        <v>3975</v>
      </c>
      <c r="D608" s="102" t="s">
        <v>4003</v>
      </c>
      <c r="E608" s="106" t="s">
        <v>5063</v>
      </c>
      <c r="F608" s="107">
        <v>44742</v>
      </c>
      <c r="G608" s="107">
        <v>44743</v>
      </c>
      <c r="H608" s="108">
        <v>82960</v>
      </c>
      <c r="I608" s="108">
        <v>200000</v>
      </c>
      <c r="J608" s="102" t="s">
        <v>19</v>
      </c>
      <c r="K608" s="102" t="s">
        <v>16</v>
      </c>
      <c r="L608" s="106"/>
    </row>
    <row r="609" spans="1:12" ht="42.75" customHeight="1">
      <c r="A609" s="106">
        <v>344</v>
      </c>
      <c r="B609" s="107">
        <v>44728.349305555559</v>
      </c>
      <c r="C609" s="102" t="s">
        <v>3975</v>
      </c>
      <c r="D609" s="102" t="s">
        <v>765</v>
      </c>
      <c r="E609" s="106" t="s">
        <v>2633</v>
      </c>
      <c r="F609" s="107">
        <v>44742</v>
      </c>
      <c r="G609" s="107">
        <v>44743</v>
      </c>
      <c r="H609" s="108">
        <v>100000</v>
      </c>
      <c r="I609" s="108">
        <v>250000</v>
      </c>
      <c r="J609" s="102" t="s">
        <v>19</v>
      </c>
      <c r="K609" s="102" t="s">
        <v>16</v>
      </c>
      <c r="L609" s="106"/>
    </row>
    <row r="610" spans="1:12" ht="42.75" customHeight="1">
      <c r="A610" s="106">
        <v>345</v>
      </c>
      <c r="B610" s="107">
        <v>44728.386111111111</v>
      </c>
      <c r="C610" s="102" t="s">
        <v>3975</v>
      </c>
      <c r="D610" s="102" t="s">
        <v>67</v>
      </c>
      <c r="E610" s="106" t="s">
        <v>5064</v>
      </c>
      <c r="F610" s="107">
        <v>44742</v>
      </c>
      <c r="G610" s="107">
        <v>44774</v>
      </c>
      <c r="H610" s="108">
        <v>25000</v>
      </c>
      <c r="I610" s="108">
        <v>80000</v>
      </c>
      <c r="J610" s="102" t="s">
        <v>37</v>
      </c>
      <c r="K610" s="102" t="s">
        <v>16</v>
      </c>
      <c r="L610" s="106"/>
    </row>
    <row r="611" spans="1:12" ht="42.75" customHeight="1">
      <c r="A611" s="106">
        <v>346</v>
      </c>
      <c r="B611" s="107">
        <v>44728.390277777777</v>
      </c>
      <c r="C611" s="102" t="s">
        <v>3975</v>
      </c>
      <c r="D611" s="102" t="s">
        <v>339</v>
      </c>
      <c r="E611" s="106" t="s">
        <v>2633</v>
      </c>
      <c r="F611" s="107">
        <v>44742</v>
      </c>
      <c r="G611" s="107">
        <v>44743</v>
      </c>
      <c r="H611" s="108">
        <v>100000</v>
      </c>
      <c r="I611" s="108">
        <v>250000</v>
      </c>
      <c r="J611" s="102" t="s">
        <v>19</v>
      </c>
      <c r="K611" s="102" t="s">
        <v>16</v>
      </c>
      <c r="L611" s="106"/>
    </row>
    <row r="612" spans="1:12" ht="42.75" customHeight="1">
      <c r="A612" s="106">
        <v>347</v>
      </c>
      <c r="B612" s="107">
        <v>44728.761805555558</v>
      </c>
      <c r="C612" s="102" t="s">
        <v>3975</v>
      </c>
      <c r="D612" s="102" t="s">
        <v>1744</v>
      </c>
      <c r="E612" s="106" t="s">
        <v>5065</v>
      </c>
      <c r="F612" s="107">
        <v>44742</v>
      </c>
      <c r="G612" s="107">
        <v>44743</v>
      </c>
      <c r="H612" s="108">
        <v>25000</v>
      </c>
      <c r="I612" s="108">
        <v>100000</v>
      </c>
      <c r="J612" s="102" t="s">
        <v>19</v>
      </c>
      <c r="K612" s="102" t="s">
        <v>16</v>
      </c>
      <c r="L612" s="106"/>
    </row>
    <row r="613" spans="1:12" ht="42.75" customHeight="1">
      <c r="A613" s="106">
        <v>348</v>
      </c>
      <c r="B613" s="107">
        <v>44727.788194444445</v>
      </c>
      <c r="C613" s="102" t="s">
        <v>4038</v>
      </c>
      <c r="D613" s="102" t="s">
        <v>5066</v>
      </c>
      <c r="E613" s="106" t="s">
        <v>5067</v>
      </c>
      <c r="F613" s="107">
        <v>44741</v>
      </c>
      <c r="G613" s="107">
        <v>44742</v>
      </c>
      <c r="H613" s="108">
        <v>26005</v>
      </c>
      <c r="I613" s="108">
        <v>26005</v>
      </c>
      <c r="J613" s="102" t="s">
        <v>51</v>
      </c>
      <c r="K613" s="102" t="s">
        <v>16</v>
      </c>
      <c r="L613" s="106"/>
    </row>
    <row r="614" spans="1:12" ht="42.75" customHeight="1">
      <c r="A614" s="106">
        <v>349</v>
      </c>
      <c r="B614" s="107">
        <v>44727.787499999999</v>
      </c>
      <c r="C614" s="102" t="s">
        <v>4038</v>
      </c>
      <c r="D614" s="102" t="s">
        <v>144</v>
      </c>
      <c r="E614" s="106" t="s">
        <v>611</v>
      </c>
      <c r="F614" s="107">
        <v>44741</v>
      </c>
      <c r="G614" s="107">
        <v>44742</v>
      </c>
      <c r="H614" s="108">
        <v>27000</v>
      </c>
      <c r="I614" s="108">
        <v>27000</v>
      </c>
      <c r="J614" s="102" t="s">
        <v>51</v>
      </c>
      <c r="K614" s="102" t="s">
        <v>16</v>
      </c>
      <c r="L614" s="106"/>
    </row>
    <row r="615" spans="1:12" ht="42.75" customHeight="1">
      <c r="A615" s="106">
        <v>350</v>
      </c>
      <c r="B615" s="107">
        <v>44727.886805555558</v>
      </c>
      <c r="C615" s="102" t="s">
        <v>4038</v>
      </c>
      <c r="D615" s="102" t="s">
        <v>62</v>
      </c>
      <c r="E615" s="106" t="s">
        <v>527</v>
      </c>
      <c r="F615" s="107">
        <v>44742</v>
      </c>
      <c r="G615" s="107">
        <v>44743</v>
      </c>
      <c r="H615" s="108">
        <v>814999</v>
      </c>
      <c r="I615" s="108">
        <v>814999</v>
      </c>
      <c r="J615" s="102" t="s">
        <v>19</v>
      </c>
      <c r="K615" s="102" t="s">
        <v>16</v>
      </c>
      <c r="L615" s="106"/>
    </row>
    <row r="616" spans="1:12" ht="42.75" customHeight="1">
      <c r="A616" s="106">
        <v>351</v>
      </c>
      <c r="B616" s="107">
        <v>44728.379861111112</v>
      </c>
      <c r="C616" s="102" t="s">
        <v>4038</v>
      </c>
      <c r="D616" s="102" t="s">
        <v>43</v>
      </c>
      <c r="E616" s="106" t="s">
        <v>4425</v>
      </c>
      <c r="F616" s="107">
        <v>44742</v>
      </c>
      <c r="G616" s="107">
        <v>44743</v>
      </c>
      <c r="H616" s="108">
        <v>76443</v>
      </c>
      <c r="I616" s="108">
        <v>76443</v>
      </c>
      <c r="J616" s="102" t="s">
        <v>37</v>
      </c>
      <c r="K616" s="102" t="s">
        <v>16</v>
      </c>
      <c r="L616" s="106"/>
    </row>
    <row r="617" spans="1:12" ht="42.75" customHeight="1">
      <c r="A617" s="106">
        <v>352</v>
      </c>
      <c r="B617" s="107">
        <v>44728.395138888889</v>
      </c>
      <c r="C617" s="102" t="s">
        <v>4038</v>
      </c>
      <c r="D617" s="102" t="s">
        <v>35</v>
      </c>
      <c r="E617" s="106" t="s">
        <v>5068</v>
      </c>
      <c r="F617" s="107">
        <v>44742</v>
      </c>
      <c r="G617" s="107">
        <v>44743</v>
      </c>
      <c r="H617" s="108">
        <v>159373.76000000001</v>
      </c>
      <c r="I617" s="108">
        <v>159373.76000000001</v>
      </c>
      <c r="J617" s="102" t="s">
        <v>37</v>
      </c>
      <c r="K617" s="102" t="s">
        <v>16</v>
      </c>
      <c r="L617" s="106"/>
    </row>
    <row r="618" spans="1:12" ht="42.75" customHeight="1">
      <c r="A618" s="106">
        <v>353</v>
      </c>
      <c r="B618" s="107">
        <v>44728.402083333334</v>
      </c>
      <c r="C618" s="102" t="s">
        <v>4038</v>
      </c>
      <c r="D618" s="102" t="s">
        <v>589</v>
      </c>
      <c r="E618" s="106" t="s">
        <v>5069</v>
      </c>
      <c r="F618" s="107">
        <v>44742</v>
      </c>
      <c r="G618" s="107">
        <v>44743</v>
      </c>
      <c r="H618" s="108">
        <v>43060</v>
      </c>
      <c r="I618" s="108">
        <v>43060</v>
      </c>
      <c r="J618" s="102" t="s">
        <v>19</v>
      </c>
      <c r="K618" s="102" t="s">
        <v>16</v>
      </c>
      <c r="L618" s="106"/>
    </row>
    <row r="619" spans="1:12" ht="42.75" customHeight="1">
      <c r="A619" s="106">
        <v>354</v>
      </c>
      <c r="B619" s="107">
        <v>44728.405555555553</v>
      </c>
      <c r="C619" s="102" t="s">
        <v>4038</v>
      </c>
      <c r="D619" s="102" t="s">
        <v>4044</v>
      </c>
      <c r="E619" s="106" t="s">
        <v>1678</v>
      </c>
      <c r="F619" s="107">
        <v>44742</v>
      </c>
      <c r="G619" s="107">
        <v>44743</v>
      </c>
      <c r="H619" s="108">
        <v>65000</v>
      </c>
      <c r="I619" s="108">
        <v>65000</v>
      </c>
      <c r="J619" s="102" t="s">
        <v>19</v>
      </c>
      <c r="K619" s="102" t="s">
        <v>16</v>
      </c>
      <c r="L619" s="106"/>
    </row>
    <row r="620" spans="1:12" ht="42.75" customHeight="1">
      <c r="A620" s="106">
        <v>355</v>
      </c>
      <c r="B620" s="107">
        <v>44728.430555555555</v>
      </c>
      <c r="C620" s="102" t="s">
        <v>4038</v>
      </c>
      <c r="D620" s="102" t="s">
        <v>84</v>
      </c>
      <c r="E620" s="106" t="s">
        <v>85</v>
      </c>
      <c r="F620" s="107">
        <v>44742</v>
      </c>
      <c r="G620" s="107">
        <v>44743</v>
      </c>
      <c r="H620" s="108">
        <v>159472.79999999999</v>
      </c>
      <c r="I620" s="108">
        <v>159472.79999999999</v>
      </c>
      <c r="J620" s="102" t="s">
        <v>19</v>
      </c>
      <c r="K620" s="102" t="s">
        <v>16</v>
      </c>
      <c r="L620" s="106"/>
    </row>
    <row r="621" spans="1:12" ht="42.75" customHeight="1">
      <c r="A621" s="106">
        <v>356</v>
      </c>
      <c r="B621" s="107">
        <v>44728.438194444447</v>
      </c>
      <c r="C621" s="102" t="s">
        <v>4038</v>
      </c>
      <c r="D621" s="102" t="s">
        <v>4118</v>
      </c>
      <c r="E621" s="106" t="s">
        <v>1678</v>
      </c>
      <c r="F621" s="107">
        <v>44742</v>
      </c>
      <c r="G621" s="107">
        <v>44743</v>
      </c>
      <c r="H621" s="108">
        <v>33957</v>
      </c>
      <c r="I621" s="108">
        <v>33957</v>
      </c>
      <c r="J621" s="102" t="s">
        <v>19</v>
      </c>
      <c r="K621" s="102" t="s">
        <v>16</v>
      </c>
      <c r="L621" s="106"/>
    </row>
    <row r="622" spans="1:12" ht="42.75" customHeight="1">
      <c r="A622" s="106">
        <v>357</v>
      </c>
      <c r="B622" s="107">
        <v>44728.56527777778</v>
      </c>
      <c r="C622" s="102" t="s">
        <v>4038</v>
      </c>
      <c r="D622" s="102" t="s">
        <v>4114</v>
      </c>
      <c r="E622" s="106" t="s">
        <v>1530</v>
      </c>
      <c r="F622" s="107">
        <v>44742</v>
      </c>
      <c r="G622" s="107">
        <v>44743</v>
      </c>
      <c r="H622" s="108">
        <v>100000</v>
      </c>
      <c r="I622" s="108">
        <v>100000</v>
      </c>
      <c r="J622" s="102" t="s">
        <v>19</v>
      </c>
      <c r="K622" s="102" t="s">
        <v>16</v>
      </c>
      <c r="L622" s="106"/>
    </row>
    <row r="623" spans="1:12" ht="42.75" customHeight="1">
      <c r="A623" s="106">
        <v>358</v>
      </c>
      <c r="B623" s="107">
        <v>44728.572916666664</v>
      </c>
      <c r="C623" s="102" t="s">
        <v>4038</v>
      </c>
      <c r="D623" s="102" t="s">
        <v>956</v>
      </c>
      <c r="E623" s="106" t="s">
        <v>5070</v>
      </c>
      <c r="F623" s="107">
        <v>44742</v>
      </c>
      <c r="G623" s="107">
        <v>44743</v>
      </c>
      <c r="H623" s="108">
        <v>33000</v>
      </c>
      <c r="I623" s="108">
        <v>33000</v>
      </c>
      <c r="J623" s="102" t="s">
        <v>19</v>
      </c>
      <c r="K623" s="102" t="s">
        <v>16</v>
      </c>
      <c r="L623" s="106"/>
    </row>
    <row r="624" spans="1:12" ht="42.75" customHeight="1">
      <c r="A624" s="106">
        <v>359</v>
      </c>
      <c r="B624" s="107">
        <v>44728.605555555558</v>
      </c>
      <c r="C624" s="102" t="s">
        <v>4038</v>
      </c>
      <c r="D624" s="102" t="s">
        <v>355</v>
      </c>
      <c r="E624" s="106" t="s">
        <v>4112</v>
      </c>
      <c r="F624" s="107">
        <v>44742</v>
      </c>
      <c r="G624" s="107">
        <v>44743</v>
      </c>
      <c r="H624" s="108">
        <v>45000</v>
      </c>
      <c r="I624" s="108">
        <v>45000</v>
      </c>
      <c r="J624" s="102" t="s">
        <v>19</v>
      </c>
      <c r="K624" s="102" t="s">
        <v>16</v>
      </c>
      <c r="L624" s="106"/>
    </row>
    <row r="625" spans="1:12" ht="42.75" customHeight="1">
      <c r="A625" s="106">
        <v>360</v>
      </c>
      <c r="B625" s="107">
        <v>44728.60833333333</v>
      </c>
      <c r="C625" s="102" t="s">
        <v>4038</v>
      </c>
      <c r="D625" s="102" t="s">
        <v>76</v>
      </c>
      <c r="E625" s="106" t="s">
        <v>1570</v>
      </c>
      <c r="F625" s="107">
        <v>44742</v>
      </c>
      <c r="G625" s="107">
        <v>44743</v>
      </c>
      <c r="H625" s="108">
        <v>162600</v>
      </c>
      <c r="I625" s="108">
        <v>162600</v>
      </c>
      <c r="J625" s="102" t="s">
        <v>19</v>
      </c>
      <c r="K625" s="102" t="s">
        <v>16</v>
      </c>
      <c r="L625" s="106"/>
    </row>
    <row r="626" spans="1:12" ht="42.75" customHeight="1">
      <c r="A626" s="106">
        <v>361</v>
      </c>
      <c r="B626" s="107">
        <v>44728.612500000003</v>
      </c>
      <c r="C626" s="102" t="s">
        <v>4038</v>
      </c>
      <c r="D626" s="102" t="s">
        <v>503</v>
      </c>
      <c r="E626" s="106" t="s">
        <v>5071</v>
      </c>
      <c r="F626" s="107">
        <v>44742</v>
      </c>
      <c r="G626" s="107">
        <v>44743</v>
      </c>
      <c r="H626" s="108">
        <v>69400</v>
      </c>
      <c r="I626" s="108">
        <v>69400</v>
      </c>
      <c r="J626" s="102" t="s">
        <v>19</v>
      </c>
      <c r="K626" s="102" t="s">
        <v>16</v>
      </c>
      <c r="L626" s="106"/>
    </row>
    <row r="627" spans="1:12" ht="42.75" customHeight="1">
      <c r="A627" s="106">
        <v>362</v>
      </c>
      <c r="B627" s="107">
        <v>44728.637499999997</v>
      </c>
      <c r="C627" s="102" t="s">
        <v>4038</v>
      </c>
      <c r="D627" s="102" t="s">
        <v>1300</v>
      </c>
      <c r="E627" s="106" t="s">
        <v>1577</v>
      </c>
      <c r="F627" s="107">
        <f>G627+14</f>
        <v>44757</v>
      </c>
      <c r="G627" s="107">
        <v>44743</v>
      </c>
      <c r="H627" s="108">
        <v>109908</v>
      </c>
      <c r="I627" s="108">
        <v>109908</v>
      </c>
      <c r="J627" s="102" t="s">
        <v>15</v>
      </c>
      <c r="K627" s="102" t="s">
        <v>16</v>
      </c>
      <c r="L627" s="106"/>
    </row>
    <row r="628" spans="1:12" ht="42.75" customHeight="1">
      <c r="A628" s="106">
        <v>363</v>
      </c>
      <c r="B628" s="107">
        <v>44729.509722222225</v>
      </c>
      <c r="C628" s="102" t="s">
        <v>4038</v>
      </c>
      <c r="D628" s="102" t="s">
        <v>4120</v>
      </c>
      <c r="E628" s="106" t="s">
        <v>4121</v>
      </c>
      <c r="F628" s="107">
        <v>44743</v>
      </c>
      <c r="G628" s="107">
        <v>44744</v>
      </c>
      <c r="H628" s="108">
        <v>103000</v>
      </c>
      <c r="I628" s="108">
        <v>103000</v>
      </c>
      <c r="J628" s="102" t="s">
        <v>19</v>
      </c>
      <c r="K628" s="102" t="s">
        <v>15</v>
      </c>
      <c r="L628" s="106" t="s">
        <v>5072</v>
      </c>
    </row>
    <row r="629" spans="1:12" ht="42.75" customHeight="1">
      <c r="A629" s="106">
        <v>364</v>
      </c>
      <c r="B629" s="107">
        <v>44718.561111111114</v>
      </c>
      <c r="C629" s="102" t="s">
        <v>4154</v>
      </c>
      <c r="D629" s="102" t="s">
        <v>76</v>
      </c>
      <c r="E629" s="106" t="s">
        <v>5073</v>
      </c>
      <c r="F629" s="107">
        <v>44732</v>
      </c>
      <c r="G629" s="107">
        <v>44743</v>
      </c>
      <c r="H629" s="108">
        <v>84000</v>
      </c>
      <c r="I629" s="108">
        <v>88000</v>
      </c>
      <c r="J629" s="102" t="s">
        <v>19</v>
      </c>
      <c r="K629" s="102" t="s">
        <v>16</v>
      </c>
      <c r="L629" s="106"/>
    </row>
    <row r="630" spans="1:12" ht="42.75" customHeight="1">
      <c r="A630" s="106">
        <v>365</v>
      </c>
      <c r="B630" s="107">
        <v>44718.704861111109</v>
      </c>
      <c r="C630" s="102" t="s">
        <v>4154</v>
      </c>
      <c r="D630" s="102" t="s">
        <v>256</v>
      </c>
      <c r="E630" s="106" t="s">
        <v>5074</v>
      </c>
      <c r="F630" s="107">
        <v>44732</v>
      </c>
      <c r="G630" s="107">
        <v>44743</v>
      </c>
      <c r="H630" s="108">
        <v>120000</v>
      </c>
      <c r="I630" s="108">
        <v>245000</v>
      </c>
      <c r="J630" s="102" t="s">
        <v>73</v>
      </c>
      <c r="K630" s="102" t="s">
        <v>16</v>
      </c>
      <c r="L630" s="102"/>
    </row>
    <row r="631" spans="1:12" ht="42.75" customHeight="1">
      <c r="A631" s="106">
        <v>366</v>
      </c>
      <c r="B631" s="107">
        <v>44725.71875</v>
      </c>
      <c r="C631" s="102" t="s">
        <v>4154</v>
      </c>
      <c r="D631" s="102" t="s">
        <v>1277</v>
      </c>
      <c r="E631" s="106" t="s">
        <v>5075</v>
      </c>
      <c r="F631" s="107">
        <v>44739</v>
      </c>
      <c r="G631" s="107">
        <v>44743</v>
      </c>
      <c r="H631" s="108">
        <v>26000</v>
      </c>
      <c r="I631" s="108">
        <v>38000</v>
      </c>
      <c r="J631" s="102" t="s">
        <v>153</v>
      </c>
      <c r="K631" s="102" t="s">
        <v>16</v>
      </c>
      <c r="L631" s="106"/>
    </row>
    <row r="632" spans="1:12" ht="42.75" customHeight="1">
      <c r="A632" s="106">
        <v>367</v>
      </c>
      <c r="B632" s="107">
        <v>44725.722916666666</v>
      </c>
      <c r="C632" s="102" t="s">
        <v>4154</v>
      </c>
      <c r="D632" s="102" t="s">
        <v>76</v>
      </c>
      <c r="E632" s="106" t="s">
        <v>5076</v>
      </c>
      <c r="F632" s="107">
        <v>44739</v>
      </c>
      <c r="G632" s="107">
        <v>44743</v>
      </c>
      <c r="H632" s="108">
        <v>55000</v>
      </c>
      <c r="I632" s="108">
        <v>99000</v>
      </c>
      <c r="J632" s="102" t="s">
        <v>19</v>
      </c>
      <c r="K632" s="102" t="s">
        <v>16</v>
      </c>
      <c r="L632" s="102"/>
    </row>
    <row r="633" spans="1:12" ht="42.75" customHeight="1">
      <c r="A633" s="106">
        <v>368</v>
      </c>
      <c r="B633" s="107">
        <v>44726.49722222222</v>
      </c>
      <c r="C633" s="102" t="s">
        <v>4154</v>
      </c>
      <c r="D633" s="102" t="s">
        <v>35</v>
      </c>
      <c r="E633" s="106" t="s">
        <v>4910</v>
      </c>
      <c r="F633" s="107">
        <v>44740</v>
      </c>
      <c r="G633" s="107">
        <v>44743</v>
      </c>
      <c r="H633" s="108">
        <v>55000</v>
      </c>
      <c r="I633" s="108">
        <v>79000</v>
      </c>
      <c r="J633" s="102" t="s">
        <v>37</v>
      </c>
      <c r="K633" s="102" t="s">
        <v>16</v>
      </c>
      <c r="L633" s="106"/>
    </row>
    <row r="634" spans="1:12" ht="42.75" customHeight="1">
      <c r="A634" s="106">
        <v>369</v>
      </c>
      <c r="B634" s="107">
        <v>44727.54583333333</v>
      </c>
      <c r="C634" s="102" t="s">
        <v>4154</v>
      </c>
      <c r="D634" s="102" t="s">
        <v>4155</v>
      </c>
      <c r="E634" s="106" t="s">
        <v>4478</v>
      </c>
      <c r="F634" s="107">
        <v>44741</v>
      </c>
      <c r="G634" s="107">
        <v>44743</v>
      </c>
      <c r="H634" s="108">
        <v>35000</v>
      </c>
      <c r="I634" s="108">
        <v>70000</v>
      </c>
      <c r="J634" s="102" t="s">
        <v>19</v>
      </c>
      <c r="K634" s="102" t="s">
        <v>16</v>
      </c>
      <c r="L634" s="106"/>
    </row>
    <row r="635" spans="1:12" ht="42.75" customHeight="1">
      <c r="A635" s="106">
        <v>370</v>
      </c>
      <c r="B635" s="107">
        <v>44728.959027777775</v>
      </c>
      <c r="C635" s="102" t="s">
        <v>4154</v>
      </c>
      <c r="D635" s="102" t="s">
        <v>4165</v>
      </c>
      <c r="E635" s="106" t="s">
        <v>2633</v>
      </c>
      <c r="F635" s="107">
        <v>44743</v>
      </c>
      <c r="G635" s="107">
        <v>44743</v>
      </c>
      <c r="H635" s="108">
        <v>45000</v>
      </c>
      <c r="I635" s="108">
        <v>90000</v>
      </c>
      <c r="J635" s="102" t="s">
        <v>19</v>
      </c>
      <c r="K635" s="102" t="s">
        <v>16</v>
      </c>
      <c r="L635" s="106"/>
    </row>
    <row r="636" spans="1:12" ht="42.75" customHeight="1">
      <c r="A636" s="106">
        <v>371</v>
      </c>
      <c r="B636" s="107">
        <v>44729.384027777778</v>
      </c>
      <c r="C636" s="102" t="s">
        <v>4154</v>
      </c>
      <c r="D636" s="102" t="s">
        <v>84</v>
      </c>
      <c r="E636" s="106" t="s">
        <v>5077</v>
      </c>
      <c r="F636" s="107">
        <v>44743</v>
      </c>
      <c r="G636" s="107">
        <v>44743</v>
      </c>
      <c r="H636" s="108">
        <v>35000</v>
      </c>
      <c r="I636" s="108">
        <v>85000</v>
      </c>
      <c r="J636" s="102" t="s">
        <v>19</v>
      </c>
      <c r="K636" s="102" t="s">
        <v>16</v>
      </c>
      <c r="L636" s="106"/>
    </row>
    <row r="637" spans="1:12" ht="42.75" customHeight="1">
      <c r="A637" s="106">
        <v>372</v>
      </c>
      <c r="B637" s="107">
        <v>44736.476388888892</v>
      </c>
      <c r="C637" s="102" t="s">
        <v>4154</v>
      </c>
      <c r="D637" s="102" t="s">
        <v>360</v>
      </c>
      <c r="E637" s="106" t="s">
        <v>2633</v>
      </c>
      <c r="F637" s="107">
        <f>G637+14</f>
        <v>44788</v>
      </c>
      <c r="G637" s="107">
        <v>44774</v>
      </c>
      <c r="H637" s="108">
        <v>80000</v>
      </c>
      <c r="I637" s="108">
        <v>140000</v>
      </c>
      <c r="J637" s="102" t="s">
        <v>19</v>
      </c>
      <c r="K637" s="102" t="s">
        <v>16</v>
      </c>
      <c r="L637" s="106"/>
    </row>
    <row r="638" spans="1:12" ht="42.75" customHeight="1">
      <c r="A638" s="106">
        <v>373</v>
      </c>
      <c r="B638" s="107">
        <v>44719.48333333333</v>
      </c>
      <c r="C638" s="102" t="s">
        <v>4178</v>
      </c>
      <c r="D638" s="102" t="s">
        <v>2565</v>
      </c>
      <c r="E638" s="106" t="s">
        <v>5078</v>
      </c>
      <c r="F638" s="107">
        <v>44733</v>
      </c>
      <c r="G638" s="107">
        <v>44734</v>
      </c>
      <c r="H638" s="108">
        <v>98000</v>
      </c>
      <c r="I638" s="108">
        <v>180000</v>
      </c>
      <c r="J638" s="102" t="s">
        <v>64</v>
      </c>
      <c r="K638" s="102" t="s">
        <v>16</v>
      </c>
      <c r="L638" s="106"/>
    </row>
    <row r="639" spans="1:12" ht="42.75" customHeight="1">
      <c r="A639" s="106">
        <v>374</v>
      </c>
      <c r="B639" s="107">
        <v>44720.657638888886</v>
      </c>
      <c r="C639" s="102" t="s">
        <v>4178</v>
      </c>
      <c r="D639" s="102" t="s">
        <v>2949</v>
      </c>
      <c r="E639" s="106" t="s">
        <v>5079</v>
      </c>
      <c r="F639" s="107">
        <v>44734</v>
      </c>
      <c r="G639" s="107">
        <v>44734</v>
      </c>
      <c r="H639" s="108">
        <v>239000</v>
      </c>
      <c r="I639" s="108">
        <v>250000</v>
      </c>
      <c r="J639" s="102" t="s">
        <v>15</v>
      </c>
      <c r="K639" s="102" t="s">
        <v>16</v>
      </c>
      <c r="L639" s="106"/>
    </row>
    <row r="640" spans="1:12" ht="42.75" customHeight="1">
      <c r="A640" s="106">
        <v>375</v>
      </c>
      <c r="B640" s="107">
        <v>44725.484027777777</v>
      </c>
      <c r="C640" s="102" t="s">
        <v>4178</v>
      </c>
      <c r="D640" s="102" t="s">
        <v>5080</v>
      </c>
      <c r="E640" s="106" t="s">
        <v>2629</v>
      </c>
      <c r="F640" s="107">
        <v>44739</v>
      </c>
      <c r="G640" s="107">
        <v>44739</v>
      </c>
      <c r="H640" s="108">
        <v>30000</v>
      </c>
      <c r="I640" s="108">
        <v>250000</v>
      </c>
      <c r="J640" s="102" t="s">
        <v>153</v>
      </c>
      <c r="K640" s="102" t="s">
        <v>16</v>
      </c>
      <c r="L640" s="102"/>
    </row>
    <row r="641" spans="1:12" ht="42.75" customHeight="1">
      <c r="A641" s="106">
        <v>376</v>
      </c>
      <c r="B641" s="107">
        <v>44736.51666666667</v>
      </c>
      <c r="C641" s="102" t="s">
        <v>4243</v>
      </c>
      <c r="D641" s="102" t="s">
        <v>192</v>
      </c>
      <c r="E641" s="106" t="s">
        <v>2624</v>
      </c>
      <c r="F641" s="107">
        <f t="shared" ref="F641:F642" si="12">G641+14</f>
        <v>44757</v>
      </c>
      <c r="G641" s="107">
        <v>44743</v>
      </c>
      <c r="H641" s="108">
        <v>300000</v>
      </c>
      <c r="I641" s="108">
        <v>310000</v>
      </c>
      <c r="J641" s="102" t="s">
        <v>19</v>
      </c>
      <c r="K641" s="102" t="s">
        <v>16</v>
      </c>
      <c r="L641" s="106"/>
    </row>
    <row r="642" spans="1:12" ht="42.75" customHeight="1">
      <c r="A642" s="106">
        <v>377</v>
      </c>
      <c r="B642" s="107">
        <v>44734.370138888888</v>
      </c>
      <c r="C642" s="102" t="s">
        <v>4268</v>
      </c>
      <c r="D642" s="102" t="s">
        <v>958</v>
      </c>
      <c r="E642" s="106" t="s">
        <v>5081</v>
      </c>
      <c r="F642" s="107">
        <f t="shared" si="12"/>
        <v>44757</v>
      </c>
      <c r="G642" s="107">
        <v>44743</v>
      </c>
      <c r="H642" s="108">
        <v>25000</v>
      </c>
      <c r="I642" s="108">
        <v>50000</v>
      </c>
      <c r="J642" s="102" t="s">
        <v>15</v>
      </c>
      <c r="K642" s="102" t="s">
        <v>16</v>
      </c>
      <c r="L642" s="106"/>
    </row>
    <row r="643" spans="1:12" ht="42.75" customHeight="1">
      <c r="A643" s="106">
        <v>378</v>
      </c>
      <c r="B643" s="107">
        <v>44727.63958333333</v>
      </c>
      <c r="C643" s="102" t="s">
        <v>4268</v>
      </c>
      <c r="D643" s="102" t="s">
        <v>76</v>
      </c>
      <c r="E643" s="106" t="s">
        <v>5076</v>
      </c>
      <c r="F643" s="107">
        <v>44741</v>
      </c>
      <c r="G643" s="107">
        <v>44743</v>
      </c>
      <c r="H643" s="108">
        <v>60000</v>
      </c>
      <c r="I643" s="108">
        <v>70000</v>
      </c>
      <c r="J643" s="102" t="s">
        <v>15</v>
      </c>
      <c r="K643" s="102" t="s">
        <v>16</v>
      </c>
      <c r="L643" s="106"/>
    </row>
    <row r="644" spans="1:12" ht="42.75" customHeight="1">
      <c r="A644" s="106">
        <v>379</v>
      </c>
      <c r="B644" s="107">
        <v>44736.369444444441</v>
      </c>
      <c r="C644" s="102" t="s">
        <v>4268</v>
      </c>
      <c r="D644" s="102" t="s">
        <v>192</v>
      </c>
      <c r="E644" s="106" t="s">
        <v>5082</v>
      </c>
      <c r="F644" s="107">
        <f>G644+14</f>
        <v>44757</v>
      </c>
      <c r="G644" s="107">
        <v>44743</v>
      </c>
      <c r="H644" s="108">
        <v>150000</v>
      </c>
      <c r="I644" s="108">
        <v>180000</v>
      </c>
      <c r="J644" s="102" t="s">
        <v>15</v>
      </c>
      <c r="K644" s="102" t="s">
        <v>16</v>
      </c>
      <c r="L644" s="106"/>
    </row>
    <row r="645" spans="1:12" s="135" customFormat="1" ht="42.75" customHeight="1">
      <c r="A645" s="131" t="s">
        <v>5083</v>
      </c>
      <c r="B645" s="132" t="s">
        <v>5084</v>
      </c>
      <c r="C645" s="132" t="s">
        <v>5085</v>
      </c>
      <c r="D645" s="132" t="s">
        <v>5086</v>
      </c>
      <c r="E645" s="132" t="s">
        <v>5087</v>
      </c>
      <c r="F645" s="132" t="s">
        <v>5088</v>
      </c>
      <c r="G645" s="132" t="s">
        <v>5089</v>
      </c>
      <c r="H645" s="132" t="s">
        <v>5090</v>
      </c>
      <c r="I645" s="132" t="s">
        <v>5091</v>
      </c>
      <c r="J645" s="133" t="s">
        <v>5092</v>
      </c>
      <c r="K645" s="132" t="s">
        <v>5093</v>
      </c>
      <c r="L645" s="134" t="s">
        <v>5094</v>
      </c>
    </row>
    <row r="646" spans="1:12" ht="42.75" customHeight="1">
      <c r="A646" s="122">
        <f>ROW(A645)</f>
        <v>645</v>
      </c>
      <c r="B646" s="30">
        <v>44741.490972222222</v>
      </c>
      <c r="C646" s="25" t="s">
        <v>12</v>
      </c>
      <c r="D646" s="25" t="s">
        <v>4811</v>
      </c>
      <c r="E646" s="25" t="s">
        <v>5095</v>
      </c>
      <c r="F646" s="30">
        <v>44756</v>
      </c>
      <c r="G646" s="30">
        <v>44747</v>
      </c>
      <c r="H646" s="123">
        <v>25000</v>
      </c>
      <c r="I646" s="123">
        <v>40000</v>
      </c>
      <c r="J646" s="25" t="s">
        <v>61</v>
      </c>
      <c r="K646" s="25" t="s">
        <v>16</v>
      </c>
      <c r="L646" s="124"/>
    </row>
    <row r="647" spans="1:12" ht="42.75" customHeight="1">
      <c r="A647" s="122">
        <f t="shared" ref="A647:A710" si="13">ROW(A646)</f>
        <v>646</v>
      </c>
      <c r="B647" s="30">
        <v>44764.634722222225</v>
      </c>
      <c r="C647" s="25" t="s">
        <v>12</v>
      </c>
      <c r="D647" s="25" t="s">
        <v>72</v>
      </c>
      <c r="E647" s="25" t="s">
        <v>5096</v>
      </c>
      <c r="F647" s="30">
        <v>44778</v>
      </c>
      <c r="G647" s="30">
        <v>44735</v>
      </c>
      <c r="H647" s="123">
        <v>25000</v>
      </c>
      <c r="I647" s="123">
        <v>750000</v>
      </c>
      <c r="J647" s="25" t="s">
        <v>73</v>
      </c>
      <c r="K647" s="25" t="s">
        <v>16</v>
      </c>
      <c r="L647" s="124" t="s">
        <v>5097</v>
      </c>
    </row>
    <row r="648" spans="1:12" ht="42.75" customHeight="1">
      <c r="A648" s="122">
        <f t="shared" si="13"/>
        <v>647</v>
      </c>
      <c r="B648" s="30">
        <v>44764.682638888888</v>
      </c>
      <c r="C648" s="25" t="s">
        <v>12</v>
      </c>
      <c r="D648" s="25" t="s">
        <v>57</v>
      </c>
      <c r="E648" s="25" t="s">
        <v>5098</v>
      </c>
      <c r="F648" s="30">
        <v>44778</v>
      </c>
      <c r="G648" s="30">
        <v>44621</v>
      </c>
      <c r="H648" s="123">
        <v>25000</v>
      </c>
      <c r="I648" s="123">
        <v>500000</v>
      </c>
      <c r="J648" s="25" t="s">
        <v>19</v>
      </c>
      <c r="K648" s="25" t="s">
        <v>16</v>
      </c>
      <c r="L648" s="124" t="s">
        <v>5097</v>
      </c>
    </row>
    <row r="649" spans="1:12" ht="42.75" customHeight="1">
      <c r="A649" s="122">
        <f t="shared" si="13"/>
        <v>648</v>
      </c>
      <c r="B649" s="30">
        <v>44763.712500000001</v>
      </c>
      <c r="C649" s="25" t="s">
        <v>12</v>
      </c>
      <c r="D649" s="25" t="s">
        <v>62</v>
      </c>
      <c r="E649" s="25" t="s">
        <v>5099</v>
      </c>
      <c r="F649" s="30">
        <v>44777</v>
      </c>
      <c r="G649" s="30">
        <v>44378</v>
      </c>
      <c r="H649" s="123">
        <v>25000</v>
      </c>
      <c r="I649" s="123">
        <v>150000</v>
      </c>
      <c r="J649" s="25" t="s">
        <v>19</v>
      </c>
      <c r="K649" s="25" t="s">
        <v>16</v>
      </c>
      <c r="L649" s="124" t="s">
        <v>5100</v>
      </c>
    </row>
    <row r="650" spans="1:12" ht="42.75" customHeight="1">
      <c r="A650" s="122">
        <f t="shared" si="13"/>
        <v>649</v>
      </c>
      <c r="B650" s="30">
        <v>44763.714583333334</v>
      </c>
      <c r="C650" s="25" t="s">
        <v>12</v>
      </c>
      <c r="D650" s="25" t="s">
        <v>5101</v>
      </c>
      <c r="E650" s="25" t="s">
        <v>5102</v>
      </c>
      <c r="F650" s="30">
        <v>44777</v>
      </c>
      <c r="G650" s="30">
        <v>44727</v>
      </c>
      <c r="H650" s="123">
        <v>25000</v>
      </c>
      <c r="I650" s="123">
        <v>200000</v>
      </c>
      <c r="J650" s="25" t="s">
        <v>51</v>
      </c>
      <c r="K650" s="25" t="s">
        <v>16</v>
      </c>
      <c r="L650" s="124" t="s">
        <v>5097</v>
      </c>
    </row>
    <row r="651" spans="1:12" ht="42.75" customHeight="1">
      <c r="A651" s="122">
        <f t="shared" si="13"/>
        <v>650</v>
      </c>
      <c r="B651" s="30">
        <v>44763.807638888888</v>
      </c>
      <c r="C651" s="25" t="s">
        <v>12</v>
      </c>
      <c r="D651" s="25" t="s">
        <v>2671</v>
      </c>
      <c r="E651" s="25" t="s">
        <v>1091</v>
      </c>
      <c r="F651" s="30">
        <v>44777</v>
      </c>
      <c r="G651" s="30">
        <v>44412</v>
      </c>
      <c r="H651" s="123">
        <v>25000</v>
      </c>
      <c r="I651" s="123">
        <v>100000</v>
      </c>
      <c r="J651" s="25" t="s">
        <v>19</v>
      </c>
      <c r="K651" s="25" t="s">
        <v>16</v>
      </c>
      <c r="L651" s="124" t="s">
        <v>5100</v>
      </c>
    </row>
    <row r="652" spans="1:12" ht="42.75" customHeight="1">
      <c r="A652" s="122">
        <f t="shared" si="13"/>
        <v>651</v>
      </c>
      <c r="B652" s="30">
        <v>44764.680555555555</v>
      </c>
      <c r="C652" s="25" t="s">
        <v>12</v>
      </c>
      <c r="D652" s="25" t="s">
        <v>2671</v>
      </c>
      <c r="E652" s="25" t="s">
        <v>1841</v>
      </c>
      <c r="F652" s="30">
        <v>44778</v>
      </c>
      <c r="G652" s="30">
        <v>44777</v>
      </c>
      <c r="H652" s="123">
        <v>25000</v>
      </c>
      <c r="I652" s="123">
        <v>125000</v>
      </c>
      <c r="J652" s="25" t="s">
        <v>19</v>
      </c>
      <c r="K652" s="25" t="s">
        <v>16</v>
      </c>
      <c r="L652" s="124"/>
    </row>
    <row r="653" spans="1:12" ht="42.75" customHeight="1">
      <c r="A653" s="122">
        <f t="shared" si="13"/>
        <v>652</v>
      </c>
      <c r="B653" s="30">
        <v>44763.834027777775</v>
      </c>
      <c r="C653" s="25" t="s">
        <v>12</v>
      </c>
      <c r="D653" s="25" t="s">
        <v>139</v>
      </c>
      <c r="E653" s="25" t="s">
        <v>3354</v>
      </c>
      <c r="F653" s="30">
        <v>44778</v>
      </c>
      <c r="G653" s="30">
        <v>44742</v>
      </c>
      <c r="H653" s="123">
        <v>25000</v>
      </c>
      <c r="I653" s="123">
        <v>40000</v>
      </c>
      <c r="J653" s="25" t="s">
        <v>51</v>
      </c>
      <c r="K653" s="25" t="s">
        <v>16</v>
      </c>
      <c r="L653" s="124" t="s">
        <v>5097</v>
      </c>
    </row>
    <row r="654" spans="1:12" ht="42.75" customHeight="1">
      <c r="A654" s="122">
        <f t="shared" si="13"/>
        <v>653</v>
      </c>
      <c r="B654" s="30">
        <v>44763.839583333334</v>
      </c>
      <c r="C654" s="25" t="s">
        <v>12</v>
      </c>
      <c r="D654" s="25" t="s">
        <v>1508</v>
      </c>
      <c r="E654" s="25" t="s">
        <v>5103</v>
      </c>
      <c r="F654" s="30">
        <v>44778</v>
      </c>
      <c r="G654" s="30">
        <v>44470</v>
      </c>
      <c r="H654" s="123">
        <v>25000</v>
      </c>
      <c r="I654" s="123">
        <v>100000</v>
      </c>
      <c r="J654" s="25" t="s">
        <v>51</v>
      </c>
      <c r="K654" s="25" t="s">
        <v>16</v>
      </c>
      <c r="L654" s="124" t="s">
        <v>5100</v>
      </c>
    </row>
    <row r="655" spans="1:12" ht="42.75" customHeight="1">
      <c r="A655" s="122">
        <f t="shared" si="13"/>
        <v>654</v>
      </c>
      <c r="B655" s="30">
        <v>44763.85</v>
      </c>
      <c r="C655" s="25" t="s">
        <v>12</v>
      </c>
      <c r="D655" s="25" t="s">
        <v>5104</v>
      </c>
      <c r="E655" s="25" t="s">
        <v>5105</v>
      </c>
      <c r="F655" s="30">
        <v>44778</v>
      </c>
      <c r="G655" s="30">
        <v>44742</v>
      </c>
      <c r="H655" s="123">
        <v>25000</v>
      </c>
      <c r="I655" s="123">
        <v>75000</v>
      </c>
      <c r="J655" s="25" t="s">
        <v>51</v>
      </c>
      <c r="K655" s="25" t="s">
        <v>16</v>
      </c>
      <c r="L655" s="124" t="s">
        <v>5097</v>
      </c>
    </row>
    <row r="656" spans="1:12" ht="42.75" customHeight="1">
      <c r="A656" s="122">
        <f t="shared" si="13"/>
        <v>655</v>
      </c>
      <c r="B656" s="30">
        <v>44763.859722222223</v>
      </c>
      <c r="C656" s="25" t="s">
        <v>12</v>
      </c>
      <c r="D656" s="25" t="s">
        <v>39</v>
      </c>
      <c r="E656" s="25" t="s">
        <v>5106</v>
      </c>
      <c r="F656" s="30">
        <v>44778</v>
      </c>
      <c r="G656" s="30">
        <v>44591</v>
      </c>
      <c r="H656" s="123">
        <v>25000</v>
      </c>
      <c r="I656" s="123">
        <v>100000</v>
      </c>
      <c r="J656" s="25" t="s">
        <v>19</v>
      </c>
      <c r="K656" s="25" t="s">
        <v>16</v>
      </c>
      <c r="L656" s="124" t="s">
        <v>5097</v>
      </c>
    </row>
    <row r="657" spans="1:12" ht="42.75" customHeight="1">
      <c r="A657" s="122">
        <f t="shared" si="13"/>
        <v>656</v>
      </c>
      <c r="B657" s="30">
        <v>44764.534722222219</v>
      </c>
      <c r="C657" s="25" t="s">
        <v>12</v>
      </c>
      <c r="D657" s="25" t="s">
        <v>35</v>
      </c>
      <c r="E657" s="25" t="s">
        <v>36</v>
      </c>
      <c r="F657" s="30">
        <v>44778</v>
      </c>
      <c r="G657" s="30">
        <v>44757</v>
      </c>
      <c r="H657" s="123">
        <v>25000</v>
      </c>
      <c r="I657" s="123">
        <v>70000</v>
      </c>
      <c r="J657" s="25" t="s">
        <v>37</v>
      </c>
      <c r="K657" s="25" t="s">
        <v>16</v>
      </c>
      <c r="L657" s="124"/>
    </row>
    <row r="658" spans="1:12" ht="42.75" customHeight="1">
      <c r="A658" s="122">
        <f t="shared" si="13"/>
        <v>657</v>
      </c>
      <c r="B658" s="30">
        <v>44764.536805555559</v>
      </c>
      <c r="C658" s="25" t="s">
        <v>12</v>
      </c>
      <c r="D658" s="25" t="s">
        <v>55</v>
      </c>
      <c r="E658" s="25" t="s">
        <v>2250</v>
      </c>
      <c r="F658" s="30">
        <v>44778</v>
      </c>
      <c r="G658" s="30">
        <v>44757</v>
      </c>
      <c r="H658" s="123">
        <v>25000</v>
      </c>
      <c r="I658" s="123">
        <v>40000</v>
      </c>
      <c r="J658" s="25" t="s">
        <v>37</v>
      </c>
      <c r="K658" s="25" t="s">
        <v>16</v>
      </c>
      <c r="L658" s="124"/>
    </row>
    <row r="659" spans="1:12" ht="42.75" customHeight="1">
      <c r="A659" s="122">
        <f t="shared" si="13"/>
        <v>658</v>
      </c>
      <c r="B659" s="30">
        <v>44764.540277777778</v>
      </c>
      <c r="C659" s="25" t="s">
        <v>12</v>
      </c>
      <c r="D659" s="25" t="s">
        <v>1511</v>
      </c>
      <c r="E659" s="25" t="s">
        <v>198</v>
      </c>
      <c r="F659" s="30">
        <v>44778</v>
      </c>
      <c r="G659" s="30">
        <v>44727</v>
      </c>
      <c r="H659" s="123">
        <v>25000</v>
      </c>
      <c r="I659" s="123">
        <v>35000</v>
      </c>
      <c r="J659" s="25" t="s">
        <v>73</v>
      </c>
      <c r="K659" s="25" t="s">
        <v>16</v>
      </c>
      <c r="L659" s="124" t="s">
        <v>5097</v>
      </c>
    </row>
    <row r="660" spans="1:12" ht="42.75" customHeight="1">
      <c r="A660" s="122">
        <f t="shared" si="13"/>
        <v>659</v>
      </c>
      <c r="B660" s="30">
        <v>44764.644444444442</v>
      </c>
      <c r="C660" s="25" t="s">
        <v>12</v>
      </c>
      <c r="D660" s="25" t="s">
        <v>5107</v>
      </c>
      <c r="E660" s="25" t="s">
        <v>5108</v>
      </c>
      <c r="F660" s="30">
        <v>44778</v>
      </c>
      <c r="G660" s="30">
        <v>44504</v>
      </c>
      <c r="H660" s="123">
        <v>25000</v>
      </c>
      <c r="I660" s="123">
        <v>55000</v>
      </c>
      <c r="J660" s="25" t="s">
        <v>37</v>
      </c>
      <c r="K660" s="25" t="s">
        <v>16</v>
      </c>
      <c r="L660" s="124" t="s">
        <v>5100</v>
      </c>
    </row>
    <row r="661" spans="1:12" ht="42.75" customHeight="1">
      <c r="A661" s="122">
        <f t="shared" si="13"/>
        <v>660</v>
      </c>
      <c r="B661" s="30">
        <v>44764.646527777775</v>
      </c>
      <c r="C661" s="25" t="s">
        <v>12</v>
      </c>
      <c r="D661" s="25" t="s">
        <v>5109</v>
      </c>
      <c r="E661" s="25" t="s">
        <v>5110</v>
      </c>
      <c r="F661" s="30">
        <v>44778</v>
      </c>
      <c r="G661" s="30">
        <v>44690</v>
      </c>
      <c r="H661" s="123">
        <v>25000</v>
      </c>
      <c r="I661" s="123">
        <v>35000</v>
      </c>
      <c r="J661" s="25" t="s">
        <v>37</v>
      </c>
      <c r="K661" s="25" t="s">
        <v>16</v>
      </c>
      <c r="L661" s="124" t="s">
        <v>5097</v>
      </c>
    </row>
    <row r="662" spans="1:12" ht="42.75" customHeight="1">
      <c r="A662" s="122">
        <f t="shared" si="13"/>
        <v>661</v>
      </c>
      <c r="B662" s="30">
        <v>44764.649305555555</v>
      </c>
      <c r="C662" s="25" t="s">
        <v>12</v>
      </c>
      <c r="D662" s="25" t="s">
        <v>5111</v>
      </c>
      <c r="E662" s="25" t="s">
        <v>5112</v>
      </c>
      <c r="F662" s="30">
        <v>44778</v>
      </c>
      <c r="G662" s="30">
        <v>44696</v>
      </c>
      <c r="H662" s="123">
        <v>25000</v>
      </c>
      <c r="I662" s="123">
        <v>35000</v>
      </c>
      <c r="J662" s="25" t="s">
        <v>51</v>
      </c>
      <c r="K662" s="25" t="s">
        <v>16</v>
      </c>
      <c r="L662" s="124" t="s">
        <v>5097</v>
      </c>
    </row>
    <row r="663" spans="1:12" ht="42.75" customHeight="1">
      <c r="A663" s="122">
        <f t="shared" si="13"/>
        <v>662</v>
      </c>
      <c r="B663" s="30">
        <v>44764.652083333334</v>
      </c>
      <c r="C663" s="25" t="s">
        <v>12</v>
      </c>
      <c r="D663" s="25" t="s">
        <v>70</v>
      </c>
      <c r="E663" s="25" t="s">
        <v>5113</v>
      </c>
      <c r="F663" s="30">
        <v>44778</v>
      </c>
      <c r="G663" s="30">
        <v>44727</v>
      </c>
      <c r="H663" s="123">
        <v>25000</v>
      </c>
      <c r="I663" s="123">
        <v>100000</v>
      </c>
      <c r="J663" s="25" t="s">
        <v>19</v>
      </c>
      <c r="K663" s="25" t="s">
        <v>16</v>
      </c>
      <c r="L663" s="124" t="s">
        <v>5097</v>
      </c>
    </row>
    <row r="664" spans="1:12" ht="42.75" customHeight="1">
      <c r="A664" s="122">
        <f t="shared" si="13"/>
        <v>663</v>
      </c>
      <c r="B664" s="30">
        <v>44764.65347222222</v>
      </c>
      <c r="C664" s="25" t="s">
        <v>12</v>
      </c>
      <c r="D664" s="25" t="s">
        <v>1033</v>
      </c>
      <c r="E664" s="25" t="s">
        <v>5114</v>
      </c>
      <c r="F664" s="30">
        <v>44778</v>
      </c>
      <c r="G664" s="30">
        <v>44515</v>
      </c>
      <c r="H664" s="123">
        <v>25000</v>
      </c>
      <c r="I664" s="123">
        <v>30000</v>
      </c>
      <c r="J664" s="25" t="s">
        <v>4409</v>
      </c>
      <c r="K664" s="25" t="s">
        <v>16</v>
      </c>
      <c r="L664" s="124" t="s">
        <v>5100</v>
      </c>
    </row>
    <row r="665" spans="1:12" ht="42.75" customHeight="1">
      <c r="A665" s="122">
        <f t="shared" si="13"/>
        <v>664</v>
      </c>
      <c r="B665" s="30">
        <v>44764.655555555553</v>
      </c>
      <c r="C665" s="25" t="s">
        <v>12</v>
      </c>
      <c r="D665" s="25" t="s">
        <v>5115</v>
      </c>
      <c r="E665" s="25" t="s">
        <v>5116</v>
      </c>
      <c r="F665" s="30">
        <v>44778</v>
      </c>
      <c r="G665" s="30">
        <v>44742</v>
      </c>
      <c r="H665" s="123">
        <v>25000</v>
      </c>
      <c r="I665" s="123">
        <v>27000</v>
      </c>
      <c r="J665" s="25" t="s">
        <v>51</v>
      </c>
      <c r="K665" s="25" t="s">
        <v>16</v>
      </c>
      <c r="L665" s="124" t="s">
        <v>5097</v>
      </c>
    </row>
    <row r="666" spans="1:12" ht="42.75" customHeight="1">
      <c r="A666" s="122">
        <f t="shared" si="13"/>
        <v>665</v>
      </c>
      <c r="B666" s="30">
        <v>44764.658333333333</v>
      </c>
      <c r="C666" s="25" t="s">
        <v>12</v>
      </c>
      <c r="D666" s="25" t="s">
        <v>5117</v>
      </c>
      <c r="E666" s="25" t="s">
        <v>5118</v>
      </c>
      <c r="F666" s="30">
        <v>44778</v>
      </c>
      <c r="G666" s="30">
        <v>44764</v>
      </c>
      <c r="H666" s="123">
        <v>25000</v>
      </c>
      <c r="I666" s="123">
        <v>30000</v>
      </c>
      <c r="J666" s="25" t="s">
        <v>51</v>
      </c>
      <c r="K666" s="25" t="s">
        <v>16</v>
      </c>
      <c r="L666" s="124"/>
    </row>
    <row r="667" spans="1:12" ht="42.75" customHeight="1">
      <c r="A667" s="122">
        <f t="shared" si="13"/>
        <v>666</v>
      </c>
      <c r="B667" s="30">
        <v>44764.660416666666</v>
      </c>
      <c r="C667" s="25" t="s">
        <v>12</v>
      </c>
      <c r="D667" s="25" t="s">
        <v>5119</v>
      </c>
      <c r="E667" s="25" t="s">
        <v>5120</v>
      </c>
      <c r="F667" s="30">
        <v>44778</v>
      </c>
      <c r="G667" s="30">
        <v>44757</v>
      </c>
      <c r="H667" s="123">
        <v>25000</v>
      </c>
      <c r="I667" s="123">
        <v>27000</v>
      </c>
      <c r="J667" s="25" t="s">
        <v>37</v>
      </c>
      <c r="K667" s="25" t="s">
        <v>16</v>
      </c>
      <c r="L667" s="124"/>
    </row>
    <row r="668" spans="1:12" ht="42.75" customHeight="1">
      <c r="A668" s="122">
        <f t="shared" si="13"/>
        <v>667</v>
      </c>
      <c r="B668" s="30">
        <v>44764.68472222222</v>
      </c>
      <c r="C668" s="25" t="s">
        <v>12</v>
      </c>
      <c r="D668" s="25" t="s">
        <v>65</v>
      </c>
      <c r="E668" s="25" t="s">
        <v>5121</v>
      </c>
      <c r="F668" s="30">
        <v>44778</v>
      </c>
      <c r="G668" s="30">
        <v>44757</v>
      </c>
      <c r="H668" s="123">
        <v>25000</v>
      </c>
      <c r="I668" s="123">
        <v>175000</v>
      </c>
      <c r="J668" s="25" t="s">
        <v>19</v>
      </c>
      <c r="K668" s="25" t="s">
        <v>16</v>
      </c>
      <c r="L668" s="124"/>
    </row>
    <row r="669" spans="1:12" ht="42.75" customHeight="1">
      <c r="A669" s="122">
        <f t="shared" si="13"/>
        <v>668</v>
      </c>
      <c r="B669" s="30">
        <v>44764.686805555553</v>
      </c>
      <c r="C669" s="25" t="s">
        <v>12</v>
      </c>
      <c r="D669" s="25" t="s">
        <v>76</v>
      </c>
      <c r="E669" s="25" t="s">
        <v>5122</v>
      </c>
      <c r="F669" s="30">
        <v>44778</v>
      </c>
      <c r="G669" s="30">
        <v>44742</v>
      </c>
      <c r="H669" s="123">
        <v>90000</v>
      </c>
      <c r="I669" s="123">
        <v>150000</v>
      </c>
      <c r="J669" s="25" t="s">
        <v>19</v>
      </c>
      <c r="K669" s="25" t="s">
        <v>16</v>
      </c>
      <c r="L669" s="124" t="s">
        <v>5097</v>
      </c>
    </row>
    <row r="670" spans="1:12" ht="42.75" customHeight="1">
      <c r="A670" s="122">
        <f t="shared" si="13"/>
        <v>669</v>
      </c>
      <c r="B670" s="30">
        <v>44764.688888888886</v>
      </c>
      <c r="C670" s="25" t="s">
        <v>12</v>
      </c>
      <c r="D670" s="25" t="s">
        <v>62</v>
      </c>
      <c r="E670" s="25" t="s">
        <v>5123</v>
      </c>
      <c r="F670" s="30">
        <v>44778</v>
      </c>
      <c r="G670" s="30">
        <v>44742</v>
      </c>
      <c r="H670" s="123">
        <v>100000</v>
      </c>
      <c r="I670" s="123">
        <v>150000</v>
      </c>
      <c r="J670" s="25" t="s">
        <v>19</v>
      </c>
      <c r="K670" s="25" t="s">
        <v>16</v>
      </c>
      <c r="L670" s="124" t="s">
        <v>5097</v>
      </c>
    </row>
    <row r="671" spans="1:12" ht="42.75" customHeight="1">
      <c r="A671" s="122">
        <f t="shared" si="13"/>
        <v>670</v>
      </c>
      <c r="B671" s="30">
        <v>44764.692361111112</v>
      </c>
      <c r="C671" s="25" t="s">
        <v>12</v>
      </c>
      <c r="D671" s="25" t="s">
        <v>4390</v>
      </c>
      <c r="E671" s="25" t="s">
        <v>5124</v>
      </c>
      <c r="F671" s="30">
        <v>44778</v>
      </c>
      <c r="G671" s="30">
        <v>44727</v>
      </c>
      <c r="H671" s="123">
        <v>25000</v>
      </c>
      <c r="I671" s="123">
        <v>30000</v>
      </c>
      <c r="J671" s="25" t="s">
        <v>37</v>
      </c>
      <c r="K671" s="25" t="s">
        <v>16</v>
      </c>
      <c r="L671" s="124" t="s">
        <v>5097</v>
      </c>
    </row>
    <row r="672" spans="1:12" ht="42.75" customHeight="1">
      <c r="A672" s="122">
        <f t="shared" si="13"/>
        <v>671</v>
      </c>
      <c r="B672" s="30">
        <v>44742.645138888889</v>
      </c>
      <c r="C672" s="25" t="s">
        <v>79</v>
      </c>
      <c r="D672" s="25" t="s">
        <v>3868</v>
      </c>
      <c r="E672" s="25" t="s">
        <v>5125</v>
      </c>
      <c r="F672" s="30">
        <v>44757</v>
      </c>
      <c r="G672" s="30">
        <v>44469</v>
      </c>
      <c r="H672" s="123">
        <v>80000</v>
      </c>
      <c r="I672" s="123">
        <v>100000</v>
      </c>
      <c r="J672" s="25" t="s">
        <v>15</v>
      </c>
      <c r="K672" s="25" t="s">
        <v>16</v>
      </c>
      <c r="L672" s="124" t="s">
        <v>5100</v>
      </c>
    </row>
    <row r="673" spans="1:12" ht="42.75" customHeight="1">
      <c r="A673" s="122">
        <f t="shared" si="13"/>
        <v>672</v>
      </c>
      <c r="B673" s="30">
        <v>44761.400694444441</v>
      </c>
      <c r="C673" s="25" t="s">
        <v>79</v>
      </c>
      <c r="D673" s="25" t="s">
        <v>1406</v>
      </c>
      <c r="E673" s="25" t="s">
        <v>5126</v>
      </c>
      <c r="F673" s="30">
        <v>44775</v>
      </c>
      <c r="G673" s="30">
        <v>44452</v>
      </c>
      <c r="H673" s="123">
        <v>25000</v>
      </c>
      <c r="I673" s="123">
        <v>25500</v>
      </c>
      <c r="J673" s="25" t="s">
        <v>51</v>
      </c>
      <c r="K673" s="25" t="s">
        <v>16</v>
      </c>
      <c r="L673" s="124" t="s">
        <v>5100</v>
      </c>
    </row>
    <row r="674" spans="1:12" ht="42.75" customHeight="1">
      <c r="A674" s="122">
        <f t="shared" si="13"/>
        <v>673</v>
      </c>
      <c r="B674" s="30">
        <v>44762.621527777781</v>
      </c>
      <c r="C674" s="25" t="s">
        <v>79</v>
      </c>
      <c r="D674" s="25" t="s">
        <v>1277</v>
      </c>
      <c r="E674" s="25" t="s">
        <v>5127</v>
      </c>
      <c r="F674" s="30">
        <v>44776</v>
      </c>
      <c r="G674" s="30">
        <v>44378</v>
      </c>
      <c r="H674" s="123">
        <v>40000</v>
      </c>
      <c r="I674" s="123">
        <v>50000</v>
      </c>
      <c r="J674" s="25" t="s">
        <v>16</v>
      </c>
      <c r="K674" s="25" t="s">
        <v>16</v>
      </c>
      <c r="L674" s="125" t="s">
        <v>5128</v>
      </c>
    </row>
    <row r="675" spans="1:12" ht="42.75" customHeight="1">
      <c r="A675" s="122">
        <f t="shared" si="13"/>
        <v>674</v>
      </c>
      <c r="B675" s="30">
        <v>44760.384722222225</v>
      </c>
      <c r="C675" s="25" t="s">
        <v>91</v>
      </c>
      <c r="D675" s="25" t="s">
        <v>115</v>
      </c>
      <c r="E675" s="25" t="s">
        <v>5129</v>
      </c>
      <c r="F675" s="30">
        <v>44774</v>
      </c>
      <c r="G675" s="30">
        <v>44382</v>
      </c>
      <c r="H675" s="123">
        <v>200000</v>
      </c>
      <c r="I675" s="123">
        <v>250000</v>
      </c>
      <c r="J675" s="25" t="s">
        <v>19</v>
      </c>
      <c r="K675" s="25" t="s">
        <v>16</v>
      </c>
      <c r="L675" s="124" t="s">
        <v>5100</v>
      </c>
    </row>
    <row r="676" spans="1:12" ht="42.75" customHeight="1">
      <c r="A676" s="122">
        <f t="shared" si="13"/>
        <v>675</v>
      </c>
      <c r="B676" s="30">
        <v>44742.765277777777</v>
      </c>
      <c r="C676" s="25" t="s">
        <v>194</v>
      </c>
      <c r="D676" s="25" t="s">
        <v>5130</v>
      </c>
      <c r="E676" s="25" t="s">
        <v>4981</v>
      </c>
      <c r="F676" s="30">
        <v>44757</v>
      </c>
      <c r="G676" s="30">
        <v>44792</v>
      </c>
      <c r="H676" s="123">
        <v>25000</v>
      </c>
      <c r="I676" s="123">
        <v>125000</v>
      </c>
      <c r="J676" s="25" t="s">
        <v>15</v>
      </c>
      <c r="K676" s="25" t="s">
        <v>16</v>
      </c>
      <c r="L676" s="124"/>
    </row>
    <row r="677" spans="1:12" ht="42.75" customHeight="1">
      <c r="A677" s="122">
        <f t="shared" si="13"/>
        <v>676</v>
      </c>
      <c r="B677" s="30">
        <v>44742.768750000003</v>
      </c>
      <c r="C677" s="25" t="s">
        <v>194</v>
      </c>
      <c r="D677" s="25" t="s">
        <v>225</v>
      </c>
      <c r="E677" s="25" t="s">
        <v>4981</v>
      </c>
      <c r="F677" s="30">
        <v>44757</v>
      </c>
      <c r="G677" s="30">
        <v>44792</v>
      </c>
      <c r="H677" s="123">
        <v>25000</v>
      </c>
      <c r="I677" s="123">
        <v>125000</v>
      </c>
      <c r="J677" s="25" t="s">
        <v>15</v>
      </c>
      <c r="K677" s="25" t="s">
        <v>16</v>
      </c>
      <c r="L677" s="124"/>
    </row>
    <row r="678" spans="1:12" ht="42.75" customHeight="1">
      <c r="A678" s="122">
        <f t="shared" si="13"/>
        <v>677</v>
      </c>
      <c r="B678" s="30">
        <v>44754.795138888891</v>
      </c>
      <c r="C678" s="25" t="s">
        <v>194</v>
      </c>
      <c r="D678" s="25" t="s">
        <v>727</v>
      </c>
      <c r="E678" s="25" t="s">
        <v>3649</v>
      </c>
      <c r="F678" s="30">
        <v>44768</v>
      </c>
      <c r="G678" s="30">
        <v>44753</v>
      </c>
      <c r="H678" s="123">
        <v>33856.5</v>
      </c>
      <c r="I678" s="123">
        <v>33856.5</v>
      </c>
      <c r="J678" s="25" t="s">
        <v>64</v>
      </c>
      <c r="K678" s="25" t="s">
        <v>16</v>
      </c>
      <c r="L678" s="124"/>
    </row>
    <row r="679" spans="1:12" ht="42.75" customHeight="1">
      <c r="A679" s="122">
        <f t="shared" si="13"/>
        <v>678</v>
      </c>
      <c r="B679" s="30">
        <v>44748.436111111114</v>
      </c>
      <c r="C679" s="25" t="s">
        <v>231</v>
      </c>
      <c r="D679" s="25" t="s">
        <v>182</v>
      </c>
      <c r="E679" s="25" t="s">
        <v>5131</v>
      </c>
      <c r="F679" s="30">
        <v>44762</v>
      </c>
      <c r="G679" s="30">
        <v>44767</v>
      </c>
      <c r="H679" s="123">
        <v>25000</v>
      </c>
      <c r="I679" s="123">
        <v>250000</v>
      </c>
      <c r="J679" s="25" t="s">
        <v>19</v>
      </c>
      <c r="K679" s="25" t="s">
        <v>16</v>
      </c>
      <c r="L679" s="124"/>
    </row>
    <row r="680" spans="1:12" ht="42.75" customHeight="1">
      <c r="A680" s="122">
        <f t="shared" si="13"/>
        <v>679</v>
      </c>
      <c r="B680" s="30">
        <v>44769.327777777777</v>
      </c>
      <c r="C680" s="25" t="s">
        <v>231</v>
      </c>
      <c r="D680" s="25" t="s">
        <v>121</v>
      </c>
      <c r="E680" s="25" t="s">
        <v>5132</v>
      </c>
      <c r="F680" s="30">
        <v>44783</v>
      </c>
      <c r="G680" s="30">
        <v>44781</v>
      </c>
      <c r="H680" s="123">
        <v>130000</v>
      </c>
      <c r="I680" s="123">
        <v>150000</v>
      </c>
      <c r="J680" s="25" t="s">
        <v>19</v>
      </c>
      <c r="K680" s="25" t="s">
        <v>16</v>
      </c>
      <c r="L680" s="124"/>
    </row>
    <row r="681" spans="1:12" ht="42.75" customHeight="1">
      <c r="A681" s="122">
        <f t="shared" si="13"/>
        <v>680</v>
      </c>
      <c r="B681" s="30">
        <v>44774.588194444441</v>
      </c>
      <c r="C681" s="25" t="s">
        <v>231</v>
      </c>
      <c r="D681" s="25" t="s">
        <v>269</v>
      </c>
      <c r="E681" s="25" t="s">
        <v>5133</v>
      </c>
      <c r="F681" s="30">
        <v>44788</v>
      </c>
      <c r="G681" s="30">
        <v>44783</v>
      </c>
      <c r="H681" s="123">
        <v>25000</v>
      </c>
      <c r="I681" s="123">
        <v>40000</v>
      </c>
      <c r="J681" s="25" t="s">
        <v>19</v>
      </c>
      <c r="K681" s="25" t="s">
        <v>16</v>
      </c>
      <c r="L681" s="124"/>
    </row>
    <row r="682" spans="1:12" ht="42.75" customHeight="1">
      <c r="A682" s="122">
        <f t="shared" si="13"/>
        <v>681</v>
      </c>
      <c r="B682" s="30">
        <v>44775.636111111111</v>
      </c>
      <c r="C682" s="25" t="s">
        <v>231</v>
      </c>
      <c r="D682" s="25" t="s">
        <v>267</v>
      </c>
      <c r="E682" s="25" t="s">
        <v>5134</v>
      </c>
      <c r="F682" s="30">
        <f>Table1[[#This Row],[Submission Date]]+14</f>
        <v>43257</v>
      </c>
      <c r="G682" s="30">
        <v>44789</v>
      </c>
      <c r="H682" s="123">
        <v>25000</v>
      </c>
      <c r="I682" s="123">
        <v>40000</v>
      </c>
      <c r="J682" s="25" t="s">
        <v>15</v>
      </c>
      <c r="K682" s="25" t="s">
        <v>16</v>
      </c>
      <c r="L682" s="124"/>
    </row>
    <row r="683" spans="1:12" ht="42.75" customHeight="1">
      <c r="A683" s="122">
        <f t="shared" si="13"/>
        <v>682</v>
      </c>
      <c r="B683" s="30">
        <v>44775.644444444442</v>
      </c>
      <c r="C683" s="25" t="s">
        <v>231</v>
      </c>
      <c r="D683" s="25" t="s">
        <v>248</v>
      </c>
      <c r="E683" s="25" t="s">
        <v>5135</v>
      </c>
      <c r="F683" s="30">
        <f>Table1[[#This Row],[Submission Date]]+14</f>
        <v>43257</v>
      </c>
      <c r="G683" s="30">
        <v>44789</v>
      </c>
      <c r="H683" s="123">
        <v>25000</v>
      </c>
      <c r="I683" s="123">
        <v>40000</v>
      </c>
      <c r="J683" s="25" t="s">
        <v>15</v>
      </c>
      <c r="K683" s="25" t="s">
        <v>16</v>
      </c>
      <c r="L683" s="124"/>
    </row>
    <row r="684" spans="1:12" ht="42.75" customHeight="1">
      <c r="A684" s="122">
        <f t="shared" si="13"/>
        <v>683</v>
      </c>
      <c r="B684" s="30">
        <v>44775.648611111108</v>
      </c>
      <c r="C684" s="25" t="s">
        <v>231</v>
      </c>
      <c r="D684" s="25" t="s">
        <v>259</v>
      </c>
      <c r="E684" s="25" t="s">
        <v>260</v>
      </c>
      <c r="F684" s="30">
        <v>44789</v>
      </c>
      <c r="G684" s="30">
        <v>44795</v>
      </c>
      <c r="H684" s="123">
        <v>125954</v>
      </c>
      <c r="I684" s="123">
        <v>125954</v>
      </c>
      <c r="J684" s="25" t="s">
        <v>216</v>
      </c>
      <c r="K684" s="25" t="s">
        <v>16</v>
      </c>
      <c r="L684" s="124"/>
    </row>
    <row r="685" spans="1:12" ht="42.75" customHeight="1">
      <c r="A685" s="122">
        <f t="shared" si="13"/>
        <v>684</v>
      </c>
      <c r="B685" s="30">
        <v>44775.655555555553</v>
      </c>
      <c r="C685" s="25" t="s">
        <v>231</v>
      </c>
      <c r="D685" s="25" t="s">
        <v>5136</v>
      </c>
      <c r="E685" s="25" t="s">
        <v>5137</v>
      </c>
      <c r="F685" s="30">
        <f>Table1[[#This Row],[Submission Date]]+14</f>
        <v>43257</v>
      </c>
      <c r="G685" s="30">
        <v>44790</v>
      </c>
      <c r="H685" s="123">
        <v>60000</v>
      </c>
      <c r="I685" s="123">
        <v>80000</v>
      </c>
      <c r="J685" s="25" t="s">
        <v>15</v>
      </c>
      <c r="K685" s="25" t="s">
        <v>16</v>
      </c>
      <c r="L685" s="124"/>
    </row>
    <row r="686" spans="1:12" ht="42.75" customHeight="1">
      <c r="A686" s="122">
        <f t="shared" si="13"/>
        <v>685</v>
      </c>
      <c r="B686" s="30">
        <v>44775.659722222219</v>
      </c>
      <c r="C686" s="25" t="s">
        <v>231</v>
      </c>
      <c r="D686" s="25" t="s">
        <v>62</v>
      </c>
      <c r="E686" s="25" t="s">
        <v>175</v>
      </c>
      <c r="F686" s="30">
        <v>44789</v>
      </c>
      <c r="G686" s="30">
        <v>44790</v>
      </c>
      <c r="H686" s="123">
        <v>198000</v>
      </c>
      <c r="I686" s="123">
        <v>200000</v>
      </c>
      <c r="J686" s="25" t="s">
        <v>19</v>
      </c>
      <c r="K686" s="25" t="s">
        <v>16</v>
      </c>
      <c r="L686" s="124"/>
    </row>
    <row r="687" spans="1:12" ht="42.75" customHeight="1">
      <c r="A687" s="122">
        <f t="shared" si="13"/>
        <v>686</v>
      </c>
      <c r="B687" s="30">
        <v>44785.675694444442</v>
      </c>
      <c r="C687" s="25" t="s">
        <v>231</v>
      </c>
      <c r="D687" s="25" t="s">
        <v>366</v>
      </c>
      <c r="E687" s="25" t="s">
        <v>4827</v>
      </c>
      <c r="F687" s="30">
        <v>44799</v>
      </c>
      <c r="G687" s="30">
        <v>44805</v>
      </c>
      <c r="H687" s="123">
        <v>25000</v>
      </c>
      <c r="I687" s="123">
        <v>100000</v>
      </c>
      <c r="J687" s="25" t="s">
        <v>15</v>
      </c>
      <c r="K687" s="25" t="s">
        <v>16</v>
      </c>
      <c r="L687" s="124"/>
    </row>
    <row r="688" spans="1:12" ht="42.75" customHeight="1">
      <c r="A688" s="122">
        <f t="shared" si="13"/>
        <v>687</v>
      </c>
      <c r="B688" s="30">
        <v>44740.449305555558</v>
      </c>
      <c r="C688" s="25" t="s">
        <v>243</v>
      </c>
      <c r="D688" s="25" t="s">
        <v>134</v>
      </c>
      <c r="E688" s="25" t="s">
        <v>5138</v>
      </c>
      <c r="F688" s="30">
        <v>44755</v>
      </c>
      <c r="G688" s="30">
        <v>44757</v>
      </c>
      <c r="H688" s="123">
        <v>25000</v>
      </c>
      <c r="I688" s="123">
        <v>66000</v>
      </c>
      <c r="J688" s="25" t="s">
        <v>15</v>
      </c>
      <c r="K688" s="25" t="s">
        <v>16</v>
      </c>
      <c r="L688" s="124"/>
    </row>
    <row r="689" spans="1:12" ht="42.75" customHeight="1">
      <c r="A689" s="122">
        <f t="shared" si="13"/>
        <v>688</v>
      </c>
      <c r="B689" s="30">
        <v>44750.56527777778</v>
      </c>
      <c r="C689" s="25" t="s">
        <v>243</v>
      </c>
      <c r="D689" s="25" t="s">
        <v>339</v>
      </c>
      <c r="E689" s="25" t="s">
        <v>2633</v>
      </c>
      <c r="F689" s="30">
        <v>44764</v>
      </c>
      <c r="G689" s="30">
        <v>44774</v>
      </c>
      <c r="H689" s="123">
        <v>45000</v>
      </c>
      <c r="I689" s="123">
        <v>75000</v>
      </c>
      <c r="J689" s="25" t="s">
        <v>19</v>
      </c>
      <c r="K689" s="25" t="s">
        <v>16</v>
      </c>
      <c r="L689" s="124"/>
    </row>
    <row r="690" spans="1:12" ht="42.75" customHeight="1">
      <c r="A690" s="122">
        <f t="shared" si="13"/>
        <v>689</v>
      </c>
      <c r="B690" s="30">
        <v>44755.402083333334</v>
      </c>
      <c r="C690" s="25" t="s">
        <v>243</v>
      </c>
      <c r="D690" s="25" t="s">
        <v>2985</v>
      </c>
      <c r="E690" s="25" t="s">
        <v>5139</v>
      </c>
      <c r="F690" s="30">
        <v>44769</v>
      </c>
      <c r="G690" s="30">
        <v>44774</v>
      </c>
      <c r="H690" s="123">
        <v>55000</v>
      </c>
      <c r="I690" s="123">
        <v>85000</v>
      </c>
      <c r="J690" s="25" t="s">
        <v>19</v>
      </c>
      <c r="K690" s="25" t="s">
        <v>16</v>
      </c>
      <c r="L690" s="124"/>
    </row>
    <row r="691" spans="1:12" ht="42.75" customHeight="1">
      <c r="A691" s="122">
        <f t="shared" si="13"/>
        <v>690</v>
      </c>
      <c r="B691" s="30">
        <v>44756.478472222225</v>
      </c>
      <c r="C691" s="25" t="s">
        <v>243</v>
      </c>
      <c r="D691" s="25" t="s">
        <v>351</v>
      </c>
      <c r="E691" s="25" t="s">
        <v>4622</v>
      </c>
      <c r="F691" s="30">
        <v>44770</v>
      </c>
      <c r="G691" s="30">
        <v>44776</v>
      </c>
      <c r="H691" s="123">
        <v>27000</v>
      </c>
      <c r="I691" s="123">
        <v>37000</v>
      </c>
      <c r="J691" s="25" t="s">
        <v>73</v>
      </c>
      <c r="K691" s="25" t="s">
        <v>16</v>
      </c>
      <c r="L691" s="124"/>
    </row>
    <row r="692" spans="1:12" ht="42.75" customHeight="1">
      <c r="A692" s="122">
        <f t="shared" si="13"/>
        <v>691</v>
      </c>
      <c r="B692" s="30">
        <v>44757.478472222225</v>
      </c>
      <c r="C692" s="25" t="s">
        <v>243</v>
      </c>
      <c r="D692" s="25" t="s">
        <v>5140</v>
      </c>
      <c r="E692" s="25" t="s">
        <v>2633</v>
      </c>
      <c r="F692" s="30">
        <v>44771</v>
      </c>
      <c r="G692" s="30">
        <v>44774</v>
      </c>
      <c r="H692" s="123">
        <v>50000</v>
      </c>
      <c r="I692" s="123">
        <v>89000</v>
      </c>
      <c r="J692" s="25" t="s">
        <v>19</v>
      </c>
      <c r="K692" s="25" t="s">
        <v>16</v>
      </c>
      <c r="L692" s="124"/>
    </row>
    <row r="693" spans="1:12" ht="42.75" customHeight="1">
      <c r="A693" s="122">
        <f t="shared" si="13"/>
        <v>692</v>
      </c>
      <c r="B693" s="30">
        <v>44768.369444444441</v>
      </c>
      <c r="C693" s="25" t="s">
        <v>243</v>
      </c>
      <c r="D693" s="25" t="s">
        <v>5141</v>
      </c>
      <c r="E693" s="25" t="s">
        <v>2633</v>
      </c>
      <c r="F693" s="30">
        <f>Table1[[#This Row],[Submission Date]]+14</f>
        <v>43343</v>
      </c>
      <c r="G693" s="30">
        <v>44781</v>
      </c>
      <c r="H693" s="123">
        <v>65000</v>
      </c>
      <c r="I693" s="123">
        <v>129000</v>
      </c>
      <c r="J693" s="25" t="s">
        <v>15</v>
      </c>
      <c r="K693" s="25" t="s">
        <v>16</v>
      </c>
      <c r="L693" s="124"/>
    </row>
    <row r="694" spans="1:12" ht="42.75" customHeight="1">
      <c r="A694" s="122">
        <f t="shared" si="13"/>
        <v>693</v>
      </c>
      <c r="B694" s="30">
        <v>44792.459027777775</v>
      </c>
      <c r="C694" s="25" t="s">
        <v>243</v>
      </c>
      <c r="D694" s="25" t="s">
        <v>353</v>
      </c>
      <c r="E694" s="25" t="s">
        <v>5142</v>
      </c>
      <c r="F694" s="30">
        <v>44806</v>
      </c>
      <c r="G694" s="30">
        <v>44810</v>
      </c>
      <c r="H694" s="123">
        <v>55000</v>
      </c>
      <c r="I694" s="123">
        <v>70000</v>
      </c>
      <c r="J694" s="25" t="s">
        <v>19</v>
      </c>
      <c r="K694" s="25" t="s">
        <v>16</v>
      </c>
      <c r="L694" s="124"/>
    </row>
    <row r="695" spans="1:12" ht="42.75" customHeight="1">
      <c r="A695" s="122">
        <f t="shared" si="13"/>
        <v>694</v>
      </c>
      <c r="B695" s="30">
        <v>44745.94027777778</v>
      </c>
      <c r="C695" s="25" t="s">
        <v>387</v>
      </c>
      <c r="D695" s="25" t="s">
        <v>4219</v>
      </c>
      <c r="E695" s="25" t="s">
        <v>5143</v>
      </c>
      <c r="F695" s="30">
        <v>44760</v>
      </c>
      <c r="G695" s="30">
        <v>44757</v>
      </c>
      <c r="H695" s="123">
        <v>50000</v>
      </c>
      <c r="I695" s="123">
        <v>70000</v>
      </c>
      <c r="J695" s="25" t="s">
        <v>15</v>
      </c>
      <c r="K695" s="25" t="s">
        <v>16</v>
      </c>
      <c r="L695" s="124"/>
    </row>
    <row r="696" spans="1:12" ht="42.75" customHeight="1">
      <c r="A696" s="122">
        <f t="shared" si="13"/>
        <v>695</v>
      </c>
      <c r="B696" s="30">
        <v>44740.349305555559</v>
      </c>
      <c r="C696" s="25" t="s">
        <v>500</v>
      </c>
      <c r="D696" s="25" t="s">
        <v>62</v>
      </c>
      <c r="E696" s="25" t="s">
        <v>4539</v>
      </c>
      <c r="F696" s="30">
        <v>44755</v>
      </c>
      <c r="G696" s="30">
        <v>44440</v>
      </c>
      <c r="H696" s="123">
        <v>50000</v>
      </c>
      <c r="I696" s="123">
        <v>60000</v>
      </c>
      <c r="J696" s="25" t="s">
        <v>19</v>
      </c>
      <c r="K696" s="25" t="s">
        <v>16</v>
      </c>
      <c r="L696" s="124" t="s">
        <v>5100</v>
      </c>
    </row>
    <row r="697" spans="1:12" ht="42.75" customHeight="1">
      <c r="A697" s="122">
        <f t="shared" si="13"/>
        <v>696</v>
      </c>
      <c r="B697" s="30">
        <v>44740.35</v>
      </c>
      <c r="C697" s="25" t="s">
        <v>500</v>
      </c>
      <c r="D697" s="25" t="s">
        <v>62</v>
      </c>
      <c r="E697" s="25" t="s">
        <v>527</v>
      </c>
      <c r="F697" s="30">
        <v>44755</v>
      </c>
      <c r="G697" s="30">
        <v>44440</v>
      </c>
      <c r="H697" s="123">
        <v>300000</v>
      </c>
      <c r="I697" s="123">
        <v>450000</v>
      </c>
      <c r="J697" s="25" t="s">
        <v>19</v>
      </c>
      <c r="K697" s="25" t="s">
        <v>16</v>
      </c>
      <c r="L697" s="124" t="s">
        <v>5100</v>
      </c>
    </row>
    <row r="698" spans="1:12" ht="42.75" customHeight="1">
      <c r="A698" s="122">
        <f t="shared" si="13"/>
        <v>697</v>
      </c>
      <c r="B698" s="30">
        <v>44740.35</v>
      </c>
      <c r="C698" s="25" t="s">
        <v>500</v>
      </c>
      <c r="D698" s="25" t="s">
        <v>62</v>
      </c>
      <c r="E698" s="25" t="s">
        <v>529</v>
      </c>
      <c r="F698" s="30">
        <v>44755</v>
      </c>
      <c r="G698" s="30">
        <v>44440</v>
      </c>
      <c r="H698" s="123">
        <v>150000</v>
      </c>
      <c r="I698" s="123">
        <v>250000</v>
      </c>
      <c r="J698" s="25" t="s">
        <v>19</v>
      </c>
      <c r="K698" s="25" t="s">
        <v>16</v>
      </c>
      <c r="L698" s="124" t="s">
        <v>5100</v>
      </c>
    </row>
    <row r="699" spans="1:12" ht="42.75" customHeight="1">
      <c r="A699" s="122">
        <f t="shared" si="13"/>
        <v>698</v>
      </c>
      <c r="B699" s="30">
        <v>44740.354166666664</v>
      </c>
      <c r="C699" s="25" t="s">
        <v>500</v>
      </c>
      <c r="D699" s="25" t="s">
        <v>1511</v>
      </c>
      <c r="E699" s="25" t="s">
        <v>5144</v>
      </c>
      <c r="F699" s="30">
        <v>44755</v>
      </c>
      <c r="G699" s="30">
        <v>44378</v>
      </c>
      <c r="H699" s="123">
        <v>110000</v>
      </c>
      <c r="I699" s="123">
        <v>120000</v>
      </c>
      <c r="J699" s="25" t="s">
        <v>19</v>
      </c>
      <c r="K699" s="25" t="s">
        <v>16</v>
      </c>
      <c r="L699" s="124" t="s">
        <v>5100</v>
      </c>
    </row>
    <row r="700" spans="1:12" ht="42.75" customHeight="1">
      <c r="A700" s="122">
        <f t="shared" si="13"/>
        <v>699</v>
      </c>
      <c r="B700" s="30">
        <v>44740.357638888891</v>
      </c>
      <c r="C700" s="25" t="s">
        <v>500</v>
      </c>
      <c r="D700" s="25" t="s">
        <v>503</v>
      </c>
      <c r="E700" s="25" t="s">
        <v>5145</v>
      </c>
      <c r="F700" s="30">
        <v>44755</v>
      </c>
      <c r="G700" s="30">
        <v>44378</v>
      </c>
      <c r="H700" s="123">
        <v>60000</v>
      </c>
      <c r="I700" s="123">
        <v>70000</v>
      </c>
      <c r="J700" s="25" t="s">
        <v>19</v>
      </c>
      <c r="K700" s="25" t="s">
        <v>16</v>
      </c>
      <c r="L700" s="124" t="s">
        <v>5100</v>
      </c>
    </row>
    <row r="701" spans="1:12" ht="42.75" customHeight="1">
      <c r="A701" s="122">
        <f t="shared" si="13"/>
        <v>700</v>
      </c>
      <c r="B701" s="30">
        <v>44740.359722222223</v>
      </c>
      <c r="C701" s="25" t="s">
        <v>500</v>
      </c>
      <c r="D701" s="25" t="s">
        <v>179</v>
      </c>
      <c r="E701" s="25" t="s">
        <v>5146</v>
      </c>
      <c r="F701" s="30">
        <v>44755</v>
      </c>
      <c r="G701" s="30">
        <v>44409</v>
      </c>
      <c r="H701" s="123">
        <v>400000</v>
      </c>
      <c r="I701" s="123">
        <v>600000</v>
      </c>
      <c r="J701" s="25" t="s">
        <v>19</v>
      </c>
      <c r="K701" s="25" t="s">
        <v>16</v>
      </c>
      <c r="L701" s="124" t="s">
        <v>5100</v>
      </c>
    </row>
    <row r="702" spans="1:12" ht="42.75" customHeight="1">
      <c r="A702" s="122">
        <f t="shared" si="13"/>
        <v>701</v>
      </c>
      <c r="B702" s="30">
        <v>44740.363194444442</v>
      </c>
      <c r="C702" s="25" t="s">
        <v>500</v>
      </c>
      <c r="D702" s="25" t="s">
        <v>87</v>
      </c>
      <c r="E702" s="25" t="s">
        <v>135</v>
      </c>
      <c r="F702" s="30">
        <v>44755</v>
      </c>
      <c r="G702" s="30">
        <v>44378</v>
      </c>
      <c r="H702" s="123">
        <v>25000</v>
      </c>
      <c r="I702" s="123">
        <v>30000</v>
      </c>
      <c r="J702" s="25" t="s">
        <v>37</v>
      </c>
      <c r="K702" s="25" t="s">
        <v>16</v>
      </c>
      <c r="L702" s="124" t="s">
        <v>5100</v>
      </c>
    </row>
    <row r="703" spans="1:12" ht="42.75" customHeight="1">
      <c r="A703" s="122">
        <f t="shared" si="13"/>
        <v>702</v>
      </c>
      <c r="B703" s="30">
        <v>44740.370833333334</v>
      </c>
      <c r="C703" s="25" t="s">
        <v>500</v>
      </c>
      <c r="D703" s="25" t="s">
        <v>3158</v>
      </c>
      <c r="E703" s="25" t="s">
        <v>5147</v>
      </c>
      <c r="F703" s="30">
        <v>44755</v>
      </c>
      <c r="G703" s="30">
        <v>44414</v>
      </c>
      <c r="H703" s="123">
        <v>50000</v>
      </c>
      <c r="I703" s="123">
        <v>100000</v>
      </c>
      <c r="J703" s="25" t="s">
        <v>61</v>
      </c>
      <c r="K703" s="25" t="s">
        <v>16</v>
      </c>
      <c r="L703" s="124" t="s">
        <v>5100</v>
      </c>
    </row>
    <row r="704" spans="1:12" ht="42.75" customHeight="1">
      <c r="A704" s="122">
        <f t="shared" si="13"/>
        <v>703</v>
      </c>
      <c r="B704" s="30">
        <v>44740.374305555553</v>
      </c>
      <c r="C704" s="25" t="s">
        <v>500</v>
      </c>
      <c r="D704" s="25" t="s">
        <v>554</v>
      </c>
      <c r="E704" s="25" t="s">
        <v>5148</v>
      </c>
      <c r="F704" s="30">
        <v>44755</v>
      </c>
      <c r="G704" s="30">
        <v>44378</v>
      </c>
      <c r="H704" s="123">
        <v>25000</v>
      </c>
      <c r="I704" s="123">
        <v>40000</v>
      </c>
      <c r="J704" s="25" t="s">
        <v>19</v>
      </c>
      <c r="K704" s="25" t="s">
        <v>16</v>
      </c>
      <c r="L704" s="124" t="s">
        <v>5100</v>
      </c>
    </row>
    <row r="705" spans="1:12" ht="42.75" customHeight="1">
      <c r="A705" s="122">
        <f t="shared" si="13"/>
        <v>704</v>
      </c>
      <c r="B705" s="30">
        <v>44740.375694444447</v>
      </c>
      <c r="C705" s="25" t="s">
        <v>500</v>
      </c>
      <c r="D705" s="25" t="s">
        <v>517</v>
      </c>
      <c r="E705" s="25" t="s">
        <v>5148</v>
      </c>
      <c r="F705" s="30">
        <v>44755</v>
      </c>
      <c r="G705" s="30">
        <v>44378</v>
      </c>
      <c r="H705" s="123">
        <v>25000</v>
      </c>
      <c r="I705" s="123">
        <v>50000</v>
      </c>
      <c r="J705" s="25" t="s">
        <v>19</v>
      </c>
      <c r="K705" s="25" t="s">
        <v>16</v>
      </c>
      <c r="L705" s="124" t="s">
        <v>5100</v>
      </c>
    </row>
    <row r="706" spans="1:12" ht="42.75" customHeight="1">
      <c r="A706" s="122">
        <f t="shared" si="13"/>
        <v>705</v>
      </c>
      <c r="B706" s="30">
        <v>44740.397222222222</v>
      </c>
      <c r="C706" s="25" t="s">
        <v>500</v>
      </c>
      <c r="D706" s="25" t="s">
        <v>1874</v>
      </c>
      <c r="E706" s="25" t="s">
        <v>5149</v>
      </c>
      <c r="F706" s="30">
        <v>44755</v>
      </c>
      <c r="G706" s="30">
        <v>44378</v>
      </c>
      <c r="H706" s="123">
        <v>25000</v>
      </c>
      <c r="I706" s="123">
        <v>40000</v>
      </c>
      <c r="J706" s="25" t="s">
        <v>15</v>
      </c>
      <c r="K706" s="25" t="s">
        <v>16</v>
      </c>
      <c r="L706" s="124" t="s">
        <v>5100</v>
      </c>
    </row>
    <row r="707" spans="1:12" ht="42.75" customHeight="1">
      <c r="A707" s="122">
        <f t="shared" si="13"/>
        <v>706</v>
      </c>
      <c r="B707" s="30">
        <v>44760.460416666669</v>
      </c>
      <c r="C707" s="25" t="s">
        <v>500</v>
      </c>
      <c r="D707" s="25" t="s">
        <v>139</v>
      </c>
      <c r="E707" s="25" t="s">
        <v>798</v>
      </c>
      <c r="F707" s="30">
        <v>44774</v>
      </c>
      <c r="G707" s="30">
        <v>44378</v>
      </c>
      <c r="H707" s="123">
        <v>25000</v>
      </c>
      <c r="I707" s="123">
        <v>75000</v>
      </c>
      <c r="J707" s="25" t="s">
        <v>15</v>
      </c>
      <c r="K707" s="25" t="s">
        <v>16</v>
      </c>
      <c r="L707" s="124" t="s">
        <v>5100</v>
      </c>
    </row>
    <row r="708" spans="1:12" ht="42.75" customHeight="1">
      <c r="A708" s="122">
        <f t="shared" si="13"/>
        <v>707</v>
      </c>
      <c r="B708" s="30">
        <v>44788.507638888892</v>
      </c>
      <c r="C708" s="25" t="s">
        <v>500</v>
      </c>
      <c r="D708" s="25" t="s">
        <v>361</v>
      </c>
      <c r="E708" s="25" t="s">
        <v>2066</v>
      </c>
      <c r="F708" s="30">
        <v>44802</v>
      </c>
      <c r="G708" s="30">
        <v>44743</v>
      </c>
      <c r="H708" s="123">
        <v>2900000</v>
      </c>
      <c r="I708" s="123">
        <v>3500000</v>
      </c>
      <c r="J708" s="25" t="s">
        <v>73</v>
      </c>
      <c r="K708" s="25" t="s">
        <v>16</v>
      </c>
      <c r="L708" s="124"/>
    </row>
    <row r="709" spans="1:12" ht="42.75" customHeight="1">
      <c r="A709" s="122">
        <f t="shared" si="13"/>
        <v>708</v>
      </c>
      <c r="B709" s="30">
        <v>44799.606249999997</v>
      </c>
      <c r="C709" s="25" t="s">
        <v>500</v>
      </c>
      <c r="D709" s="25" t="s">
        <v>5150</v>
      </c>
      <c r="E709" s="25" t="s">
        <v>529</v>
      </c>
      <c r="F709" s="30">
        <f>Table1[[#This Row],[Submission Date]]+14</f>
        <v>43503</v>
      </c>
      <c r="G709" s="30">
        <v>44795</v>
      </c>
      <c r="H709" s="123">
        <v>25000</v>
      </c>
      <c r="I709" s="123">
        <v>200000</v>
      </c>
      <c r="J709" s="25" t="s">
        <v>15</v>
      </c>
      <c r="K709" s="25" t="s">
        <v>16</v>
      </c>
      <c r="L709" s="124"/>
    </row>
    <row r="710" spans="1:12" ht="42.75" customHeight="1">
      <c r="A710" s="122">
        <f t="shared" si="13"/>
        <v>709</v>
      </c>
      <c r="B710" s="30">
        <v>44799.743750000001</v>
      </c>
      <c r="C710" s="25" t="s">
        <v>500</v>
      </c>
      <c r="D710" s="25" t="s">
        <v>4388</v>
      </c>
      <c r="E710" s="25" t="s">
        <v>5151</v>
      </c>
      <c r="F710" s="30">
        <f>Table1[[#This Row],[Submission Date]]+14</f>
        <v>43503</v>
      </c>
      <c r="G710" s="30">
        <v>44767</v>
      </c>
      <c r="H710" s="123">
        <v>2500000</v>
      </c>
      <c r="I710" s="123">
        <v>2600000</v>
      </c>
      <c r="J710" s="25" t="s">
        <v>19</v>
      </c>
      <c r="K710" s="25" t="s">
        <v>16</v>
      </c>
      <c r="L710" s="124"/>
    </row>
    <row r="711" spans="1:12" ht="42.75" customHeight="1">
      <c r="A711" s="122">
        <f t="shared" ref="A711:A774" si="14">ROW(A710)</f>
        <v>710</v>
      </c>
      <c r="B711" s="30">
        <v>44742.484027777777</v>
      </c>
      <c r="C711" s="25" t="s">
        <v>576</v>
      </c>
      <c r="D711" s="25" t="s">
        <v>3236</v>
      </c>
      <c r="E711" s="25" t="s">
        <v>2633</v>
      </c>
      <c r="F711" s="30">
        <v>44757</v>
      </c>
      <c r="G711" s="30">
        <v>44378</v>
      </c>
      <c r="H711" s="123">
        <v>25000</v>
      </c>
      <c r="I711" s="123">
        <v>40000</v>
      </c>
      <c r="J711" s="25" t="s">
        <v>51</v>
      </c>
      <c r="K711" s="25" t="s">
        <v>16</v>
      </c>
      <c r="L711" s="124" t="s">
        <v>5100</v>
      </c>
    </row>
    <row r="712" spans="1:12" ht="42.75" customHeight="1">
      <c r="A712" s="122">
        <f t="shared" si="14"/>
        <v>711</v>
      </c>
      <c r="B712" s="30">
        <v>44742.493750000001</v>
      </c>
      <c r="C712" s="25" t="s">
        <v>576</v>
      </c>
      <c r="D712" s="25" t="s">
        <v>2140</v>
      </c>
      <c r="E712" s="25" t="s">
        <v>2633</v>
      </c>
      <c r="F712" s="30">
        <v>44757</v>
      </c>
      <c r="G712" s="30">
        <v>44070</v>
      </c>
      <c r="H712" s="123">
        <v>25000</v>
      </c>
      <c r="I712" s="123">
        <v>40000</v>
      </c>
      <c r="J712" s="25" t="s">
        <v>51</v>
      </c>
      <c r="K712" s="25" t="s">
        <v>16</v>
      </c>
      <c r="L712" s="124" t="s">
        <v>5100</v>
      </c>
    </row>
    <row r="713" spans="1:12" ht="42.75" customHeight="1">
      <c r="A713" s="122">
        <f t="shared" si="14"/>
        <v>712</v>
      </c>
      <c r="B713" s="30">
        <v>44757.586805555555</v>
      </c>
      <c r="C713" s="25" t="s">
        <v>576</v>
      </c>
      <c r="D713" s="25" t="s">
        <v>580</v>
      </c>
      <c r="E713" s="25" t="s">
        <v>2624</v>
      </c>
      <c r="F713" s="30">
        <v>44771</v>
      </c>
      <c r="G713" s="30">
        <v>44794</v>
      </c>
      <c r="H713" s="123">
        <v>25000</v>
      </c>
      <c r="I713" s="123">
        <v>150000</v>
      </c>
      <c r="J713" s="25" t="s">
        <v>19</v>
      </c>
      <c r="K713" s="25" t="s">
        <v>16</v>
      </c>
      <c r="L713" s="124"/>
    </row>
    <row r="714" spans="1:12" ht="42.75" customHeight="1">
      <c r="A714" s="122">
        <f t="shared" si="14"/>
        <v>713</v>
      </c>
      <c r="B714" s="30">
        <v>44757.591666666667</v>
      </c>
      <c r="C714" s="25" t="s">
        <v>576</v>
      </c>
      <c r="D714" s="25" t="s">
        <v>76</v>
      </c>
      <c r="E714" s="25" t="s">
        <v>2629</v>
      </c>
      <c r="F714" s="30">
        <v>44771</v>
      </c>
      <c r="G714" s="30">
        <v>44743</v>
      </c>
      <c r="H714" s="123">
        <v>40000</v>
      </c>
      <c r="I714" s="123">
        <v>70000</v>
      </c>
      <c r="J714" s="25" t="s">
        <v>19</v>
      </c>
      <c r="K714" s="25" t="s">
        <v>16</v>
      </c>
      <c r="L714" s="124"/>
    </row>
    <row r="715" spans="1:12" ht="42.75" customHeight="1">
      <c r="A715" s="122">
        <f t="shared" si="14"/>
        <v>714</v>
      </c>
      <c r="B715" s="30">
        <v>44740.504861111112</v>
      </c>
      <c r="C715" s="25" t="s">
        <v>583</v>
      </c>
      <c r="D715" s="25" t="s">
        <v>660</v>
      </c>
      <c r="E715" s="25" t="s">
        <v>687</v>
      </c>
      <c r="F715" s="30">
        <v>44755</v>
      </c>
      <c r="G715" s="30">
        <v>44757</v>
      </c>
      <c r="H715" s="123">
        <v>30000</v>
      </c>
      <c r="I715" s="123">
        <v>35000</v>
      </c>
      <c r="J715" s="25" t="s">
        <v>37</v>
      </c>
      <c r="K715" s="25" t="s">
        <v>16</v>
      </c>
      <c r="L715" s="124"/>
    </row>
    <row r="716" spans="1:12" ht="42.75" customHeight="1">
      <c r="A716" s="122">
        <f t="shared" si="14"/>
        <v>715</v>
      </c>
      <c r="B716" s="30">
        <v>44741.770138888889</v>
      </c>
      <c r="C716" s="25" t="s">
        <v>583</v>
      </c>
      <c r="D716" s="25" t="s">
        <v>660</v>
      </c>
      <c r="E716" s="25" t="s">
        <v>687</v>
      </c>
      <c r="F716" s="30">
        <v>44756</v>
      </c>
      <c r="G716" s="30">
        <v>44757</v>
      </c>
      <c r="H716" s="123">
        <v>36000</v>
      </c>
      <c r="I716" s="123">
        <v>40000</v>
      </c>
      <c r="J716" s="25" t="s">
        <v>37</v>
      </c>
      <c r="K716" s="25" t="s">
        <v>16</v>
      </c>
      <c r="L716" s="124"/>
    </row>
    <row r="717" spans="1:12" ht="42.75" customHeight="1">
      <c r="A717" s="122">
        <f t="shared" si="14"/>
        <v>716</v>
      </c>
      <c r="B717" s="30">
        <v>44741.800694444442</v>
      </c>
      <c r="C717" s="25" t="s">
        <v>583</v>
      </c>
      <c r="D717" s="25" t="s">
        <v>5152</v>
      </c>
      <c r="E717" s="25" t="s">
        <v>5153</v>
      </c>
      <c r="F717" s="30">
        <v>44756</v>
      </c>
      <c r="G717" s="30">
        <v>44753</v>
      </c>
      <c r="H717" s="123">
        <v>50000</v>
      </c>
      <c r="I717" s="123">
        <v>50000</v>
      </c>
      <c r="J717" s="25" t="s">
        <v>15</v>
      </c>
      <c r="K717" s="25" t="s">
        <v>16</v>
      </c>
      <c r="L717" s="124"/>
    </row>
    <row r="718" spans="1:12" ht="42.75" customHeight="1">
      <c r="A718" s="122">
        <f t="shared" si="14"/>
        <v>717</v>
      </c>
      <c r="B718" s="30">
        <v>44760.645833333336</v>
      </c>
      <c r="C718" s="25" t="s">
        <v>1031</v>
      </c>
      <c r="D718" s="25" t="s">
        <v>5154</v>
      </c>
      <c r="E718" s="25" t="s">
        <v>527</v>
      </c>
      <c r="F718" s="30">
        <v>44774</v>
      </c>
      <c r="G718" s="30">
        <v>44562</v>
      </c>
      <c r="H718" s="123">
        <v>150741</v>
      </c>
      <c r="I718" s="123">
        <v>285492</v>
      </c>
      <c r="J718" s="25" t="s">
        <v>19</v>
      </c>
      <c r="K718" s="25" t="s">
        <v>16</v>
      </c>
      <c r="L718" s="124" t="s">
        <v>5097</v>
      </c>
    </row>
    <row r="719" spans="1:12" ht="42.75" customHeight="1">
      <c r="A719" s="122">
        <f t="shared" si="14"/>
        <v>718</v>
      </c>
      <c r="B719" s="30">
        <v>44755.5625</v>
      </c>
      <c r="C719" s="25" t="s">
        <v>1031</v>
      </c>
      <c r="D719" s="25" t="s">
        <v>35</v>
      </c>
      <c r="E719" s="25" t="s">
        <v>5155</v>
      </c>
      <c r="F719" s="30">
        <v>44769</v>
      </c>
      <c r="G719" s="30">
        <v>44743</v>
      </c>
      <c r="H719" s="123">
        <v>262000</v>
      </c>
      <c r="I719" s="123">
        <v>262000</v>
      </c>
      <c r="J719" s="25" t="s">
        <v>37</v>
      </c>
      <c r="K719" s="25" t="s">
        <v>16</v>
      </c>
      <c r="L719" s="124"/>
    </row>
    <row r="720" spans="1:12" ht="42.75" customHeight="1">
      <c r="A720" s="122">
        <f t="shared" si="14"/>
        <v>719</v>
      </c>
      <c r="B720" s="30">
        <v>44755.574305555558</v>
      </c>
      <c r="C720" s="25" t="s">
        <v>1031</v>
      </c>
      <c r="D720" s="25" t="s">
        <v>5119</v>
      </c>
      <c r="E720" s="25" t="s">
        <v>5156</v>
      </c>
      <c r="F720" s="30">
        <v>44769</v>
      </c>
      <c r="G720" s="30">
        <v>44743</v>
      </c>
      <c r="H720" s="123">
        <v>40000</v>
      </c>
      <c r="I720" s="123">
        <v>40000</v>
      </c>
      <c r="J720" s="25" t="s">
        <v>37</v>
      </c>
      <c r="K720" s="25" t="s">
        <v>16</v>
      </c>
      <c r="L720" s="124"/>
    </row>
    <row r="721" spans="1:12" ht="42.75" customHeight="1">
      <c r="A721" s="122">
        <f t="shared" si="14"/>
        <v>720</v>
      </c>
      <c r="B721" s="30">
        <v>44755.584722222222</v>
      </c>
      <c r="C721" s="25" t="s">
        <v>1031</v>
      </c>
      <c r="D721" s="25" t="s">
        <v>985</v>
      </c>
      <c r="E721" s="25" t="s">
        <v>5157</v>
      </c>
      <c r="F721" s="30">
        <v>44769</v>
      </c>
      <c r="G721" s="30">
        <v>44743</v>
      </c>
      <c r="H721" s="123">
        <v>800000</v>
      </c>
      <c r="I721" s="123">
        <v>4000000</v>
      </c>
      <c r="J721" s="25" t="s">
        <v>19</v>
      </c>
      <c r="K721" s="25" t="s">
        <v>16</v>
      </c>
      <c r="L721" s="124"/>
    </row>
    <row r="722" spans="1:12" ht="42.75" customHeight="1">
      <c r="A722" s="122">
        <f t="shared" si="14"/>
        <v>721</v>
      </c>
      <c r="B722" s="30">
        <v>44755.609027777777</v>
      </c>
      <c r="C722" s="25" t="s">
        <v>1031</v>
      </c>
      <c r="D722" s="25" t="s">
        <v>967</v>
      </c>
      <c r="E722" s="25" t="s">
        <v>5158</v>
      </c>
      <c r="F722" s="30">
        <v>44769</v>
      </c>
      <c r="G722" s="30">
        <v>44378</v>
      </c>
      <c r="H722" s="123">
        <v>25000</v>
      </c>
      <c r="I722" s="123">
        <v>32000</v>
      </c>
      <c r="J722" s="25" t="s">
        <v>51</v>
      </c>
      <c r="K722" s="25" t="s">
        <v>16</v>
      </c>
      <c r="L722" s="124" t="s">
        <v>5100</v>
      </c>
    </row>
    <row r="723" spans="1:12" ht="42.75" customHeight="1">
      <c r="A723" s="122">
        <f t="shared" si="14"/>
        <v>722</v>
      </c>
      <c r="B723" s="30">
        <v>44756.661805555559</v>
      </c>
      <c r="C723" s="25" t="s">
        <v>1031</v>
      </c>
      <c r="D723" s="25" t="s">
        <v>76</v>
      </c>
      <c r="E723" s="25" t="s">
        <v>5159</v>
      </c>
      <c r="F723" s="30">
        <v>44770</v>
      </c>
      <c r="G723" s="30">
        <v>44743</v>
      </c>
      <c r="H723" s="123">
        <v>117900</v>
      </c>
      <c r="I723" s="123">
        <v>125000</v>
      </c>
      <c r="J723" s="25" t="s">
        <v>19</v>
      </c>
      <c r="K723" s="25" t="s">
        <v>16</v>
      </c>
      <c r="L723" s="124"/>
    </row>
    <row r="724" spans="1:12" ht="42.75" customHeight="1">
      <c r="A724" s="122">
        <f t="shared" si="14"/>
        <v>723</v>
      </c>
      <c r="B724" s="30">
        <v>44756.696527777778</v>
      </c>
      <c r="C724" s="25" t="s">
        <v>1031</v>
      </c>
      <c r="D724" s="25" t="s">
        <v>5160</v>
      </c>
      <c r="E724" s="25" t="s">
        <v>5161</v>
      </c>
      <c r="F724" s="30">
        <v>44770</v>
      </c>
      <c r="G724" s="30">
        <v>44501</v>
      </c>
      <c r="H724" s="123">
        <v>25000</v>
      </c>
      <c r="I724" s="123">
        <v>36320</v>
      </c>
      <c r="J724" s="25" t="s">
        <v>51</v>
      </c>
      <c r="K724" s="25" t="s">
        <v>16</v>
      </c>
      <c r="L724" s="124" t="s">
        <v>5100</v>
      </c>
    </row>
    <row r="725" spans="1:12" ht="42.75" customHeight="1">
      <c r="A725" s="122">
        <f t="shared" si="14"/>
        <v>724</v>
      </c>
      <c r="B725" s="30">
        <v>44756.822222222225</v>
      </c>
      <c r="C725" s="25" t="s">
        <v>1031</v>
      </c>
      <c r="D725" s="25" t="s">
        <v>1001</v>
      </c>
      <c r="E725" s="25" t="s">
        <v>5162</v>
      </c>
      <c r="F725" s="30">
        <v>44770</v>
      </c>
      <c r="G725" s="30">
        <v>44743</v>
      </c>
      <c r="H725" s="123">
        <v>50000</v>
      </c>
      <c r="I725" s="123">
        <v>58000</v>
      </c>
      <c r="J725" s="25" t="s">
        <v>37</v>
      </c>
      <c r="K725" s="25" t="s">
        <v>16</v>
      </c>
      <c r="L725" s="124"/>
    </row>
    <row r="726" spans="1:12" ht="42.75" customHeight="1">
      <c r="A726" s="122">
        <f t="shared" si="14"/>
        <v>725</v>
      </c>
      <c r="B726" s="30">
        <v>44756.827777777777</v>
      </c>
      <c r="C726" s="25" t="s">
        <v>1031</v>
      </c>
      <c r="D726" s="25" t="s">
        <v>1027</v>
      </c>
      <c r="E726" s="25" t="s">
        <v>5163</v>
      </c>
      <c r="F726" s="30">
        <v>44770</v>
      </c>
      <c r="G726" s="30">
        <v>44743</v>
      </c>
      <c r="H726" s="123">
        <v>65000</v>
      </c>
      <c r="I726" s="123">
        <v>72000</v>
      </c>
      <c r="J726" s="25" t="s">
        <v>19</v>
      </c>
      <c r="K726" s="25" t="s">
        <v>16</v>
      </c>
      <c r="L726" s="124"/>
    </row>
    <row r="727" spans="1:12" ht="42.75" customHeight="1">
      <c r="A727" s="122">
        <f t="shared" si="14"/>
        <v>726</v>
      </c>
      <c r="B727" s="30">
        <v>44761.588888888888</v>
      </c>
      <c r="C727" s="25" t="s">
        <v>1031</v>
      </c>
      <c r="D727" s="25" t="s">
        <v>2053</v>
      </c>
      <c r="E727" s="25" t="s">
        <v>5164</v>
      </c>
      <c r="F727" s="30">
        <v>44775</v>
      </c>
      <c r="G727" s="30">
        <v>44378</v>
      </c>
      <c r="H727" s="123">
        <v>36046</v>
      </c>
      <c r="I727" s="123">
        <v>38000</v>
      </c>
      <c r="J727" s="25" t="s">
        <v>37</v>
      </c>
      <c r="K727" s="25" t="s">
        <v>16</v>
      </c>
      <c r="L727" s="124" t="s">
        <v>5100</v>
      </c>
    </row>
    <row r="728" spans="1:12" ht="42.75" customHeight="1">
      <c r="A728" s="122">
        <f t="shared" si="14"/>
        <v>727</v>
      </c>
      <c r="B728" s="30">
        <v>44761.602083333331</v>
      </c>
      <c r="C728" s="25" t="s">
        <v>1031</v>
      </c>
      <c r="D728" s="25" t="s">
        <v>747</v>
      </c>
      <c r="E728" s="25" t="s">
        <v>5165</v>
      </c>
      <c r="F728" s="30">
        <v>44775</v>
      </c>
      <c r="G728" s="30">
        <v>44378</v>
      </c>
      <c r="H728" s="123">
        <v>61000</v>
      </c>
      <c r="I728" s="123">
        <v>61000</v>
      </c>
      <c r="J728" s="25" t="s">
        <v>19</v>
      </c>
      <c r="K728" s="25" t="s">
        <v>16</v>
      </c>
      <c r="L728" s="124" t="s">
        <v>5100</v>
      </c>
    </row>
    <row r="729" spans="1:12" ht="42.75" customHeight="1">
      <c r="A729" s="122">
        <f t="shared" si="14"/>
        <v>728</v>
      </c>
      <c r="B729" s="30">
        <v>44761.618750000001</v>
      </c>
      <c r="C729" s="25" t="s">
        <v>1031</v>
      </c>
      <c r="D729" s="25" t="s">
        <v>3715</v>
      </c>
      <c r="E729" s="25" t="s">
        <v>5166</v>
      </c>
      <c r="F729" s="30">
        <v>44775</v>
      </c>
      <c r="G729" s="30">
        <v>44409</v>
      </c>
      <c r="H729" s="123">
        <v>95750</v>
      </c>
      <c r="I729" s="123">
        <v>95750</v>
      </c>
      <c r="J729" s="25" t="s">
        <v>19</v>
      </c>
      <c r="K729" s="25" t="s">
        <v>16</v>
      </c>
      <c r="L729" s="124" t="s">
        <v>5100</v>
      </c>
    </row>
    <row r="730" spans="1:12" ht="42.75" customHeight="1">
      <c r="A730" s="122">
        <f t="shared" si="14"/>
        <v>729</v>
      </c>
      <c r="B730" s="30">
        <v>44761.621527777781</v>
      </c>
      <c r="C730" s="25" t="s">
        <v>1031</v>
      </c>
      <c r="D730" s="25" t="s">
        <v>1831</v>
      </c>
      <c r="E730" s="25" t="s">
        <v>5167</v>
      </c>
      <c r="F730" s="30">
        <v>44775</v>
      </c>
      <c r="G730" s="30">
        <v>44409</v>
      </c>
      <c r="H730" s="123">
        <v>25100</v>
      </c>
      <c r="I730" s="123">
        <v>30000</v>
      </c>
      <c r="J730" s="25" t="s">
        <v>37</v>
      </c>
      <c r="K730" s="25" t="s">
        <v>16</v>
      </c>
      <c r="L730" s="124" t="s">
        <v>5100</v>
      </c>
    </row>
    <row r="731" spans="1:12" ht="42.75" customHeight="1">
      <c r="A731" s="122">
        <f t="shared" si="14"/>
        <v>730</v>
      </c>
      <c r="B731" s="30">
        <v>44761.624305555553</v>
      </c>
      <c r="C731" s="25" t="s">
        <v>1031</v>
      </c>
      <c r="D731" s="25" t="s">
        <v>5168</v>
      </c>
      <c r="E731" s="25" t="s">
        <v>5169</v>
      </c>
      <c r="F731" s="30">
        <v>44775</v>
      </c>
      <c r="G731" s="30">
        <v>44378</v>
      </c>
      <c r="H731" s="123">
        <v>32000</v>
      </c>
      <c r="I731" s="123">
        <v>35000</v>
      </c>
      <c r="J731" s="25" t="s">
        <v>51</v>
      </c>
      <c r="K731" s="25" t="s">
        <v>16</v>
      </c>
      <c r="L731" s="124" t="s">
        <v>5100</v>
      </c>
    </row>
    <row r="732" spans="1:12" ht="42.75" customHeight="1">
      <c r="A732" s="122">
        <f t="shared" si="14"/>
        <v>731</v>
      </c>
      <c r="B732" s="30">
        <v>44762.460416666669</v>
      </c>
      <c r="C732" s="25" t="s">
        <v>1031</v>
      </c>
      <c r="D732" s="25" t="s">
        <v>1010</v>
      </c>
      <c r="E732" s="25" t="s">
        <v>5170</v>
      </c>
      <c r="F732" s="30">
        <v>44776</v>
      </c>
      <c r="G732" s="30">
        <v>44470</v>
      </c>
      <c r="H732" s="123">
        <v>35000</v>
      </c>
      <c r="I732" s="123">
        <v>40000</v>
      </c>
      <c r="J732" s="25" t="s">
        <v>19</v>
      </c>
      <c r="K732" s="25" t="s">
        <v>16</v>
      </c>
      <c r="L732" s="124" t="s">
        <v>5100</v>
      </c>
    </row>
    <row r="733" spans="1:12" ht="42.75" customHeight="1">
      <c r="A733" s="122">
        <f t="shared" si="14"/>
        <v>732</v>
      </c>
      <c r="B733" s="30">
        <v>44762.468055555553</v>
      </c>
      <c r="C733" s="25" t="s">
        <v>1031</v>
      </c>
      <c r="D733" s="25" t="s">
        <v>5171</v>
      </c>
      <c r="E733" s="25" t="s">
        <v>5172</v>
      </c>
      <c r="F733" s="30">
        <v>44776</v>
      </c>
      <c r="G733" s="30">
        <v>44409</v>
      </c>
      <c r="H733" s="123">
        <v>30000</v>
      </c>
      <c r="I733" s="123">
        <v>30000</v>
      </c>
      <c r="J733" s="25" t="s">
        <v>37</v>
      </c>
      <c r="K733" s="25" t="s">
        <v>16</v>
      </c>
      <c r="L733" s="124" t="s">
        <v>5100</v>
      </c>
    </row>
    <row r="734" spans="1:12" ht="42.75" customHeight="1">
      <c r="A734" s="122">
        <f t="shared" si="14"/>
        <v>733</v>
      </c>
      <c r="B734" s="30">
        <v>44785.580555555556</v>
      </c>
      <c r="C734" s="25" t="s">
        <v>1031</v>
      </c>
      <c r="D734" s="25" t="s">
        <v>2172</v>
      </c>
      <c r="E734" s="25" t="s">
        <v>5173</v>
      </c>
      <c r="F734" s="30">
        <v>44799</v>
      </c>
      <c r="G734" s="30">
        <v>44774</v>
      </c>
      <c r="H734" s="123">
        <v>33000</v>
      </c>
      <c r="I734" s="123">
        <v>60000</v>
      </c>
      <c r="J734" s="25" t="s">
        <v>64</v>
      </c>
      <c r="K734" s="25" t="s">
        <v>16</v>
      </c>
      <c r="L734" s="124"/>
    </row>
    <row r="735" spans="1:12" ht="42.75" customHeight="1">
      <c r="A735" s="122">
        <f t="shared" si="14"/>
        <v>734</v>
      </c>
      <c r="B735" s="30">
        <v>44796.691666666666</v>
      </c>
      <c r="C735" s="25" t="s">
        <v>1086</v>
      </c>
      <c r="D735" s="25" t="s">
        <v>1090</v>
      </c>
      <c r="E735" s="25" t="s">
        <v>1841</v>
      </c>
      <c r="F735" s="30">
        <f>Table1[[#This Row],[Submission Date]]+14</f>
        <v>43615</v>
      </c>
      <c r="G735" s="30">
        <v>44622</v>
      </c>
      <c r="H735" s="123">
        <v>75000</v>
      </c>
      <c r="I735" s="123">
        <v>100000</v>
      </c>
      <c r="J735" s="25" t="s">
        <v>19</v>
      </c>
      <c r="K735" s="25" t="s">
        <v>16</v>
      </c>
      <c r="L735" s="124" t="s">
        <v>5097</v>
      </c>
    </row>
    <row r="736" spans="1:12" ht="42.75" customHeight="1">
      <c r="A736" s="122">
        <f t="shared" si="14"/>
        <v>735</v>
      </c>
      <c r="B736" s="30">
        <v>44796.722916666666</v>
      </c>
      <c r="C736" s="25" t="s">
        <v>1086</v>
      </c>
      <c r="D736" s="25" t="s">
        <v>1096</v>
      </c>
      <c r="E736" s="25" t="s">
        <v>789</v>
      </c>
      <c r="F736" s="30">
        <f>Table1[[#This Row],[Submission Date]]+14</f>
        <v>43628</v>
      </c>
      <c r="G736" s="30">
        <v>44743</v>
      </c>
      <c r="H736" s="123">
        <v>253175</v>
      </c>
      <c r="I736" s="123">
        <v>300000</v>
      </c>
      <c r="J736" s="25" t="s">
        <v>19</v>
      </c>
      <c r="K736" s="25" t="s">
        <v>16</v>
      </c>
      <c r="L736" s="124"/>
    </row>
    <row r="737" spans="1:12" ht="42.75" customHeight="1">
      <c r="A737" s="122">
        <f t="shared" si="14"/>
        <v>736</v>
      </c>
      <c r="B737" s="30">
        <v>44774.518750000003</v>
      </c>
      <c r="C737" s="25" t="s">
        <v>1086</v>
      </c>
      <c r="D737" s="25" t="s">
        <v>256</v>
      </c>
      <c r="E737" s="25" t="s">
        <v>2066</v>
      </c>
      <c r="F737" s="30">
        <v>44788</v>
      </c>
      <c r="G737" s="30">
        <v>44484</v>
      </c>
      <c r="H737" s="123">
        <v>516058</v>
      </c>
      <c r="I737" s="123">
        <v>516058</v>
      </c>
      <c r="J737" s="25" t="s">
        <v>19</v>
      </c>
      <c r="K737" s="25" t="s">
        <v>16</v>
      </c>
      <c r="L737" s="124" t="s">
        <v>5100</v>
      </c>
    </row>
    <row r="738" spans="1:12" ht="42.75" customHeight="1">
      <c r="A738" s="122">
        <f t="shared" si="14"/>
        <v>737</v>
      </c>
      <c r="B738" s="30">
        <v>44774.520138888889</v>
      </c>
      <c r="C738" s="25" t="s">
        <v>1086</v>
      </c>
      <c r="D738" s="25" t="s">
        <v>1104</v>
      </c>
      <c r="E738" s="25" t="s">
        <v>4879</v>
      </c>
      <c r="F738" s="30">
        <v>44788</v>
      </c>
      <c r="G738" s="30">
        <v>44603</v>
      </c>
      <c r="H738" s="123">
        <v>125664</v>
      </c>
      <c r="I738" s="123">
        <v>125664</v>
      </c>
      <c r="J738" s="25" t="s">
        <v>19</v>
      </c>
      <c r="K738" s="25" t="s">
        <v>16</v>
      </c>
      <c r="L738" s="124" t="s">
        <v>5097</v>
      </c>
    </row>
    <row r="739" spans="1:12" ht="42.75" customHeight="1">
      <c r="A739" s="122">
        <f t="shared" si="14"/>
        <v>738</v>
      </c>
      <c r="B739" s="30">
        <v>44796.740972222222</v>
      </c>
      <c r="C739" s="25" t="s">
        <v>1086</v>
      </c>
      <c r="D739" s="25" t="s">
        <v>3214</v>
      </c>
      <c r="E739" s="25" t="s">
        <v>996</v>
      </c>
      <c r="F739" s="30">
        <f>Table1[[#This Row],[Submission Date]]+14</f>
        <v>43628</v>
      </c>
      <c r="G739" s="30">
        <v>44743</v>
      </c>
      <c r="H739" s="123">
        <v>205734</v>
      </c>
      <c r="I739" s="123">
        <v>205734</v>
      </c>
      <c r="J739" s="25" t="s">
        <v>19</v>
      </c>
      <c r="K739" s="25" t="s">
        <v>16</v>
      </c>
      <c r="L739" s="124"/>
    </row>
    <row r="740" spans="1:12" ht="42.75" customHeight="1">
      <c r="A740" s="122">
        <f t="shared" si="14"/>
        <v>739</v>
      </c>
      <c r="B740" s="30">
        <v>44796.74722222222</v>
      </c>
      <c r="C740" s="25" t="s">
        <v>1086</v>
      </c>
      <c r="D740" s="25" t="s">
        <v>76</v>
      </c>
      <c r="E740" s="25" t="s">
        <v>4777</v>
      </c>
      <c r="F740" s="30">
        <f>Table1[[#This Row],[Submission Date]]+14</f>
        <v>43628</v>
      </c>
      <c r="G740" s="30">
        <v>44743</v>
      </c>
      <c r="H740" s="123">
        <v>25000</v>
      </c>
      <c r="I740" s="123">
        <v>80000</v>
      </c>
      <c r="J740" s="25" t="s">
        <v>19</v>
      </c>
      <c r="K740" s="25" t="s">
        <v>16</v>
      </c>
      <c r="L740" s="124"/>
    </row>
    <row r="741" spans="1:12" ht="42.75" customHeight="1">
      <c r="A741" s="122">
        <f t="shared" si="14"/>
        <v>740</v>
      </c>
      <c r="B741" s="30">
        <v>44743.37222222222</v>
      </c>
      <c r="C741" s="25" t="s">
        <v>1112</v>
      </c>
      <c r="D741" s="25" t="s">
        <v>3214</v>
      </c>
      <c r="E741" s="25" t="s">
        <v>85</v>
      </c>
      <c r="F741" s="30">
        <v>44760</v>
      </c>
      <c r="G741" s="30">
        <v>44757</v>
      </c>
      <c r="H741" s="123">
        <v>25000</v>
      </c>
      <c r="I741" s="123">
        <v>100000</v>
      </c>
      <c r="J741" s="25" t="s">
        <v>19</v>
      </c>
      <c r="K741" s="25" t="s">
        <v>16</v>
      </c>
      <c r="L741" s="124"/>
    </row>
    <row r="742" spans="1:12" ht="42.75" customHeight="1">
      <c r="A742" s="122">
        <f t="shared" si="14"/>
        <v>741</v>
      </c>
      <c r="B742" s="30">
        <v>44748.37777777778</v>
      </c>
      <c r="C742" s="25" t="s">
        <v>1112</v>
      </c>
      <c r="D742" s="25" t="s">
        <v>5174</v>
      </c>
      <c r="E742" s="25" t="s">
        <v>5175</v>
      </c>
      <c r="F742" s="30">
        <v>44762</v>
      </c>
      <c r="G742" s="30">
        <v>44750</v>
      </c>
      <c r="H742" s="123">
        <v>45000</v>
      </c>
      <c r="I742" s="123">
        <v>55000</v>
      </c>
      <c r="J742" s="25" t="s">
        <v>61</v>
      </c>
      <c r="K742" s="25" t="s">
        <v>16</v>
      </c>
      <c r="L742" s="124"/>
    </row>
    <row r="743" spans="1:12" ht="42.75" customHeight="1">
      <c r="A743" s="122">
        <f t="shared" si="14"/>
        <v>742</v>
      </c>
      <c r="B743" s="30">
        <v>44771.511111111111</v>
      </c>
      <c r="C743" s="25" t="s">
        <v>1112</v>
      </c>
      <c r="D743" s="25" t="s">
        <v>1865</v>
      </c>
      <c r="E743" s="25" t="s">
        <v>815</v>
      </c>
      <c r="F743" s="30">
        <v>44785</v>
      </c>
      <c r="G743" s="30">
        <v>44788</v>
      </c>
      <c r="H743" s="123">
        <v>80000</v>
      </c>
      <c r="I743" s="123">
        <v>85000</v>
      </c>
      <c r="J743" s="25" t="s">
        <v>37</v>
      </c>
      <c r="K743" s="25" t="s">
        <v>16</v>
      </c>
      <c r="L743" s="124"/>
    </row>
    <row r="744" spans="1:12" ht="42.75" customHeight="1">
      <c r="A744" s="122">
        <f t="shared" si="14"/>
        <v>743</v>
      </c>
      <c r="B744" s="30">
        <v>44796.48541666667</v>
      </c>
      <c r="C744" s="25" t="s">
        <v>1112</v>
      </c>
      <c r="D744" s="25" t="s">
        <v>514</v>
      </c>
      <c r="E744" s="25" t="s">
        <v>5176</v>
      </c>
      <c r="F744" s="30">
        <v>44811</v>
      </c>
      <c r="G744" s="30">
        <v>44806</v>
      </c>
      <c r="H744" s="123">
        <v>25000</v>
      </c>
      <c r="I744" s="123">
        <v>200000</v>
      </c>
      <c r="J744" s="25" t="s">
        <v>19</v>
      </c>
      <c r="K744" s="25" t="s">
        <v>16</v>
      </c>
      <c r="L744" s="124"/>
    </row>
    <row r="745" spans="1:12" ht="42.75" customHeight="1">
      <c r="A745" s="122">
        <f t="shared" si="14"/>
        <v>744</v>
      </c>
      <c r="B745" s="30">
        <v>44776.51458333333</v>
      </c>
      <c r="C745" s="25" t="s">
        <v>1198</v>
      </c>
      <c r="D745" s="25" t="s">
        <v>3214</v>
      </c>
      <c r="E745" s="25" t="s">
        <v>5177</v>
      </c>
      <c r="F745" s="30">
        <v>44790</v>
      </c>
      <c r="G745" s="30">
        <v>44774</v>
      </c>
      <c r="H745" s="123">
        <v>25000</v>
      </c>
      <c r="I745" s="123">
        <v>30000</v>
      </c>
      <c r="J745" s="25" t="s">
        <v>216</v>
      </c>
      <c r="K745" s="25" t="s">
        <v>16</v>
      </c>
      <c r="L745" s="124"/>
    </row>
    <row r="746" spans="1:12" ht="42.75" customHeight="1">
      <c r="A746" s="122">
        <f t="shared" si="14"/>
        <v>745</v>
      </c>
      <c r="B746" s="30">
        <v>44781.628472222219</v>
      </c>
      <c r="C746" s="25" t="s">
        <v>1198</v>
      </c>
      <c r="D746" s="25" t="s">
        <v>283</v>
      </c>
      <c r="E746" s="25" t="s">
        <v>5178</v>
      </c>
      <c r="F746" s="30">
        <f>Table1[[#This Row],[Submission Date]]+14</f>
        <v>43628</v>
      </c>
      <c r="G746" s="30">
        <v>44805</v>
      </c>
      <c r="H746" s="123">
        <v>75000</v>
      </c>
      <c r="I746" s="123">
        <v>85000</v>
      </c>
      <c r="J746" s="25" t="s">
        <v>15</v>
      </c>
      <c r="K746" s="25" t="s">
        <v>16</v>
      </c>
      <c r="L746" s="124"/>
    </row>
    <row r="747" spans="1:12" ht="42.75" customHeight="1">
      <c r="A747" s="122">
        <f t="shared" si="14"/>
        <v>746</v>
      </c>
      <c r="B747" s="30">
        <v>44740.816666666666</v>
      </c>
      <c r="C747" s="25" t="s">
        <v>1276</v>
      </c>
      <c r="D747" s="25" t="s">
        <v>5179</v>
      </c>
      <c r="E747" s="25" t="s">
        <v>50</v>
      </c>
      <c r="F747" s="30">
        <v>44755</v>
      </c>
      <c r="G747" s="30">
        <v>44770</v>
      </c>
      <c r="H747" s="123">
        <v>81217</v>
      </c>
      <c r="I747" s="123">
        <v>120000</v>
      </c>
      <c r="J747" s="25" t="s">
        <v>15</v>
      </c>
      <c r="K747" s="25" t="s">
        <v>16</v>
      </c>
      <c r="L747" s="124"/>
    </row>
    <row r="748" spans="1:12" ht="42.75" customHeight="1">
      <c r="A748" s="122">
        <f t="shared" si="14"/>
        <v>747</v>
      </c>
      <c r="B748" s="30">
        <v>44740.902083333334</v>
      </c>
      <c r="C748" s="25" t="s">
        <v>1276</v>
      </c>
      <c r="D748" s="25" t="s">
        <v>1336</v>
      </c>
      <c r="E748" s="25" t="s">
        <v>1320</v>
      </c>
      <c r="F748" s="30">
        <v>44756</v>
      </c>
      <c r="G748" s="30">
        <v>44756</v>
      </c>
      <c r="H748" s="123">
        <v>32000</v>
      </c>
      <c r="I748" s="123">
        <v>40000</v>
      </c>
      <c r="J748" s="25" t="s">
        <v>19</v>
      </c>
      <c r="K748" s="25" t="s">
        <v>16</v>
      </c>
      <c r="L748" s="124"/>
    </row>
    <row r="749" spans="1:12" ht="42.75" customHeight="1">
      <c r="A749" s="122">
        <f t="shared" si="14"/>
        <v>748</v>
      </c>
      <c r="B749" s="30">
        <v>44740.911805555559</v>
      </c>
      <c r="C749" s="25" t="s">
        <v>1276</v>
      </c>
      <c r="D749" s="25" t="s">
        <v>76</v>
      </c>
      <c r="E749" s="25" t="s">
        <v>5180</v>
      </c>
      <c r="F749" s="30">
        <v>44756</v>
      </c>
      <c r="G749" s="30">
        <v>44757</v>
      </c>
      <c r="H749" s="123">
        <v>50000</v>
      </c>
      <c r="I749" s="123">
        <v>300000</v>
      </c>
      <c r="J749" s="25" t="s">
        <v>19</v>
      </c>
      <c r="K749" s="25" t="s">
        <v>16</v>
      </c>
      <c r="L749" s="124"/>
    </row>
    <row r="750" spans="1:12" ht="42.75" customHeight="1">
      <c r="A750" s="122">
        <f t="shared" si="14"/>
        <v>749</v>
      </c>
      <c r="B750" s="30">
        <v>44757.348611111112</v>
      </c>
      <c r="C750" s="25" t="s">
        <v>1276</v>
      </c>
      <c r="D750" s="25" t="s">
        <v>1277</v>
      </c>
      <c r="E750" s="25" t="s">
        <v>5181</v>
      </c>
      <c r="F750" s="30">
        <v>44771</v>
      </c>
      <c r="G750" s="30">
        <v>44774</v>
      </c>
      <c r="H750" s="123">
        <v>90000</v>
      </c>
      <c r="I750" s="123">
        <v>95000</v>
      </c>
      <c r="J750" s="25" t="s">
        <v>37</v>
      </c>
      <c r="K750" s="25" t="s">
        <v>16</v>
      </c>
      <c r="L750" s="124"/>
    </row>
    <row r="751" spans="1:12" ht="42.75" customHeight="1">
      <c r="A751" s="122">
        <f t="shared" si="14"/>
        <v>750</v>
      </c>
      <c r="B751" s="30">
        <v>44757.35</v>
      </c>
      <c r="C751" s="25" t="s">
        <v>1276</v>
      </c>
      <c r="D751" s="25" t="s">
        <v>349</v>
      </c>
      <c r="E751" s="25" t="s">
        <v>559</v>
      </c>
      <c r="F751" s="30">
        <v>44771</v>
      </c>
      <c r="G751" s="30">
        <v>44774</v>
      </c>
      <c r="H751" s="123">
        <v>25000</v>
      </c>
      <c r="I751" s="123">
        <v>35000</v>
      </c>
      <c r="J751" s="25" t="s">
        <v>37</v>
      </c>
      <c r="K751" s="25" t="s">
        <v>16</v>
      </c>
      <c r="L751" s="124"/>
    </row>
    <row r="752" spans="1:12" ht="42.75" customHeight="1">
      <c r="A752" s="122">
        <f t="shared" si="14"/>
        <v>751</v>
      </c>
      <c r="B752" s="30">
        <v>44757.737500000003</v>
      </c>
      <c r="C752" s="25" t="s">
        <v>1276</v>
      </c>
      <c r="D752" s="25" t="s">
        <v>1346</v>
      </c>
      <c r="E752" s="25" t="s">
        <v>1347</v>
      </c>
      <c r="F752" s="30">
        <v>44771</v>
      </c>
      <c r="G752" s="30">
        <v>44774</v>
      </c>
      <c r="H752" s="123">
        <v>25000</v>
      </c>
      <c r="I752" s="123">
        <v>30000</v>
      </c>
      <c r="J752" s="25" t="s">
        <v>19</v>
      </c>
      <c r="K752" s="25" t="s">
        <v>16</v>
      </c>
      <c r="L752" s="124"/>
    </row>
    <row r="753" spans="1:12" ht="42.75" customHeight="1">
      <c r="A753" s="122">
        <f t="shared" si="14"/>
        <v>752</v>
      </c>
      <c r="B753" s="30">
        <v>44757.743055555555</v>
      </c>
      <c r="C753" s="25" t="s">
        <v>1276</v>
      </c>
      <c r="D753" s="25" t="s">
        <v>765</v>
      </c>
      <c r="E753" s="25" t="s">
        <v>2633</v>
      </c>
      <c r="F753" s="30">
        <v>44771</v>
      </c>
      <c r="G753" s="30">
        <v>44774</v>
      </c>
      <c r="H753" s="123">
        <v>900000</v>
      </c>
      <c r="I753" s="123">
        <v>1200000</v>
      </c>
      <c r="J753" s="25" t="s">
        <v>19</v>
      </c>
      <c r="K753" s="25" t="s">
        <v>16</v>
      </c>
      <c r="L753" s="124"/>
    </row>
    <row r="754" spans="1:12" ht="42.75" customHeight="1">
      <c r="A754" s="122">
        <f t="shared" si="14"/>
        <v>753</v>
      </c>
      <c r="B754" s="30">
        <v>44757.752083333333</v>
      </c>
      <c r="C754" s="25" t="s">
        <v>1276</v>
      </c>
      <c r="D754" s="25" t="s">
        <v>179</v>
      </c>
      <c r="E754" s="25" t="s">
        <v>4605</v>
      </c>
      <c r="F754" s="30">
        <v>44771</v>
      </c>
      <c r="G754" s="30">
        <v>44774</v>
      </c>
      <c r="H754" s="123">
        <v>1000000</v>
      </c>
      <c r="I754" s="123">
        <v>1300000</v>
      </c>
      <c r="J754" s="25" t="s">
        <v>19</v>
      </c>
      <c r="K754" s="25" t="s">
        <v>16</v>
      </c>
      <c r="L754" s="124"/>
    </row>
    <row r="755" spans="1:12" ht="42.75" customHeight="1">
      <c r="A755" s="122">
        <f t="shared" si="14"/>
        <v>754</v>
      </c>
      <c r="B755" s="30">
        <v>44761.87777777778</v>
      </c>
      <c r="C755" s="25" t="s">
        <v>1276</v>
      </c>
      <c r="D755" s="25" t="s">
        <v>1323</v>
      </c>
      <c r="E755" s="25" t="s">
        <v>2633</v>
      </c>
      <c r="F755" s="30">
        <v>44776</v>
      </c>
      <c r="G755" s="30">
        <v>44776</v>
      </c>
      <c r="H755" s="123">
        <v>25000</v>
      </c>
      <c r="I755" s="123">
        <v>50000</v>
      </c>
      <c r="J755" s="25" t="s">
        <v>19</v>
      </c>
      <c r="K755" s="25" t="s">
        <v>16</v>
      </c>
      <c r="L755" s="124"/>
    </row>
    <row r="756" spans="1:12" ht="42.75" customHeight="1">
      <c r="A756" s="122">
        <f t="shared" si="14"/>
        <v>755</v>
      </c>
      <c r="B756" s="30">
        <v>44762.836805555555</v>
      </c>
      <c r="C756" s="25" t="s">
        <v>1276</v>
      </c>
      <c r="D756" s="25" t="s">
        <v>2185</v>
      </c>
      <c r="E756" s="25" t="s">
        <v>1334</v>
      </c>
      <c r="F756" s="30">
        <v>44777</v>
      </c>
      <c r="G756" s="30">
        <v>44428</v>
      </c>
      <c r="H756" s="123">
        <v>34688</v>
      </c>
      <c r="I756" s="123">
        <v>34688</v>
      </c>
      <c r="J756" s="25" t="s">
        <v>19</v>
      </c>
      <c r="K756" s="25" t="s">
        <v>16</v>
      </c>
      <c r="L756" s="124" t="s">
        <v>5100</v>
      </c>
    </row>
    <row r="757" spans="1:12" ht="42.75" customHeight="1">
      <c r="A757" s="122">
        <f t="shared" si="14"/>
        <v>756</v>
      </c>
      <c r="B757" s="30">
        <v>44762.834722222222</v>
      </c>
      <c r="C757" s="25" t="s">
        <v>1276</v>
      </c>
      <c r="D757" s="25" t="s">
        <v>2185</v>
      </c>
      <c r="E757" s="25" t="s">
        <v>1334</v>
      </c>
      <c r="F757" s="30">
        <v>44777</v>
      </c>
      <c r="G757" s="30">
        <v>44793</v>
      </c>
      <c r="H757" s="123">
        <v>25000</v>
      </c>
      <c r="I757" s="123">
        <v>50000</v>
      </c>
      <c r="J757" s="25" t="s">
        <v>19</v>
      </c>
      <c r="K757" s="25" t="s">
        <v>16</v>
      </c>
      <c r="L757" s="124"/>
    </row>
    <row r="758" spans="1:12" ht="42.75" customHeight="1">
      <c r="A758" s="122">
        <f t="shared" si="14"/>
        <v>757</v>
      </c>
      <c r="B758" s="30">
        <v>44762.838888888888</v>
      </c>
      <c r="C758" s="25" t="s">
        <v>1276</v>
      </c>
      <c r="D758" s="25" t="s">
        <v>1302</v>
      </c>
      <c r="E758" s="25" t="s">
        <v>1303</v>
      </c>
      <c r="F758" s="30">
        <v>44777</v>
      </c>
      <c r="G758" s="30">
        <v>44378</v>
      </c>
      <c r="H758" s="123">
        <v>25000</v>
      </c>
      <c r="I758" s="123">
        <v>65000</v>
      </c>
      <c r="J758" s="25" t="s">
        <v>19</v>
      </c>
      <c r="K758" s="25" t="s">
        <v>16</v>
      </c>
      <c r="L758" s="124" t="s">
        <v>5100</v>
      </c>
    </row>
    <row r="759" spans="1:12" ht="42.75" customHeight="1">
      <c r="A759" s="122">
        <f t="shared" si="14"/>
        <v>758</v>
      </c>
      <c r="B759" s="30">
        <v>44762.839583333334</v>
      </c>
      <c r="C759" s="25" t="s">
        <v>1276</v>
      </c>
      <c r="D759" s="25" t="s">
        <v>1302</v>
      </c>
      <c r="E759" s="25" t="s">
        <v>1303</v>
      </c>
      <c r="F759" s="30">
        <v>44777</v>
      </c>
      <c r="G759" s="30">
        <v>44743</v>
      </c>
      <c r="H759" s="123">
        <v>25000</v>
      </c>
      <c r="I759" s="123">
        <v>65000</v>
      </c>
      <c r="J759" s="25" t="s">
        <v>19</v>
      </c>
      <c r="K759" s="25" t="s">
        <v>16</v>
      </c>
      <c r="L759" s="124"/>
    </row>
    <row r="760" spans="1:12" ht="42.75" customHeight="1">
      <c r="A760" s="122">
        <f t="shared" si="14"/>
        <v>759</v>
      </c>
      <c r="B760" s="30">
        <v>44762.85</v>
      </c>
      <c r="C760" s="25" t="s">
        <v>1276</v>
      </c>
      <c r="D760" s="25" t="s">
        <v>2130</v>
      </c>
      <c r="E760" s="25" t="s">
        <v>5182</v>
      </c>
      <c r="F760" s="30">
        <v>44777</v>
      </c>
      <c r="G760" s="30">
        <v>44426</v>
      </c>
      <c r="H760" s="123">
        <v>25000</v>
      </c>
      <c r="I760" s="123">
        <v>60000</v>
      </c>
      <c r="J760" s="25" t="s">
        <v>51</v>
      </c>
      <c r="K760" s="25" t="s">
        <v>16</v>
      </c>
      <c r="L760" s="124" t="s">
        <v>5100</v>
      </c>
    </row>
    <row r="761" spans="1:12" ht="42.75" customHeight="1">
      <c r="A761" s="122">
        <f t="shared" si="14"/>
        <v>760</v>
      </c>
      <c r="B761" s="30">
        <v>44762.852083333331</v>
      </c>
      <c r="C761" s="25" t="s">
        <v>1276</v>
      </c>
      <c r="D761" s="25" t="s">
        <v>1313</v>
      </c>
      <c r="E761" s="25" t="s">
        <v>5183</v>
      </c>
      <c r="F761" s="30">
        <v>44777</v>
      </c>
      <c r="G761" s="30">
        <v>44378</v>
      </c>
      <c r="H761" s="123">
        <v>45000</v>
      </c>
      <c r="I761" s="123">
        <v>60000</v>
      </c>
      <c r="J761" s="25" t="s">
        <v>19</v>
      </c>
      <c r="K761" s="25" t="s">
        <v>16</v>
      </c>
      <c r="L761" s="124" t="s">
        <v>5100</v>
      </c>
    </row>
    <row r="762" spans="1:12" ht="42.75" customHeight="1">
      <c r="A762" s="122">
        <f t="shared" si="14"/>
        <v>761</v>
      </c>
      <c r="B762" s="30">
        <v>44762.856249999997</v>
      </c>
      <c r="C762" s="25" t="s">
        <v>1276</v>
      </c>
      <c r="D762" s="25" t="s">
        <v>5184</v>
      </c>
      <c r="E762" s="25" t="s">
        <v>4436</v>
      </c>
      <c r="F762" s="30">
        <v>44777</v>
      </c>
      <c r="G762" s="30">
        <v>44743</v>
      </c>
      <c r="H762" s="123">
        <v>25000</v>
      </c>
      <c r="I762" s="123">
        <v>90000</v>
      </c>
      <c r="J762" s="25" t="s">
        <v>51</v>
      </c>
      <c r="K762" s="25" t="s">
        <v>16</v>
      </c>
      <c r="L762" s="124"/>
    </row>
    <row r="763" spans="1:12" ht="42.75" customHeight="1">
      <c r="A763" s="122">
        <f t="shared" si="14"/>
        <v>762</v>
      </c>
      <c r="B763" s="30">
        <v>44762.863194444442</v>
      </c>
      <c r="C763" s="25" t="s">
        <v>1276</v>
      </c>
      <c r="D763" s="25" t="s">
        <v>5185</v>
      </c>
      <c r="E763" s="25" t="s">
        <v>4436</v>
      </c>
      <c r="F763" s="30">
        <v>44777</v>
      </c>
      <c r="G763" s="30">
        <v>44776</v>
      </c>
      <c r="H763" s="123">
        <v>25000</v>
      </c>
      <c r="I763" s="123">
        <v>90000</v>
      </c>
      <c r="J763" s="25" t="s">
        <v>51</v>
      </c>
      <c r="K763" s="25" t="s">
        <v>16</v>
      </c>
      <c r="L763" s="124"/>
    </row>
    <row r="764" spans="1:12" ht="42.75" customHeight="1">
      <c r="A764" s="122">
        <f t="shared" si="14"/>
        <v>763</v>
      </c>
      <c r="B764" s="30">
        <v>44762.870138888888</v>
      </c>
      <c r="C764" s="25" t="s">
        <v>1276</v>
      </c>
      <c r="D764" s="25" t="s">
        <v>5186</v>
      </c>
      <c r="E764" s="25" t="s">
        <v>1286</v>
      </c>
      <c r="F764" s="30">
        <v>44777</v>
      </c>
      <c r="G764" s="30">
        <v>44438</v>
      </c>
      <c r="H764" s="123">
        <v>25000</v>
      </c>
      <c r="I764" s="123">
        <v>40000</v>
      </c>
      <c r="J764" s="25" t="s">
        <v>51</v>
      </c>
      <c r="K764" s="25" t="s">
        <v>16</v>
      </c>
      <c r="L764" s="124" t="s">
        <v>5100</v>
      </c>
    </row>
    <row r="765" spans="1:12" ht="42.75" customHeight="1">
      <c r="A765" s="122">
        <f t="shared" si="14"/>
        <v>764</v>
      </c>
      <c r="B765" s="30">
        <v>44762.87777777778</v>
      </c>
      <c r="C765" s="25" t="s">
        <v>1276</v>
      </c>
      <c r="D765" s="25" t="s">
        <v>188</v>
      </c>
      <c r="E765" s="25" t="s">
        <v>198</v>
      </c>
      <c r="F765" s="30">
        <v>44777</v>
      </c>
      <c r="G765" s="30">
        <v>44363</v>
      </c>
      <c r="H765" s="123">
        <v>96000</v>
      </c>
      <c r="I765" s="123">
        <v>110000</v>
      </c>
      <c r="J765" s="25" t="s">
        <v>73</v>
      </c>
      <c r="K765" s="25" t="s">
        <v>16</v>
      </c>
      <c r="L765" s="124" t="s">
        <v>5100</v>
      </c>
    </row>
    <row r="766" spans="1:12" ht="42.75" customHeight="1">
      <c r="A766" s="122">
        <f t="shared" si="14"/>
        <v>765</v>
      </c>
      <c r="B766" s="30">
        <v>44762.878472222219</v>
      </c>
      <c r="C766" s="25" t="s">
        <v>1276</v>
      </c>
      <c r="D766" s="25" t="s">
        <v>188</v>
      </c>
      <c r="E766" s="25" t="s">
        <v>198</v>
      </c>
      <c r="F766" s="30">
        <v>44777</v>
      </c>
      <c r="G766" s="30">
        <v>44728</v>
      </c>
      <c r="H766" s="123">
        <v>96000</v>
      </c>
      <c r="I766" s="123">
        <v>110000</v>
      </c>
      <c r="J766" s="25" t="s">
        <v>19</v>
      </c>
      <c r="K766" s="25" t="s">
        <v>16</v>
      </c>
      <c r="L766" s="124" t="s">
        <v>5097</v>
      </c>
    </row>
    <row r="767" spans="1:12" ht="42.75" customHeight="1">
      <c r="A767" s="122">
        <f t="shared" si="14"/>
        <v>766</v>
      </c>
      <c r="B767" s="30">
        <v>44762.884027777778</v>
      </c>
      <c r="C767" s="25" t="s">
        <v>1276</v>
      </c>
      <c r="D767" s="25" t="s">
        <v>1371</v>
      </c>
      <c r="E767" s="25" t="s">
        <v>1372</v>
      </c>
      <c r="F767" s="30">
        <v>44777</v>
      </c>
      <c r="G767" s="30">
        <v>44378</v>
      </c>
      <c r="H767" s="123">
        <v>105000</v>
      </c>
      <c r="I767" s="123">
        <v>110000</v>
      </c>
      <c r="J767" s="25" t="s">
        <v>19</v>
      </c>
      <c r="K767" s="25" t="s">
        <v>16</v>
      </c>
      <c r="L767" s="124" t="s">
        <v>5100</v>
      </c>
    </row>
    <row r="768" spans="1:12" ht="42.75" customHeight="1">
      <c r="A768" s="122">
        <f t="shared" si="14"/>
        <v>767</v>
      </c>
      <c r="B768" s="30">
        <v>44762.884722222225</v>
      </c>
      <c r="C768" s="25" t="s">
        <v>1276</v>
      </c>
      <c r="D768" s="25" t="s">
        <v>1371</v>
      </c>
      <c r="E768" s="25" t="s">
        <v>1372</v>
      </c>
      <c r="F768" s="30">
        <v>44777</v>
      </c>
      <c r="G768" s="30">
        <v>44743</v>
      </c>
      <c r="H768" s="123">
        <v>105000</v>
      </c>
      <c r="I768" s="123">
        <v>110000</v>
      </c>
      <c r="J768" s="25" t="s">
        <v>19</v>
      </c>
      <c r="K768" s="25" t="s">
        <v>16</v>
      </c>
      <c r="L768" s="124"/>
    </row>
    <row r="769" spans="1:12" ht="42.75" customHeight="1">
      <c r="A769" s="122">
        <f t="shared" si="14"/>
        <v>768</v>
      </c>
      <c r="B769" s="30">
        <v>44762.887499999997</v>
      </c>
      <c r="C769" s="25" t="s">
        <v>1276</v>
      </c>
      <c r="D769" s="25" t="s">
        <v>123</v>
      </c>
      <c r="E769" s="25" t="s">
        <v>3374</v>
      </c>
      <c r="F769" s="30">
        <v>44777</v>
      </c>
      <c r="G769" s="30">
        <v>44378</v>
      </c>
      <c r="H769" s="123">
        <v>2200000</v>
      </c>
      <c r="I769" s="123">
        <v>2600000</v>
      </c>
      <c r="J769" s="25" t="s">
        <v>19</v>
      </c>
      <c r="K769" s="25" t="s">
        <v>16</v>
      </c>
      <c r="L769" s="124" t="s">
        <v>5100</v>
      </c>
    </row>
    <row r="770" spans="1:12" ht="42.75" customHeight="1">
      <c r="A770" s="122">
        <f t="shared" si="14"/>
        <v>769</v>
      </c>
      <c r="B770" s="30">
        <v>44762.888194444444</v>
      </c>
      <c r="C770" s="25" t="s">
        <v>1276</v>
      </c>
      <c r="D770" s="25" t="s">
        <v>123</v>
      </c>
      <c r="E770" s="25" t="s">
        <v>3374</v>
      </c>
      <c r="F770" s="30">
        <v>44777</v>
      </c>
      <c r="G770" s="30">
        <v>44743</v>
      </c>
      <c r="H770" s="123">
        <v>2200000</v>
      </c>
      <c r="I770" s="123">
        <v>2600000</v>
      </c>
      <c r="J770" s="25" t="s">
        <v>19</v>
      </c>
      <c r="K770" s="25" t="s">
        <v>16</v>
      </c>
      <c r="L770" s="124"/>
    </row>
    <row r="771" spans="1:12" ht="42.75" customHeight="1">
      <c r="A771" s="122">
        <f t="shared" si="14"/>
        <v>770</v>
      </c>
      <c r="B771" s="30">
        <v>44762.890277777777</v>
      </c>
      <c r="C771" s="25" t="s">
        <v>1276</v>
      </c>
      <c r="D771" s="25" t="s">
        <v>521</v>
      </c>
      <c r="E771" s="25" t="s">
        <v>198</v>
      </c>
      <c r="F771" s="30">
        <v>44777</v>
      </c>
      <c r="G771" s="30">
        <v>44378</v>
      </c>
      <c r="H771" s="123">
        <v>175000</v>
      </c>
      <c r="I771" s="123">
        <v>190000</v>
      </c>
      <c r="J771" s="25" t="s">
        <v>19</v>
      </c>
      <c r="K771" s="25" t="s">
        <v>16</v>
      </c>
      <c r="L771" s="124" t="s">
        <v>5100</v>
      </c>
    </row>
    <row r="772" spans="1:12" ht="42.75" customHeight="1">
      <c r="A772" s="122">
        <f t="shared" si="14"/>
        <v>771</v>
      </c>
      <c r="B772" s="30">
        <v>44762.890972222223</v>
      </c>
      <c r="C772" s="25" t="s">
        <v>1276</v>
      </c>
      <c r="D772" s="25" t="s">
        <v>521</v>
      </c>
      <c r="E772" s="25" t="s">
        <v>198</v>
      </c>
      <c r="F772" s="30">
        <v>44777</v>
      </c>
      <c r="G772" s="30">
        <v>44743</v>
      </c>
      <c r="H772" s="123">
        <v>175000</v>
      </c>
      <c r="I772" s="123">
        <v>190000</v>
      </c>
      <c r="J772" s="25" t="s">
        <v>19</v>
      </c>
      <c r="K772" s="25" t="s">
        <v>16</v>
      </c>
      <c r="L772" s="124"/>
    </row>
    <row r="773" spans="1:12" ht="42.75" customHeight="1">
      <c r="A773" s="122">
        <f t="shared" si="14"/>
        <v>772</v>
      </c>
      <c r="B773" s="30">
        <v>44762.89166666667</v>
      </c>
      <c r="C773" s="25" t="s">
        <v>1276</v>
      </c>
      <c r="D773" s="25" t="s">
        <v>129</v>
      </c>
      <c r="E773" s="25" t="s">
        <v>198</v>
      </c>
      <c r="F773" s="30">
        <v>44777</v>
      </c>
      <c r="G773" s="30">
        <v>44378</v>
      </c>
      <c r="H773" s="123">
        <v>180000</v>
      </c>
      <c r="I773" s="123">
        <v>200000</v>
      </c>
      <c r="J773" s="25" t="s">
        <v>19</v>
      </c>
      <c r="K773" s="25" t="s">
        <v>16</v>
      </c>
      <c r="L773" s="124" t="s">
        <v>5100</v>
      </c>
    </row>
    <row r="774" spans="1:12" ht="42.75" customHeight="1">
      <c r="A774" s="122">
        <f t="shared" si="14"/>
        <v>773</v>
      </c>
      <c r="B774" s="30">
        <v>44762.892361111109</v>
      </c>
      <c r="C774" s="25" t="s">
        <v>1276</v>
      </c>
      <c r="D774" s="25" t="s">
        <v>129</v>
      </c>
      <c r="E774" s="25" t="s">
        <v>198</v>
      </c>
      <c r="F774" s="30">
        <v>44777</v>
      </c>
      <c r="G774" s="30">
        <v>44743</v>
      </c>
      <c r="H774" s="123">
        <v>180000</v>
      </c>
      <c r="I774" s="123">
        <v>200000</v>
      </c>
      <c r="J774" s="25" t="s">
        <v>19</v>
      </c>
      <c r="K774" s="25" t="s">
        <v>16</v>
      </c>
      <c r="L774" s="124"/>
    </row>
    <row r="775" spans="1:12" ht="42.75" customHeight="1">
      <c r="A775" s="122">
        <f t="shared" ref="A775:A838" si="15">ROW(A774)</f>
        <v>774</v>
      </c>
      <c r="B775" s="30">
        <v>44762.896527777775</v>
      </c>
      <c r="C775" s="25" t="s">
        <v>1276</v>
      </c>
      <c r="D775" s="25" t="s">
        <v>5187</v>
      </c>
      <c r="E775" s="25" t="s">
        <v>5188</v>
      </c>
      <c r="F775" s="30">
        <v>44777</v>
      </c>
      <c r="G775" s="30">
        <v>44444</v>
      </c>
      <c r="H775" s="123">
        <v>25000</v>
      </c>
      <c r="I775" s="123">
        <v>50000</v>
      </c>
      <c r="J775" s="25" t="s">
        <v>61</v>
      </c>
      <c r="K775" s="25" t="s">
        <v>16</v>
      </c>
      <c r="L775" s="124" t="s">
        <v>5100</v>
      </c>
    </row>
    <row r="776" spans="1:12" ht="42.75" customHeight="1">
      <c r="A776" s="122">
        <f t="shared" si="15"/>
        <v>775</v>
      </c>
      <c r="B776" s="30">
        <v>44770.722222222219</v>
      </c>
      <c r="C776" s="25" t="s">
        <v>1276</v>
      </c>
      <c r="D776" s="25" t="s">
        <v>5189</v>
      </c>
      <c r="E776" s="25" t="s">
        <v>5190</v>
      </c>
      <c r="F776" s="30">
        <f>Table1[[#This Row],[Submission Date]]+14</f>
        <v>43985.570833333331</v>
      </c>
      <c r="G776" s="30">
        <v>44785</v>
      </c>
      <c r="H776" s="123">
        <v>50000</v>
      </c>
      <c r="I776" s="123">
        <v>200000</v>
      </c>
      <c r="J776" s="25" t="s">
        <v>15</v>
      </c>
      <c r="K776" s="25" t="s">
        <v>16</v>
      </c>
      <c r="L776" s="124"/>
    </row>
    <row r="777" spans="1:12" ht="42.75" customHeight="1">
      <c r="A777" s="122">
        <f t="shared" si="15"/>
        <v>776</v>
      </c>
      <c r="B777" s="30">
        <v>44770.734722222223</v>
      </c>
      <c r="C777" s="25" t="s">
        <v>1276</v>
      </c>
      <c r="D777" s="25" t="s">
        <v>151</v>
      </c>
      <c r="E777" s="25" t="s">
        <v>4429</v>
      </c>
      <c r="F777" s="30">
        <v>44784</v>
      </c>
      <c r="G777" s="30">
        <v>44785</v>
      </c>
      <c r="H777" s="123">
        <v>25000</v>
      </c>
      <c r="I777" s="123">
        <v>156000</v>
      </c>
      <c r="J777" s="25" t="s">
        <v>37</v>
      </c>
      <c r="K777" s="25" t="s">
        <v>16</v>
      </c>
      <c r="L777" s="124"/>
    </row>
    <row r="778" spans="1:12" ht="42.75" customHeight="1">
      <c r="A778" s="122">
        <f t="shared" si="15"/>
        <v>777</v>
      </c>
      <c r="B778" s="30">
        <v>44770.740277777775</v>
      </c>
      <c r="C778" s="25" t="s">
        <v>1276</v>
      </c>
      <c r="D778" s="25" t="s">
        <v>62</v>
      </c>
      <c r="E778" s="25" t="s">
        <v>527</v>
      </c>
      <c r="F778" s="30">
        <v>44784</v>
      </c>
      <c r="G778" s="30">
        <v>44788</v>
      </c>
      <c r="H778" s="123">
        <v>80784</v>
      </c>
      <c r="I778" s="123">
        <v>100000</v>
      </c>
      <c r="J778" s="25" t="s">
        <v>64</v>
      </c>
      <c r="K778" s="25" t="s">
        <v>16</v>
      </c>
      <c r="L778" s="124"/>
    </row>
    <row r="779" spans="1:12" ht="42.75" customHeight="1">
      <c r="A779" s="122">
        <f t="shared" si="15"/>
        <v>778</v>
      </c>
      <c r="B779" s="30">
        <v>44770.762499999997</v>
      </c>
      <c r="C779" s="25" t="s">
        <v>1276</v>
      </c>
      <c r="D779" s="25" t="s">
        <v>1287</v>
      </c>
      <c r="E779" s="25" t="s">
        <v>4429</v>
      </c>
      <c r="F779" s="30">
        <v>44784</v>
      </c>
      <c r="G779" s="30">
        <v>44785</v>
      </c>
      <c r="H779" s="123">
        <v>25000</v>
      </c>
      <c r="I779" s="123">
        <v>100000</v>
      </c>
      <c r="J779" s="25" t="s">
        <v>37</v>
      </c>
      <c r="K779" s="25" t="s">
        <v>16</v>
      </c>
      <c r="L779" s="124"/>
    </row>
    <row r="780" spans="1:12" ht="42.75" customHeight="1">
      <c r="A780" s="122">
        <f t="shared" si="15"/>
        <v>779</v>
      </c>
      <c r="B780" s="30">
        <v>44775.372916666667</v>
      </c>
      <c r="C780" s="25" t="s">
        <v>1276</v>
      </c>
      <c r="D780" s="25" t="s">
        <v>1360</v>
      </c>
      <c r="E780" s="25" t="s">
        <v>4629</v>
      </c>
      <c r="F780" s="30">
        <v>44789</v>
      </c>
      <c r="G780" s="30">
        <v>44804</v>
      </c>
      <c r="H780" s="123">
        <v>32000</v>
      </c>
      <c r="I780" s="123">
        <v>35000</v>
      </c>
      <c r="J780" s="25" t="s">
        <v>19</v>
      </c>
      <c r="K780" s="25" t="s">
        <v>16</v>
      </c>
      <c r="L780" s="124"/>
    </row>
    <row r="781" spans="1:12" ht="42.75" customHeight="1">
      <c r="A781" s="122">
        <f t="shared" si="15"/>
        <v>780</v>
      </c>
      <c r="B781" s="30">
        <v>44776.379861111112</v>
      </c>
      <c r="C781" s="25" t="s">
        <v>1276</v>
      </c>
      <c r="D781" s="25" t="s">
        <v>4520</v>
      </c>
      <c r="E781" s="25" t="s">
        <v>1320</v>
      </c>
      <c r="F781" s="30">
        <v>44790</v>
      </c>
      <c r="G781" s="30">
        <v>44791</v>
      </c>
      <c r="H781" s="123">
        <v>646785</v>
      </c>
      <c r="I781" s="123">
        <v>700000</v>
      </c>
      <c r="J781" s="25" t="s">
        <v>19</v>
      </c>
      <c r="K781" s="25" t="s">
        <v>16</v>
      </c>
      <c r="L781" s="124"/>
    </row>
    <row r="782" spans="1:12" ht="42.75" customHeight="1">
      <c r="A782" s="122">
        <f t="shared" si="15"/>
        <v>781</v>
      </c>
      <c r="B782" s="30">
        <v>44776.82916666667</v>
      </c>
      <c r="C782" s="25" t="s">
        <v>1276</v>
      </c>
      <c r="D782" s="25" t="s">
        <v>5185</v>
      </c>
      <c r="E782" s="25" t="s">
        <v>1347</v>
      </c>
      <c r="F782" s="30">
        <f>Table1[[#This Row],[Submission Date]]+14</f>
        <v>43993.590277777781</v>
      </c>
      <c r="G782" s="30">
        <v>44791</v>
      </c>
      <c r="H782" s="123">
        <v>48000</v>
      </c>
      <c r="I782" s="123">
        <v>60000</v>
      </c>
      <c r="J782" s="25" t="s">
        <v>15</v>
      </c>
      <c r="K782" s="25" t="s">
        <v>16</v>
      </c>
      <c r="L782" s="124"/>
    </row>
    <row r="783" spans="1:12" ht="42.75" customHeight="1">
      <c r="A783" s="122">
        <f t="shared" si="15"/>
        <v>782</v>
      </c>
      <c r="B783" s="30">
        <v>44776.840277777781</v>
      </c>
      <c r="C783" s="25" t="s">
        <v>1276</v>
      </c>
      <c r="D783" s="25" t="s">
        <v>5191</v>
      </c>
      <c r="E783" s="25" t="s">
        <v>1347</v>
      </c>
      <c r="F783" s="30">
        <f>Table1[[#This Row],[Submission Date]]+14</f>
        <v>43993.59097222222</v>
      </c>
      <c r="G783" s="30">
        <v>44791</v>
      </c>
      <c r="H783" s="123">
        <v>35000</v>
      </c>
      <c r="I783" s="123">
        <v>400000</v>
      </c>
      <c r="J783" s="25" t="s">
        <v>15</v>
      </c>
      <c r="K783" s="25" t="s">
        <v>16</v>
      </c>
      <c r="L783" s="124"/>
    </row>
    <row r="784" spans="1:12" ht="42.75" customHeight="1">
      <c r="A784" s="122">
        <f t="shared" si="15"/>
        <v>783</v>
      </c>
      <c r="B784" s="30">
        <v>44797.859027777777</v>
      </c>
      <c r="C784" s="25" t="s">
        <v>1276</v>
      </c>
      <c r="D784" s="25" t="s">
        <v>5192</v>
      </c>
      <c r="E784" s="25" t="s">
        <v>5193</v>
      </c>
      <c r="F784" s="30">
        <f>Table1[[#This Row],[Submission Date]]+14</f>
        <v>43993.602083333331</v>
      </c>
      <c r="G784" s="30">
        <v>44833</v>
      </c>
      <c r="H784" s="123">
        <v>52000</v>
      </c>
      <c r="I784" s="123">
        <v>60000</v>
      </c>
      <c r="J784" s="25" t="s">
        <v>37</v>
      </c>
      <c r="K784" s="25" t="s">
        <v>16</v>
      </c>
      <c r="L784" s="124"/>
    </row>
    <row r="785" spans="1:12" ht="42.75" customHeight="1">
      <c r="A785" s="122">
        <f t="shared" si="15"/>
        <v>784</v>
      </c>
      <c r="B785" s="30">
        <v>44797.894444444442</v>
      </c>
      <c r="C785" s="25" t="s">
        <v>1276</v>
      </c>
      <c r="D785" s="25" t="s">
        <v>5194</v>
      </c>
      <c r="E785" s="25" t="s">
        <v>2633</v>
      </c>
      <c r="F785" s="30">
        <f>Table1[[#This Row],[Submission Date]]+14</f>
        <v>43993.708333333336</v>
      </c>
      <c r="G785" s="30">
        <v>44813</v>
      </c>
      <c r="H785" s="123">
        <v>25000</v>
      </c>
      <c r="I785" s="123">
        <v>60000</v>
      </c>
      <c r="J785" s="25" t="s">
        <v>15</v>
      </c>
      <c r="K785" s="25" t="s">
        <v>16</v>
      </c>
      <c r="L785" s="124"/>
    </row>
    <row r="786" spans="1:12" ht="42.75" customHeight="1">
      <c r="A786" s="122">
        <f t="shared" si="15"/>
        <v>785</v>
      </c>
      <c r="B786" s="30">
        <v>44771.665277777778</v>
      </c>
      <c r="C786" s="25" t="s">
        <v>1400</v>
      </c>
      <c r="D786" s="25" t="s">
        <v>179</v>
      </c>
      <c r="E786" s="25" t="s">
        <v>5195</v>
      </c>
      <c r="F786" s="30">
        <v>44785</v>
      </c>
      <c r="G786" s="30">
        <v>44788</v>
      </c>
      <c r="H786" s="123">
        <v>450000</v>
      </c>
      <c r="I786" s="123">
        <v>502000</v>
      </c>
      <c r="J786" s="25" t="s">
        <v>216</v>
      </c>
      <c r="K786" s="25" t="s">
        <v>16</v>
      </c>
      <c r="L786" s="124"/>
    </row>
    <row r="787" spans="1:12" ht="42.75" customHeight="1">
      <c r="A787" s="122">
        <f t="shared" si="15"/>
        <v>786</v>
      </c>
      <c r="B787" s="30">
        <v>44761.961805555555</v>
      </c>
      <c r="C787" s="25" t="s">
        <v>1400</v>
      </c>
      <c r="D787" s="25" t="s">
        <v>35</v>
      </c>
      <c r="E787" s="25" t="s">
        <v>5196</v>
      </c>
      <c r="F787" s="30">
        <v>44776</v>
      </c>
      <c r="G787" s="30">
        <v>44743</v>
      </c>
      <c r="H787" s="123">
        <v>120000</v>
      </c>
      <c r="I787" s="123">
        <v>136000</v>
      </c>
      <c r="J787" s="25" t="s">
        <v>37</v>
      </c>
      <c r="K787" s="25" t="s">
        <v>16</v>
      </c>
      <c r="L787" s="124"/>
    </row>
    <row r="788" spans="1:12" ht="42.75" customHeight="1">
      <c r="A788" s="122">
        <f t="shared" si="15"/>
        <v>787</v>
      </c>
      <c r="B788" s="30">
        <v>44761.963888888888</v>
      </c>
      <c r="C788" s="25" t="s">
        <v>1400</v>
      </c>
      <c r="D788" s="25" t="s">
        <v>5119</v>
      </c>
      <c r="E788" s="25" t="s">
        <v>5197</v>
      </c>
      <c r="F788" s="30">
        <v>44776</v>
      </c>
      <c r="G788" s="30">
        <v>44743</v>
      </c>
      <c r="H788" s="123">
        <v>30000</v>
      </c>
      <c r="I788" s="123">
        <v>40000</v>
      </c>
      <c r="J788" s="25" t="s">
        <v>37</v>
      </c>
      <c r="K788" s="25" t="s">
        <v>16</v>
      </c>
      <c r="L788" s="124"/>
    </row>
    <row r="789" spans="1:12" ht="42.75" customHeight="1">
      <c r="A789" s="122">
        <f t="shared" si="15"/>
        <v>788</v>
      </c>
      <c r="B789" s="30">
        <v>44771.70416666667</v>
      </c>
      <c r="C789" s="25" t="s">
        <v>1400</v>
      </c>
      <c r="D789" s="25" t="s">
        <v>1843</v>
      </c>
      <c r="E789" s="25" t="s">
        <v>5198</v>
      </c>
      <c r="F789" s="30">
        <f>Table1[[#This Row],[Submission Date]]+14</f>
        <v>43993.719444444447</v>
      </c>
      <c r="G789" s="30">
        <v>44788</v>
      </c>
      <c r="H789" s="123">
        <v>25000</v>
      </c>
      <c r="I789" s="123">
        <v>53000</v>
      </c>
      <c r="J789" s="25" t="s">
        <v>15</v>
      </c>
      <c r="K789" s="25" t="s">
        <v>16</v>
      </c>
      <c r="L789" s="124"/>
    </row>
    <row r="790" spans="1:12" ht="42.75" customHeight="1">
      <c r="A790" s="122">
        <f t="shared" si="15"/>
        <v>789</v>
      </c>
      <c r="B790" s="30">
        <v>44771.70416666667</v>
      </c>
      <c r="C790" s="25" t="s">
        <v>1400</v>
      </c>
      <c r="D790" s="25" t="s">
        <v>2020</v>
      </c>
      <c r="E790" s="25" t="s">
        <v>5198</v>
      </c>
      <c r="F790" s="30">
        <f>Table1[[#This Row],[Submission Date]]+14</f>
        <v>43993.720138888886</v>
      </c>
      <c r="G790" s="30">
        <v>44788</v>
      </c>
      <c r="H790" s="123">
        <v>25000</v>
      </c>
      <c r="I790" s="123">
        <v>53000</v>
      </c>
      <c r="J790" s="25" t="s">
        <v>15</v>
      </c>
      <c r="K790" s="25" t="s">
        <v>16</v>
      </c>
      <c r="L790" s="124"/>
    </row>
    <row r="791" spans="1:12" ht="42.75" customHeight="1">
      <c r="A791" s="122">
        <f t="shared" si="15"/>
        <v>790</v>
      </c>
      <c r="B791" s="30">
        <v>44771.703472222223</v>
      </c>
      <c r="C791" s="25" t="s">
        <v>1400</v>
      </c>
      <c r="D791" s="25" t="s">
        <v>1502</v>
      </c>
      <c r="E791" s="25" t="s">
        <v>5198</v>
      </c>
      <c r="F791" s="30">
        <f>Table1[[#This Row],[Submission Date]]+14</f>
        <v>43993.720833333333</v>
      </c>
      <c r="G791" s="30">
        <v>44788</v>
      </c>
      <c r="H791" s="123">
        <v>25000</v>
      </c>
      <c r="I791" s="123">
        <v>53000</v>
      </c>
      <c r="J791" s="25" t="s">
        <v>15</v>
      </c>
      <c r="K791" s="25" t="s">
        <v>16</v>
      </c>
      <c r="L791" s="124"/>
    </row>
    <row r="792" spans="1:12" ht="42.75" customHeight="1">
      <c r="A792" s="122">
        <f t="shared" si="15"/>
        <v>791</v>
      </c>
      <c r="B792" s="30">
        <v>44792.87777777778</v>
      </c>
      <c r="C792" s="25" t="s">
        <v>1400</v>
      </c>
      <c r="D792" s="25" t="s">
        <v>5199</v>
      </c>
      <c r="E792" s="25" t="s">
        <v>5200</v>
      </c>
      <c r="F792" s="30">
        <v>44806</v>
      </c>
      <c r="G792" s="30">
        <v>44806</v>
      </c>
      <c r="H792" s="123">
        <v>57176.56</v>
      </c>
      <c r="I792" s="123">
        <v>57176.56</v>
      </c>
      <c r="J792" s="25" t="s">
        <v>216</v>
      </c>
      <c r="K792" s="25" t="s">
        <v>16</v>
      </c>
      <c r="L792" s="124"/>
    </row>
    <row r="793" spans="1:12" ht="42.75" customHeight="1">
      <c r="A793" s="122">
        <f t="shared" si="15"/>
        <v>792</v>
      </c>
      <c r="B793" s="30">
        <v>44741.409722222219</v>
      </c>
      <c r="C793" s="25" t="s">
        <v>1535</v>
      </c>
      <c r="D793" s="25" t="s">
        <v>65</v>
      </c>
      <c r="E793" s="25" t="s">
        <v>5201</v>
      </c>
      <c r="F793" s="30">
        <v>44756</v>
      </c>
      <c r="G793" s="30">
        <v>44774</v>
      </c>
      <c r="H793" s="123">
        <v>85000</v>
      </c>
      <c r="I793" s="123">
        <v>135000</v>
      </c>
      <c r="J793" s="25" t="s">
        <v>19</v>
      </c>
      <c r="K793" s="25" t="s">
        <v>16</v>
      </c>
      <c r="L793" s="124"/>
    </row>
    <row r="794" spans="1:12" ht="42.75" customHeight="1">
      <c r="A794" s="122">
        <f t="shared" si="15"/>
        <v>793</v>
      </c>
      <c r="B794" s="30">
        <v>44741.929861111108</v>
      </c>
      <c r="C794" s="25" t="s">
        <v>1535</v>
      </c>
      <c r="D794" s="25" t="s">
        <v>5202</v>
      </c>
      <c r="E794" s="25" t="s">
        <v>527</v>
      </c>
      <c r="F794" s="30">
        <v>44757</v>
      </c>
      <c r="G794" s="30">
        <v>44757</v>
      </c>
      <c r="H794" s="123">
        <v>201000</v>
      </c>
      <c r="I794" s="123">
        <v>240000</v>
      </c>
      <c r="J794" s="25" t="s">
        <v>15</v>
      </c>
      <c r="K794" s="25" t="s">
        <v>16</v>
      </c>
      <c r="L794" s="124"/>
    </row>
    <row r="795" spans="1:12" ht="42.75" customHeight="1">
      <c r="A795" s="122">
        <f t="shared" si="15"/>
        <v>794</v>
      </c>
      <c r="B795" s="30">
        <v>44742.621527777781</v>
      </c>
      <c r="C795" s="25" t="s">
        <v>1535</v>
      </c>
      <c r="D795" s="25" t="s">
        <v>5203</v>
      </c>
      <c r="E795" s="25" t="s">
        <v>5204</v>
      </c>
      <c r="F795" s="30">
        <v>44757</v>
      </c>
      <c r="G795" s="30">
        <v>44757</v>
      </c>
      <c r="H795" s="123">
        <v>33000</v>
      </c>
      <c r="I795" s="123">
        <v>88000</v>
      </c>
      <c r="J795" s="25" t="s">
        <v>15</v>
      </c>
      <c r="K795" s="25" t="s">
        <v>16</v>
      </c>
      <c r="L795" s="124"/>
    </row>
    <row r="796" spans="1:12" ht="42.75" customHeight="1">
      <c r="A796" s="122">
        <f t="shared" si="15"/>
        <v>795</v>
      </c>
      <c r="B796" s="30">
        <v>44747.47152777778</v>
      </c>
      <c r="C796" s="25" t="s">
        <v>1535</v>
      </c>
      <c r="D796" s="25" t="s">
        <v>5205</v>
      </c>
      <c r="E796" s="25" t="s">
        <v>5206</v>
      </c>
      <c r="F796" s="30">
        <v>44761</v>
      </c>
      <c r="G796" s="30">
        <v>44774</v>
      </c>
      <c r="H796" s="123">
        <v>100000</v>
      </c>
      <c r="I796" s="123">
        <v>160000</v>
      </c>
      <c r="J796" s="25" t="s">
        <v>19</v>
      </c>
      <c r="K796" s="25" t="s">
        <v>16</v>
      </c>
      <c r="L796" s="124"/>
    </row>
    <row r="797" spans="1:12" ht="42.75" customHeight="1">
      <c r="A797" s="122">
        <f t="shared" si="15"/>
        <v>796</v>
      </c>
      <c r="B797" s="30">
        <v>44748.492361111108</v>
      </c>
      <c r="C797" s="25" t="s">
        <v>1535</v>
      </c>
      <c r="D797" s="25" t="s">
        <v>179</v>
      </c>
      <c r="E797" s="25" t="s">
        <v>5207</v>
      </c>
      <c r="F797" s="30">
        <v>44762</v>
      </c>
      <c r="G797" s="30">
        <v>44774</v>
      </c>
      <c r="H797" s="123">
        <v>155000</v>
      </c>
      <c r="I797" s="123">
        <v>265000</v>
      </c>
      <c r="J797" s="25" t="s">
        <v>64</v>
      </c>
      <c r="K797" s="25" t="s">
        <v>16</v>
      </c>
      <c r="L797" s="124"/>
    </row>
    <row r="798" spans="1:12" ht="42.75" customHeight="1">
      <c r="A798" s="122">
        <f t="shared" si="15"/>
        <v>797</v>
      </c>
      <c r="B798" s="30">
        <v>44755.364583333336</v>
      </c>
      <c r="C798" s="25" t="s">
        <v>1535</v>
      </c>
      <c r="D798" s="25" t="s">
        <v>3214</v>
      </c>
      <c r="E798" s="25" t="s">
        <v>5208</v>
      </c>
      <c r="F798" s="30">
        <v>44769</v>
      </c>
      <c r="G798" s="30">
        <v>44743</v>
      </c>
      <c r="H798" s="123">
        <v>50000</v>
      </c>
      <c r="I798" s="123">
        <v>130000</v>
      </c>
      <c r="J798" s="25" t="s">
        <v>19</v>
      </c>
      <c r="K798" s="25" t="s">
        <v>16</v>
      </c>
      <c r="L798" s="124"/>
    </row>
    <row r="799" spans="1:12" ht="42.75" customHeight="1">
      <c r="A799" s="122">
        <f t="shared" si="15"/>
        <v>798</v>
      </c>
      <c r="B799" s="30">
        <v>44759.897916666669</v>
      </c>
      <c r="C799" s="25" t="s">
        <v>1535</v>
      </c>
      <c r="D799" s="25" t="s">
        <v>5209</v>
      </c>
      <c r="E799" s="25" t="s">
        <v>5210</v>
      </c>
      <c r="F799" s="30">
        <v>44774</v>
      </c>
      <c r="G799" s="30">
        <v>44774</v>
      </c>
      <c r="H799" s="123">
        <v>500000</v>
      </c>
      <c r="I799" s="123">
        <v>525000</v>
      </c>
      <c r="J799" s="25" t="s">
        <v>15</v>
      </c>
      <c r="K799" s="25" t="s">
        <v>16</v>
      </c>
      <c r="L799" s="124"/>
    </row>
    <row r="800" spans="1:12" ht="42.75" customHeight="1">
      <c r="A800" s="122">
        <f t="shared" si="15"/>
        <v>799</v>
      </c>
      <c r="B800" s="30">
        <v>44761.870833333334</v>
      </c>
      <c r="C800" s="25" t="s">
        <v>1535</v>
      </c>
      <c r="D800" s="25" t="s">
        <v>5211</v>
      </c>
      <c r="E800" s="25" t="s">
        <v>5212</v>
      </c>
      <c r="F800" s="30">
        <v>44776</v>
      </c>
      <c r="G800" s="30">
        <v>44776</v>
      </c>
      <c r="H800" s="123">
        <v>50000</v>
      </c>
      <c r="I800" s="123">
        <v>75000</v>
      </c>
      <c r="J800" s="25" t="s">
        <v>15</v>
      </c>
      <c r="K800" s="25" t="s">
        <v>16</v>
      </c>
      <c r="L800" s="124"/>
    </row>
    <row r="801" spans="1:12" ht="42.75" customHeight="1">
      <c r="A801" s="122">
        <f t="shared" si="15"/>
        <v>800</v>
      </c>
      <c r="B801" s="30">
        <v>44762.51666666667</v>
      </c>
      <c r="C801" s="25" t="s">
        <v>1535</v>
      </c>
      <c r="D801" s="25" t="s">
        <v>1625</v>
      </c>
      <c r="E801" s="25" t="s">
        <v>5213</v>
      </c>
      <c r="F801" s="30">
        <v>44776</v>
      </c>
      <c r="G801" s="30">
        <v>44774</v>
      </c>
      <c r="H801" s="123">
        <v>105000</v>
      </c>
      <c r="I801" s="123">
        <v>230000</v>
      </c>
      <c r="J801" s="25" t="s">
        <v>19</v>
      </c>
      <c r="K801" s="25" t="s">
        <v>16</v>
      </c>
      <c r="L801" s="124"/>
    </row>
    <row r="802" spans="1:12" ht="42.75" customHeight="1">
      <c r="A802" s="122">
        <f t="shared" si="15"/>
        <v>801</v>
      </c>
      <c r="B802" s="30">
        <v>44763.414583333331</v>
      </c>
      <c r="C802" s="25" t="s">
        <v>1535</v>
      </c>
      <c r="D802" s="25" t="s">
        <v>5214</v>
      </c>
      <c r="E802" s="25" t="s">
        <v>5215</v>
      </c>
      <c r="F802" s="30">
        <v>44777</v>
      </c>
      <c r="G802" s="30">
        <v>44767</v>
      </c>
      <c r="H802" s="123">
        <v>25000</v>
      </c>
      <c r="I802" s="123">
        <v>50000</v>
      </c>
      <c r="J802" s="25" t="s">
        <v>61</v>
      </c>
      <c r="K802" s="25" t="s">
        <v>16</v>
      </c>
      <c r="L802" s="124"/>
    </row>
    <row r="803" spans="1:12" ht="42.75" customHeight="1">
      <c r="A803" s="122">
        <f t="shared" si="15"/>
        <v>802</v>
      </c>
      <c r="B803" s="30">
        <v>44764.603472222225</v>
      </c>
      <c r="C803" s="25" t="s">
        <v>1535</v>
      </c>
      <c r="D803" s="25" t="s">
        <v>5216</v>
      </c>
      <c r="E803" s="25" t="s">
        <v>2633</v>
      </c>
      <c r="F803" s="30">
        <f>Table1[[#This Row],[Submission Date]]+14</f>
        <v>44036.663194444445</v>
      </c>
      <c r="G803" s="30">
        <v>44788</v>
      </c>
      <c r="H803" s="123">
        <v>25000</v>
      </c>
      <c r="I803" s="123">
        <v>80000</v>
      </c>
      <c r="J803" s="25" t="s">
        <v>15</v>
      </c>
      <c r="K803" s="25" t="s">
        <v>16</v>
      </c>
      <c r="L803" s="124"/>
    </row>
    <row r="804" spans="1:12" ht="42.75" customHeight="1">
      <c r="A804" s="122">
        <f t="shared" si="15"/>
        <v>803</v>
      </c>
      <c r="B804" s="30">
        <v>44772.599305555559</v>
      </c>
      <c r="C804" s="25" t="s">
        <v>1535</v>
      </c>
      <c r="D804" s="25" t="s">
        <v>225</v>
      </c>
      <c r="E804" s="25" t="s">
        <v>2633</v>
      </c>
      <c r="F804" s="30">
        <f>Table1[[#This Row],[Submission Date]]+14</f>
        <v>44036.665972222225</v>
      </c>
      <c r="G804" s="30">
        <v>44788</v>
      </c>
      <c r="H804" s="123">
        <v>45000</v>
      </c>
      <c r="I804" s="123">
        <v>65000</v>
      </c>
      <c r="J804" s="25" t="s">
        <v>15</v>
      </c>
      <c r="K804" s="25" t="s">
        <v>16</v>
      </c>
      <c r="L804" s="124"/>
    </row>
    <row r="805" spans="1:12" ht="42.75" customHeight="1">
      <c r="A805" s="122">
        <f t="shared" si="15"/>
        <v>804</v>
      </c>
      <c r="B805" s="30">
        <v>44772.604861111111</v>
      </c>
      <c r="C805" s="25" t="s">
        <v>1535</v>
      </c>
      <c r="D805" s="25" t="s">
        <v>1627</v>
      </c>
      <c r="E805" s="25" t="s">
        <v>5217</v>
      </c>
      <c r="F805" s="30">
        <v>44785</v>
      </c>
      <c r="G805" s="30">
        <v>44774</v>
      </c>
      <c r="H805" s="123">
        <v>60000</v>
      </c>
      <c r="I805" s="123">
        <v>72500</v>
      </c>
      <c r="J805" s="25" t="s">
        <v>73</v>
      </c>
      <c r="K805" s="25" t="s">
        <v>16</v>
      </c>
      <c r="L805" s="124"/>
    </row>
    <row r="806" spans="1:12" ht="42.75" customHeight="1">
      <c r="A806" s="122">
        <f t="shared" si="15"/>
        <v>805</v>
      </c>
      <c r="B806" s="30">
        <v>44775.347222222219</v>
      </c>
      <c r="C806" s="25" t="s">
        <v>1535</v>
      </c>
      <c r="D806" s="25" t="s">
        <v>1277</v>
      </c>
      <c r="E806" s="25" t="s">
        <v>5218</v>
      </c>
      <c r="F806" s="30">
        <v>44789</v>
      </c>
      <c r="G806" s="30">
        <v>44788</v>
      </c>
      <c r="H806" s="123">
        <v>40000</v>
      </c>
      <c r="I806" s="123">
        <v>48000</v>
      </c>
      <c r="J806" s="25" t="s">
        <v>19</v>
      </c>
      <c r="K806" s="25" t="s">
        <v>16</v>
      </c>
      <c r="L806" s="124"/>
    </row>
    <row r="807" spans="1:12" ht="42.75" customHeight="1">
      <c r="A807" s="122">
        <f t="shared" si="15"/>
        <v>806</v>
      </c>
      <c r="B807" s="30">
        <v>44777.420138888891</v>
      </c>
      <c r="C807" s="25" t="s">
        <v>1535</v>
      </c>
      <c r="D807" s="25" t="s">
        <v>318</v>
      </c>
      <c r="E807" s="25" t="s">
        <v>5219</v>
      </c>
      <c r="F807" s="30">
        <v>44791</v>
      </c>
      <c r="G807" s="30">
        <v>44796</v>
      </c>
      <c r="H807" s="123">
        <v>50000</v>
      </c>
      <c r="I807" s="123">
        <v>80000</v>
      </c>
      <c r="J807" s="25" t="s">
        <v>19</v>
      </c>
      <c r="K807" s="25" t="s">
        <v>16</v>
      </c>
      <c r="L807" s="124"/>
    </row>
    <row r="808" spans="1:12" ht="42.75" customHeight="1">
      <c r="A808" s="122">
        <f t="shared" si="15"/>
        <v>807</v>
      </c>
      <c r="B808" s="30">
        <v>44782.456250000003</v>
      </c>
      <c r="C808" s="25" t="s">
        <v>1535</v>
      </c>
      <c r="D808" s="25" t="s">
        <v>5220</v>
      </c>
      <c r="E808" s="25" t="s">
        <v>5221</v>
      </c>
      <c r="F808" s="30">
        <v>44796</v>
      </c>
      <c r="G808" s="30">
        <v>44797</v>
      </c>
      <c r="H808" s="123">
        <v>25000</v>
      </c>
      <c r="I808" s="123">
        <v>35000</v>
      </c>
      <c r="J808" s="25" t="s">
        <v>37</v>
      </c>
      <c r="K808" s="25" t="s">
        <v>16</v>
      </c>
      <c r="L808" s="124"/>
    </row>
    <row r="809" spans="1:12" ht="42.75" customHeight="1">
      <c r="A809" s="122">
        <f t="shared" si="15"/>
        <v>808</v>
      </c>
      <c r="B809" s="30">
        <v>44778.512499999997</v>
      </c>
      <c r="C809" s="25" t="s">
        <v>1665</v>
      </c>
      <c r="D809" s="25" t="s">
        <v>5222</v>
      </c>
      <c r="E809" s="25" t="s">
        <v>1222</v>
      </c>
      <c r="F809" s="30">
        <v>44792</v>
      </c>
      <c r="G809" s="30">
        <v>44788</v>
      </c>
      <c r="H809" s="123">
        <v>25000</v>
      </c>
      <c r="I809" s="123">
        <v>35000</v>
      </c>
      <c r="J809" s="25" t="s">
        <v>37</v>
      </c>
      <c r="K809" s="25" t="s">
        <v>16</v>
      </c>
      <c r="L809" s="124"/>
    </row>
    <row r="810" spans="1:12" ht="42.75" customHeight="1">
      <c r="A810" s="122">
        <f t="shared" si="15"/>
        <v>809</v>
      </c>
      <c r="B810" s="30">
        <v>44769.899305555555</v>
      </c>
      <c r="C810" s="25" t="s">
        <v>1774</v>
      </c>
      <c r="D810" s="25" t="s">
        <v>355</v>
      </c>
      <c r="E810" s="25" t="s">
        <v>5223</v>
      </c>
      <c r="F810" s="30">
        <v>44784</v>
      </c>
      <c r="G810" s="30">
        <v>44470</v>
      </c>
      <c r="H810" s="123">
        <v>251000</v>
      </c>
      <c r="I810" s="123">
        <v>1245500</v>
      </c>
      <c r="J810" s="25" t="s">
        <v>37</v>
      </c>
      <c r="K810" s="25" t="s">
        <v>16</v>
      </c>
      <c r="L810" s="124" t="s">
        <v>5100</v>
      </c>
    </row>
    <row r="811" spans="1:12" ht="42.75" customHeight="1">
      <c r="A811" s="122">
        <f t="shared" si="15"/>
        <v>810</v>
      </c>
      <c r="B811" s="30">
        <v>44769.931944444441</v>
      </c>
      <c r="C811" s="25" t="s">
        <v>1774</v>
      </c>
      <c r="D811" s="25" t="s">
        <v>5224</v>
      </c>
      <c r="E811" s="25" t="s">
        <v>5225</v>
      </c>
      <c r="F811" s="30">
        <v>44784</v>
      </c>
      <c r="G811" s="30">
        <v>44418</v>
      </c>
      <c r="H811" s="123">
        <v>25000</v>
      </c>
      <c r="I811" s="123">
        <v>145000</v>
      </c>
      <c r="J811" s="25" t="s">
        <v>51</v>
      </c>
      <c r="K811" s="25" t="s">
        <v>16</v>
      </c>
      <c r="L811" s="124" t="s">
        <v>5100</v>
      </c>
    </row>
    <row r="812" spans="1:12" ht="42.75" customHeight="1">
      <c r="A812" s="122">
        <f t="shared" si="15"/>
        <v>811</v>
      </c>
      <c r="B812" s="30">
        <v>44769.907638888886</v>
      </c>
      <c r="C812" s="25" t="s">
        <v>1774</v>
      </c>
      <c r="D812" s="25" t="s">
        <v>5226</v>
      </c>
      <c r="E812" s="25" t="s">
        <v>4981</v>
      </c>
      <c r="F812" s="30">
        <v>44784</v>
      </c>
      <c r="G812" s="30">
        <v>44315</v>
      </c>
      <c r="H812" s="123">
        <v>25000</v>
      </c>
      <c r="I812" s="123">
        <v>79000</v>
      </c>
      <c r="J812" s="25" t="s">
        <v>51</v>
      </c>
      <c r="K812" s="25" t="s">
        <v>16</v>
      </c>
      <c r="L812" s="124" t="s">
        <v>5100</v>
      </c>
    </row>
    <row r="813" spans="1:12" ht="42.75" customHeight="1">
      <c r="A813" s="122">
        <f t="shared" si="15"/>
        <v>812</v>
      </c>
      <c r="B813" s="30">
        <v>44769.930555555555</v>
      </c>
      <c r="C813" s="25" t="s">
        <v>1774</v>
      </c>
      <c r="D813" s="25" t="s">
        <v>5227</v>
      </c>
      <c r="E813" s="25" t="s">
        <v>5228</v>
      </c>
      <c r="F813" s="30">
        <v>44784</v>
      </c>
      <c r="G813" s="30">
        <v>44378</v>
      </c>
      <c r="H813" s="123">
        <v>25000</v>
      </c>
      <c r="I813" s="123">
        <v>37050</v>
      </c>
      <c r="J813" s="25" t="s">
        <v>51</v>
      </c>
      <c r="K813" s="25" t="s">
        <v>16</v>
      </c>
      <c r="L813" s="124" t="s">
        <v>5100</v>
      </c>
    </row>
    <row r="814" spans="1:12" ht="42.75" customHeight="1">
      <c r="A814" s="122">
        <f t="shared" si="15"/>
        <v>813</v>
      </c>
      <c r="B814" s="30">
        <v>44769.929861111108</v>
      </c>
      <c r="C814" s="25" t="s">
        <v>1774</v>
      </c>
      <c r="D814" s="25" t="s">
        <v>1343</v>
      </c>
      <c r="E814" s="25" t="s">
        <v>5229</v>
      </c>
      <c r="F814" s="30">
        <v>44784</v>
      </c>
      <c r="G814" s="30">
        <v>44641</v>
      </c>
      <c r="H814" s="123">
        <v>25000</v>
      </c>
      <c r="I814" s="123">
        <v>36275</v>
      </c>
      <c r="J814" s="25" t="s">
        <v>51</v>
      </c>
      <c r="K814" s="25" t="s">
        <v>16</v>
      </c>
      <c r="L814" s="124" t="s">
        <v>5097</v>
      </c>
    </row>
    <row r="815" spans="1:12" ht="42.75" customHeight="1">
      <c r="A815" s="122">
        <f t="shared" si="15"/>
        <v>814</v>
      </c>
      <c r="B815" s="30">
        <v>44769.938194444447</v>
      </c>
      <c r="C815" s="25" t="s">
        <v>1774</v>
      </c>
      <c r="D815" s="25" t="s">
        <v>5230</v>
      </c>
      <c r="E815" s="25" t="s">
        <v>5231</v>
      </c>
      <c r="F815" s="30">
        <v>44784</v>
      </c>
      <c r="G815" s="30">
        <v>44378</v>
      </c>
      <c r="H815" s="123">
        <v>25000</v>
      </c>
      <c r="I815" s="123">
        <v>49810</v>
      </c>
      <c r="J815" s="25" t="s">
        <v>51</v>
      </c>
      <c r="K815" s="25" t="s">
        <v>16</v>
      </c>
      <c r="L815" s="124" t="s">
        <v>5100</v>
      </c>
    </row>
    <row r="816" spans="1:12" ht="42.75" customHeight="1">
      <c r="A816" s="122">
        <f t="shared" si="15"/>
        <v>815</v>
      </c>
      <c r="B816" s="30">
        <v>44781.256249999999</v>
      </c>
      <c r="C816" s="25" t="s">
        <v>1774</v>
      </c>
      <c r="D816" s="25" t="s">
        <v>1798</v>
      </c>
      <c r="E816" s="25" t="s">
        <v>5232</v>
      </c>
      <c r="F816" s="30">
        <v>44795</v>
      </c>
      <c r="G816" s="30">
        <v>44404</v>
      </c>
      <c r="H816" s="123">
        <v>25000</v>
      </c>
      <c r="I816" s="123">
        <v>85000</v>
      </c>
      <c r="J816" s="25" t="s">
        <v>73</v>
      </c>
      <c r="K816" s="25" t="s">
        <v>16</v>
      </c>
      <c r="L816" s="124" t="s">
        <v>5100</v>
      </c>
    </row>
    <row r="817" spans="1:12" ht="42.75" customHeight="1">
      <c r="A817" s="122">
        <f t="shared" si="15"/>
        <v>816</v>
      </c>
      <c r="B817" s="30">
        <v>44777.515277777777</v>
      </c>
      <c r="C817" s="25" t="s">
        <v>1774</v>
      </c>
      <c r="D817" s="25" t="s">
        <v>5233</v>
      </c>
      <c r="E817" s="25" t="s">
        <v>5234</v>
      </c>
      <c r="F817" s="30">
        <v>44791</v>
      </c>
      <c r="G817" s="30">
        <v>43590</v>
      </c>
      <c r="H817" s="123">
        <v>475000</v>
      </c>
      <c r="I817" s="123">
        <v>855000</v>
      </c>
      <c r="J817" s="25" t="s">
        <v>73</v>
      </c>
      <c r="K817" s="25" t="s">
        <v>16</v>
      </c>
      <c r="L817" s="124" t="s">
        <v>5100</v>
      </c>
    </row>
    <row r="818" spans="1:12" ht="42.75" customHeight="1">
      <c r="A818" s="122">
        <f t="shared" si="15"/>
        <v>817</v>
      </c>
      <c r="B818" s="30">
        <v>44775.522916666669</v>
      </c>
      <c r="C818" s="25" t="s">
        <v>1774</v>
      </c>
      <c r="D818" s="25" t="s">
        <v>1805</v>
      </c>
      <c r="E818" s="25" t="s">
        <v>5144</v>
      </c>
      <c r="F818" s="30">
        <v>44789</v>
      </c>
      <c r="G818" s="30">
        <v>44404</v>
      </c>
      <c r="H818" s="123">
        <v>25000</v>
      </c>
      <c r="I818" s="123">
        <v>40000</v>
      </c>
      <c r="J818" s="25" t="s">
        <v>73</v>
      </c>
      <c r="K818" s="25" t="s">
        <v>16</v>
      </c>
      <c r="L818" s="124" t="s">
        <v>5100</v>
      </c>
    </row>
    <row r="819" spans="1:12" ht="42.75" customHeight="1">
      <c r="A819" s="122">
        <f t="shared" si="15"/>
        <v>818</v>
      </c>
      <c r="B819" s="30">
        <v>44776.463194444441</v>
      </c>
      <c r="C819" s="25" t="s">
        <v>1774</v>
      </c>
      <c r="D819" s="25" t="s">
        <v>5235</v>
      </c>
      <c r="E819" s="25" t="s">
        <v>5236</v>
      </c>
      <c r="F819" s="30">
        <v>44790</v>
      </c>
      <c r="G819" s="30">
        <v>44501</v>
      </c>
      <c r="H819" s="123">
        <v>25000</v>
      </c>
      <c r="I819" s="123">
        <v>1150500</v>
      </c>
      <c r="J819" s="25" t="s">
        <v>73</v>
      </c>
      <c r="K819" s="25" t="s">
        <v>16</v>
      </c>
      <c r="L819" s="124" t="s">
        <v>5100</v>
      </c>
    </row>
    <row r="820" spans="1:12" ht="42.75" customHeight="1">
      <c r="A820" s="122">
        <f t="shared" si="15"/>
        <v>819</v>
      </c>
      <c r="B820" s="30">
        <v>44777.513194444444</v>
      </c>
      <c r="C820" s="25" t="s">
        <v>1774</v>
      </c>
      <c r="D820" s="25" t="s">
        <v>5237</v>
      </c>
      <c r="E820" s="25" t="s">
        <v>5238</v>
      </c>
      <c r="F820" s="30">
        <v>44791</v>
      </c>
      <c r="G820" s="30">
        <v>44444</v>
      </c>
      <c r="H820" s="123">
        <v>25000</v>
      </c>
      <c r="I820" s="123">
        <v>53000</v>
      </c>
      <c r="J820" s="25" t="s">
        <v>51</v>
      </c>
      <c r="K820" s="25" t="s">
        <v>16</v>
      </c>
      <c r="L820" s="124" t="s">
        <v>5100</v>
      </c>
    </row>
    <row r="821" spans="1:12" ht="42.75" customHeight="1">
      <c r="A821" s="122">
        <f t="shared" si="15"/>
        <v>820</v>
      </c>
      <c r="B821" s="30">
        <v>44777.511805555558</v>
      </c>
      <c r="C821" s="25" t="s">
        <v>1774</v>
      </c>
      <c r="D821" s="25" t="s">
        <v>5239</v>
      </c>
      <c r="E821" s="25" t="s">
        <v>5240</v>
      </c>
      <c r="F821" s="30">
        <v>44791</v>
      </c>
      <c r="G821" s="30">
        <v>43713</v>
      </c>
      <c r="H821" s="123">
        <v>100000</v>
      </c>
      <c r="I821" s="123">
        <v>600000</v>
      </c>
      <c r="J821" s="25" t="s">
        <v>19</v>
      </c>
      <c r="K821" s="25" t="s">
        <v>16</v>
      </c>
      <c r="L821" s="124" t="s">
        <v>5100</v>
      </c>
    </row>
    <row r="822" spans="1:12" ht="42.75" customHeight="1">
      <c r="A822" s="122">
        <f t="shared" si="15"/>
        <v>821</v>
      </c>
      <c r="B822" s="30">
        <v>44741.888888888891</v>
      </c>
      <c r="C822" s="25" t="s">
        <v>1812</v>
      </c>
      <c r="D822" s="25" t="s">
        <v>302</v>
      </c>
      <c r="E822" s="25" t="s">
        <v>5241</v>
      </c>
      <c r="F822" s="30">
        <v>44757</v>
      </c>
      <c r="G822" s="30">
        <v>44431</v>
      </c>
      <c r="H822" s="123">
        <v>45600</v>
      </c>
      <c r="I822" s="123">
        <v>84453</v>
      </c>
      <c r="J822" s="25" t="s">
        <v>61</v>
      </c>
      <c r="K822" s="25" t="s">
        <v>16</v>
      </c>
      <c r="L822" s="124" t="s">
        <v>5100</v>
      </c>
    </row>
    <row r="823" spans="1:12" ht="42.75" customHeight="1">
      <c r="A823" s="122">
        <f t="shared" si="15"/>
        <v>822</v>
      </c>
      <c r="B823" s="30">
        <v>44742.618055555555</v>
      </c>
      <c r="C823" s="25" t="s">
        <v>1812</v>
      </c>
      <c r="D823" s="25" t="s">
        <v>1258</v>
      </c>
      <c r="E823" s="25" t="s">
        <v>1836</v>
      </c>
      <c r="F823" s="30">
        <v>44757</v>
      </c>
      <c r="G823" s="30">
        <v>44378</v>
      </c>
      <c r="H823" s="123">
        <v>27000</v>
      </c>
      <c r="I823" s="123">
        <v>33000</v>
      </c>
      <c r="J823" s="25" t="s">
        <v>4409</v>
      </c>
      <c r="K823" s="25" t="s">
        <v>16</v>
      </c>
      <c r="L823" s="124" t="s">
        <v>5100</v>
      </c>
    </row>
    <row r="824" spans="1:12" ht="42.75" customHeight="1">
      <c r="A824" s="122">
        <f t="shared" si="15"/>
        <v>823</v>
      </c>
      <c r="B824" s="30">
        <v>44742.625</v>
      </c>
      <c r="C824" s="25" t="s">
        <v>1812</v>
      </c>
      <c r="D824" s="25" t="s">
        <v>1258</v>
      </c>
      <c r="E824" s="25" t="s">
        <v>1836</v>
      </c>
      <c r="F824" s="30">
        <v>44757</v>
      </c>
      <c r="G824" s="30">
        <v>44743</v>
      </c>
      <c r="H824" s="123">
        <v>28600</v>
      </c>
      <c r="I824" s="123">
        <v>35100</v>
      </c>
      <c r="J824" s="25" t="s">
        <v>4409</v>
      </c>
      <c r="K824" s="25" t="s">
        <v>16</v>
      </c>
      <c r="L824" s="124"/>
    </row>
    <row r="825" spans="1:12" ht="42.75" customHeight="1">
      <c r="A825" s="122">
        <f t="shared" si="15"/>
        <v>824</v>
      </c>
      <c r="B825" s="30">
        <v>44748.741666666669</v>
      </c>
      <c r="C825" s="25" t="s">
        <v>1812</v>
      </c>
      <c r="D825" s="25" t="s">
        <v>1843</v>
      </c>
      <c r="E825" s="25" t="s">
        <v>5242</v>
      </c>
      <c r="F825" s="30">
        <v>44762</v>
      </c>
      <c r="G825" s="30">
        <v>44743</v>
      </c>
      <c r="H825" s="123">
        <v>86400</v>
      </c>
      <c r="I825" s="123">
        <v>259200</v>
      </c>
      <c r="J825" s="25" t="s">
        <v>19</v>
      </c>
      <c r="K825" s="25" t="s">
        <v>16</v>
      </c>
      <c r="L825" s="124"/>
    </row>
    <row r="826" spans="1:12" ht="42.75" customHeight="1">
      <c r="A826" s="122">
        <f t="shared" si="15"/>
        <v>825</v>
      </c>
      <c r="B826" s="30">
        <v>44770.693055555559</v>
      </c>
      <c r="C826" s="25" t="s">
        <v>1812</v>
      </c>
      <c r="D826" s="25" t="s">
        <v>903</v>
      </c>
      <c r="E826" s="25" t="s">
        <v>815</v>
      </c>
      <c r="F826" s="30">
        <f>Table1[[#This Row],[Submission Date]]+14</f>
        <v>44377.60833333333</v>
      </c>
      <c r="G826" s="30">
        <v>44774</v>
      </c>
      <c r="H826" s="123">
        <v>33240</v>
      </c>
      <c r="I826" s="123">
        <v>33240</v>
      </c>
      <c r="J826" s="25" t="s">
        <v>153</v>
      </c>
      <c r="K826" s="25" t="s">
        <v>16</v>
      </c>
      <c r="L826" s="124"/>
    </row>
    <row r="827" spans="1:12" ht="42.75" customHeight="1">
      <c r="A827" s="122">
        <f t="shared" si="15"/>
        <v>826</v>
      </c>
      <c r="B827" s="30">
        <v>44782.836805555555</v>
      </c>
      <c r="C827" s="25" t="s">
        <v>1812</v>
      </c>
      <c r="D827" s="25" t="s">
        <v>5035</v>
      </c>
      <c r="E827" s="25" t="s">
        <v>5241</v>
      </c>
      <c r="F827" s="30">
        <v>44797</v>
      </c>
      <c r="G827" s="30">
        <v>44797</v>
      </c>
      <c r="H827" s="123">
        <v>25000</v>
      </c>
      <c r="I827" s="123">
        <v>374400</v>
      </c>
      <c r="J827" s="25" t="s">
        <v>15</v>
      </c>
      <c r="K827" s="25" t="s">
        <v>16</v>
      </c>
      <c r="L827" s="124"/>
    </row>
    <row r="828" spans="1:12" ht="42.75" customHeight="1">
      <c r="A828" s="122">
        <f t="shared" si="15"/>
        <v>827</v>
      </c>
      <c r="B828" s="30">
        <v>44757.287499999999</v>
      </c>
      <c r="C828" s="25" t="s">
        <v>1845</v>
      </c>
      <c r="D828" s="25" t="s">
        <v>1224</v>
      </c>
      <c r="E828" s="25" t="s">
        <v>5243</v>
      </c>
      <c r="F828" s="30">
        <v>44771</v>
      </c>
      <c r="G828" s="30">
        <v>44440</v>
      </c>
      <c r="H828" s="123">
        <v>289520.36</v>
      </c>
      <c r="I828" s="123">
        <v>289520.36</v>
      </c>
      <c r="J828" s="25" t="s">
        <v>216</v>
      </c>
      <c r="K828" s="25" t="s">
        <v>16</v>
      </c>
      <c r="L828" s="124" t="s">
        <v>5100</v>
      </c>
    </row>
    <row r="829" spans="1:12" ht="42.75" customHeight="1">
      <c r="A829" s="122">
        <f t="shared" si="15"/>
        <v>828</v>
      </c>
      <c r="B829" s="30">
        <v>44757.301388888889</v>
      </c>
      <c r="C829" s="25" t="s">
        <v>1845</v>
      </c>
      <c r="D829" s="25" t="s">
        <v>1950</v>
      </c>
      <c r="E829" s="25" t="s">
        <v>5243</v>
      </c>
      <c r="F829" s="30">
        <v>44771</v>
      </c>
      <c r="G829" s="30">
        <v>44440</v>
      </c>
      <c r="H829" s="123">
        <v>32913.089999999997</v>
      </c>
      <c r="I829" s="123">
        <v>32913.089999999997</v>
      </c>
      <c r="J829" s="25" t="s">
        <v>216</v>
      </c>
      <c r="K829" s="25" t="s">
        <v>16</v>
      </c>
      <c r="L829" s="124" t="s">
        <v>5100</v>
      </c>
    </row>
    <row r="830" spans="1:12" ht="42.75" customHeight="1">
      <c r="A830" s="122">
        <f t="shared" si="15"/>
        <v>829</v>
      </c>
      <c r="B830" s="30">
        <v>44757.310416666667</v>
      </c>
      <c r="C830" s="25" t="s">
        <v>1845</v>
      </c>
      <c r="D830" s="25" t="s">
        <v>544</v>
      </c>
      <c r="E830" s="25" t="s">
        <v>3354</v>
      </c>
      <c r="F830" s="30">
        <v>44771</v>
      </c>
      <c r="G830" s="30">
        <v>44392</v>
      </c>
      <c r="H830" s="123">
        <v>29782.45</v>
      </c>
      <c r="I830" s="123">
        <v>29782.45</v>
      </c>
      <c r="J830" s="25" t="s">
        <v>51</v>
      </c>
      <c r="K830" s="25" t="s">
        <v>16</v>
      </c>
      <c r="L830" s="124" t="s">
        <v>5100</v>
      </c>
    </row>
    <row r="831" spans="1:12" ht="42.75" customHeight="1">
      <c r="A831" s="122">
        <f t="shared" si="15"/>
        <v>830</v>
      </c>
      <c r="B831" s="30">
        <v>44762.172222222223</v>
      </c>
      <c r="C831" s="25" t="s">
        <v>1845</v>
      </c>
      <c r="D831" s="25" t="s">
        <v>1944</v>
      </c>
      <c r="E831" s="25" t="s">
        <v>5243</v>
      </c>
      <c r="F831" s="30">
        <v>44776</v>
      </c>
      <c r="G831" s="30">
        <v>44396</v>
      </c>
      <c r="H831" s="123">
        <v>25000</v>
      </c>
      <c r="I831" s="123">
        <v>26505</v>
      </c>
      <c r="J831" s="25" t="s">
        <v>51</v>
      </c>
      <c r="K831" s="25" t="s">
        <v>16</v>
      </c>
      <c r="L831" s="124" t="s">
        <v>5100</v>
      </c>
    </row>
    <row r="832" spans="1:12" ht="42.75" customHeight="1">
      <c r="A832" s="122">
        <f t="shared" si="15"/>
        <v>831</v>
      </c>
      <c r="B832" s="30">
        <v>44762.896527777775</v>
      </c>
      <c r="C832" s="25" t="s">
        <v>1845</v>
      </c>
      <c r="D832" s="25" t="s">
        <v>302</v>
      </c>
      <c r="E832" s="25" t="s">
        <v>5244</v>
      </c>
      <c r="F832" s="30">
        <v>44777</v>
      </c>
      <c r="G832" s="30">
        <v>44445</v>
      </c>
      <c r="H832" s="123">
        <v>151323</v>
      </c>
      <c r="I832" s="123">
        <v>151323</v>
      </c>
      <c r="J832" s="25" t="s">
        <v>37</v>
      </c>
      <c r="K832" s="25" t="s">
        <v>16</v>
      </c>
      <c r="L832" s="124" t="s">
        <v>5100</v>
      </c>
    </row>
    <row r="833" spans="1:12" ht="42.75" customHeight="1">
      <c r="A833" s="122">
        <f t="shared" si="15"/>
        <v>832</v>
      </c>
      <c r="B833" s="30">
        <v>44763.835416666669</v>
      </c>
      <c r="C833" s="25" t="s">
        <v>1845</v>
      </c>
      <c r="D833" s="25" t="s">
        <v>5245</v>
      </c>
      <c r="E833" s="25" t="s">
        <v>559</v>
      </c>
      <c r="F833" s="30">
        <v>44778</v>
      </c>
      <c r="G833" s="30">
        <v>44735</v>
      </c>
      <c r="H833" s="123">
        <v>28018</v>
      </c>
      <c r="I833" s="123">
        <v>28018</v>
      </c>
      <c r="J833" s="25" t="s">
        <v>51</v>
      </c>
      <c r="K833" s="25" t="s">
        <v>16</v>
      </c>
      <c r="L833" s="124" t="s">
        <v>5097</v>
      </c>
    </row>
    <row r="834" spans="1:12" ht="42.75" customHeight="1">
      <c r="A834" s="122">
        <f t="shared" si="15"/>
        <v>833</v>
      </c>
      <c r="B834" s="30">
        <v>44762.255555555559</v>
      </c>
      <c r="C834" s="25" t="s">
        <v>1845</v>
      </c>
      <c r="D834" s="25" t="s">
        <v>35</v>
      </c>
      <c r="E834" s="25" t="s">
        <v>5246</v>
      </c>
      <c r="F834" s="30">
        <v>44776</v>
      </c>
      <c r="G834" s="30">
        <v>44778</v>
      </c>
      <c r="H834" s="123">
        <v>47227.14</v>
      </c>
      <c r="I834" s="123">
        <v>150000</v>
      </c>
      <c r="J834" s="25" t="s">
        <v>37</v>
      </c>
      <c r="K834" s="25" t="s">
        <v>16</v>
      </c>
      <c r="L834" s="124"/>
    </row>
    <row r="835" spans="1:12" ht="42.75" customHeight="1">
      <c r="A835" s="122">
        <f t="shared" si="15"/>
        <v>834</v>
      </c>
      <c r="B835" s="30">
        <v>44762.289583333331</v>
      </c>
      <c r="C835" s="25" t="s">
        <v>1845</v>
      </c>
      <c r="D835" s="25" t="s">
        <v>569</v>
      </c>
      <c r="E835" s="25" t="s">
        <v>5247</v>
      </c>
      <c r="F835" s="30">
        <v>44776</v>
      </c>
      <c r="G835" s="30">
        <v>44778</v>
      </c>
      <c r="H835" s="123">
        <v>35315</v>
      </c>
      <c r="I835" s="123">
        <v>35315</v>
      </c>
      <c r="J835" s="25" t="s">
        <v>4409</v>
      </c>
      <c r="K835" s="25" t="s">
        <v>16</v>
      </c>
      <c r="L835" s="124"/>
    </row>
    <row r="836" spans="1:12" ht="42.75" customHeight="1">
      <c r="A836" s="122">
        <f t="shared" si="15"/>
        <v>835</v>
      </c>
      <c r="B836" s="30">
        <v>44762.638194444444</v>
      </c>
      <c r="C836" s="25" t="s">
        <v>1845</v>
      </c>
      <c r="D836" s="25" t="s">
        <v>366</v>
      </c>
      <c r="E836" s="25" t="s">
        <v>3462</v>
      </c>
      <c r="F836" s="30">
        <v>44776</v>
      </c>
      <c r="G836" s="30">
        <v>44727</v>
      </c>
      <c r="H836" s="123">
        <v>25000</v>
      </c>
      <c r="I836" s="123">
        <v>35101.300000000003</v>
      </c>
      <c r="J836" s="25" t="s">
        <v>51</v>
      </c>
      <c r="K836" s="25" t="s">
        <v>16</v>
      </c>
      <c r="L836" s="124" t="s">
        <v>5097</v>
      </c>
    </row>
    <row r="837" spans="1:12" ht="42.75" customHeight="1">
      <c r="A837" s="122">
        <f t="shared" si="15"/>
        <v>836</v>
      </c>
      <c r="B837" s="30">
        <v>44762.871527777781</v>
      </c>
      <c r="C837" s="25" t="s">
        <v>1845</v>
      </c>
      <c r="D837" s="25" t="s">
        <v>17</v>
      </c>
      <c r="E837" s="25" t="s">
        <v>3414</v>
      </c>
      <c r="F837" s="30">
        <v>44777</v>
      </c>
      <c r="G837" s="30">
        <v>44440</v>
      </c>
      <c r="H837" s="123">
        <v>800827</v>
      </c>
      <c r="I837" s="123">
        <v>855827</v>
      </c>
      <c r="J837" s="25" t="s">
        <v>73</v>
      </c>
      <c r="K837" s="25" t="s">
        <v>16</v>
      </c>
      <c r="L837" s="124" t="s">
        <v>5100</v>
      </c>
    </row>
    <row r="838" spans="1:12" ht="42.75" customHeight="1">
      <c r="A838" s="122">
        <f t="shared" si="15"/>
        <v>837</v>
      </c>
      <c r="B838" s="30">
        <v>44762.87777777778</v>
      </c>
      <c r="C838" s="25" t="s">
        <v>1845</v>
      </c>
      <c r="D838" s="25" t="s">
        <v>72</v>
      </c>
      <c r="E838" s="25" t="s">
        <v>3414</v>
      </c>
      <c r="F838" s="30">
        <v>44777</v>
      </c>
      <c r="G838" s="30">
        <v>44805</v>
      </c>
      <c r="H838" s="123">
        <v>834926</v>
      </c>
      <c r="I838" s="123">
        <v>868033</v>
      </c>
      <c r="J838" s="25" t="s">
        <v>19</v>
      </c>
      <c r="K838" s="25" t="s">
        <v>16</v>
      </c>
      <c r="L838" s="124"/>
    </row>
    <row r="839" spans="1:12" ht="42.75" customHeight="1">
      <c r="A839" s="122">
        <f t="shared" ref="A839:A902" si="16">ROW(A838)</f>
        <v>838</v>
      </c>
      <c r="B839" s="30">
        <v>44762.563888888886</v>
      </c>
      <c r="C839" s="25" t="s">
        <v>1890</v>
      </c>
      <c r="D839" s="25" t="s">
        <v>521</v>
      </c>
      <c r="E839" s="25" t="s">
        <v>2308</v>
      </c>
      <c r="F839" s="30">
        <v>44776</v>
      </c>
      <c r="G839" s="30">
        <v>44470</v>
      </c>
      <c r="H839" s="123">
        <v>482971</v>
      </c>
      <c r="I839" s="123">
        <v>482971</v>
      </c>
      <c r="J839" s="25" t="s">
        <v>73</v>
      </c>
      <c r="K839" s="25" t="s">
        <v>16</v>
      </c>
      <c r="L839" s="124" t="s">
        <v>5100</v>
      </c>
    </row>
    <row r="840" spans="1:12" ht="42.75" customHeight="1">
      <c r="A840" s="122">
        <f t="shared" si="16"/>
        <v>839</v>
      </c>
      <c r="B840" s="30">
        <v>44775.768750000003</v>
      </c>
      <c r="C840" s="25" t="s">
        <v>1890</v>
      </c>
      <c r="D840" s="25" t="s">
        <v>2126</v>
      </c>
      <c r="E840" s="25" t="s">
        <v>5248</v>
      </c>
      <c r="F840" s="30">
        <v>44789</v>
      </c>
      <c r="G840" s="30">
        <v>44790</v>
      </c>
      <c r="H840" s="123">
        <v>298623</v>
      </c>
      <c r="I840" s="123">
        <v>298623</v>
      </c>
      <c r="J840" s="25" t="s">
        <v>37</v>
      </c>
      <c r="K840" s="25" t="s">
        <v>16</v>
      </c>
      <c r="L840" s="124"/>
    </row>
    <row r="841" spans="1:12" ht="42.75" customHeight="1">
      <c r="A841" s="122">
        <f t="shared" si="16"/>
        <v>840</v>
      </c>
      <c r="B841" s="30">
        <v>44775.770833333336</v>
      </c>
      <c r="C841" s="25" t="s">
        <v>1890</v>
      </c>
      <c r="D841" s="25" t="s">
        <v>1333</v>
      </c>
      <c r="E841" s="25" t="s">
        <v>5249</v>
      </c>
      <c r="F841" s="30">
        <v>44789</v>
      </c>
      <c r="G841" s="30">
        <v>44790</v>
      </c>
      <c r="H841" s="123">
        <v>87372</v>
      </c>
      <c r="I841" s="123">
        <v>87372</v>
      </c>
      <c r="J841" s="25" t="s">
        <v>37</v>
      </c>
      <c r="K841" s="25" t="s">
        <v>16</v>
      </c>
      <c r="L841" s="124"/>
    </row>
    <row r="842" spans="1:12" ht="42.75" customHeight="1">
      <c r="A842" s="122">
        <f t="shared" si="16"/>
        <v>841</v>
      </c>
      <c r="B842" s="30">
        <v>44775.776388888888</v>
      </c>
      <c r="C842" s="25" t="s">
        <v>1890</v>
      </c>
      <c r="D842" s="25" t="s">
        <v>5250</v>
      </c>
      <c r="E842" s="25" t="s">
        <v>5251</v>
      </c>
      <c r="F842" s="30">
        <v>44789</v>
      </c>
      <c r="G842" s="30">
        <v>44790</v>
      </c>
      <c r="H842" s="123">
        <v>64200</v>
      </c>
      <c r="I842" s="123">
        <v>64200</v>
      </c>
      <c r="J842" s="25" t="s">
        <v>37</v>
      </c>
      <c r="K842" s="25" t="s">
        <v>16</v>
      </c>
      <c r="L842" s="124"/>
    </row>
    <row r="843" spans="1:12" ht="42.75" customHeight="1">
      <c r="A843" s="122">
        <f t="shared" si="16"/>
        <v>842</v>
      </c>
      <c r="B843" s="30">
        <v>44776.542361111111</v>
      </c>
      <c r="C843" s="25" t="s">
        <v>1890</v>
      </c>
      <c r="D843" s="25" t="s">
        <v>123</v>
      </c>
      <c r="E843" s="25" t="s">
        <v>5252</v>
      </c>
      <c r="F843" s="30">
        <v>44790</v>
      </c>
      <c r="G843" s="30">
        <v>44835</v>
      </c>
      <c r="H843" s="123">
        <v>7403589</v>
      </c>
      <c r="I843" s="123">
        <v>7403589</v>
      </c>
      <c r="J843" s="25" t="s">
        <v>73</v>
      </c>
      <c r="K843" s="25" t="s">
        <v>16</v>
      </c>
      <c r="L843" s="124"/>
    </row>
    <row r="844" spans="1:12" ht="42.75" customHeight="1">
      <c r="A844" s="122">
        <f t="shared" si="16"/>
        <v>843</v>
      </c>
      <c r="B844" s="30">
        <v>44775.782638888886</v>
      </c>
      <c r="C844" s="25" t="s">
        <v>1890</v>
      </c>
      <c r="D844" s="25" t="s">
        <v>2189</v>
      </c>
      <c r="E844" s="25" t="s">
        <v>5253</v>
      </c>
      <c r="F844" s="30">
        <v>44789</v>
      </c>
      <c r="G844" s="30">
        <v>44790</v>
      </c>
      <c r="H844" s="123">
        <v>43450</v>
      </c>
      <c r="I844" s="123">
        <v>43450</v>
      </c>
      <c r="J844" s="25" t="s">
        <v>37</v>
      </c>
      <c r="K844" s="25" t="s">
        <v>16</v>
      </c>
      <c r="L844" s="124"/>
    </row>
    <row r="845" spans="1:12" ht="42.75" customHeight="1">
      <c r="A845" s="122">
        <f t="shared" si="16"/>
        <v>844</v>
      </c>
      <c r="B845" s="30">
        <v>44775.786111111112</v>
      </c>
      <c r="C845" s="25" t="s">
        <v>1890</v>
      </c>
      <c r="D845" s="25" t="s">
        <v>2285</v>
      </c>
      <c r="E845" s="25" t="s">
        <v>5254</v>
      </c>
      <c r="F845" s="30">
        <v>44789</v>
      </c>
      <c r="G845" s="30">
        <v>44790</v>
      </c>
      <c r="H845" s="123">
        <v>34684</v>
      </c>
      <c r="I845" s="123">
        <v>34684</v>
      </c>
      <c r="J845" s="25" t="s">
        <v>37</v>
      </c>
      <c r="K845" s="25" t="s">
        <v>16</v>
      </c>
      <c r="L845" s="124"/>
    </row>
    <row r="846" spans="1:12" ht="42.75" customHeight="1">
      <c r="A846" s="122">
        <f t="shared" si="16"/>
        <v>845</v>
      </c>
      <c r="B846" s="30">
        <v>44775.788194444445</v>
      </c>
      <c r="C846" s="25" t="s">
        <v>1890</v>
      </c>
      <c r="D846" s="25" t="s">
        <v>5255</v>
      </c>
      <c r="E846" s="25" t="s">
        <v>5256</v>
      </c>
      <c r="F846" s="30">
        <v>44789</v>
      </c>
      <c r="G846" s="30">
        <v>44790</v>
      </c>
      <c r="H846" s="123">
        <v>70140</v>
      </c>
      <c r="I846" s="123">
        <v>70140</v>
      </c>
      <c r="J846" s="25" t="s">
        <v>37</v>
      </c>
      <c r="K846" s="25" t="s">
        <v>16</v>
      </c>
      <c r="L846" s="124"/>
    </row>
    <row r="847" spans="1:12" ht="42.75" customHeight="1">
      <c r="A847" s="122">
        <f t="shared" si="16"/>
        <v>846</v>
      </c>
      <c r="B847" s="30">
        <v>44775.790277777778</v>
      </c>
      <c r="C847" s="25" t="s">
        <v>1890</v>
      </c>
      <c r="D847" s="25" t="s">
        <v>808</v>
      </c>
      <c r="E847" s="25" t="s">
        <v>5257</v>
      </c>
      <c r="F847" s="30">
        <v>44789</v>
      </c>
      <c r="G847" s="30">
        <v>44790</v>
      </c>
      <c r="H847" s="123">
        <v>650000</v>
      </c>
      <c r="I847" s="123">
        <v>650000</v>
      </c>
      <c r="J847" s="25" t="s">
        <v>37</v>
      </c>
      <c r="K847" s="25" t="s">
        <v>16</v>
      </c>
      <c r="L847" s="124"/>
    </row>
    <row r="848" spans="1:12" ht="42.75" customHeight="1">
      <c r="A848" s="122">
        <f t="shared" si="16"/>
        <v>847</v>
      </c>
      <c r="B848" s="30">
        <v>44775.792361111111</v>
      </c>
      <c r="C848" s="25" t="s">
        <v>1890</v>
      </c>
      <c r="D848" s="25" t="s">
        <v>927</v>
      </c>
      <c r="E848" s="25" t="s">
        <v>5258</v>
      </c>
      <c r="F848" s="30">
        <v>44789</v>
      </c>
      <c r="G848" s="30">
        <v>44790</v>
      </c>
      <c r="H848" s="123">
        <v>53605.24</v>
      </c>
      <c r="I848" s="123">
        <v>53605.24</v>
      </c>
      <c r="J848" s="25" t="s">
        <v>37</v>
      </c>
      <c r="K848" s="25" t="s">
        <v>16</v>
      </c>
      <c r="L848" s="124"/>
    </row>
    <row r="849" spans="1:12" ht="42.75" customHeight="1">
      <c r="A849" s="122">
        <f t="shared" si="16"/>
        <v>848</v>
      </c>
      <c r="B849" s="30">
        <v>44778.661111111112</v>
      </c>
      <c r="C849" s="25" t="s">
        <v>1890</v>
      </c>
      <c r="D849" s="25" t="s">
        <v>35</v>
      </c>
      <c r="E849" s="25" t="s">
        <v>136</v>
      </c>
      <c r="F849" s="30">
        <v>44792</v>
      </c>
      <c r="G849" s="30">
        <v>44795</v>
      </c>
      <c r="H849" s="123">
        <v>1711806</v>
      </c>
      <c r="I849" s="123">
        <v>1750000</v>
      </c>
      <c r="J849" s="25" t="s">
        <v>37</v>
      </c>
      <c r="K849" s="25" t="s">
        <v>16</v>
      </c>
      <c r="L849" s="124"/>
    </row>
    <row r="850" spans="1:12" ht="42.75" customHeight="1">
      <c r="A850" s="122">
        <f t="shared" si="16"/>
        <v>849</v>
      </c>
      <c r="B850" s="30">
        <v>44778.662499999999</v>
      </c>
      <c r="C850" s="25" t="s">
        <v>1890</v>
      </c>
      <c r="D850" s="25" t="s">
        <v>2251</v>
      </c>
      <c r="E850" s="25" t="s">
        <v>136</v>
      </c>
      <c r="F850" s="30">
        <v>44792</v>
      </c>
      <c r="G850" s="30">
        <v>44795</v>
      </c>
      <c r="H850" s="123">
        <v>64751.71</v>
      </c>
      <c r="I850" s="123">
        <v>65000</v>
      </c>
      <c r="J850" s="25" t="s">
        <v>37</v>
      </c>
      <c r="K850" s="25" t="s">
        <v>16</v>
      </c>
      <c r="L850" s="124"/>
    </row>
    <row r="851" spans="1:12" ht="42.75" customHeight="1">
      <c r="A851" s="122">
        <f t="shared" si="16"/>
        <v>850</v>
      </c>
      <c r="B851" s="30">
        <v>44778.663888888892</v>
      </c>
      <c r="C851" s="25" t="s">
        <v>1890</v>
      </c>
      <c r="D851" s="25" t="s">
        <v>5119</v>
      </c>
      <c r="E851" s="25" t="s">
        <v>5120</v>
      </c>
      <c r="F851" s="30">
        <v>44792</v>
      </c>
      <c r="G851" s="30">
        <v>44795</v>
      </c>
      <c r="H851" s="123">
        <v>625836.14</v>
      </c>
      <c r="I851" s="123">
        <v>626000</v>
      </c>
      <c r="J851" s="25" t="s">
        <v>37</v>
      </c>
      <c r="K851" s="25" t="s">
        <v>16</v>
      </c>
      <c r="L851" s="124"/>
    </row>
    <row r="852" spans="1:12" ht="42.75" customHeight="1">
      <c r="A852" s="122">
        <f t="shared" si="16"/>
        <v>851</v>
      </c>
      <c r="B852" s="30">
        <v>44778.666666666664</v>
      </c>
      <c r="C852" s="25" t="s">
        <v>1890</v>
      </c>
      <c r="D852" s="25" t="s">
        <v>2142</v>
      </c>
      <c r="E852" s="25" t="s">
        <v>5259</v>
      </c>
      <c r="F852" s="30">
        <v>44792</v>
      </c>
      <c r="G852" s="30">
        <v>44795</v>
      </c>
      <c r="H852" s="123">
        <v>36727.5</v>
      </c>
      <c r="I852" s="123">
        <v>36727.5</v>
      </c>
      <c r="J852" s="25" t="s">
        <v>37</v>
      </c>
      <c r="K852" s="25" t="s">
        <v>16</v>
      </c>
      <c r="L852" s="124"/>
    </row>
    <row r="853" spans="1:12" ht="42.75" customHeight="1">
      <c r="A853" s="122">
        <f t="shared" si="16"/>
        <v>852</v>
      </c>
      <c r="B853" s="30">
        <v>44778.670138888891</v>
      </c>
      <c r="C853" s="25" t="s">
        <v>1890</v>
      </c>
      <c r="D853" s="25" t="s">
        <v>55</v>
      </c>
      <c r="E853" s="25" t="s">
        <v>5260</v>
      </c>
      <c r="F853" s="30">
        <v>44792</v>
      </c>
      <c r="G853" s="30">
        <v>44795</v>
      </c>
      <c r="H853" s="123">
        <v>228834.13</v>
      </c>
      <c r="I853" s="123">
        <v>229000</v>
      </c>
      <c r="J853" s="25" t="s">
        <v>37</v>
      </c>
      <c r="K853" s="25" t="s">
        <v>16</v>
      </c>
      <c r="L853" s="124"/>
    </row>
    <row r="854" spans="1:12" ht="42.75" customHeight="1">
      <c r="A854" s="122">
        <f t="shared" si="16"/>
        <v>853</v>
      </c>
      <c r="B854" s="30">
        <v>44778.672222222223</v>
      </c>
      <c r="C854" s="25" t="s">
        <v>1890</v>
      </c>
      <c r="D854" s="25" t="s">
        <v>2146</v>
      </c>
      <c r="E854" s="25" t="s">
        <v>1678</v>
      </c>
      <c r="F854" s="30">
        <v>44792</v>
      </c>
      <c r="G854" s="30">
        <v>44795</v>
      </c>
      <c r="H854" s="123">
        <v>35000</v>
      </c>
      <c r="I854" s="123">
        <v>35000</v>
      </c>
      <c r="J854" s="25" t="s">
        <v>37</v>
      </c>
      <c r="K854" s="25" t="s">
        <v>16</v>
      </c>
      <c r="L854" s="124"/>
    </row>
    <row r="855" spans="1:12" ht="42.75" customHeight="1">
      <c r="A855" s="122">
        <f t="shared" si="16"/>
        <v>854</v>
      </c>
      <c r="B855" s="30">
        <v>44778.680555555555</v>
      </c>
      <c r="C855" s="25" t="s">
        <v>1890</v>
      </c>
      <c r="D855" s="25" t="s">
        <v>5261</v>
      </c>
      <c r="E855" s="25" t="s">
        <v>5262</v>
      </c>
      <c r="F855" s="30">
        <f>Table1[[#This Row],[Submission Date]]+14</f>
        <v>43152</v>
      </c>
      <c r="G855" s="30">
        <v>44795</v>
      </c>
      <c r="H855" s="123">
        <v>76500</v>
      </c>
      <c r="I855" s="123">
        <v>76500</v>
      </c>
      <c r="J855" s="25" t="s">
        <v>15</v>
      </c>
      <c r="K855" s="25" t="s">
        <v>16</v>
      </c>
      <c r="L855" s="124"/>
    </row>
    <row r="856" spans="1:12" ht="42.75" customHeight="1">
      <c r="A856" s="122">
        <f t="shared" si="16"/>
        <v>855</v>
      </c>
      <c r="B856" s="30">
        <v>44785.729166666664</v>
      </c>
      <c r="C856" s="25" t="s">
        <v>1890</v>
      </c>
      <c r="D856" s="25" t="s">
        <v>2165</v>
      </c>
      <c r="E856" s="25" t="s">
        <v>815</v>
      </c>
      <c r="F856" s="30">
        <v>44799</v>
      </c>
      <c r="G856" s="30">
        <v>44802</v>
      </c>
      <c r="H856" s="123">
        <v>62278.48</v>
      </c>
      <c r="I856" s="123">
        <v>65000</v>
      </c>
      <c r="J856" s="25" t="s">
        <v>37</v>
      </c>
      <c r="K856" s="25" t="s">
        <v>16</v>
      </c>
      <c r="L856" s="124"/>
    </row>
    <row r="857" spans="1:12" ht="42.75" customHeight="1">
      <c r="A857" s="122">
        <f t="shared" si="16"/>
        <v>856</v>
      </c>
      <c r="B857" s="30">
        <v>44788.534722222219</v>
      </c>
      <c r="C857" s="25" t="s">
        <v>1890</v>
      </c>
      <c r="D857" s="25" t="s">
        <v>965</v>
      </c>
      <c r="E857" s="25" t="s">
        <v>5263</v>
      </c>
      <c r="F857" s="30">
        <v>44802</v>
      </c>
      <c r="G857" s="30">
        <v>44803</v>
      </c>
      <c r="H857" s="123">
        <v>150000</v>
      </c>
      <c r="I857" s="123">
        <v>150000</v>
      </c>
      <c r="J857" s="25" t="s">
        <v>15</v>
      </c>
      <c r="K857" s="25" t="s">
        <v>16</v>
      </c>
      <c r="L857" s="124"/>
    </row>
    <row r="858" spans="1:12" ht="42.75" customHeight="1">
      <c r="A858" s="122">
        <f t="shared" si="16"/>
        <v>857</v>
      </c>
      <c r="B858" s="30">
        <v>44788.540277777778</v>
      </c>
      <c r="C858" s="25" t="s">
        <v>1890</v>
      </c>
      <c r="D858" s="25" t="s">
        <v>5264</v>
      </c>
      <c r="E858" s="25" t="s">
        <v>5263</v>
      </c>
      <c r="F858" s="30">
        <v>44802</v>
      </c>
      <c r="G858" s="30">
        <v>44803</v>
      </c>
      <c r="H858" s="123">
        <v>150000</v>
      </c>
      <c r="I858" s="123">
        <v>150000</v>
      </c>
      <c r="J858" s="25" t="s">
        <v>15</v>
      </c>
      <c r="K858" s="25" t="s">
        <v>16</v>
      </c>
      <c r="L858" s="124"/>
    </row>
    <row r="859" spans="1:12" ht="42.75" customHeight="1">
      <c r="A859" s="122">
        <f t="shared" si="16"/>
        <v>858</v>
      </c>
      <c r="B859" s="30">
        <v>44788.550694444442</v>
      </c>
      <c r="C859" s="25" t="s">
        <v>1890</v>
      </c>
      <c r="D859" s="25" t="s">
        <v>374</v>
      </c>
      <c r="E859" s="25" t="s">
        <v>5263</v>
      </c>
      <c r="F859" s="30">
        <v>44802</v>
      </c>
      <c r="G859" s="30">
        <v>44803</v>
      </c>
      <c r="H859" s="123">
        <v>150000</v>
      </c>
      <c r="I859" s="123">
        <v>1500000</v>
      </c>
      <c r="J859" s="25" t="s">
        <v>15</v>
      </c>
      <c r="K859" s="25" t="s">
        <v>16</v>
      </c>
      <c r="L859" s="124"/>
    </row>
    <row r="860" spans="1:12" ht="42.75" customHeight="1">
      <c r="A860" s="122">
        <f t="shared" si="16"/>
        <v>859</v>
      </c>
      <c r="B860" s="30">
        <v>44796.675694444442</v>
      </c>
      <c r="C860" s="25" t="s">
        <v>1890</v>
      </c>
      <c r="D860" s="25" t="s">
        <v>5265</v>
      </c>
      <c r="E860" s="25" t="s">
        <v>5266</v>
      </c>
      <c r="F860" s="30">
        <f>Table1[[#This Row],[Submission Date]]+14</f>
        <v>43271</v>
      </c>
      <c r="G860" s="30">
        <v>44812</v>
      </c>
      <c r="H860" s="123">
        <v>34125</v>
      </c>
      <c r="I860" s="123">
        <v>34125</v>
      </c>
      <c r="J860" s="25" t="s">
        <v>37</v>
      </c>
      <c r="K860" s="25" t="s">
        <v>16</v>
      </c>
      <c r="L860" s="124"/>
    </row>
    <row r="861" spans="1:12" ht="42.75" customHeight="1">
      <c r="A861" s="122">
        <f t="shared" si="16"/>
        <v>860</v>
      </c>
      <c r="B861" s="30">
        <v>44763.719444444447</v>
      </c>
      <c r="C861" s="25" t="s">
        <v>2329</v>
      </c>
      <c r="D861" s="25" t="s">
        <v>182</v>
      </c>
      <c r="E861" s="25" t="s">
        <v>5267</v>
      </c>
      <c r="F861" s="30">
        <f>Table1[[#This Row],[Submission Date]]+14</f>
        <v>43271</v>
      </c>
      <c r="G861" s="30">
        <v>44637</v>
      </c>
      <c r="H861" s="123">
        <v>185000</v>
      </c>
      <c r="I861" s="123">
        <v>1600000</v>
      </c>
      <c r="J861" s="25" t="s">
        <v>19</v>
      </c>
      <c r="K861" s="25" t="s">
        <v>16</v>
      </c>
      <c r="L861" s="124" t="s">
        <v>5097</v>
      </c>
    </row>
    <row r="862" spans="1:12" ht="42.75" customHeight="1">
      <c r="A862" s="122">
        <f t="shared" si="16"/>
        <v>861</v>
      </c>
      <c r="B862" s="30">
        <v>44761.373611111114</v>
      </c>
      <c r="C862" s="25" t="s">
        <v>2329</v>
      </c>
      <c r="D862" s="25" t="s">
        <v>256</v>
      </c>
      <c r="E862" s="25" t="s">
        <v>2066</v>
      </c>
      <c r="F862" s="30">
        <v>44775</v>
      </c>
      <c r="G862" s="30">
        <v>44378</v>
      </c>
      <c r="H862" s="123">
        <v>60000</v>
      </c>
      <c r="I862" s="123">
        <v>120000</v>
      </c>
      <c r="J862" s="25" t="s">
        <v>19</v>
      </c>
      <c r="K862" s="25" t="s">
        <v>16</v>
      </c>
      <c r="L862" s="124" t="s">
        <v>5100</v>
      </c>
    </row>
    <row r="863" spans="1:12" ht="42.75" customHeight="1">
      <c r="A863" s="122">
        <f t="shared" si="16"/>
        <v>862</v>
      </c>
      <c r="B863" s="30">
        <v>44761.376388888886</v>
      </c>
      <c r="C863" s="25" t="s">
        <v>2329</v>
      </c>
      <c r="D863" s="25" t="s">
        <v>76</v>
      </c>
      <c r="E863" s="25" t="s">
        <v>5268</v>
      </c>
      <c r="F863" s="30">
        <v>44775</v>
      </c>
      <c r="G863" s="30">
        <v>44378</v>
      </c>
      <c r="H863" s="123">
        <v>60000</v>
      </c>
      <c r="I863" s="123">
        <v>120000</v>
      </c>
      <c r="J863" s="25" t="s">
        <v>19</v>
      </c>
      <c r="K863" s="25" t="s">
        <v>16</v>
      </c>
      <c r="L863" s="124" t="s">
        <v>5100</v>
      </c>
    </row>
    <row r="864" spans="1:12" ht="42.75" customHeight="1">
      <c r="A864" s="122">
        <f t="shared" si="16"/>
        <v>863</v>
      </c>
      <c r="B864" s="30">
        <v>44761.379166666666</v>
      </c>
      <c r="C864" s="25" t="s">
        <v>2329</v>
      </c>
      <c r="D864" s="25" t="s">
        <v>192</v>
      </c>
      <c r="E864" s="25" t="s">
        <v>4713</v>
      </c>
      <c r="F864" s="30">
        <v>44775</v>
      </c>
      <c r="G864" s="30">
        <v>44378</v>
      </c>
      <c r="H864" s="123">
        <v>80000</v>
      </c>
      <c r="I864" s="123">
        <v>160000</v>
      </c>
      <c r="J864" s="25" t="s">
        <v>19</v>
      </c>
      <c r="K864" s="25" t="s">
        <v>16</v>
      </c>
      <c r="L864" s="124" t="s">
        <v>5100</v>
      </c>
    </row>
    <row r="865" spans="1:12" ht="42.75" customHeight="1">
      <c r="A865" s="122">
        <f t="shared" si="16"/>
        <v>864</v>
      </c>
      <c r="B865" s="30">
        <v>44761.380555555559</v>
      </c>
      <c r="C865" s="25" t="s">
        <v>2329</v>
      </c>
      <c r="D865" s="25" t="s">
        <v>3214</v>
      </c>
      <c r="E865" s="25" t="s">
        <v>996</v>
      </c>
      <c r="F865" s="30">
        <v>44775</v>
      </c>
      <c r="G865" s="30">
        <v>44378</v>
      </c>
      <c r="H865" s="123">
        <v>40000</v>
      </c>
      <c r="I865" s="123">
        <v>120000</v>
      </c>
      <c r="J865" s="25" t="s">
        <v>19</v>
      </c>
      <c r="K865" s="25" t="s">
        <v>16</v>
      </c>
      <c r="L865" s="124" t="s">
        <v>5100</v>
      </c>
    </row>
    <row r="866" spans="1:12" ht="42.75" customHeight="1">
      <c r="A866" s="122">
        <f t="shared" si="16"/>
        <v>865</v>
      </c>
      <c r="B866" s="30">
        <v>44761.381249999999</v>
      </c>
      <c r="C866" s="25" t="s">
        <v>2329</v>
      </c>
      <c r="D866" s="25" t="s">
        <v>849</v>
      </c>
      <c r="E866" s="25" t="s">
        <v>5269</v>
      </c>
      <c r="F866" s="30">
        <v>44775</v>
      </c>
      <c r="G866" s="30">
        <v>44378</v>
      </c>
      <c r="H866" s="123">
        <v>25000</v>
      </c>
      <c r="I866" s="123">
        <v>120000</v>
      </c>
      <c r="J866" s="25" t="s">
        <v>19</v>
      </c>
      <c r="K866" s="25" t="s">
        <v>16</v>
      </c>
      <c r="L866" s="124" t="s">
        <v>5100</v>
      </c>
    </row>
    <row r="867" spans="1:12" ht="42.75" customHeight="1">
      <c r="A867" s="122">
        <f t="shared" si="16"/>
        <v>866</v>
      </c>
      <c r="B867" s="30">
        <v>44762.318749999999</v>
      </c>
      <c r="C867" s="25" t="s">
        <v>2329</v>
      </c>
      <c r="D867" s="25" t="s">
        <v>569</v>
      </c>
      <c r="E867" s="25" t="s">
        <v>4692</v>
      </c>
      <c r="F867" s="30">
        <v>44776</v>
      </c>
      <c r="G867" s="30">
        <v>44378</v>
      </c>
      <c r="H867" s="123">
        <v>25000</v>
      </c>
      <c r="I867" s="123">
        <v>40000</v>
      </c>
      <c r="J867" s="25" t="s">
        <v>4409</v>
      </c>
      <c r="K867" s="25" t="s">
        <v>16</v>
      </c>
      <c r="L867" s="124" t="s">
        <v>5100</v>
      </c>
    </row>
    <row r="868" spans="1:12" ht="42.75" customHeight="1">
      <c r="A868" s="122">
        <f t="shared" si="16"/>
        <v>867</v>
      </c>
      <c r="B868" s="30">
        <v>44762.322916666664</v>
      </c>
      <c r="C868" s="25" t="s">
        <v>2329</v>
      </c>
      <c r="D868" s="25" t="s">
        <v>5270</v>
      </c>
      <c r="E868" s="25" t="s">
        <v>1841</v>
      </c>
      <c r="F868" s="30">
        <v>44776</v>
      </c>
      <c r="G868" s="30">
        <v>44438</v>
      </c>
      <c r="H868" s="123">
        <v>25000</v>
      </c>
      <c r="I868" s="123">
        <v>80000</v>
      </c>
      <c r="J868" s="25" t="s">
        <v>51</v>
      </c>
      <c r="K868" s="25" t="s">
        <v>16</v>
      </c>
      <c r="L868" s="124" t="s">
        <v>5100</v>
      </c>
    </row>
    <row r="869" spans="1:12" ht="42.75" customHeight="1">
      <c r="A869" s="122">
        <f t="shared" si="16"/>
        <v>868</v>
      </c>
      <c r="B869" s="30">
        <v>44762.334722222222</v>
      </c>
      <c r="C869" s="25" t="s">
        <v>2329</v>
      </c>
      <c r="D869" s="25" t="s">
        <v>5271</v>
      </c>
      <c r="E869" s="25" t="s">
        <v>5272</v>
      </c>
      <c r="F869" s="30">
        <v>44776</v>
      </c>
      <c r="G869" s="30">
        <v>44378</v>
      </c>
      <c r="H869" s="123">
        <v>25000</v>
      </c>
      <c r="I869" s="123">
        <v>50000</v>
      </c>
      <c r="J869" s="25" t="s">
        <v>51</v>
      </c>
      <c r="K869" s="25" t="s">
        <v>16</v>
      </c>
      <c r="L869" s="124" t="s">
        <v>5100</v>
      </c>
    </row>
    <row r="870" spans="1:12" ht="42.75" customHeight="1">
      <c r="A870" s="122">
        <f t="shared" si="16"/>
        <v>869</v>
      </c>
      <c r="B870" s="30">
        <v>44762.341666666667</v>
      </c>
      <c r="C870" s="25" t="s">
        <v>2329</v>
      </c>
      <c r="D870" s="25" t="s">
        <v>765</v>
      </c>
      <c r="E870" s="25" t="s">
        <v>5273</v>
      </c>
      <c r="F870" s="30">
        <v>44776</v>
      </c>
      <c r="G870" s="30">
        <v>44378</v>
      </c>
      <c r="H870" s="123">
        <v>25000</v>
      </c>
      <c r="I870" s="123">
        <v>100000</v>
      </c>
      <c r="J870" s="25" t="s">
        <v>51</v>
      </c>
      <c r="K870" s="25" t="s">
        <v>16</v>
      </c>
      <c r="L870" s="124" t="s">
        <v>5100</v>
      </c>
    </row>
    <row r="871" spans="1:12" ht="42.75" customHeight="1">
      <c r="A871" s="122">
        <f t="shared" si="16"/>
        <v>870</v>
      </c>
      <c r="B871" s="30">
        <v>44740.791666666664</v>
      </c>
      <c r="C871" s="25" t="s">
        <v>2332</v>
      </c>
      <c r="D871" s="25" t="s">
        <v>3214</v>
      </c>
      <c r="E871" s="25" t="s">
        <v>996</v>
      </c>
      <c r="F871" s="30">
        <v>44755</v>
      </c>
      <c r="G871" s="30">
        <v>44743</v>
      </c>
      <c r="H871" s="123">
        <v>25000</v>
      </c>
      <c r="I871" s="123">
        <v>40000</v>
      </c>
      <c r="J871" s="25" t="s">
        <v>153</v>
      </c>
      <c r="K871" s="25" t="s">
        <v>16</v>
      </c>
      <c r="L871" s="124"/>
    </row>
    <row r="872" spans="1:12" ht="42.75" customHeight="1">
      <c r="A872" s="122">
        <f t="shared" si="16"/>
        <v>871</v>
      </c>
      <c r="B872" s="30">
        <v>44740.793055555558</v>
      </c>
      <c r="C872" s="25" t="s">
        <v>2332</v>
      </c>
      <c r="D872" s="25" t="s">
        <v>5274</v>
      </c>
      <c r="E872" s="25" t="s">
        <v>5275</v>
      </c>
      <c r="F872" s="30">
        <v>44755</v>
      </c>
      <c r="G872" s="30">
        <v>44743</v>
      </c>
      <c r="H872" s="123">
        <v>25000</v>
      </c>
      <c r="I872" s="123">
        <v>35000</v>
      </c>
      <c r="J872" s="25" t="s">
        <v>153</v>
      </c>
      <c r="K872" s="25" t="s">
        <v>16</v>
      </c>
      <c r="L872" s="124"/>
    </row>
    <row r="873" spans="1:12" ht="42.75" customHeight="1">
      <c r="A873" s="122">
        <f t="shared" si="16"/>
        <v>872</v>
      </c>
      <c r="B873" s="30">
        <v>44760.616666666669</v>
      </c>
      <c r="C873" s="25" t="s">
        <v>2332</v>
      </c>
      <c r="D873" s="25" t="s">
        <v>256</v>
      </c>
      <c r="E873" s="25" t="s">
        <v>5276</v>
      </c>
      <c r="F873" s="30">
        <v>44774</v>
      </c>
      <c r="G873" s="30">
        <v>44378</v>
      </c>
      <c r="H873" s="123">
        <v>25000</v>
      </c>
      <c r="I873" s="123">
        <v>122751.76</v>
      </c>
      <c r="J873" s="25" t="s">
        <v>73</v>
      </c>
      <c r="K873" s="25" t="s">
        <v>16</v>
      </c>
      <c r="L873" s="124" t="s">
        <v>5100</v>
      </c>
    </row>
    <row r="874" spans="1:12" ht="42.75" customHeight="1">
      <c r="A874" s="122">
        <f t="shared" si="16"/>
        <v>873</v>
      </c>
      <c r="B874" s="30">
        <v>44760.629166666666</v>
      </c>
      <c r="C874" s="25" t="s">
        <v>2332</v>
      </c>
      <c r="D874" s="25" t="s">
        <v>1508</v>
      </c>
      <c r="E874" s="25" t="s">
        <v>5277</v>
      </c>
      <c r="F874" s="30">
        <v>44774</v>
      </c>
      <c r="G874" s="30">
        <v>44650</v>
      </c>
      <c r="H874" s="123">
        <v>25000</v>
      </c>
      <c r="I874" s="123">
        <v>32784.42</v>
      </c>
      <c r="J874" s="25" t="s">
        <v>61</v>
      </c>
      <c r="K874" s="25" t="s">
        <v>16</v>
      </c>
      <c r="L874" s="124" t="s">
        <v>5097</v>
      </c>
    </row>
    <row r="875" spans="1:12" ht="42.75" customHeight="1">
      <c r="A875" s="122">
        <f t="shared" si="16"/>
        <v>874</v>
      </c>
      <c r="B875" s="30">
        <v>44740.393055555556</v>
      </c>
      <c r="C875" s="25" t="s">
        <v>2334</v>
      </c>
      <c r="D875" s="25" t="s">
        <v>5278</v>
      </c>
      <c r="E875" s="25" t="s">
        <v>198</v>
      </c>
      <c r="F875" s="30">
        <v>44755</v>
      </c>
      <c r="G875" s="30">
        <v>44743</v>
      </c>
      <c r="H875" s="123">
        <v>33340</v>
      </c>
      <c r="I875" s="123">
        <v>33340</v>
      </c>
      <c r="J875" s="25" t="s">
        <v>73</v>
      </c>
      <c r="K875" s="25" t="s">
        <v>16</v>
      </c>
      <c r="L875" s="124"/>
    </row>
    <row r="876" spans="1:12" ht="42.75" customHeight="1">
      <c r="A876" s="122">
        <f t="shared" si="16"/>
        <v>875</v>
      </c>
      <c r="B876" s="30">
        <v>44748.425000000003</v>
      </c>
      <c r="C876" s="25" t="s">
        <v>2334</v>
      </c>
      <c r="D876" s="25" t="s">
        <v>2351</v>
      </c>
      <c r="E876" s="25" t="s">
        <v>5279</v>
      </c>
      <c r="F876" s="30">
        <v>44762</v>
      </c>
      <c r="G876" s="30">
        <v>44774</v>
      </c>
      <c r="H876" s="123">
        <v>50000</v>
      </c>
      <c r="I876" s="123">
        <v>65000</v>
      </c>
      <c r="J876" s="25" t="s">
        <v>73</v>
      </c>
      <c r="K876" s="25" t="s">
        <v>16</v>
      </c>
      <c r="L876" s="124"/>
    </row>
    <row r="877" spans="1:12" ht="42.75" customHeight="1">
      <c r="A877" s="122">
        <f t="shared" si="16"/>
        <v>876</v>
      </c>
      <c r="B877" s="30">
        <v>44755.666666666664</v>
      </c>
      <c r="C877" s="25" t="s">
        <v>2334</v>
      </c>
      <c r="D877" s="25" t="s">
        <v>2375</v>
      </c>
      <c r="E877" s="25" t="s">
        <v>2342</v>
      </c>
      <c r="F877" s="30">
        <v>44769</v>
      </c>
      <c r="G877" s="30">
        <v>44774</v>
      </c>
      <c r="H877" s="123">
        <v>900000</v>
      </c>
      <c r="I877" s="123">
        <v>960000</v>
      </c>
      <c r="J877" s="25" t="s">
        <v>19</v>
      </c>
      <c r="K877" s="25" t="s">
        <v>16</v>
      </c>
      <c r="L877" s="124"/>
    </row>
    <row r="878" spans="1:12" ht="42.75" customHeight="1">
      <c r="A878" s="122">
        <f t="shared" si="16"/>
        <v>877</v>
      </c>
      <c r="B878" s="30">
        <v>44761.383333333331</v>
      </c>
      <c r="C878" s="25" t="s">
        <v>2334</v>
      </c>
      <c r="D878" s="25" t="s">
        <v>5280</v>
      </c>
      <c r="E878" s="25" t="s">
        <v>5281</v>
      </c>
      <c r="F878" s="30">
        <v>44775</v>
      </c>
      <c r="G878" s="30">
        <v>44770</v>
      </c>
      <c r="H878" s="123">
        <v>52000</v>
      </c>
      <c r="I878" s="123">
        <v>54000</v>
      </c>
      <c r="J878" s="25" t="s">
        <v>15</v>
      </c>
      <c r="K878" s="25" t="s">
        <v>16</v>
      </c>
      <c r="L878" s="124"/>
    </row>
    <row r="879" spans="1:12" ht="42.75" customHeight="1">
      <c r="A879" s="122">
        <f t="shared" si="16"/>
        <v>878</v>
      </c>
      <c r="B879" s="30">
        <v>44767.612500000003</v>
      </c>
      <c r="C879" s="25" t="s">
        <v>2334</v>
      </c>
      <c r="D879" s="25" t="s">
        <v>1104</v>
      </c>
      <c r="E879" s="25" t="s">
        <v>4782</v>
      </c>
      <c r="F879" s="30">
        <v>44781</v>
      </c>
      <c r="G879" s="30">
        <v>44781</v>
      </c>
      <c r="H879" s="123">
        <v>41400</v>
      </c>
      <c r="I879" s="123">
        <v>41400</v>
      </c>
      <c r="J879" s="25" t="s">
        <v>4409</v>
      </c>
      <c r="K879" s="25" t="s">
        <v>16</v>
      </c>
      <c r="L879" s="124"/>
    </row>
    <row r="880" spans="1:12" ht="42.75" customHeight="1">
      <c r="A880" s="122">
        <f t="shared" si="16"/>
        <v>879</v>
      </c>
      <c r="B880" s="30">
        <v>44784.674305555556</v>
      </c>
      <c r="C880" s="25" t="s">
        <v>2334</v>
      </c>
      <c r="D880" s="25" t="s">
        <v>2359</v>
      </c>
      <c r="E880" s="25" t="s">
        <v>5282</v>
      </c>
      <c r="F880" s="30">
        <v>44798</v>
      </c>
      <c r="G880" s="30">
        <v>44798</v>
      </c>
      <c r="H880" s="123">
        <v>25000</v>
      </c>
      <c r="I880" s="123">
        <v>30000</v>
      </c>
      <c r="J880" s="25" t="s">
        <v>15</v>
      </c>
      <c r="K880" s="25" t="s">
        <v>16</v>
      </c>
      <c r="L880" s="124"/>
    </row>
    <row r="881" spans="1:12" ht="42.75" customHeight="1">
      <c r="A881" s="122">
        <f t="shared" si="16"/>
        <v>880</v>
      </c>
      <c r="B881" s="30">
        <v>44784.683333333334</v>
      </c>
      <c r="C881" s="25" t="s">
        <v>2334</v>
      </c>
      <c r="D881" s="25" t="s">
        <v>5283</v>
      </c>
      <c r="E881" s="25" t="s">
        <v>5282</v>
      </c>
      <c r="F881" s="30">
        <v>44798</v>
      </c>
      <c r="G881" s="30">
        <v>44798</v>
      </c>
      <c r="H881" s="123">
        <v>25000</v>
      </c>
      <c r="I881" s="123">
        <v>30000</v>
      </c>
      <c r="J881" s="25" t="s">
        <v>15</v>
      </c>
      <c r="K881" s="25" t="s">
        <v>16</v>
      </c>
      <c r="L881" s="124"/>
    </row>
    <row r="882" spans="1:12" ht="42.75" customHeight="1">
      <c r="A882" s="122">
        <f t="shared" si="16"/>
        <v>881</v>
      </c>
      <c r="B882" s="30">
        <v>44740.395833333336</v>
      </c>
      <c r="C882" s="25" t="s">
        <v>2386</v>
      </c>
      <c r="D882" s="25" t="s">
        <v>76</v>
      </c>
      <c r="E882" s="25" t="s">
        <v>5284</v>
      </c>
      <c r="F882" s="30">
        <v>44755</v>
      </c>
      <c r="G882" s="30">
        <v>44378</v>
      </c>
      <c r="H882" s="123">
        <v>61680</v>
      </c>
      <c r="I882" s="123">
        <v>65000</v>
      </c>
      <c r="J882" s="25" t="s">
        <v>19</v>
      </c>
      <c r="K882" s="25" t="s">
        <v>16</v>
      </c>
      <c r="L882" s="124" t="s">
        <v>5100</v>
      </c>
    </row>
    <row r="883" spans="1:12" ht="42.75" customHeight="1">
      <c r="A883" s="122">
        <f t="shared" si="16"/>
        <v>882</v>
      </c>
      <c r="B883" s="30">
        <v>44740.394444444442</v>
      </c>
      <c r="C883" s="25" t="s">
        <v>2386</v>
      </c>
      <c r="D883" s="25" t="s">
        <v>192</v>
      </c>
      <c r="E883" s="25" t="s">
        <v>940</v>
      </c>
      <c r="F883" s="30">
        <v>44755</v>
      </c>
      <c r="G883" s="30">
        <v>44431</v>
      </c>
      <c r="H883" s="123">
        <v>120000</v>
      </c>
      <c r="I883" s="123">
        <v>150000</v>
      </c>
      <c r="J883" s="25" t="s">
        <v>15</v>
      </c>
      <c r="K883" s="25" t="s">
        <v>16</v>
      </c>
      <c r="L883" s="124" t="s">
        <v>5100</v>
      </c>
    </row>
    <row r="884" spans="1:12" ht="42.75" customHeight="1">
      <c r="A884" s="122">
        <f t="shared" si="16"/>
        <v>883</v>
      </c>
      <c r="B884" s="30">
        <v>44768.70208333333</v>
      </c>
      <c r="C884" s="25" t="s">
        <v>2394</v>
      </c>
      <c r="D884" s="25" t="s">
        <v>5285</v>
      </c>
      <c r="E884" s="25" t="s">
        <v>5286</v>
      </c>
      <c r="F884" s="30">
        <f>Table1[[#This Row],[Submission Date]]+14</f>
        <v>43314</v>
      </c>
      <c r="G884" s="30">
        <v>44747</v>
      </c>
      <c r="H884" s="123">
        <v>123120</v>
      </c>
      <c r="I884" s="123">
        <v>123120</v>
      </c>
      <c r="J884" s="25" t="s">
        <v>15</v>
      </c>
      <c r="K884" s="25" t="s">
        <v>16</v>
      </c>
      <c r="L884" s="124"/>
    </row>
    <row r="885" spans="1:12" ht="42.75" customHeight="1">
      <c r="A885" s="122">
        <f t="shared" si="16"/>
        <v>884</v>
      </c>
      <c r="B885" s="30">
        <v>44763.801388888889</v>
      </c>
      <c r="C885" s="25" t="s">
        <v>2413</v>
      </c>
      <c r="D885" s="25" t="s">
        <v>1275</v>
      </c>
      <c r="E885" s="25" t="s">
        <v>5287</v>
      </c>
      <c r="F885" s="30">
        <v>44777</v>
      </c>
      <c r="G885" s="30">
        <v>44378</v>
      </c>
      <c r="H885" s="123">
        <v>55000</v>
      </c>
      <c r="I885" s="123">
        <v>200000</v>
      </c>
      <c r="J885" s="25" t="s">
        <v>153</v>
      </c>
      <c r="K885" s="25" t="s">
        <v>16</v>
      </c>
      <c r="L885" s="124" t="s">
        <v>5100</v>
      </c>
    </row>
    <row r="886" spans="1:12" ht="42.75" customHeight="1">
      <c r="A886" s="122">
        <f t="shared" si="16"/>
        <v>885</v>
      </c>
      <c r="B886" s="30">
        <v>44771.643750000003</v>
      </c>
      <c r="C886" s="25" t="s">
        <v>2413</v>
      </c>
      <c r="D886" s="25" t="s">
        <v>2423</v>
      </c>
      <c r="E886" s="25" t="s">
        <v>5288</v>
      </c>
      <c r="F886" s="30">
        <f>Table1[[#This Row],[Submission Date]]+14</f>
        <v>43320</v>
      </c>
      <c r="G886" s="30">
        <v>44755</v>
      </c>
      <c r="H886" s="123">
        <v>25000</v>
      </c>
      <c r="I886" s="123">
        <v>30200</v>
      </c>
      <c r="J886" s="25" t="s">
        <v>15</v>
      </c>
      <c r="K886" s="25" t="s">
        <v>16</v>
      </c>
      <c r="L886" s="124"/>
    </row>
    <row r="887" spans="1:12" ht="42.75" customHeight="1">
      <c r="A887" s="122">
        <f t="shared" si="16"/>
        <v>886</v>
      </c>
      <c r="B887" s="30">
        <v>44756.42083333333</v>
      </c>
      <c r="C887" s="25" t="s">
        <v>2432</v>
      </c>
      <c r="D887" s="25" t="s">
        <v>503</v>
      </c>
      <c r="E887" s="25" t="s">
        <v>5289</v>
      </c>
      <c r="F887" s="30">
        <v>44770</v>
      </c>
      <c r="G887" s="30">
        <v>44440</v>
      </c>
      <c r="H887" s="123">
        <v>37500</v>
      </c>
      <c r="I887" s="123">
        <v>37500</v>
      </c>
      <c r="J887" s="25" t="s">
        <v>19</v>
      </c>
      <c r="K887" s="25" t="s">
        <v>16</v>
      </c>
      <c r="L887" s="124" t="s">
        <v>5100</v>
      </c>
    </row>
    <row r="888" spans="1:12" ht="42.75" customHeight="1">
      <c r="A888" s="122">
        <f t="shared" si="16"/>
        <v>887</v>
      </c>
      <c r="B888" s="30">
        <v>44756.423611111109</v>
      </c>
      <c r="C888" s="25" t="s">
        <v>2432</v>
      </c>
      <c r="D888" s="25" t="s">
        <v>1022</v>
      </c>
      <c r="E888" s="25" t="s">
        <v>297</v>
      </c>
      <c r="F888" s="30">
        <v>44770</v>
      </c>
      <c r="G888" s="30">
        <v>44743</v>
      </c>
      <c r="H888" s="123">
        <v>80000</v>
      </c>
      <c r="I888" s="123">
        <v>90000</v>
      </c>
      <c r="J888" s="25" t="s">
        <v>19</v>
      </c>
      <c r="K888" s="25" t="s">
        <v>16</v>
      </c>
      <c r="L888" s="124"/>
    </row>
    <row r="889" spans="1:12" ht="42.75" customHeight="1">
      <c r="A889" s="122">
        <f t="shared" si="16"/>
        <v>888</v>
      </c>
      <c r="B889" s="30">
        <v>44756.425000000003</v>
      </c>
      <c r="C889" s="25" t="s">
        <v>2432</v>
      </c>
      <c r="D889" s="25" t="s">
        <v>503</v>
      </c>
      <c r="E889" s="25" t="s">
        <v>5289</v>
      </c>
      <c r="F889" s="30">
        <v>44770</v>
      </c>
      <c r="G889" s="30">
        <v>44743</v>
      </c>
      <c r="H889" s="123">
        <v>30000</v>
      </c>
      <c r="I889" s="123">
        <v>43000</v>
      </c>
      <c r="J889" s="25" t="s">
        <v>19</v>
      </c>
      <c r="K889" s="25" t="s">
        <v>16</v>
      </c>
      <c r="L889" s="124"/>
    </row>
    <row r="890" spans="1:12" ht="42.75" customHeight="1">
      <c r="A890" s="122">
        <f t="shared" si="16"/>
        <v>889</v>
      </c>
      <c r="B890" s="30">
        <v>44756.428472222222</v>
      </c>
      <c r="C890" s="25" t="s">
        <v>2432</v>
      </c>
      <c r="D890" s="25" t="s">
        <v>1592</v>
      </c>
      <c r="E890" s="25" t="s">
        <v>5290</v>
      </c>
      <c r="F890" s="30">
        <v>44770</v>
      </c>
      <c r="G890" s="30">
        <v>44743</v>
      </c>
      <c r="H890" s="123">
        <v>60000</v>
      </c>
      <c r="I890" s="123">
        <v>60000</v>
      </c>
      <c r="J890" s="25" t="s">
        <v>19</v>
      </c>
      <c r="K890" s="25" t="s">
        <v>16</v>
      </c>
      <c r="L890" s="124"/>
    </row>
    <row r="891" spans="1:12" ht="42.75" customHeight="1">
      <c r="A891" s="122">
        <f t="shared" si="16"/>
        <v>890</v>
      </c>
      <c r="B891" s="30">
        <v>44760.566666666666</v>
      </c>
      <c r="C891" s="25" t="s">
        <v>2432</v>
      </c>
      <c r="D891" s="25" t="s">
        <v>2441</v>
      </c>
      <c r="E891" s="25" t="s">
        <v>5291</v>
      </c>
      <c r="F891" s="30">
        <v>44774</v>
      </c>
      <c r="G891" s="30">
        <v>44760</v>
      </c>
      <c r="H891" s="123">
        <v>25000</v>
      </c>
      <c r="I891" s="123">
        <v>50000</v>
      </c>
      <c r="J891" s="25" t="s">
        <v>19</v>
      </c>
      <c r="K891" s="25" t="s">
        <v>16</v>
      </c>
      <c r="L891" s="124"/>
    </row>
    <row r="892" spans="1:12" ht="42.75" customHeight="1">
      <c r="A892" s="122">
        <f t="shared" si="16"/>
        <v>891</v>
      </c>
      <c r="B892" s="30">
        <v>44771.436111111114</v>
      </c>
      <c r="C892" s="25" t="s">
        <v>2432</v>
      </c>
      <c r="D892" s="25" t="s">
        <v>76</v>
      </c>
      <c r="E892" s="25" t="s">
        <v>1570</v>
      </c>
      <c r="F892" s="30">
        <v>44785</v>
      </c>
      <c r="G892" s="30">
        <v>44743</v>
      </c>
      <c r="H892" s="123">
        <v>74100</v>
      </c>
      <c r="I892" s="123">
        <v>74100</v>
      </c>
      <c r="J892" s="25" t="s">
        <v>19</v>
      </c>
      <c r="K892" s="25" t="s">
        <v>16</v>
      </c>
      <c r="L892" s="124"/>
    </row>
    <row r="893" spans="1:12" ht="42.75" customHeight="1">
      <c r="A893" s="122">
        <f t="shared" si="16"/>
        <v>892</v>
      </c>
      <c r="B893" s="30">
        <v>44762.55972222222</v>
      </c>
      <c r="C893" s="25" t="s">
        <v>2447</v>
      </c>
      <c r="D893" s="25" t="s">
        <v>5292</v>
      </c>
      <c r="E893" s="25" t="s">
        <v>5293</v>
      </c>
      <c r="F893" s="30">
        <v>44776</v>
      </c>
      <c r="G893" s="30">
        <v>44693</v>
      </c>
      <c r="H893" s="123">
        <v>67660</v>
      </c>
      <c r="I893" s="123">
        <v>67660</v>
      </c>
      <c r="J893" s="25" t="s">
        <v>61</v>
      </c>
      <c r="K893" s="25" t="s">
        <v>16</v>
      </c>
      <c r="L893" s="124" t="s">
        <v>5097</v>
      </c>
    </row>
    <row r="894" spans="1:12" ht="42.75" customHeight="1">
      <c r="A894" s="122">
        <f t="shared" si="16"/>
        <v>893</v>
      </c>
      <c r="B894" s="30">
        <v>44797.525000000001</v>
      </c>
      <c r="C894" s="25" t="s">
        <v>2542</v>
      </c>
      <c r="D894" s="25" t="s">
        <v>2584</v>
      </c>
      <c r="E894" s="25" t="s">
        <v>4953</v>
      </c>
      <c r="F894" s="30">
        <f>Table1[[#This Row],[Submission Date]]+14</f>
        <v>43517</v>
      </c>
      <c r="G894" s="30">
        <v>44743</v>
      </c>
      <c r="H894" s="123">
        <v>55000</v>
      </c>
      <c r="I894" s="123">
        <v>65000</v>
      </c>
      <c r="J894" s="25" t="s">
        <v>19</v>
      </c>
      <c r="K894" s="25" t="s">
        <v>15</v>
      </c>
      <c r="L894" s="126" t="s">
        <v>5294</v>
      </c>
    </row>
    <row r="895" spans="1:12" ht="42.75" customHeight="1">
      <c r="A895" s="122">
        <f t="shared" si="16"/>
        <v>894</v>
      </c>
      <c r="B895" s="30">
        <v>44748.707638888889</v>
      </c>
      <c r="C895" s="25" t="s">
        <v>2542</v>
      </c>
      <c r="D895" s="25" t="s">
        <v>1502</v>
      </c>
      <c r="E895" s="25" t="s">
        <v>5295</v>
      </c>
      <c r="F895" s="30">
        <v>44762</v>
      </c>
      <c r="G895" s="30">
        <v>44763</v>
      </c>
      <c r="H895" s="123">
        <v>37125</v>
      </c>
      <c r="I895" s="123">
        <v>55000</v>
      </c>
      <c r="J895" s="25" t="s">
        <v>15</v>
      </c>
      <c r="K895" s="25" t="s">
        <v>16</v>
      </c>
      <c r="L895" s="124"/>
    </row>
    <row r="896" spans="1:12" ht="42.75" customHeight="1">
      <c r="A896" s="122">
        <f t="shared" si="16"/>
        <v>895</v>
      </c>
      <c r="B896" s="30">
        <v>44790.43472222222</v>
      </c>
      <c r="C896" s="25" t="s">
        <v>2542</v>
      </c>
      <c r="D896" s="25" t="s">
        <v>1707</v>
      </c>
      <c r="E896" s="25" t="s">
        <v>4810</v>
      </c>
      <c r="F896" s="30">
        <v>44804</v>
      </c>
      <c r="G896" s="30">
        <v>44805</v>
      </c>
      <c r="H896" s="123">
        <v>150000</v>
      </c>
      <c r="I896" s="123">
        <v>180000</v>
      </c>
      <c r="J896" s="25" t="s">
        <v>19</v>
      </c>
      <c r="K896" s="25" t="s">
        <v>16</v>
      </c>
      <c r="L896" s="124"/>
    </row>
    <row r="897" spans="1:12" ht="42.75" customHeight="1">
      <c r="A897" s="122">
        <f t="shared" si="16"/>
        <v>896</v>
      </c>
      <c r="B897" s="30">
        <v>44790.445138888892</v>
      </c>
      <c r="C897" s="25" t="s">
        <v>2542</v>
      </c>
      <c r="D897" s="25" t="s">
        <v>5296</v>
      </c>
      <c r="E897" s="25" t="s">
        <v>3374</v>
      </c>
      <c r="F897" s="30">
        <v>44804</v>
      </c>
      <c r="G897" s="30">
        <v>44805</v>
      </c>
      <c r="H897" s="123">
        <v>1050000</v>
      </c>
      <c r="I897" s="123">
        <v>1100000</v>
      </c>
      <c r="J897" s="25" t="s">
        <v>19</v>
      </c>
      <c r="K897" s="25" t="s">
        <v>16</v>
      </c>
      <c r="L897" s="124"/>
    </row>
    <row r="898" spans="1:12" ht="42.75" customHeight="1">
      <c r="A898" s="122">
        <f t="shared" si="16"/>
        <v>897</v>
      </c>
      <c r="B898" s="30">
        <v>44797.568055555559</v>
      </c>
      <c r="C898" s="25" t="s">
        <v>2542</v>
      </c>
      <c r="D898" s="25" t="s">
        <v>1865</v>
      </c>
      <c r="E898" s="25" t="s">
        <v>5297</v>
      </c>
      <c r="F898" s="30">
        <f>Table1[[#This Row],[Submission Date]]+14</f>
        <v>43609</v>
      </c>
      <c r="G898" s="30">
        <v>44813</v>
      </c>
      <c r="H898" s="123">
        <v>25000</v>
      </c>
      <c r="I898" s="123">
        <v>30000</v>
      </c>
      <c r="J898" s="25" t="s">
        <v>37</v>
      </c>
      <c r="K898" s="25" t="s">
        <v>16</v>
      </c>
      <c r="L898" s="124"/>
    </row>
    <row r="899" spans="1:12" ht="42.75" customHeight="1">
      <c r="A899" s="122">
        <f t="shared" si="16"/>
        <v>898</v>
      </c>
      <c r="B899" s="30">
        <v>44762.379861111112</v>
      </c>
      <c r="C899" s="25" t="s">
        <v>2601</v>
      </c>
      <c r="D899" s="25" t="s">
        <v>956</v>
      </c>
      <c r="E899" s="25" t="s">
        <v>2633</v>
      </c>
      <c r="F899" s="30">
        <v>44776</v>
      </c>
      <c r="G899" s="30">
        <v>44797</v>
      </c>
      <c r="H899" s="123">
        <v>65000</v>
      </c>
      <c r="I899" s="123">
        <v>70000</v>
      </c>
      <c r="J899" s="25" t="s">
        <v>19</v>
      </c>
      <c r="K899" s="25" t="s">
        <v>16</v>
      </c>
      <c r="L899" s="124"/>
    </row>
    <row r="900" spans="1:12" ht="42.75" customHeight="1">
      <c r="A900" s="122">
        <f t="shared" si="16"/>
        <v>899</v>
      </c>
      <c r="B900" s="30">
        <v>44762.381249999999</v>
      </c>
      <c r="C900" s="25" t="s">
        <v>2601</v>
      </c>
      <c r="D900" s="25" t="s">
        <v>355</v>
      </c>
      <c r="E900" s="25" t="s">
        <v>5298</v>
      </c>
      <c r="F900" s="30">
        <v>44776</v>
      </c>
      <c r="G900" s="30">
        <v>44797</v>
      </c>
      <c r="H900" s="123">
        <v>35000</v>
      </c>
      <c r="I900" s="123">
        <v>40000</v>
      </c>
      <c r="J900" s="25" t="s">
        <v>19</v>
      </c>
      <c r="K900" s="25" t="s">
        <v>16</v>
      </c>
      <c r="L900" s="124"/>
    </row>
    <row r="901" spans="1:12" ht="42.75" customHeight="1">
      <c r="A901" s="122">
        <f t="shared" si="16"/>
        <v>900</v>
      </c>
      <c r="B901" s="30">
        <v>44762.382638888892</v>
      </c>
      <c r="C901" s="25" t="s">
        <v>2601</v>
      </c>
      <c r="D901" s="25" t="s">
        <v>374</v>
      </c>
      <c r="E901" s="25" t="s">
        <v>2633</v>
      </c>
      <c r="F901" s="30">
        <v>44776</v>
      </c>
      <c r="G901" s="30">
        <v>44797</v>
      </c>
      <c r="H901" s="123">
        <v>25000</v>
      </c>
      <c r="I901" s="123">
        <v>30000</v>
      </c>
      <c r="J901" s="25" t="s">
        <v>19</v>
      </c>
      <c r="K901" s="25" t="s">
        <v>16</v>
      </c>
      <c r="L901" s="124"/>
    </row>
    <row r="902" spans="1:12" ht="42.75" customHeight="1">
      <c r="A902" s="122">
        <f t="shared" si="16"/>
        <v>901</v>
      </c>
      <c r="B902" s="30">
        <v>44762.382638888892</v>
      </c>
      <c r="C902" s="25" t="s">
        <v>2601</v>
      </c>
      <c r="D902" s="25" t="s">
        <v>225</v>
      </c>
      <c r="E902" s="25" t="s">
        <v>2633</v>
      </c>
      <c r="F902" s="30">
        <v>44776</v>
      </c>
      <c r="G902" s="30">
        <v>44797</v>
      </c>
      <c r="H902" s="123">
        <v>180000</v>
      </c>
      <c r="I902" s="123">
        <v>200000</v>
      </c>
      <c r="J902" s="25" t="s">
        <v>19</v>
      </c>
      <c r="K902" s="25" t="s">
        <v>16</v>
      </c>
      <c r="L902" s="124"/>
    </row>
    <row r="903" spans="1:12" ht="42.75" customHeight="1">
      <c r="A903" s="122">
        <f t="shared" ref="A903:A966" si="17">ROW(A902)</f>
        <v>902</v>
      </c>
      <c r="B903" s="30">
        <v>44762.383333333331</v>
      </c>
      <c r="C903" s="25" t="s">
        <v>2601</v>
      </c>
      <c r="D903" s="25" t="s">
        <v>188</v>
      </c>
      <c r="E903" s="25" t="s">
        <v>2638</v>
      </c>
      <c r="F903" s="30">
        <v>44776</v>
      </c>
      <c r="G903" s="30">
        <v>44774</v>
      </c>
      <c r="H903" s="123">
        <v>50000</v>
      </c>
      <c r="I903" s="123">
        <v>60000</v>
      </c>
      <c r="J903" s="25" t="s">
        <v>19</v>
      </c>
      <c r="K903" s="25" t="s">
        <v>16</v>
      </c>
      <c r="L903" s="124"/>
    </row>
    <row r="904" spans="1:12" ht="42.75" customHeight="1">
      <c r="A904" s="122">
        <f t="shared" si="17"/>
        <v>903</v>
      </c>
      <c r="B904" s="30">
        <v>44764.370138888888</v>
      </c>
      <c r="C904" s="25" t="s">
        <v>2601</v>
      </c>
      <c r="D904" s="25" t="s">
        <v>747</v>
      </c>
      <c r="E904" s="25" t="s">
        <v>5299</v>
      </c>
      <c r="F904" s="30">
        <v>44778</v>
      </c>
      <c r="G904" s="30">
        <v>44783</v>
      </c>
      <c r="H904" s="123">
        <v>105000</v>
      </c>
      <c r="I904" s="123">
        <v>105000</v>
      </c>
      <c r="J904" s="25" t="s">
        <v>19</v>
      </c>
      <c r="K904" s="25" t="s">
        <v>16</v>
      </c>
      <c r="L904" s="124"/>
    </row>
    <row r="905" spans="1:12" ht="42.75" customHeight="1">
      <c r="A905" s="122">
        <f t="shared" si="17"/>
        <v>904</v>
      </c>
      <c r="B905" s="30">
        <v>44764.372916666667</v>
      </c>
      <c r="C905" s="25" t="s">
        <v>2601</v>
      </c>
      <c r="D905" s="25" t="s">
        <v>2420</v>
      </c>
      <c r="E905" s="25" t="s">
        <v>2632</v>
      </c>
      <c r="F905" s="30">
        <v>44778</v>
      </c>
      <c r="G905" s="30">
        <v>44797</v>
      </c>
      <c r="H905" s="123">
        <v>35000</v>
      </c>
      <c r="I905" s="123">
        <v>40000</v>
      </c>
      <c r="J905" s="25" t="s">
        <v>19</v>
      </c>
      <c r="K905" s="25" t="s">
        <v>16</v>
      </c>
      <c r="L905" s="124"/>
    </row>
    <row r="906" spans="1:12" ht="42.75" customHeight="1">
      <c r="A906" s="122">
        <f t="shared" si="17"/>
        <v>905</v>
      </c>
      <c r="B906" s="30">
        <v>44769.487500000003</v>
      </c>
      <c r="C906" s="25" t="s">
        <v>2601</v>
      </c>
      <c r="D906" s="25" t="s">
        <v>765</v>
      </c>
      <c r="E906" s="25" t="s">
        <v>2633</v>
      </c>
      <c r="F906" s="30">
        <v>44783</v>
      </c>
      <c r="G906" s="30">
        <v>44797</v>
      </c>
      <c r="H906" s="123">
        <v>50000</v>
      </c>
      <c r="I906" s="123">
        <v>55000</v>
      </c>
      <c r="J906" s="25" t="s">
        <v>19</v>
      </c>
      <c r="K906" s="25" t="s">
        <v>16</v>
      </c>
      <c r="L906" s="124"/>
    </row>
    <row r="907" spans="1:12" ht="42.75" customHeight="1">
      <c r="A907" s="122">
        <f t="shared" si="17"/>
        <v>906</v>
      </c>
      <c r="B907" s="30">
        <v>44782.501388888886</v>
      </c>
      <c r="C907" s="25" t="s">
        <v>2601</v>
      </c>
      <c r="D907" s="25" t="s">
        <v>5235</v>
      </c>
      <c r="E907" s="25" t="s">
        <v>5300</v>
      </c>
      <c r="F907" s="30">
        <v>44796</v>
      </c>
      <c r="G907" s="30">
        <v>44805</v>
      </c>
      <c r="H907" s="123">
        <v>685000</v>
      </c>
      <c r="I907" s="123">
        <v>695000</v>
      </c>
      <c r="J907" s="25" t="s">
        <v>73</v>
      </c>
      <c r="K907" s="25" t="s">
        <v>16</v>
      </c>
      <c r="L907" s="124"/>
    </row>
    <row r="908" spans="1:12" ht="42.75" customHeight="1">
      <c r="A908" s="122">
        <f t="shared" si="17"/>
        <v>907</v>
      </c>
      <c r="B908" s="30">
        <v>44790.50277777778</v>
      </c>
      <c r="C908" s="25" t="s">
        <v>2601</v>
      </c>
      <c r="D908" s="25" t="s">
        <v>1464</v>
      </c>
      <c r="E908" s="25" t="s">
        <v>5301</v>
      </c>
      <c r="F908" s="30">
        <f>Table1[[#This Row],[Submission Date]]+14</f>
        <v>43739.634027777778</v>
      </c>
      <c r="G908" s="30">
        <v>44742</v>
      </c>
      <c r="H908" s="123">
        <v>90000</v>
      </c>
      <c r="I908" s="123">
        <v>200000</v>
      </c>
      <c r="J908" s="25" t="s">
        <v>153</v>
      </c>
      <c r="K908" s="25" t="s">
        <v>16</v>
      </c>
      <c r="L908" s="124" t="s">
        <v>5097</v>
      </c>
    </row>
    <row r="909" spans="1:12" ht="42.75" customHeight="1">
      <c r="A909" s="122">
        <f t="shared" si="17"/>
        <v>908</v>
      </c>
      <c r="B909" s="30">
        <v>44790.505555555559</v>
      </c>
      <c r="C909" s="25" t="s">
        <v>2601</v>
      </c>
      <c r="D909" s="25" t="s">
        <v>5302</v>
      </c>
      <c r="E909" s="25" t="s">
        <v>5303</v>
      </c>
      <c r="F909" s="30">
        <f>Table1[[#This Row],[Submission Date]]+14</f>
        <v>43817.70416666667</v>
      </c>
      <c r="G909" s="30">
        <v>44742</v>
      </c>
      <c r="H909" s="123">
        <v>25000</v>
      </c>
      <c r="I909" s="123">
        <v>35000</v>
      </c>
      <c r="J909" s="25" t="s">
        <v>153</v>
      </c>
      <c r="K909" s="25" t="s">
        <v>16</v>
      </c>
      <c r="L909" s="124" t="s">
        <v>5097</v>
      </c>
    </row>
    <row r="910" spans="1:12" ht="42.75" customHeight="1">
      <c r="A910" s="122">
        <f t="shared" si="17"/>
        <v>909</v>
      </c>
      <c r="B910" s="30">
        <v>44750.491666666669</v>
      </c>
      <c r="C910" s="25" t="s">
        <v>2635</v>
      </c>
      <c r="D910" s="25" t="s">
        <v>2691</v>
      </c>
      <c r="E910" s="25" t="s">
        <v>5304</v>
      </c>
      <c r="F910" s="30">
        <v>44764</v>
      </c>
      <c r="G910" s="30">
        <v>44772</v>
      </c>
      <c r="H910" s="123">
        <v>38500</v>
      </c>
      <c r="I910" s="123">
        <v>65000</v>
      </c>
      <c r="J910" s="25" t="s">
        <v>19</v>
      </c>
      <c r="K910" s="25" t="s">
        <v>16</v>
      </c>
      <c r="L910" s="124"/>
    </row>
    <row r="911" spans="1:12" ht="42.75" customHeight="1">
      <c r="A911" s="122">
        <f t="shared" si="17"/>
        <v>910</v>
      </c>
      <c r="B911" s="30">
        <v>44784.450694444444</v>
      </c>
      <c r="C911" s="25" t="s">
        <v>2635</v>
      </c>
      <c r="D911" s="25" t="s">
        <v>1686</v>
      </c>
      <c r="E911" s="25" t="s">
        <v>5305</v>
      </c>
      <c r="F911" s="30">
        <f>Table1[[#This Row],[Submission Date]]+14</f>
        <v>43873</v>
      </c>
      <c r="G911" s="30">
        <v>44743</v>
      </c>
      <c r="H911" s="123">
        <v>200000</v>
      </c>
      <c r="I911" s="123">
        <v>250000</v>
      </c>
      <c r="J911" s="25" t="s">
        <v>15</v>
      </c>
      <c r="K911" s="25" t="s">
        <v>16</v>
      </c>
      <c r="L911" s="124"/>
    </row>
    <row r="912" spans="1:12" ht="42.75" customHeight="1">
      <c r="A912" s="122">
        <f t="shared" si="17"/>
        <v>911</v>
      </c>
      <c r="B912" s="30">
        <v>44784.454861111109</v>
      </c>
      <c r="C912" s="25" t="s">
        <v>2635</v>
      </c>
      <c r="D912" s="25" t="s">
        <v>731</v>
      </c>
      <c r="E912" s="25" t="s">
        <v>292</v>
      </c>
      <c r="F912" s="30">
        <v>44798</v>
      </c>
      <c r="G912" s="30">
        <v>44748</v>
      </c>
      <c r="H912" s="123">
        <v>77492</v>
      </c>
      <c r="I912" s="123">
        <v>85000</v>
      </c>
      <c r="J912" s="25" t="s">
        <v>15</v>
      </c>
      <c r="K912" s="25" t="s">
        <v>16</v>
      </c>
      <c r="L912" s="124"/>
    </row>
    <row r="913" spans="1:12" ht="42.75" customHeight="1">
      <c r="A913" s="122">
        <f t="shared" si="17"/>
        <v>912</v>
      </c>
      <c r="B913" s="30">
        <v>44784.602777777778</v>
      </c>
      <c r="C913" s="25" t="s">
        <v>2635</v>
      </c>
      <c r="D913" s="25" t="s">
        <v>2676</v>
      </c>
      <c r="E913" s="25" t="s">
        <v>5306</v>
      </c>
      <c r="F913" s="30">
        <v>44798</v>
      </c>
      <c r="G913" s="30">
        <v>44815</v>
      </c>
      <c r="H913" s="123">
        <v>55000</v>
      </c>
      <c r="I913" s="123">
        <v>75000</v>
      </c>
      <c r="J913" s="25" t="s">
        <v>19</v>
      </c>
      <c r="K913" s="25" t="s">
        <v>16</v>
      </c>
      <c r="L913" s="124"/>
    </row>
    <row r="914" spans="1:12" ht="42.75" customHeight="1">
      <c r="A914" s="122">
        <f t="shared" si="17"/>
        <v>913</v>
      </c>
      <c r="B914" s="30">
        <v>44795.647222222222</v>
      </c>
      <c r="C914" s="25" t="s">
        <v>2635</v>
      </c>
      <c r="D914" s="25" t="s">
        <v>2683</v>
      </c>
      <c r="E914" s="25" t="s">
        <v>5307</v>
      </c>
      <c r="F914" s="30">
        <v>44810</v>
      </c>
      <c r="G914" s="30">
        <v>44811</v>
      </c>
      <c r="H914" s="123">
        <v>20000</v>
      </c>
      <c r="I914" s="123">
        <v>24999</v>
      </c>
      <c r="J914" s="25" t="s">
        <v>1619</v>
      </c>
      <c r="K914" s="25" t="s">
        <v>15</v>
      </c>
      <c r="L914" s="125" t="s">
        <v>5308</v>
      </c>
    </row>
    <row r="915" spans="1:12" ht="42.75" customHeight="1">
      <c r="A915" s="122">
        <f t="shared" si="17"/>
        <v>914</v>
      </c>
      <c r="B915" s="30">
        <v>44799.578472222223</v>
      </c>
      <c r="C915" s="25" t="s">
        <v>2635</v>
      </c>
      <c r="D915" s="25" t="s">
        <v>4501</v>
      </c>
      <c r="E915" s="25" t="s">
        <v>5309</v>
      </c>
      <c r="F915" s="30">
        <f>Table1[[#This Row],[Submission Date]]+14</f>
        <v>44106.57916666667</v>
      </c>
      <c r="G915" s="30">
        <v>44819</v>
      </c>
      <c r="H915" s="123">
        <v>400000</v>
      </c>
      <c r="I915" s="123">
        <v>450000</v>
      </c>
      <c r="J915" s="25" t="s">
        <v>15</v>
      </c>
      <c r="K915" s="25" t="s">
        <v>16</v>
      </c>
      <c r="L915" s="124"/>
    </row>
    <row r="916" spans="1:12" ht="42.75" customHeight="1">
      <c r="A916" s="122">
        <f t="shared" si="17"/>
        <v>915</v>
      </c>
      <c r="B916" s="30">
        <v>44800.836111111108</v>
      </c>
      <c r="C916" s="25" t="s">
        <v>2635</v>
      </c>
      <c r="D916" s="25" t="s">
        <v>192</v>
      </c>
      <c r="E916" s="25" t="s">
        <v>5310</v>
      </c>
      <c r="F916" s="30">
        <f>Table1[[#This Row],[Submission Date]]+14</f>
        <v>44106.602083333331</v>
      </c>
      <c r="G916" s="30">
        <v>44805</v>
      </c>
      <c r="H916" s="123">
        <v>120000</v>
      </c>
      <c r="I916" s="123">
        <v>180000</v>
      </c>
      <c r="J916" s="25" t="s">
        <v>216</v>
      </c>
      <c r="K916" s="25" t="s">
        <v>16</v>
      </c>
      <c r="L916" s="124"/>
    </row>
    <row r="917" spans="1:12" ht="42.75" customHeight="1">
      <c r="A917" s="122">
        <f t="shared" si="17"/>
        <v>916</v>
      </c>
      <c r="B917" s="30">
        <v>44741.799305555556</v>
      </c>
      <c r="C917" s="25" t="s">
        <v>2703</v>
      </c>
      <c r="D917" s="25" t="s">
        <v>179</v>
      </c>
      <c r="E917" s="25" t="s">
        <v>4605</v>
      </c>
      <c r="F917" s="30">
        <v>44756</v>
      </c>
      <c r="G917" s="30">
        <v>44743</v>
      </c>
      <c r="H917" s="123">
        <v>4300250.4000000004</v>
      </c>
      <c r="I917" s="123">
        <v>4300250.4000000004</v>
      </c>
      <c r="J917" s="25" t="s">
        <v>61</v>
      </c>
      <c r="K917" s="25" t="s">
        <v>16</v>
      </c>
      <c r="L917" s="124"/>
    </row>
    <row r="918" spans="1:12" ht="42.75" customHeight="1">
      <c r="A918" s="122">
        <f t="shared" si="17"/>
        <v>917</v>
      </c>
      <c r="B918" s="30">
        <v>44742.367361111108</v>
      </c>
      <c r="C918" s="25" t="s">
        <v>2703</v>
      </c>
      <c r="D918" s="25" t="s">
        <v>2766</v>
      </c>
      <c r="E918" s="25" t="s">
        <v>5311</v>
      </c>
      <c r="F918" s="30">
        <v>44757</v>
      </c>
      <c r="G918" s="30">
        <v>44500</v>
      </c>
      <c r="H918" s="123">
        <v>906786</v>
      </c>
      <c r="I918" s="123">
        <v>906786</v>
      </c>
      <c r="J918" s="25" t="s">
        <v>19</v>
      </c>
      <c r="K918" s="25" t="s">
        <v>16</v>
      </c>
      <c r="L918" s="124" t="s">
        <v>5100</v>
      </c>
    </row>
    <row r="919" spans="1:12" ht="42.75" customHeight="1">
      <c r="A919" s="122">
        <f t="shared" si="17"/>
        <v>918</v>
      </c>
      <c r="B919" s="30">
        <v>44742.37777777778</v>
      </c>
      <c r="C919" s="25" t="s">
        <v>2703</v>
      </c>
      <c r="D919" s="25" t="s">
        <v>889</v>
      </c>
      <c r="E919" s="25" t="s">
        <v>5312</v>
      </c>
      <c r="F919" s="30">
        <v>44757</v>
      </c>
      <c r="G919" s="30">
        <v>44562</v>
      </c>
      <c r="H919" s="123">
        <v>94080</v>
      </c>
      <c r="I919" s="123">
        <v>94080</v>
      </c>
      <c r="J919" s="25" t="s">
        <v>19</v>
      </c>
      <c r="K919" s="25" t="s">
        <v>16</v>
      </c>
      <c r="L919" s="124" t="s">
        <v>5097</v>
      </c>
    </row>
    <row r="920" spans="1:12" ht="42.75" customHeight="1">
      <c r="A920" s="122">
        <f t="shared" si="17"/>
        <v>919</v>
      </c>
      <c r="B920" s="30">
        <v>44748.724305555559</v>
      </c>
      <c r="C920" s="25" t="s">
        <v>2703</v>
      </c>
      <c r="D920" s="25" t="s">
        <v>3217</v>
      </c>
      <c r="E920" s="25" t="s">
        <v>5313</v>
      </c>
      <c r="F920" s="30">
        <v>44762</v>
      </c>
      <c r="G920" s="30">
        <v>44549</v>
      </c>
      <c r="H920" s="123">
        <v>250000</v>
      </c>
      <c r="I920" s="123">
        <v>250000</v>
      </c>
      <c r="J920" s="25" t="s">
        <v>61</v>
      </c>
      <c r="K920" s="25" t="s">
        <v>16</v>
      </c>
      <c r="L920" s="124" t="s">
        <v>5100</v>
      </c>
    </row>
    <row r="921" spans="1:12" ht="42.75" customHeight="1">
      <c r="A921" s="122">
        <f t="shared" si="17"/>
        <v>920</v>
      </c>
      <c r="B921" s="30">
        <v>44754.71875</v>
      </c>
      <c r="C921" s="25" t="s">
        <v>2703</v>
      </c>
      <c r="D921" s="25" t="s">
        <v>5314</v>
      </c>
      <c r="E921" s="25" t="s">
        <v>4559</v>
      </c>
      <c r="F921" s="30">
        <v>44768</v>
      </c>
      <c r="G921" s="30">
        <v>44753</v>
      </c>
      <c r="H921" s="123">
        <v>53531</v>
      </c>
      <c r="I921" s="123">
        <v>53531</v>
      </c>
      <c r="J921" s="25" t="s">
        <v>61</v>
      </c>
      <c r="K921" s="25" t="s">
        <v>16</v>
      </c>
      <c r="L921" s="124"/>
    </row>
    <row r="922" spans="1:12" ht="42.75" customHeight="1">
      <c r="A922" s="122">
        <f t="shared" si="17"/>
        <v>921</v>
      </c>
      <c r="B922" s="30">
        <v>44756.694444444445</v>
      </c>
      <c r="C922" s="25" t="s">
        <v>2703</v>
      </c>
      <c r="D922" s="25" t="s">
        <v>5315</v>
      </c>
      <c r="E922" s="25" t="s">
        <v>5316</v>
      </c>
      <c r="F922" s="30">
        <v>44770</v>
      </c>
      <c r="G922" s="30">
        <v>44774</v>
      </c>
      <c r="H922" s="123">
        <v>922020</v>
      </c>
      <c r="I922" s="123">
        <v>922020</v>
      </c>
      <c r="J922" s="25" t="s">
        <v>15</v>
      </c>
      <c r="K922" s="25" t="s">
        <v>16</v>
      </c>
      <c r="L922" s="124"/>
    </row>
    <row r="923" spans="1:12" ht="42.75" customHeight="1">
      <c r="A923" s="122">
        <f t="shared" si="17"/>
        <v>922</v>
      </c>
      <c r="B923" s="30">
        <v>44757.656944444447</v>
      </c>
      <c r="C923" s="25" t="s">
        <v>2703</v>
      </c>
      <c r="D923" s="25" t="s">
        <v>2723</v>
      </c>
      <c r="E923" s="25" t="s">
        <v>5015</v>
      </c>
      <c r="F923" s="30">
        <v>44771</v>
      </c>
      <c r="G923" s="30">
        <v>44774</v>
      </c>
      <c r="H923" s="123">
        <v>250000</v>
      </c>
      <c r="I923" s="123">
        <v>250000</v>
      </c>
      <c r="J923" s="25" t="s">
        <v>19</v>
      </c>
      <c r="K923" s="25" t="s">
        <v>16</v>
      </c>
      <c r="L923" s="124"/>
    </row>
    <row r="924" spans="1:12" ht="42.75" customHeight="1">
      <c r="A924" s="122">
        <f t="shared" si="17"/>
        <v>923</v>
      </c>
      <c r="B924" s="30">
        <v>44760.749305555553</v>
      </c>
      <c r="C924" s="25" t="s">
        <v>2703</v>
      </c>
      <c r="D924" s="25" t="s">
        <v>5317</v>
      </c>
      <c r="E924" s="25" t="s">
        <v>5318</v>
      </c>
      <c r="F924" s="30">
        <v>44774</v>
      </c>
      <c r="G924" s="30">
        <v>44774</v>
      </c>
      <c r="H924" s="123">
        <v>45000</v>
      </c>
      <c r="I924" s="123">
        <v>45000</v>
      </c>
      <c r="J924" s="25" t="s">
        <v>15</v>
      </c>
      <c r="K924" s="25" t="s">
        <v>16</v>
      </c>
      <c r="L924" s="124"/>
    </row>
    <row r="925" spans="1:12" ht="42.75" customHeight="1">
      <c r="A925" s="122">
        <f t="shared" si="17"/>
        <v>924</v>
      </c>
      <c r="B925" s="30">
        <v>44760.75277777778</v>
      </c>
      <c r="C925" s="25" t="s">
        <v>2703</v>
      </c>
      <c r="D925" s="25" t="s">
        <v>5319</v>
      </c>
      <c r="E925" s="25" t="s">
        <v>5320</v>
      </c>
      <c r="F925" s="30">
        <v>44774</v>
      </c>
      <c r="G925" s="30">
        <v>44774</v>
      </c>
      <c r="H925" s="123">
        <v>34200</v>
      </c>
      <c r="I925" s="123">
        <v>34200</v>
      </c>
      <c r="J925" s="25" t="s">
        <v>15</v>
      </c>
      <c r="K925" s="25" t="s">
        <v>16</v>
      </c>
      <c r="L925" s="124"/>
    </row>
    <row r="926" spans="1:12" ht="42.75" customHeight="1">
      <c r="A926" s="122">
        <f t="shared" si="17"/>
        <v>925</v>
      </c>
      <c r="B926" s="30">
        <v>44762.451388888891</v>
      </c>
      <c r="C926" s="25" t="s">
        <v>2703</v>
      </c>
      <c r="D926" s="25" t="s">
        <v>5321</v>
      </c>
      <c r="E926" s="25" t="s">
        <v>5322</v>
      </c>
      <c r="F926" s="30">
        <v>44776</v>
      </c>
      <c r="G926" s="30">
        <v>44776</v>
      </c>
      <c r="H926" s="123">
        <v>28500</v>
      </c>
      <c r="I926" s="123">
        <v>28500</v>
      </c>
      <c r="J926" s="25" t="s">
        <v>15</v>
      </c>
      <c r="K926" s="25" t="s">
        <v>16</v>
      </c>
      <c r="L926" s="124"/>
    </row>
    <row r="927" spans="1:12" ht="42.75" customHeight="1">
      <c r="A927" s="122">
        <f t="shared" si="17"/>
        <v>926</v>
      </c>
      <c r="B927" s="30">
        <v>44762.529861111114</v>
      </c>
      <c r="C927" s="25" t="s">
        <v>2703</v>
      </c>
      <c r="D927" s="25" t="s">
        <v>2992</v>
      </c>
      <c r="E927" s="25" t="s">
        <v>5323</v>
      </c>
      <c r="F927" s="30">
        <f>Table1[[#This Row],[Submission Date]]+14</f>
        <v>44153.711111111108</v>
      </c>
      <c r="G927" s="30">
        <v>44776</v>
      </c>
      <c r="H927" s="123">
        <v>50000</v>
      </c>
      <c r="I927" s="123">
        <v>50000</v>
      </c>
      <c r="J927" s="25" t="s">
        <v>15</v>
      </c>
      <c r="K927" s="25" t="s">
        <v>16</v>
      </c>
      <c r="L927" s="124"/>
    </row>
    <row r="928" spans="1:12" ht="42.75" customHeight="1">
      <c r="A928" s="122">
        <f t="shared" si="17"/>
        <v>927</v>
      </c>
      <c r="B928" s="30">
        <v>44762.598611111112</v>
      </c>
      <c r="C928" s="25" t="s">
        <v>2703</v>
      </c>
      <c r="D928" s="25" t="s">
        <v>5324</v>
      </c>
      <c r="E928" s="25" t="s">
        <v>5325</v>
      </c>
      <c r="F928" s="30">
        <f>Table1[[#This Row],[Submission Date]]+14</f>
        <v>44153.711111111108</v>
      </c>
      <c r="G928" s="30">
        <v>44819</v>
      </c>
      <c r="H928" s="123">
        <v>30000</v>
      </c>
      <c r="I928" s="123">
        <v>30000</v>
      </c>
      <c r="J928" s="25" t="s">
        <v>15</v>
      </c>
      <c r="K928" s="25" t="s">
        <v>16</v>
      </c>
      <c r="L928" s="124"/>
    </row>
    <row r="929" spans="1:12" ht="42.75" customHeight="1">
      <c r="A929" s="122">
        <f t="shared" si="17"/>
        <v>928</v>
      </c>
      <c r="B929" s="30">
        <v>44770.597916666666</v>
      </c>
      <c r="C929" s="25" t="s">
        <v>2703</v>
      </c>
      <c r="D929" s="25" t="s">
        <v>5255</v>
      </c>
      <c r="E929" s="25" t="s">
        <v>4732</v>
      </c>
      <c r="F929" s="30">
        <v>44784</v>
      </c>
      <c r="G929" s="30">
        <v>44409</v>
      </c>
      <c r="H929" s="123">
        <v>64662</v>
      </c>
      <c r="I929" s="123">
        <v>64662</v>
      </c>
      <c r="J929" s="25" t="s">
        <v>51</v>
      </c>
      <c r="K929" s="25" t="s">
        <v>16</v>
      </c>
      <c r="L929" s="124" t="s">
        <v>5100</v>
      </c>
    </row>
    <row r="930" spans="1:12" ht="42.75" customHeight="1">
      <c r="A930" s="122">
        <f t="shared" si="17"/>
        <v>929</v>
      </c>
      <c r="B930" s="30">
        <v>44784.438194444447</v>
      </c>
      <c r="C930" s="25" t="s">
        <v>2703</v>
      </c>
      <c r="D930" s="25" t="s">
        <v>4509</v>
      </c>
      <c r="E930" s="25" t="s">
        <v>4510</v>
      </c>
      <c r="F930" s="30">
        <v>44798</v>
      </c>
      <c r="G930" s="30">
        <v>44805</v>
      </c>
      <c r="H930" s="123">
        <v>133226</v>
      </c>
      <c r="I930" s="123">
        <v>133226</v>
      </c>
      <c r="J930" s="25" t="s">
        <v>19</v>
      </c>
      <c r="K930" s="25" t="s">
        <v>16</v>
      </c>
      <c r="L930" s="124"/>
    </row>
    <row r="931" spans="1:12" ht="42.75" customHeight="1">
      <c r="A931" s="122">
        <f t="shared" si="17"/>
        <v>930</v>
      </c>
      <c r="B931" s="30">
        <v>44784.444444444445</v>
      </c>
      <c r="C931" s="25" t="s">
        <v>2703</v>
      </c>
      <c r="D931" s="25" t="s">
        <v>4511</v>
      </c>
      <c r="E931" s="25" t="s">
        <v>4510</v>
      </c>
      <c r="F931" s="30">
        <v>44798</v>
      </c>
      <c r="G931" s="30">
        <v>44802</v>
      </c>
      <c r="H931" s="123">
        <v>136849</v>
      </c>
      <c r="I931" s="123">
        <v>136849</v>
      </c>
      <c r="J931" s="25" t="s">
        <v>19</v>
      </c>
      <c r="K931" s="25" t="s">
        <v>16</v>
      </c>
      <c r="L931" s="124"/>
    </row>
    <row r="932" spans="1:12" ht="42.75" customHeight="1">
      <c r="A932" s="122">
        <f t="shared" si="17"/>
        <v>931</v>
      </c>
      <c r="B932" s="30">
        <v>44792.631944444445</v>
      </c>
      <c r="C932" s="25" t="s">
        <v>2703</v>
      </c>
      <c r="D932" s="25" t="s">
        <v>2706</v>
      </c>
      <c r="E932" s="25" t="s">
        <v>5326</v>
      </c>
      <c r="F932" s="30">
        <v>44806</v>
      </c>
      <c r="G932" s="30">
        <v>44806</v>
      </c>
      <c r="H932" s="123">
        <v>100000</v>
      </c>
      <c r="I932" s="123">
        <v>100000</v>
      </c>
      <c r="J932" s="25" t="s">
        <v>64</v>
      </c>
      <c r="K932" s="25" t="s">
        <v>16</v>
      </c>
      <c r="L932" s="124"/>
    </row>
    <row r="933" spans="1:12" ht="42.75" customHeight="1">
      <c r="A933" s="122">
        <f t="shared" si="17"/>
        <v>932</v>
      </c>
      <c r="B933" s="30">
        <v>44796.557638888888</v>
      </c>
      <c r="C933" s="25" t="s">
        <v>2703</v>
      </c>
      <c r="D933" s="25" t="s">
        <v>5327</v>
      </c>
      <c r="E933" s="25" t="s">
        <v>5328</v>
      </c>
      <c r="F933" s="30">
        <f>Table1[[#This Row],[Submission Date]]+14</f>
        <v>44196.513888888891</v>
      </c>
      <c r="G933" s="30">
        <v>44811</v>
      </c>
      <c r="H933" s="123">
        <v>87325</v>
      </c>
      <c r="I933" s="123">
        <v>87325</v>
      </c>
      <c r="J933" s="25" t="s">
        <v>37</v>
      </c>
      <c r="K933" s="25" t="s">
        <v>16</v>
      </c>
      <c r="L933" s="124"/>
    </row>
    <row r="934" spans="1:12" ht="42.75" customHeight="1">
      <c r="A934" s="122">
        <f t="shared" si="17"/>
        <v>933</v>
      </c>
      <c r="B934" s="30">
        <v>44798.619444444441</v>
      </c>
      <c r="C934" s="25" t="s">
        <v>2703</v>
      </c>
      <c r="D934" s="25" t="s">
        <v>3205</v>
      </c>
      <c r="E934" s="25" t="s">
        <v>5329</v>
      </c>
      <c r="F934" s="30">
        <f>Table1[[#This Row],[Submission Date]]+14</f>
        <v>44196.515277777777</v>
      </c>
      <c r="G934" s="30">
        <v>44813</v>
      </c>
      <c r="H934" s="123">
        <v>93720</v>
      </c>
      <c r="I934" s="123">
        <v>93720</v>
      </c>
      <c r="J934" s="25" t="s">
        <v>15</v>
      </c>
      <c r="K934" s="25" t="s">
        <v>16</v>
      </c>
      <c r="L934" s="124"/>
    </row>
    <row r="935" spans="1:12" ht="42.75" customHeight="1">
      <c r="A935" s="122">
        <f t="shared" si="17"/>
        <v>934</v>
      </c>
      <c r="B935" s="30">
        <v>44798.695833333331</v>
      </c>
      <c r="C935" s="25" t="s">
        <v>2703</v>
      </c>
      <c r="D935" s="25" t="s">
        <v>2947</v>
      </c>
      <c r="E935" s="25" t="s">
        <v>5330</v>
      </c>
      <c r="F935" s="30">
        <f>Table1[[#This Row],[Submission Date]]+14</f>
        <v>44218.615972222222</v>
      </c>
      <c r="G935" s="30">
        <v>44813</v>
      </c>
      <c r="H935" s="123">
        <v>55000</v>
      </c>
      <c r="I935" s="123">
        <v>55000</v>
      </c>
      <c r="J935" s="25" t="s">
        <v>15</v>
      </c>
      <c r="K935" s="25" t="s">
        <v>16</v>
      </c>
      <c r="L935" s="124"/>
    </row>
    <row r="936" spans="1:12" ht="42.75" customHeight="1">
      <c r="A936" s="122">
        <f t="shared" si="17"/>
        <v>935</v>
      </c>
      <c r="B936" s="30">
        <v>44762.601388888892</v>
      </c>
      <c r="C936" s="25" t="s">
        <v>3218</v>
      </c>
      <c r="D936" s="25" t="s">
        <v>543</v>
      </c>
      <c r="E936" s="25" t="s">
        <v>5331</v>
      </c>
      <c r="F936" s="30">
        <v>44776</v>
      </c>
      <c r="G936" s="30">
        <v>44440</v>
      </c>
      <c r="H936" s="123">
        <v>64286</v>
      </c>
      <c r="I936" s="123">
        <v>64286</v>
      </c>
      <c r="J936" s="25" t="s">
        <v>73</v>
      </c>
      <c r="K936" s="25" t="s">
        <v>16</v>
      </c>
      <c r="L936" s="124" t="s">
        <v>5100</v>
      </c>
    </row>
    <row r="937" spans="1:12" ht="42.75" customHeight="1">
      <c r="A937" s="122">
        <f t="shared" si="17"/>
        <v>936</v>
      </c>
      <c r="B937" s="30">
        <v>44762.597916666666</v>
      </c>
      <c r="C937" s="25" t="s">
        <v>3218</v>
      </c>
      <c r="D937" s="25" t="s">
        <v>179</v>
      </c>
      <c r="E937" s="25" t="s">
        <v>3229</v>
      </c>
      <c r="F937" s="30">
        <v>44776</v>
      </c>
      <c r="G937" s="30">
        <v>44393</v>
      </c>
      <c r="H937" s="123">
        <v>80070</v>
      </c>
      <c r="I937" s="123">
        <v>246753</v>
      </c>
      <c r="J937" s="25" t="s">
        <v>19</v>
      </c>
      <c r="K937" s="25" t="s">
        <v>16</v>
      </c>
      <c r="L937" s="124" t="s">
        <v>5100</v>
      </c>
    </row>
    <row r="938" spans="1:12" ht="42.75" customHeight="1">
      <c r="A938" s="122">
        <f t="shared" si="17"/>
        <v>937</v>
      </c>
      <c r="B938" s="30">
        <v>44762.611111111109</v>
      </c>
      <c r="C938" s="25" t="s">
        <v>3218</v>
      </c>
      <c r="D938" s="25" t="s">
        <v>123</v>
      </c>
      <c r="E938" s="25" t="s">
        <v>2066</v>
      </c>
      <c r="F938" s="30">
        <v>44776</v>
      </c>
      <c r="G938" s="30">
        <v>44805</v>
      </c>
      <c r="H938" s="123">
        <v>601173</v>
      </c>
      <c r="I938" s="123">
        <v>738784</v>
      </c>
      <c r="J938" s="25" t="s">
        <v>73</v>
      </c>
      <c r="K938" s="25" t="s">
        <v>16</v>
      </c>
      <c r="L938" s="124"/>
    </row>
    <row r="939" spans="1:12" ht="42.75" customHeight="1">
      <c r="A939" s="122">
        <f t="shared" si="17"/>
        <v>938</v>
      </c>
      <c r="B939" s="30">
        <v>44748.734722222223</v>
      </c>
      <c r="C939" s="25" t="s">
        <v>4375</v>
      </c>
      <c r="D939" s="25" t="s">
        <v>5332</v>
      </c>
      <c r="E939" s="25" t="s">
        <v>5333</v>
      </c>
      <c r="F939" s="30">
        <v>44762</v>
      </c>
      <c r="G939" s="30">
        <v>44409</v>
      </c>
      <c r="H939" s="123">
        <v>25000</v>
      </c>
      <c r="I939" s="123">
        <v>40000</v>
      </c>
      <c r="J939" s="25" t="s">
        <v>73</v>
      </c>
      <c r="K939" s="25" t="s">
        <v>16</v>
      </c>
      <c r="L939" s="124" t="s">
        <v>5100</v>
      </c>
    </row>
    <row r="940" spans="1:12" ht="42.75" customHeight="1">
      <c r="A940" s="122">
        <f t="shared" si="17"/>
        <v>939</v>
      </c>
      <c r="B940" s="30">
        <v>44791.431944444441</v>
      </c>
      <c r="C940" s="25" t="s">
        <v>4375</v>
      </c>
      <c r="D940" s="25" t="s">
        <v>4376</v>
      </c>
      <c r="E940" s="25" t="s">
        <v>527</v>
      </c>
      <c r="F940" s="30">
        <v>44805</v>
      </c>
      <c r="G940" s="30">
        <v>44788</v>
      </c>
      <c r="H940" s="123">
        <v>143575.32</v>
      </c>
      <c r="I940" s="123">
        <v>155000</v>
      </c>
      <c r="J940" s="25" t="s">
        <v>19</v>
      </c>
      <c r="K940" s="25" t="s">
        <v>16</v>
      </c>
      <c r="L940" s="124"/>
    </row>
    <row r="941" spans="1:12" ht="42.75" customHeight="1">
      <c r="A941" s="122">
        <f t="shared" si="17"/>
        <v>940</v>
      </c>
      <c r="B941" s="30">
        <v>44760.393750000003</v>
      </c>
      <c r="C941" s="25" t="s">
        <v>3252</v>
      </c>
      <c r="D941" s="25" t="s">
        <v>5334</v>
      </c>
      <c r="E941" s="25" t="s">
        <v>5335</v>
      </c>
      <c r="F941" s="30">
        <v>44774</v>
      </c>
      <c r="G941" s="30">
        <v>44531</v>
      </c>
      <c r="H941" s="123">
        <v>25000</v>
      </c>
      <c r="I941" s="123">
        <v>70000</v>
      </c>
      <c r="J941" s="25" t="s">
        <v>51</v>
      </c>
      <c r="K941" s="25" t="s">
        <v>16</v>
      </c>
      <c r="L941" s="124" t="s">
        <v>5100</v>
      </c>
    </row>
    <row r="942" spans="1:12" ht="42.75" customHeight="1">
      <c r="A942" s="122">
        <f t="shared" si="17"/>
        <v>941</v>
      </c>
      <c r="B942" s="30">
        <v>44760.665277777778</v>
      </c>
      <c r="C942" s="25" t="s">
        <v>3252</v>
      </c>
      <c r="D942" s="25" t="s">
        <v>5336</v>
      </c>
      <c r="E942" s="25" t="s">
        <v>5337</v>
      </c>
      <c r="F942" s="30">
        <v>44774</v>
      </c>
      <c r="G942" s="30">
        <v>44438</v>
      </c>
      <c r="H942" s="123">
        <v>25000</v>
      </c>
      <c r="I942" s="123">
        <v>64080</v>
      </c>
      <c r="J942" s="25" t="s">
        <v>51</v>
      </c>
      <c r="K942" s="25" t="s">
        <v>16</v>
      </c>
      <c r="L942" s="124" t="s">
        <v>5100</v>
      </c>
    </row>
    <row r="943" spans="1:12" ht="42.75" customHeight="1">
      <c r="A943" s="122">
        <f t="shared" si="17"/>
        <v>942</v>
      </c>
      <c r="B943" s="30">
        <v>44761.371527777781</v>
      </c>
      <c r="C943" s="25" t="s">
        <v>3252</v>
      </c>
      <c r="D943" s="25" t="s">
        <v>121</v>
      </c>
      <c r="E943" s="25" t="s">
        <v>2633</v>
      </c>
      <c r="F943" s="30">
        <v>44775</v>
      </c>
      <c r="G943" s="30">
        <v>44384</v>
      </c>
      <c r="H943" s="123">
        <v>200000</v>
      </c>
      <c r="I943" s="123">
        <v>600000</v>
      </c>
      <c r="J943" s="25" t="s">
        <v>19</v>
      </c>
      <c r="K943" s="25" t="s">
        <v>16</v>
      </c>
      <c r="L943" s="124" t="s">
        <v>5100</v>
      </c>
    </row>
    <row r="944" spans="1:12" ht="42.75" customHeight="1">
      <c r="A944" s="122">
        <f t="shared" si="17"/>
        <v>943</v>
      </c>
      <c r="B944" s="30">
        <v>44761.418749999997</v>
      </c>
      <c r="C944" s="25" t="s">
        <v>3252</v>
      </c>
      <c r="D944" s="25" t="s">
        <v>182</v>
      </c>
      <c r="E944" s="25" t="s">
        <v>4712</v>
      </c>
      <c r="F944" s="30">
        <v>44775</v>
      </c>
      <c r="G944" s="30">
        <v>44245</v>
      </c>
      <c r="H944" s="123">
        <v>300000</v>
      </c>
      <c r="I944" s="123">
        <v>375530</v>
      </c>
      <c r="J944" s="25" t="s">
        <v>19</v>
      </c>
      <c r="K944" s="25" t="s">
        <v>16</v>
      </c>
      <c r="L944" s="124" t="s">
        <v>5100</v>
      </c>
    </row>
    <row r="945" spans="1:12" ht="42.75" customHeight="1">
      <c r="A945" s="122">
        <f t="shared" si="17"/>
        <v>944</v>
      </c>
      <c r="B945" s="30">
        <v>44763.421527777777</v>
      </c>
      <c r="C945" s="25" t="s">
        <v>3258</v>
      </c>
      <c r="D945" s="25" t="s">
        <v>3282</v>
      </c>
      <c r="E945" s="25" t="s">
        <v>5338</v>
      </c>
      <c r="F945" s="30">
        <v>44777</v>
      </c>
      <c r="G945" s="30">
        <v>44470</v>
      </c>
      <c r="H945" s="123">
        <v>262000</v>
      </c>
      <c r="I945" s="123">
        <v>310000</v>
      </c>
      <c r="J945" s="25" t="s">
        <v>19</v>
      </c>
      <c r="K945" s="25" t="s">
        <v>16</v>
      </c>
      <c r="L945" s="124" t="s">
        <v>5100</v>
      </c>
    </row>
    <row r="946" spans="1:12" ht="42.75" customHeight="1">
      <c r="A946" s="122">
        <f t="shared" si="17"/>
        <v>945</v>
      </c>
      <c r="B946" s="30">
        <v>44783.597222222219</v>
      </c>
      <c r="C946" s="25" t="s">
        <v>3258</v>
      </c>
      <c r="D946" s="25" t="s">
        <v>5119</v>
      </c>
      <c r="E946" s="25" t="s">
        <v>158</v>
      </c>
      <c r="F946" s="30">
        <v>44797</v>
      </c>
      <c r="G946" s="30">
        <v>44805</v>
      </c>
      <c r="H946" s="123">
        <v>60000</v>
      </c>
      <c r="I946" s="123">
        <v>65000</v>
      </c>
      <c r="J946" s="25" t="s">
        <v>37</v>
      </c>
      <c r="K946" s="25" t="s">
        <v>16</v>
      </c>
      <c r="L946" s="124"/>
    </row>
    <row r="947" spans="1:12" ht="42.75" customHeight="1">
      <c r="A947" s="122">
        <f t="shared" si="17"/>
        <v>946</v>
      </c>
      <c r="B947" s="30">
        <v>44783.603472222225</v>
      </c>
      <c r="C947" s="25" t="s">
        <v>3258</v>
      </c>
      <c r="D947" s="25" t="s">
        <v>35</v>
      </c>
      <c r="E947" s="25" t="s">
        <v>136</v>
      </c>
      <c r="F947" s="30">
        <v>44797</v>
      </c>
      <c r="G947" s="30">
        <v>44805</v>
      </c>
      <c r="H947" s="123">
        <v>75000</v>
      </c>
      <c r="I947" s="123">
        <v>80000</v>
      </c>
      <c r="J947" s="25" t="s">
        <v>37</v>
      </c>
      <c r="K947" s="25" t="s">
        <v>16</v>
      </c>
      <c r="L947" s="124"/>
    </row>
    <row r="948" spans="1:12" ht="42.75" customHeight="1">
      <c r="A948" s="122">
        <f t="shared" si="17"/>
        <v>947</v>
      </c>
      <c r="B948" s="30">
        <v>44783.605555555558</v>
      </c>
      <c r="C948" s="25" t="s">
        <v>3258</v>
      </c>
      <c r="D948" s="25" t="s">
        <v>55</v>
      </c>
      <c r="E948" s="25" t="s">
        <v>56</v>
      </c>
      <c r="F948" s="30">
        <v>44797</v>
      </c>
      <c r="G948" s="30">
        <v>44805</v>
      </c>
      <c r="H948" s="123">
        <v>30000</v>
      </c>
      <c r="I948" s="123">
        <v>35000</v>
      </c>
      <c r="J948" s="25" t="s">
        <v>37</v>
      </c>
      <c r="K948" s="25" t="s">
        <v>16</v>
      </c>
      <c r="L948" s="124"/>
    </row>
    <row r="949" spans="1:12" ht="42.75" customHeight="1">
      <c r="A949" s="122">
        <f t="shared" si="17"/>
        <v>948</v>
      </c>
      <c r="B949" s="30">
        <v>44762.72152777778</v>
      </c>
      <c r="C949" s="25" t="s">
        <v>1888</v>
      </c>
      <c r="D949" s="25" t="s">
        <v>1511</v>
      </c>
      <c r="E949" s="25" t="s">
        <v>198</v>
      </c>
      <c r="F949" s="30">
        <v>44776</v>
      </c>
      <c r="G949" s="30">
        <v>44753</v>
      </c>
      <c r="H949" s="123">
        <v>25000</v>
      </c>
      <c r="I949" s="123">
        <v>40000</v>
      </c>
      <c r="J949" s="25" t="s">
        <v>73</v>
      </c>
      <c r="K949" s="25" t="s">
        <v>16</v>
      </c>
      <c r="L949" s="124"/>
    </row>
    <row r="950" spans="1:12" ht="42.75" customHeight="1">
      <c r="A950" s="122">
        <f t="shared" si="17"/>
        <v>949</v>
      </c>
      <c r="B950" s="30">
        <v>44749.556944444441</v>
      </c>
      <c r="C950" s="25" t="s">
        <v>1888</v>
      </c>
      <c r="D950" s="25" t="s">
        <v>2349</v>
      </c>
      <c r="E950" s="25" t="s">
        <v>5339</v>
      </c>
      <c r="F950" s="30">
        <v>44763</v>
      </c>
      <c r="G950" s="30">
        <v>44757</v>
      </c>
      <c r="H950" s="123">
        <v>25000</v>
      </c>
      <c r="I950" s="123">
        <v>45000</v>
      </c>
      <c r="J950" s="25" t="s">
        <v>15</v>
      </c>
      <c r="K950" s="25" t="s">
        <v>16</v>
      </c>
      <c r="L950" s="124"/>
    </row>
    <row r="951" spans="1:12" ht="42.75" customHeight="1">
      <c r="A951" s="122">
        <f t="shared" si="17"/>
        <v>950</v>
      </c>
      <c r="B951" s="30">
        <v>44775.663888888892</v>
      </c>
      <c r="C951" s="25" t="s">
        <v>1888</v>
      </c>
      <c r="D951" s="25" t="s">
        <v>5255</v>
      </c>
      <c r="E951" s="25" t="s">
        <v>5340</v>
      </c>
      <c r="F951" s="30">
        <v>44789</v>
      </c>
      <c r="G951" s="30">
        <v>44788</v>
      </c>
      <c r="H951" s="123">
        <v>30000</v>
      </c>
      <c r="I951" s="123">
        <v>35000</v>
      </c>
      <c r="J951" s="25" t="s">
        <v>19</v>
      </c>
      <c r="K951" s="25" t="s">
        <v>16</v>
      </c>
      <c r="L951" s="124"/>
    </row>
    <row r="952" spans="1:12" ht="42.75" customHeight="1">
      <c r="A952" s="122">
        <f t="shared" si="17"/>
        <v>951</v>
      </c>
      <c r="B952" s="30">
        <v>44741.320833333331</v>
      </c>
      <c r="C952" s="25" t="s">
        <v>3344</v>
      </c>
      <c r="D952" s="25" t="s">
        <v>503</v>
      </c>
      <c r="E952" s="25" t="s">
        <v>5341</v>
      </c>
      <c r="F952" s="30">
        <v>44756</v>
      </c>
      <c r="G952" s="30">
        <v>44755</v>
      </c>
      <c r="H952" s="123">
        <v>81600</v>
      </c>
      <c r="I952" s="123">
        <v>81600</v>
      </c>
      <c r="J952" s="25" t="s">
        <v>37</v>
      </c>
      <c r="K952" s="25" t="s">
        <v>16</v>
      </c>
      <c r="L952" s="124"/>
    </row>
    <row r="953" spans="1:12" ht="42.75" customHeight="1">
      <c r="A953" s="122">
        <f t="shared" si="17"/>
        <v>952</v>
      </c>
      <c r="B953" s="30">
        <v>44741.321527777778</v>
      </c>
      <c r="C953" s="25" t="s">
        <v>3344</v>
      </c>
      <c r="D953" s="25" t="s">
        <v>967</v>
      </c>
      <c r="E953" s="25" t="s">
        <v>5342</v>
      </c>
      <c r="F953" s="30">
        <v>44756</v>
      </c>
      <c r="G953" s="30">
        <v>44755</v>
      </c>
      <c r="H953" s="123">
        <v>25000</v>
      </c>
      <c r="I953" s="123">
        <v>35000</v>
      </c>
      <c r="J953" s="25" t="s">
        <v>37</v>
      </c>
      <c r="K953" s="25" t="s">
        <v>16</v>
      </c>
      <c r="L953" s="124"/>
    </row>
    <row r="954" spans="1:12" ht="42.75" customHeight="1">
      <c r="A954" s="122">
        <f t="shared" si="17"/>
        <v>953</v>
      </c>
      <c r="B954" s="30">
        <v>44741.326388888891</v>
      </c>
      <c r="C954" s="25" t="s">
        <v>3344</v>
      </c>
      <c r="D954" s="25" t="s">
        <v>76</v>
      </c>
      <c r="E954" s="25" t="s">
        <v>3407</v>
      </c>
      <c r="F954" s="30">
        <v>44756</v>
      </c>
      <c r="G954" s="30">
        <v>44755</v>
      </c>
      <c r="H954" s="123">
        <v>100000</v>
      </c>
      <c r="I954" s="123">
        <v>100000</v>
      </c>
      <c r="J954" s="25" t="s">
        <v>19</v>
      </c>
      <c r="K954" s="25" t="s">
        <v>16</v>
      </c>
      <c r="L954" s="124"/>
    </row>
    <row r="955" spans="1:12" ht="42.75" customHeight="1">
      <c r="A955" s="122">
        <f t="shared" si="17"/>
        <v>954</v>
      </c>
      <c r="B955" s="30">
        <v>44741.818055555559</v>
      </c>
      <c r="C955" s="25" t="s">
        <v>3344</v>
      </c>
      <c r="D955" s="25" t="s">
        <v>5343</v>
      </c>
      <c r="E955" s="25" t="s">
        <v>1841</v>
      </c>
      <c r="F955" s="30">
        <v>44756</v>
      </c>
      <c r="G955" s="30">
        <v>44760</v>
      </c>
      <c r="H955" s="123">
        <v>100000</v>
      </c>
      <c r="I955" s="123">
        <v>100000</v>
      </c>
      <c r="J955" s="25" t="s">
        <v>64</v>
      </c>
      <c r="K955" s="25" t="s">
        <v>16</v>
      </c>
      <c r="L955" s="124"/>
    </row>
    <row r="956" spans="1:12" ht="42.75" customHeight="1">
      <c r="A956" s="122">
        <f t="shared" si="17"/>
        <v>955</v>
      </c>
      <c r="B956" s="30">
        <v>44757.318749999999</v>
      </c>
      <c r="C956" s="25" t="s">
        <v>3344</v>
      </c>
      <c r="D956" s="25" t="s">
        <v>3369</v>
      </c>
      <c r="E956" s="25" t="s">
        <v>5344</v>
      </c>
      <c r="F956" s="30">
        <v>44771</v>
      </c>
      <c r="G956" s="30">
        <v>44774</v>
      </c>
      <c r="H956" s="123">
        <v>125000</v>
      </c>
      <c r="I956" s="123">
        <v>175000</v>
      </c>
      <c r="J956" s="25" t="s">
        <v>37</v>
      </c>
      <c r="K956" s="25" t="s">
        <v>16</v>
      </c>
      <c r="L956" s="124"/>
    </row>
    <row r="957" spans="1:12" ht="42.75" customHeight="1">
      <c r="A957" s="122">
        <f t="shared" si="17"/>
        <v>956</v>
      </c>
      <c r="B957" s="30">
        <v>44757.318749999999</v>
      </c>
      <c r="C957" s="25" t="s">
        <v>3344</v>
      </c>
      <c r="D957" s="25" t="s">
        <v>2855</v>
      </c>
      <c r="E957" s="25" t="s">
        <v>5345</v>
      </c>
      <c r="F957" s="30">
        <v>44771</v>
      </c>
      <c r="G957" s="30">
        <v>44774</v>
      </c>
      <c r="H957" s="123">
        <v>80000</v>
      </c>
      <c r="I957" s="123">
        <v>100000</v>
      </c>
      <c r="J957" s="25" t="s">
        <v>37</v>
      </c>
      <c r="K957" s="25" t="s">
        <v>16</v>
      </c>
      <c r="L957" s="124"/>
    </row>
    <row r="958" spans="1:12" ht="42.75" customHeight="1">
      <c r="A958" s="122">
        <f t="shared" si="17"/>
        <v>957</v>
      </c>
      <c r="B958" s="30">
        <v>44760.322916666664</v>
      </c>
      <c r="C958" s="25" t="s">
        <v>3344</v>
      </c>
      <c r="D958" s="25" t="s">
        <v>35</v>
      </c>
      <c r="E958" s="25" t="s">
        <v>5346</v>
      </c>
      <c r="F958" s="30">
        <v>44774</v>
      </c>
      <c r="G958" s="30">
        <v>44396</v>
      </c>
      <c r="H958" s="123">
        <v>260000</v>
      </c>
      <c r="I958" s="123">
        <v>260000</v>
      </c>
      <c r="J958" s="25" t="s">
        <v>37</v>
      </c>
      <c r="K958" s="25" t="s">
        <v>16</v>
      </c>
      <c r="L958" s="124" t="s">
        <v>5100</v>
      </c>
    </row>
    <row r="959" spans="1:12" ht="42.75" customHeight="1">
      <c r="A959" s="122">
        <f t="shared" si="17"/>
        <v>958</v>
      </c>
      <c r="B959" s="30">
        <v>44760.324305555558</v>
      </c>
      <c r="C959" s="25" t="s">
        <v>3344</v>
      </c>
      <c r="D959" s="25" t="s">
        <v>5119</v>
      </c>
      <c r="E959" s="25" t="s">
        <v>5346</v>
      </c>
      <c r="F959" s="30">
        <v>44774</v>
      </c>
      <c r="G959" s="30">
        <v>44396</v>
      </c>
      <c r="H959" s="123">
        <v>85000</v>
      </c>
      <c r="I959" s="123">
        <v>90000</v>
      </c>
      <c r="J959" s="25" t="s">
        <v>37</v>
      </c>
      <c r="K959" s="25" t="s">
        <v>16</v>
      </c>
      <c r="L959" s="124" t="s">
        <v>5100</v>
      </c>
    </row>
    <row r="960" spans="1:12" ht="42.75" customHeight="1">
      <c r="A960" s="122">
        <f t="shared" si="17"/>
        <v>959</v>
      </c>
      <c r="B960" s="30">
        <v>44760.324999999997</v>
      </c>
      <c r="C960" s="25" t="s">
        <v>3344</v>
      </c>
      <c r="D960" s="25" t="s">
        <v>35</v>
      </c>
      <c r="E960" s="25" t="s">
        <v>5346</v>
      </c>
      <c r="F960" s="30">
        <v>44774</v>
      </c>
      <c r="G960" s="30">
        <v>44775</v>
      </c>
      <c r="H960" s="123">
        <v>300000</v>
      </c>
      <c r="I960" s="123">
        <v>300000</v>
      </c>
      <c r="J960" s="25" t="s">
        <v>37</v>
      </c>
      <c r="K960" s="25" t="s">
        <v>16</v>
      </c>
      <c r="L960" s="124"/>
    </row>
    <row r="961" spans="1:12" ht="42.75" customHeight="1">
      <c r="A961" s="122">
        <f t="shared" si="17"/>
        <v>960</v>
      </c>
      <c r="B961" s="30">
        <v>44760.326388888891</v>
      </c>
      <c r="C961" s="25" t="s">
        <v>3344</v>
      </c>
      <c r="D961" s="25" t="s">
        <v>5119</v>
      </c>
      <c r="E961" s="25" t="s">
        <v>5346</v>
      </c>
      <c r="F961" s="30">
        <v>44774</v>
      </c>
      <c r="G961" s="30">
        <v>44775</v>
      </c>
      <c r="H961" s="123">
        <v>90000</v>
      </c>
      <c r="I961" s="123">
        <v>100000</v>
      </c>
      <c r="J961" s="25" t="s">
        <v>37</v>
      </c>
      <c r="K961" s="25" t="s">
        <v>16</v>
      </c>
      <c r="L961" s="124"/>
    </row>
    <row r="962" spans="1:12" ht="42.75" customHeight="1">
      <c r="A962" s="122">
        <f t="shared" si="17"/>
        <v>961</v>
      </c>
      <c r="B962" s="30">
        <v>44760.328472222223</v>
      </c>
      <c r="C962" s="25" t="s">
        <v>3344</v>
      </c>
      <c r="D962" s="25" t="s">
        <v>188</v>
      </c>
      <c r="E962" s="25" t="s">
        <v>5347</v>
      </c>
      <c r="F962" s="30">
        <v>44774</v>
      </c>
      <c r="G962" s="30">
        <v>44445</v>
      </c>
      <c r="H962" s="123">
        <v>150000</v>
      </c>
      <c r="I962" s="123">
        <v>150000</v>
      </c>
      <c r="J962" s="25" t="s">
        <v>19</v>
      </c>
      <c r="K962" s="25" t="s">
        <v>16</v>
      </c>
      <c r="L962" s="124" t="s">
        <v>5100</v>
      </c>
    </row>
    <row r="963" spans="1:12" ht="42.75" customHeight="1">
      <c r="A963" s="122">
        <f t="shared" si="17"/>
        <v>962</v>
      </c>
      <c r="B963" s="30">
        <v>44760.329861111109</v>
      </c>
      <c r="C963" s="25" t="s">
        <v>3344</v>
      </c>
      <c r="D963" s="25" t="s">
        <v>3369</v>
      </c>
      <c r="E963" s="25" t="s">
        <v>5348</v>
      </c>
      <c r="F963" s="30">
        <v>44774</v>
      </c>
      <c r="G963" s="30">
        <v>44389</v>
      </c>
      <c r="H963" s="123">
        <v>150000</v>
      </c>
      <c r="I963" s="123">
        <v>200000</v>
      </c>
      <c r="J963" s="25" t="s">
        <v>37</v>
      </c>
      <c r="K963" s="25" t="s">
        <v>16</v>
      </c>
      <c r="L963" s="124" t="s">
        <v>5100</v>
      </c>
    </row>
    <row r="964" spans="1:12" ht="42.75" customHeight="1">
      <c r="A964" s="122">
        <f t="shared" si="17"/>
        <v>963</v>
      </c>
      <c r="B964" s="30">
        <v>44760.331250000003</v>
      </c>
      <c r="C964" s="25" t="s">
        <v>3344</v>
      </c>
      <c r="D964" s="25" t="s">
        <v>2375</v>
      </c>
      <c r="E964" s="25" t="s">
        <v>5348</v>
      </c>
      <c r="F964" s="30">
        <v>44774</v>
      </c>
      <c r="G964" s="30">
        <v>44389</v>
      </c>
      <c r="H964" s="123">
        <v>96000</v>
      </c>
      <c r="I964" s="123">
        <v>100000</v>
      </c>
      <c r="J964" s="25" t="s">
        <v>37</v>
      </c>
      <c r="K964" s="25" t="s">
        <v>16</v>
      </c>
      <c r="L964" s="124" t="s">
        <v>5100</v>
      </c>
    </row>
    <row r="965" spans="1:12" ht="42.75" customHeight="1">
      <c r="A965" s="122">
        <f t="shared" si="17"/>
        <v>964</v>
      </c>
      <c r="B965" s="30">
        <v>44760.332638888889</v>
      </c>
      <c r="C965" s="25" t="s">
        <v>3344</v>
      </c>
      <c r="D965" s="25" t="s">
        <v>3400</v>
      </c>
      <c r="E965" s="25" t="s">
        <v>5349</v>
      </c>
      <c r="F965" s="30">
        <v>44774</v>
      </c>
      <c r="G965" s="30">
        <v>44445</v>
      </c>
      <c r="H965" s="123">
        <v>97923.12</v>
      </c>
      <c r="I965" s="123">
        <v>150000</v>
      </c>
      <c r="J965" s="25" t="s">
        <v>19</v>
      </c>
      <c r="K965" s="25" t="s">
        <v>16</v>
      </c>
      <c r="L965" s="124" t="s">
        <v>5100</v>
      </c>
    </row>
    <row r="966" spans="1:12" ht="42.75" customHeight="1">
      <c r="A966" s="122">
        <f t="shared" si="17"/>
        <v>965</v>
      </c>
      <c r="B966" s="30">
        <v>44760.340277777781</v>
      </c>
      <c r="C966" s="25" t="s">
        <v>3344</v>
      </c>
      <c r="D966" s="25" t="s">
        <v>302</v>
      </c>
      <c r="E966" s="25" t="s">
        <v>5350</v>
      </c>
      <c r="F966" s="30">
        <v>44774</v>
      </c>
      <c r="G966" s="30">
        <v>44425</v>
      </c>
      <c r="H966" s="123">
        <v>25000</v>
      </c>
      <c r="I966" s="123">
        <v>70000</v>
      </c>
      <c r="J966" s="25" t="s">
        <v>37</v>
      </c>
      <c r="K966" s="25" t="s">
        <v>16</v>
      </c>
      <c r="L966" s="124" t="s">
        <v>5100</v>
      </c>
    </row>
    <row r="967" spans="1:12" ht="42.75" customHeight="1">
      <c r="A967" s="122">
        <f t="shared" ref="A967:A1030" si="18">ROW(A966)</f>
        <v>966</v>
      </c>
      <c r="B967" s="30">
        <v>44760.341666666667</v>
      </c>
      <c r="C967" s="25" t="s">
        <v>3344</v>
      </c>
      <c r="D967" s="25" t="s">
        <v>5054</v>
      </c>
      <c r="E967" s="25" t="s">
        <v>5348</v>
      </c>
      <c r="F967" s="30">
        <v>44774</v>
      </c>
      <c r="G967" s="30">
        <v>44439</v>
      </c>
      <c r="H967" s="123">
        <v>30000</v>
      </c>
      <c r="I967" s="123">
        <v>60000</v>
      </c>
      <c r="J967" s="25" t="s">
        <v>37</v>
      </c>
      <c r="K967" s="25" t="s">
        <v>16</v>
      </c>
      <c r="L967" s="124" t="s">
        <v>5100</v>
      </c>
    </row>
    <row r="968" spans="1:12" ht="42.75" customHeight="1">
      <c r="A968" s="122">
        <f t="shared" si="18"/>
        <v>967</v>
      </c>
      <c r="B968" s="30">
        <v>44760.342361111114</v>
      </c>
      <c r="C968" s="25" t="s">
        <v>3344</v>
      </c>
      <c r="D968" s="25" t="s">
        <v>5202</v>
      </c>
      <c r="E968" s="25" t="s">
        <v>5351</v>
      </c>
      <c r="F968" s="30">
        <v>44774</v>
      </c>
      <c r="G968" s="30">
        <v>44531</v>
      </c>
      <c r="H968" s="123">
        <v>60000</v>
      </c>
      <c r="I968" s="123">
        <v>75000</v>
      </c>
      <c r="J968" s="25" t="s">
        <v>37</v>
      </c>
      <c r="K968" s="25" t="s">
        <v>16</v>
      </c>
      <c r="L968" s="124" t="s">
        <v>5100</v>
      </c>
    </row>
    <row r="969" spans="1:12" ht="42.75" customHeight="1">
      <c r="A969" s="122">
        <f t="shared" si="18"/>
        <v>968</v>
      </c>
      <c r="B969" s="30">
        <v>44760.345138888886</v>
      </c>
      <c r="C969" s="25" t="s">
        <v>3344</v>
      </c>
      <c r="D969" s="25" t="s">
        <v>3392</v>
      </c>
      <c r="E969" s="25" t="s">
        <v>5352</v>
      </c>
      <c r="F969" s="30">
        <v>44774</v>
      </c>
      <c r="G969" s="30">
        <v>44424</v>
      </c>
      <c r="H969" s="123">
        <v>25000</v>
      </c>
      <c r="I969" s="123">
        <v>90000</v>
      </c>
      <c r="J969" s="25" t="s">
        <v>19</v>
      </c>
      <c r="K969" s="25" t="s">
        <v>16</v>
      </c>
      <c r="L969" s="124" t="s">
        <v>5100</v>
      </c>
    </row>
    <row r="970" spans="1:12" ht="42.75" customHeight="1">
      <c r="A970" s="122">
        <f t="shared" si="18"/>
        <v>969</v>
      </c>
      <c r="B970" s="30">
        <v>44760.356249999997</v>
      </c>
      <c r="C970" s="25" t="s">
        <v>3344</v>
      </c>
      <c r="D970" s="25" t="s">
        <v>1316</v>
      </c>
      <c r="E970" s="25" t="s">
        <v>5353</v>
      </c>
      <c r="F970" s="30">
        <v>44774</v>
      </c>
      <c r="G970" s="30">
        <v>44378</v>
      </c>
      <c r="H970" s="123">
        <v>25000</v>
      </c>
      <c r="I970" s="123">
        <v>40000</v>
      </c>
      <c r="J970" s="25" t="s">
        <v>19</v>
      </c>
      <c r="K970" s="25" t="s">
        <v>16</v>
      </c>
      <c r="L970" s="124" t="s">
        <v>5100</v>
      </c>
    </row>
    <row r="971" spans="1:12" ht="42.75" customHeight="1">
      <c r="A971" s="122">
        <f t="shared" si="18"/>
        <v>970</v>
      </c>
      <c r="B971" s="30">
        <v>44760.35833333333</v>
      </c>
      <c r="C971" s="25" t="s">
        <v>3344</v>
      </c>
      <c r="D971" s="25" t="s">
        <v>3382</v>
      </c>
      <c r="E971" s="25" t="s">
        <v>5354</v>
      </c>
      <c r="F971" s="30">
        <v>44774</v>
      </c>
      <c r="G971" s="30">
        <v>44396</v>
      </c>
      <c r="H971" s="123">
        <v>60000</v>
      </c>
      <c r="I971" s="123">
        <v>60000</v>
      </c>
      <c r="J971" s="25" t="s">
        <v>19</v>
      </c>
      <c r="K971" s="25" t="s">
        <v>16</v>
      </c>
      <c r="L971" s="124" t="s">
        <v>5100</v>
      </c>
    </row>
    <row r="972" spans="1:12" ht="42.75" customHeight="1">
      <c r="A972" s="122">
        <f t="shared" si="18"/>
        <v>971</v>
      </c>
      <c r="B972" s="30">
        <v>44760.36041666667</v>
      </c>
      <c r="C972" s="25" t="s">
        <v>3344</v>
      </c>
      <c r="D972" s="25" t="s">
        <v>503</v>
      </c>
      <c r="E972" s="25" t="s">
        <v>5355</v>
      </c>
      <c r="F972" s="30">
        <v>44774</v>
      </c>
      <c r="G972" s="30">
        <v>44396</v>
      </c>
      <c r="H972" s="123">
        <v>50000</v>
      </c>
      <c r="I972" s="123">
        <v>75000</v>
      </c>
      <c r="J972" s="25" t="s">
        <v>37</v>
      </c>
      <c r="K972" s="25" t="s">
        <v>16</v>
      </c>
      <c r="L972" s="124" t="s">
        <v>5100</v>
      </c>
    </row>
    <row r="973" spans="1:12" ht="42.75" customHeight="1">
      <c r="A973" s="122">
        <f t="shared" si="18"/>
        <v>972</v>
      </c>
      <c r="B973" s="30">
        <v>44760.362500000003</v>
      </c>
      <c r="C973" s="25" t="s">
        <v>3344</v>
      </c>
      <c r="D973" s="25" t="s">
        <v>5356</v>
      </c>
      <c r="E973" s="25" t="s">
        <v>5353</v>
      </c>
      <c r="F973" s="30">
        <v>44774</v>
      </c>
      <c r="G973" s="30">
        <v>44389</v>
      </c>
      <c r="H973" s="123">
        <v>30000</v>
      </c>
      <c r="I973" s="123">
        <v>40000</v>
      </c>
      <c r="J973" s="25" t="s">
        <v>19</v>
      </c>
      <c r="K973" s="25" t="s">
        <v>16</v>
      </c>
      <c r="L973" s="124" t="s">
        <v>5100</v>
      </c>
    </row>
    <row r="974" spans="1:12" ht="42.75" customHeight="1">
      <c r="A974" s="122">
        <f t="shared" si="18"/>
        <v>973</v>
      </c>
      <c r="B974" s="30">
        <v>44760.363888888889</v>
      </c>
      <c r="C974" s="25" t="s">
        <v>3344</v>
      </c>
      <c r="D974" s="25" t="s">
        <v>2132</v>
      </c>
      <c r="E974" s="25" t="s">
        <v>5357</v>
      </c>
      <c r="F974" s="30">
        <v>44774</v>
      </c>
      <c r="G974" s="30">
        <v>44396</v>
      </c>
      <c r="H974" s="123">
        <v>33000</v>
      </c>
      <c r="I974" s="123">
        <v>33000</v>
      </c>
      <c r="J974" s="25" t="s">
        <v>37</v>
      </c>
      <c r="K974" s="25" t="s">
        <v>16</v>
      </c>
      <c r="L974" s="124" t="s">
        <v>5100</v>
      </c>
    </row>
    <row r="975" spans="1:12" ht="42.75" customHeight="1">
      <c r="A975" s="122">
        <f t="shared" si="18"/>
        <v>974</v>
      </c>
      <c r="B975" s="30">
        <v>44760.365972222222</v>
      </c>
      <c r="C975" s="25" t="s">
        <v>3344</v>
      </c>
      <c r="D975" s="25" t="s">
        <v>5358</v>
      </c>
      <c r="E975" s="25" t="s">
        <v>5254</v>
      </c>
      <c r="F975" s="30">
        <v>44774</v>
      </c>
      <c r="G975" s="30">
        <v>44431</v>
      </c>
      <c r="H975" s="123">
        <v>30000</v>
      </c>
      <c r="I975" s="123">
        <v>35000</v>
      </c>
      <c r="J975" s="25" t="s">
        <v>37</v>
      </c>
      <c r="K975" s="25" t="s">
        <v>16</v>
      </c>
      <c r="L975" s="124" t="s">
        <v>5100</v>
      </c>
    </row>
    <row r="976" spans="1:12" ht="42.75" customHeight="1">
      <c r="A976" s="122">
        <f t="shared" si="18"/>
        <v>975</v>
      </c>
      <c r="B976" s="30">
        <v>44760.366666666669</v>
      </c>
      <c r="C976" s="25" t="s">
        <v>3344</v>
      </c>
      <c r="D976" s="25" t="s">
        <v>2053</v>
      </c>
      <c r="E976" s="25" t="s">
        <v>5357</v>
      </c>
      <c r="F976" s="30">
        <v>44774</v>
      </c>
      <c r="G976" s="30">
        <v>44396</v>
      </c>
      <c r="H976" s="123">
        <v>26157</v>
      </c>
      <c r="I976" s="123">
        <v>26157</v>
      </c>
      <c r="J976" s="25" t="s">
        <v>37</v>
      </c>
      <c r="K976" s="25" t="s">
        <v>16</v>
      </c>
      <c r="L976" s="124" t="s">
        <v>5100</v>
      </c>
    </row>
    <row r="977" spans="1:12" ht="42.75" customHeight="1">
      <c r="A977" s="122">
        <f t="shared" si="18"/>
        <v>976</v>
      </c>
      <c r="B977" s="30">
        <v>44760.368055555555</v>
      </c>
      <c r="C977" s="25" t="s">
        <v>3344</v>
      </c>
      <c r="D977" s="25" t="s">
        <v>814</v>
      </c>
      <c r="E977" s="25" t="s">
        <v>5357</v>
      </c>
      <c r="F977" s="30">
        <v>44774</v>
      </c>
      <c r="G977" s="30">
        <v>44410</v>
      </c>
      <c r="H977" s="123">
        <v>25898.400000000001</v>
      </c>
      <c r="I977" s="123">
        <v>25898.400000000001</v>
      </c>
      <c r="J977" s="25" t="s">
        <v>37</v>
      </c>
      <c r="K977" s="25" t="s">
        <v>16</v>
      </c>
      <c r="L977" s="124" t="s">
        <v>5100</v>
      </c>
    </row>
    <row r="978" spans="1:12" ht="42.75" customHeight="1">
      <c r="A978" s="122">
        <f t="shared" si="18"/>
        <v>977</v>
      </c>
      <c r="B978" s="30">
        <v>44761.361111111109</v>
      </c>
      <c r="C978" s="25" t="s">
        <v>3344</v>
      </c>
      <c r="D978" s="25" t="s">
        <v>5359</v>
      </c>
      <c r="E978" s="25" t="s">
        <v>5360</v>
      </c>
      <c r="F978" s="30">
        <v>44775</v>
      </c>
      <c r="G978" s="30">
        <v>44256</v>
      </c>
      <c r="H978" s="123">
        <v>50000</v>
      </c>
      <c r="I978" s="123">
        <v>60000</v>
      </c>
      <c r="J978" s="25" t="s">
        <v>73</v>
      </c>
      <c r="K978" s="25" t="s">
        <v>16</v>
      </c>
      <c r="L978" s="124" t="s">
        <v>5100</v>
      </c>
    </row>
    <row r="979" spans="1:12" ht="42.75" customHeight="1">
      <c r="A979" s="122">
        <f t="shared" si="18"/>
        <v>978</v>
      </c>
      <c r="B979" s="30">
        <v>44761.615277777775</v>
      </c>
      <c r="C979" s="25" t="s">
        <v>3344</v>
      </c>
      <c r="D979" s="25" t="s">
        <v>1610</v>
      </c>
      <c r="E979" s="25" t="s">
        <v>5361</v>
      </c>
      <c r="F979" s="30">
        <v>44775</v>
      </c>
      <c r="G979" s="30">
        <v>44439</v>
      </c>
      <c r="H979" s="123">
        <v>25000</v>
      </c>
      <c r="I979" s="123">
        <v>36045</v>
      </c>
      <c r="J979" s="25" t="s">
        <v>51</v>
      </c>
      <c r="K979" s="25" t="s">
        <v>16</v>
      </c>
      <c r="L979" s="124" t="s">
        <v>5100</v>
      </c>
    </row>
    <row r="980" spans="1:12" ht="42.75" customHeight="1">
      <c r="A980" s="122">
        <f t="shared" si="18"/>
        <v>979</v>
      </c>
      <c r="B980" s="30">
        <v>44762.340277777781</v>
      </c>
      <c r="C980" s="25" t="s">
        <v>3344</v>
      </c>
      <c r="D980" s="25" t="s">
        <v>2795</v>
      </c>
      <c r="E980" s="25" t="s">
        <v>3376</v>
      </c>
      <c r="F980" s="30">
        <v>44776</v>
      </c>
      <c r="G980" s="30">
        <v>44256</v>
      </c>
      <c r="H980" s="123">
        <v>25000</v>
      </c>
      <c r="I980" s="123">
        <v>35000</v>
      </c>
      <c r="J980" s="25" t="s">
        <v>73</v>
      </c>
      <c r="K980" s="25" t="s">
        <v>16</v>
      </c>
      <c r="L980" s="124" t="s">
        <v>5100</v>
      </c>
    </row>
    <row r="981" spans="1:12" ht="42.75" customHeight="1">
      <c r="A981" s="122">
        <f t="shared" si="18"/>
        <v>980</v>
      </c>
      <c r="B981" s="30">
        <v>44762.343055555553</v>
      </c>
      <c r="C981" s="25" t="s">
        <v>3344</v>
      </c>
      <c r="D981" s="25" t="s">
        <v>5362</v>
      </c>
      <c r="E981" s="25" t="s">
        <v>5363</v>
      </c>
      <c r="F981" s="30">
        <v>44776</v>
      </c>
      <c r="G981" s="30">
        <v>44403</v>
      </c>
      <c r="H981" s="123">
        <v>25000</v>
      </c>
      <c r="I981" s="123">
        <v>52312.74</v>
      </c>
      <c r="J981" s="25" t="s">
        <v>51</v>
      </c>
      <c r="K981" s="25" t="s">
        <v>16</v>
      </c>
      <c r="L981" s="124" t="s">
        <v>5100</v>
      </c>
    </row>
    <row r="982" spans="1:12" ht="42.75" customHeight="1">
      <c r="A982" s="122">
        <f t="shared" si="18"/>
        <v>981</v>
      </c>
      <c r="B982" s="30">
        <v>44762.34652777778</v>
      </c>
      <c r="C982" s="25" t="s">
        <v>3344</v>
      </c>
      <c r="D982" s="25" t="s">
        <v>55</v>
      </c>
      <c r="E982" s="25" t="s">
        <v>5346</v>
      </c>
      <c r="F982" s="30">
        <v>44776</v>
      </c>
      <c r="G982" s="30">
        <v>44403</v>
      </c>
      <c r="H982" s="123">
        <v>30985</v>
      </c>
      <c r="I982" s="123">
        <v>32000</v>
      </c>
      <c r="J982" s="25" t="s">
        <v>37</v>
      </c>
      <c r="K982" s="25" t="s">
        <v>16</v>
      </c>
      <c r="L982" s="124" t="s">
        <v>5100</v>
      </c>
    </row>
    <row r="983" spans="1:12" ht="42.75" customHeight="1">
      <c r="A983" s="122">
        <f t="shared" si="18"/>
        <v>982</v>
      </c>
      <c r="B983" s="30">
        <v>44762.348611111112</v>
      </c>
      <c r="C983" s="25" t="s">
        <v>3344</v>
      </c>
      <c r="D983" s="25" t="s">
        <v>606</v>
      </c>
      <c r="E983" s="25" t="s">
        <v>5364</v>
      </c>
      <c r="F983" s="30">
        <v>44776</v>
      </c>
      <c r="G983" s="30">
        <v>44396</v>
      </c>
      <c r="H983" s="123">
        <v>25000</v>
      </c>
      <c r="I983" s="123">
        <v>38788.6</v>
      </c>
      <c r="J983" s="25" t="s">
        <v>73</v>
      </c>
      <c r="K983" s="25" t="s">
        <v>16</v>
      </c>
      <c r="L983" s="124" t="s">
        <v>5100</v>
      </c>
    </row>
    <row r="984" spans="1:12" ht="42.75" customHeight="1">
      <c r="A984" s="122">
        <f t="shared" si="18"/>
        <v>983</v>
      </c>
      <c r="B984" s="30">
        <v>44762.350694444445</v>
      </c>
      <c r="C984" s="25" t="s">
        <v>3344</v>
      </c>
      <c r="D984" s="25" t="s">
        <v>23</v>
      </c>
      <c r="E984" s="25" t="s">
        <v>5365</v>
      </c>
      <c r="F984" s="30">
        <v>44776</v>
      </c>
      <c r="G984" s="30">
        <v>44438</v>
      </c>
      <c r="H984" s="123">
        <v>28000</v>
      </c>
      <c r="I984" s="123">
        <v>28000</v>
      </c>
      <c r="J984" s="25" t="s">
        <v>37</v>
      </c>
      <c r="K984" s="25" t="s">
        <v>16</v>
      </c>
      <c r="L984" s="124" t="s">
        <v>5100</v>
      </c>
    </row>
    <row r="985" spans="1:12" ht="42.75" customHeight="1">
      <c r="A985" s="122">
        <f t="shared" si="18"/>
        <v>984</v>
      </c>
      <c r="B985" s="30">
        <v>44777.331250000003</v>
      </c>
      <c r="C985" s="25" t="s">
        <v>3344</v>
      </c>
      <c r="D985" s="25" t="s">
        <v>3214</v>
      </c>
      <c r="E985" s="25" t="s">
        <v>996</v>
      </c>
      <c r="F985" s="30">
        <v>44791</v>
      </c>
      <c r="G985" s="30">
        <v>44795</v>
      </c>
      <c r="H985" s="123">
        <v>220000</v>
      </c>
      <c r="I985" s="123">
        <v>220000</v>
      </c>
      <c r="J985" s="25" t="s">
        <v>19</v>
      </c>
      <c r="K985" s="25" t="s">
        <v>16</v>
      </c>
      <c r="L985" s="124"/>
    </row>
    <row r="986" spans="1:12" ht="42.75" customHeight="1">
      <c r="A986" s="122">
        <f t="shared" si="18"/>
        <v>985</v>
      </c>
      <c r="B986" s="30">
        <v>44777.332638888889</v>
      </c>
      <c r="C986" s="25" t="s">
        <v>3344</v>
      </c>
      <c r="D986" s="25" t="s">
        <v>580</v>
      </c>
      <c r="E986" s="25" t="s">
        <v>5366</v>
      </c>
      <c r="F986" s="30">
        <v>44791</v>
      </c>
      <c r="G986" s="30">
        <v>44795</v>
      </c>
      <c r="H986" s="123">
        <v>649000</v>
      </c>
      <c r="I986" s="123">
        <v>700000</v>
      </c>
      <c r="J986" s="25" t="s">
        <v>19</v>
      </c>
      <c r="K986" s="25" t="s">
        <v>16</v>
      </c>
      <c r="L986" s="124"/>
    </row>
    <row r="987" spans="1:12" ht="42.75" customHeight="1">
      <c r="A987" s="122">
        <f t="shared" si="18"/>
        <v>986</v>
      </c>
      <c r="B987" s="30">
        <v>44754.46875</v>
      </c>
      <c r="C987" s="25" t="s">
        <v>3418</v>
      </c>
      <c r="D987" s="25" t="s">
        <v>123</v>
      </c>
      <c r="E987" s="25" t="s">
        <v>4810</v>
      </c>
      <c r="F987" s="30">
        <v>44768</v>
      </c>
      <c r="G987" s="30">
        <v>44743</v>
      </c>
      <c r="H987" s="123">
        <v>340000</v>
      </c>
      <c r="I987" s="123">
        <v>380000</v>
      </c>
      <c r="J987" s="25" t="s">
        <v>73</v>
      </c>
      <c r="K987" s="25" t="s">
        <v>16</v>
      </c>
      <c r="L987" s="124"/>
    </row>
    <row r="988" spans="1:12" ht="42.75" customHeight="1">
      <c r="A988" s="122">
        <f t="shared" si="18"/>
        <v>987</v>
      </c>
      <c r="B988" s="30">
        <v>44754.467361111114</v>
      </c>
      <c r="C988" s="25" t="s">
        <v>3418</v>
      </c>
      <c r="D988" s="25" t="s">
        <v>1707</v>
      </c>
      <c r="E988" s="25" t="s">
        <v>198</v>
      </c>
      <c r="F988" s="30">
        <v>44768</v>
      </c>
      <c r="G988" s="30">
        <v>44743</v>
      </c>
      <c r="H988" s="123">
        <v>55000</v>
      </c>
      <c r="I988" s="123">
        <v>70000</v>
      </c>
      <c r="J988" s="25" t="s">
        <v>73</v>
      </c>
      <c r="K988" s="25" t="s">
        <v>16</v>
      </c>
      <c r="L988" s="124"/>
    </row>
    <row r="989" spans="1:12" ht="42.75" customHeight="1">
      <c r="A989" s="122">
        <f t="shared" si="18"/>
        <v>988</v>
      </c>
      <c r="B989" s="30">
        <v>44762.984027777777</v>
      </c>
      <c r="C989" s="25" t="s">
        <v>3418</v>
      </c>
      <c r="D989" s="25" t="s">
        <v>5367</v>
      </c>
      <c r="E989" s="25" t="s">
        <v>5188</v>
      </c>
      <c r="F989" s="30">
        <v>44777</v>
      </c>
      <c r="G989" s="30">
        <v>44440</v>
      </c>
      <c r="H989" s="123">
        <v>25000</v>
      </c>
      <c r="I989" s="123">
        <v>27000</v>
      </c>
      <c r="J989" s="25" t="s">
        <v>51</v>
      </c>
      <c r="K989" s="25" t="s">
        <v>16</v>
      </c>
      <c r="L989" s="124" t="s">
        <v>5100</v>
      </c>
    </row>
    <row r="990" spans="1:12" ht="42.75" customHeight="1">
      <c r="A990" s="122">
        <f t="shared" si="18"/>
        <v>989</v>
      </c>
      <c r="B990" s="30">
        <v>44790.634027777778</v>
      </c>
      <c r="C990" s="25" t="s">
        <v>3418</v>
      </c>
      <c r="D990" s="25" t="s">
        <v>5368</v>
      </c>
      <c r="E990" s="25" t="s">
        <v>4622</v>
      </c>
      <c r="F990" s="30">
        <v>44804</v>
      </c>
      <c r="G990" s="30">
        <v>44799</v>
      </c>
      <c r="H990" s="123">
        <v>34621</v>
      </c>
      <c r="I990" s="123">
        <v>45000</v>
      </c>
      <c r="J990" s="25" t="s">
        <v>73</v>
      </c>
      <c r="K990" s="25" t="s">
        <v>16</v>
      </c>
      <c r="L990" s="124"/>
    </row>
    <row r="991" spans="1:12" ht="42.75" customHeight="1">
      <c r="A991" s="122">
        <f t="shared" si="18"/>
        <v>990</v>
      </c>
      <c r="B991" s="30">
        <v>44741.511111111111</v>
      </c>
      <c r="C991" s="25" t="s">
        <v>3453</v>
      </c>
      <c r="D991" s="25" t="s">
        <v>5224</v>
      </c>
      <c r="E991" s="25" t="s">
        <v>5369</v>
      </c>
      <c r="F991" s="30">
        <v>44756</v>
      </c>
      <c r="G991" s="30">
        <v>44756</v>
      </c>
      <c r="H991" s="123">
        <v>100000</v>
      </c>
      <c r="I991" s="123">
        <v>250000</v>
      </c>
      <c r="J991" s="25" t="s">
        <v>19</v>
      </c>
      <c r="K991" s="25" t="s">
        <v>16</v>
      </c>
      <c r="L991" s="124"/>
    </row>
    <row r="992" spans="1:12" ht="42.75" customHeight="1">
      <c r="A992" s="122">
        <f t="shared" si="18"/>
        <v>991</v>
      </c>
      <c r="B992" s="30">
        <v>44741.515277777777</v>
      </c>
      <c r="C992" s="25" t="s">
        <v>3453</v>
      </c>
      <c r="D992" s="25" t="s">
        <v>5370</v>
      </c>
      <c r="E992" s="25" t="s">
        <v>3535</v>
      </c>
      <c r="F992" s="30">
        <v>44756</v>
      </c>
      <c r="G992" s="30">
        <v>44756</v>
      </c>
      <c r="H992" s="123">
        <v>25000</v>
      </c>
      <c r="I992" s="123">
        <v>45000</v>
      </c>
      <c r="J992" s="25" t="s">
        <v>19</v>
      </c>
      <c r="K992" s="25" t="s">
        <v>16</v>
      </c>
      <c r="L992" s="124"/>
    </row>
    <row r="993" spans="1:12" ht="42.75" customHeight="1">
      <c r="A993" s="122">
        <f t="shared" si="18"/>
        <v>992</v>
      </c>
      <c r="B993" s="30">
        <v>44742.443749999999</v>
      </c>
      <c r="C993" s="25" t="s">
        <v>3453</v>
      </c>
      <c r="D993" s="25" t="s">
        <v>1843</v>
      </c>
      <c r="E993" s="25" t="s">
        <v>3535</v>
      </c>
      <c r="F993" s="30">
        <v>44757</v>
      </c>
      <c r="G993" s="30">
        <v>44757</v>
      </c>
      <c r="H993" s="123">
        <v>100000</v>
      </c>
      <c r="I993" s="123">
        <v>200000</v>
      </c>
      <c r="J993" s="25" t="s">
        <v>19</v>
      </c>
      <c r="K993" s="25" t="s">
        <v>16</v>
      </c>
      <c r="L993" s="124"/>
    </row>
    <row r="994" spans="1:12" ht="42.75" customHeight="1">
      <c r="A994" s="122">
        <f t="shared" si="18"/>
        <v>993</v>
      </c>
      <c r="B994" s="30">
        <v>44742.482638888891</v>
      </c>
      <c r="C994" s="25" t="s">
        <v>3453</v>
      </c>
      <c r="D994" s="25" t="s">
        <v>2513</v>
      </c>
      <c r="E994" s="25" t="s">
        <v>5371</v>
      </c>
      <c r="F994" s="30">
        <v>44757</v>
      </c>
      <c r="G994" s="30">
        <v>44757</v>
      </c>
      <c r="H994" s="123">
        <v>45000</v>
      </c>
      <c r="I994" s="123">
        <v>90000</v>
      </c>
      <c r="J994" s="25" t="s">
        <v>64</v>
      </c>
      <c r="K994" s="25" t="s">
        <v>16</v>
      </c>
      <c r="L994" s="124"/>
    </row>
    <row r="995" spans="1:12" ht="42.75" customHeight="1">
      <c r="A995" s="122">
        <f t="shared" si="18"/>
        <v>994</v>
      </c>
      <c r="B995" s="30">
        <v>44742.504166666666</v>
      </c>
      <c r="C995" s="25" t="s">
        <v>3453</v>
      </c>
      <c r="D995" s="25" t="s">
        <v>3214</v>
      </c>
      <c r="E995" s="25" t="s">
        <v>3485</v>
      </c>
      <c r="F995" s="30">
        <v>44757</v>
      </c>
      <c r="G995" s="30">
        <v>44760</v>
      </c>
      <c r="H995" s="123">
        <v>50000</v>
      </c>
      <c r="I995" s="123">
        <v>200000</v>
      </c>
      <c r="J995" s="25" t="s">
        <v>19</v>
      </c>
      <c r="K995" s="25" t="s">
        <v>16</v>
      </c>
      <c r="L995" s="124"/>
    </row>
    <row r="996" spans="1:12" ht="42.75" customHeight="1">
      <c r="A996" s="122">
        <f t="shared" si="18"/>
        <v>995</v>
      </c>
      <c r="B996" s="30">
        <v>44742.693055555559</v>
      </c>
      <c r="C996" s="25" t="s">
        <v>3453</v>
      </c>
      <c r="D996" s="25" t="s">
        <v>192</v>
      </c>
      <c r="E996" s="25" t="s">
        <v>5372</v>
      </c>
      <c r="F996" s="30">
        <v>44757</v>
      </c>
      <c r="G996" s="30">
        <v>44760</v>
      </c>
      <c r="H996" s="123">
        <v>100000</v>
      </c>
      <c r="I996" s="123">
        <v>300000</v>
      </c>
      <c r="J996" s="25" t="s">
        <v>19</v>
      </c>
      <c r="K996" s="25" t="s">
        <v>16</v>
      </c>
      <c r="L996" s="124"/>
    </row>
    <row r="997" spans="1:12" ht="42.75" customHeight="1">
      <c r="A997" s="122">
        <f t="shared" si="18"/>
        <v>996</v>
      </c>
      <c r="B997" s="30">
        <v>44742.709722222222</v>
      </c>
      <c r="C997" s="25" t="s">
        <v>3453</v>
      </c>
      <c r="D997" s="25" t="s">
        <v>3999</v>
      </c>
      <c r="E997" s="25" t="s">
        <v>5373</v>
      </c>
      <c r="F997" s="30">
        <v>44757</v>
      </c>
      <c r="G997" s="30">
        <v>44760</v>
      </c>
      <c r="H997" s="123">
        <v>25000</v>
      </c>
      <c r="I997" s="123">
        <v>35000</v>
      </c>
      <c r="J997" s="25" t="s">
        <v>15</v>
      </c>
      <c r="K997" s="25" t="s">
        <v>16</v>
      </c>
      <c r="L997" s="124"/>
    </row>
    <row r="998" spans="1:12" ht="42.75" customHeight="1">
      <c r="A998" s="122">
        <f t="shared" si="18"/>
        <v>997</v>
      </c>
      <c r="B998" s="30">
        <v>44764.625</v>
      </c>
      <c r="C998" s="25" t="s">
        <v>3453</v>
      </c>
      <c r="D998" s="25" t="s">
        <v>181</v>
      </c>
      <c r="E998" s="25" t="s">
        <v>5374</v>
      </c>
      <c r="F998" s="30">
        <v>44778</v>
      </c>
      <c r="G998" s="30">
        <v>44781</v>
      </c>
      <c r="H998" s="123">
        <v>100000</v>
      </c>
      <c r="I998" s="123">
        <v>275000</v>
      </c>
      <c r="J998" s="25" t="s">
        <v>19</v>
      </c>
      <c r="K998" s="25" t="s">
        <v>16</v>
      </c>
      <c r="L998" s="124"/>
    </row>
    <row r="999" spans="1:12" ht="42.75" customHeight="1">
      <c r="A999" s="122">
        <f t="shared" si="18"/>
        <v>998</v>
      </c>
      <c r="B999" s="30">
        <v>44775.645833333336</v>
      </c>
      <c r="C999" s="25" t="s">
        <v>3453</v>
      </c>
      <c r="D999" s="25" t="s">
        <v>3490</v>
      </c>
      <c r="E999" s="25" t="s">
        <v>5375</v>
      </c>
      <c r="F999" s="30">
        <v>44789</v>
      </c>
      <c r="G999" s="30">
        <v>44804</v>
      </c>
      <c r="H999" s="123">
        <v>25000</v>
      </c>
      <c r="I999" s="123">
        <v>30000</v>
      </c>
      <c r="J999" s="25" t="s">
        <v>19</v>
      </c>
      <c r="K999" s="25" t="s">
        <v>16</v>
      </c>
      <c r="L999" s="124"/>
    </row>
    <row r="1000" spans="1:12" ht="42.75" customHeight="1">
      <c r="A1000" s="122">
        <f t="shared" si="18"/>
        <v>999</v>
      </c>
      <c r="B1000" s="30">
        <v>44790.590277777781</v>
      </c>
      <c r="C1000" s="25" t="s">
        <v>3453</v>
      </c>
      <c r="D1000" s="25" t="s">
        <v>5376</v>
      </c>
      <c r="E1000" s="25" t="s">
        <v>5377</v>
      </c>
      <c r="F1000" s="30">
        <v>44804</v>
      </c>
      <c r="G1000" s="30">
        <v>44802</v>
      </c>
      <c r="H1000" s="123">
        <v>25000</v>
      </c>
      <c r="I1000" s="123">
        <v>27000</v>
      </c>
      <c r="J1000" s="25" t="s">
        <v>64</v>
      </c>
      <c r="K1000" s="25" t="s">
        <v>16</v>
      </c>
      <c r="L1000" s="124"/>
    </row>
    <row r="1001" spans="1:12" ht="42.75" customHeight="1">
      <c r="A1001" s="122">
        <f t="shared" si="18"/>
        <v>1000</v>
      </c>
      <c r="B1001" s="30">
        <v>44754.369444444441</v>
      </c>
      <c r="C1001" s="25" t="s">
        <v>3562</v>
      </c>
      <c r="D1001" s="25" t="s">
        <v>564</v>
      </c>
      <c r="E1001" s="25" t="s">
        <v>159</v>
      </c>
      <c r="F1001" s="30">
        <v>44768</v>
      </c>
      <c r="G1001" s="30">
        <v>44774</v>
      </c>
      <c r="H1001" s="123">
        <v>128000</v>
      </c>
      <c r="I1001" s="123">
        <v>135000</v>
      </c>
      <c r="J1001" s="25" t="s">
        <v>19</v>
      </c>
      <c r="K1001" s="25" t="s">
        <v>16</v>
      </c>
      <c r="L1001" s="124"/>
    </row>
    <row r="1002" spans="1:12" ht="42.75" customHeight="1">
      <c r="A1002" s="122">
        <f t="shared" si="18"/>
        <v>1001</v>
      </c>
      <c r="B1002" s="30">
        <v>44754.370833333334</v>
      </c>
      <c r="C1002" s="25" t="s">
        <v>3562</v>
      </c>
      <c r="D1002" s="25" t="s">
        <v>5119</v>
      </c>
      <c r="E1002" s="25" t="s">
        <v>159</v>
      </c>
      <c r="F1002" s="30">
        <v>44768</v>
      </c>
      <c r="G1002" s="30">
        <v>44774</v>
      </c>
      <c r="H1002" s="123">
        <v>98000</v>
      </c>
      <c r="I1002" s="123">
        <v>120000</v>
      </c>
      <c r="J1002" s="25" t="s">
        <v>19</v>
      </c>
      <c r="K1002" s="25" t="s">
        <v>16</v>
      </c>
      <c r="L1002" s="124"/>
    </row>
    <row r="1003" spans="1:12" ht="42.75" customHeight="1">
      <c r="A1003" s="122">
        <f t="shared" si="18"/>
        <v>1002</v>
      </c>
      <c r="B1003" s="30">
        <v>44754.373611111114</v>
      </c>
      <c r="C1003" s="25" t="s">
        <v>3562</v>
      </c>
      <c r="D1003" s="25" t="s">
        <v>55</v>
      </c>
      <c r="E1003" s="25" t="s">
        <v>159</v>
      </c>
      <c r="F1003" s="30">
        <v>44768</v>
      </c>
      <c r="G1003" s="30">
        <v>44774</v>
      </c>
      <c r="H1003" s="123">
        <v>83000</v>
      </c>
      <c r="I1003" s="123">
        <v>89000</v>
      </c>
      <c r="J1003" s="25" t="s">
        <v>19</v>
      </c>
      <c r="K1003" s="25" t="s">
        <v>16</v>
      </c>
      <c r="L1003" s="124"/>
    </row>
    <row r="1004" spans="1:12" ht="42.75" customHeight="1">
      <c r="A1004" s="122">
        <f t="shared" si="18"/>
        <v>1003</v>
      </c>
      <c r="B1004" s="30">
        <v>44754.380555555559</v>
      </c>
      <c r="C1004" s="25" t="s">
        <v>3562</v>
      </c>
      <c r="D1004" s="25" t="s">
        <v>76</v>
      </c>
      <c r="E1004" s="25" t="s">
        <v>2629</v>
      </c>
      <c r="F1004" s="30">
        <v>44768</v>
      </c>
      <c r="G1004" s="30">
        <v>44774</v>
      </c>
      <c r="H1004" s="123">
        <v>133200</v>
      </c>
      <c r="I1004" s="123">
        <v>135000</v>
      </c>
      <c r="J1004" s="25" t="s">
        <v>19</v>
      </c>
      <c r="K1004" s="25" t="s">
        <v>16</v>
      </c>
      <c r="L1004" s="124"/>
    </row>
    <row r="1005" spans="1:12" ht="42.75" customHeight="1">
      <c r="A1005" s="122">
        <f t="shared" si="18"/>
        <v>1004</v>
      </c>
      <c r="B1005" s="30">
        <v>44754.381944444445</v>
      </c>
      <c r="C1005" s="25" t="s">
        <v>3562</v>
      </c>
      <c r="D1005" s="25" t="s">
        <v>76</v>
      </c>
      <c r="E1005" s="25" t="s">
        <v>612</v>
      </c>
      <c r="F1005" s="30">
        <v>44768</v>
      </c>
      <c r="G1005" s="30">
        <v>44774</v>
      </c>
      <c r="H1005" s="123">
        <v>111420</v>
      </c>
      <c r="I1005" s="123">
        <v>116000</v>
      </c>
      <c r="J1005" s="25" t="s">
        <v>19</v>
      </c>
      <c r="K1005" s="25" t="s">
        <v>16</v>
      </c>
      <c r="L1005" s="124"/>
    </row>
    <row r="1006" spans="1:12" ht="42.75" customHeight="1">
      <c r="A1006" s="122">
        <f t="shared" si="18"/>
        <v>1005</v>
      </c>
      <c r="B1006" s="30">
        <v>44754.383333333331</v>
      </c>
      <c r="C1006" s="25" t="s">
        <v>3562</v>
      </c>
      <c r="D1006" s="25" t="s">
        <v>123</v>
      </c>
      <c r="E1006" s="25" t="s">
        <v>2066</v>
      </c>
      <c r="F1006" s="30">
        <v>44768</v>
      </c>
      <c r="G1006" s="30">
        <v>44774</v>
      </c>
      <c r="H1006" s="123">
        <v>1400000</v>
      </c>
      <c r="I1006" s="123">
        <v>1400000</v>
      </c>
      <c r="J1006" s="25" t="s">
        <v>19</v>
      </c>
      <c r="K1006" s="25" t="s">
        <v>16</v>
      </c>
      <c r="L1006" s="124"/>
    </row>
    <row r="1007" spans="1:12" ht="42.75" customHeight="1">
      <c r="A1007" s="122">
        <f t="shared" si="18"/>
        <v>1006</v>
      </c>
      <c r="B1007" s="30">
        <v>44754.386111111111</v>
      </c>
      <c r="C1007" s="25" t="s">
        <v>3562</v>
      </c>
      <c r="D1007" s="25" t="s">
        <v>1707</v>
      </c>
      <c r="E1007" s="25" t="s">
        <v>2066</v>
      </c>
      <c r="F1007" s="30">
        <v>44768</v>
      </c>
      <c r="G1007" s="30">
        <v>44774</v>
      </c>
      <c r="H1007" s="123">
        <v>135000</v>
      </c>
      <c r="I1007" s="123">
        <v>135000</v>
      </c>
      <c r="J1007" s="25" t="s">
        <v>19</v>
      </c>
      <c r="K1007" s="25" t="s">
        <v>16</v>
      </c>
      <c r="L1007" s="124"/>
    </row>
    <row r="1008" spans="1:12" ht="42.75" customHeight="1">
      <c r="A1008" s="122">
        <f t="shared" si="18"/>
        <v>1007</v>
      </c>
      <c r="B1008" s="30">
        <v>44754.388194444444</v>
      </c>
      <c r="C1008" s="25" t="s">
        <v>3562</v>
      </c>
      <c r="D1008" s="25" t="s">
        <v>644</v>
      </c>
      <c r="E1008" s="25" t="s">
        <v>5378</v>
      </c>
      <c r="F1008" s="30">
        <v>44768</v>
      </c>
      <c r="G1008" s="30">
        <v>44774</v>
      </c>
      <c r="H1008" s="123">
        <v>82000</v>
      </c>
      <c r="I1008" s="123">
        <v>90000</v>
      </c>
      <c r="J1008" s="25" t="s">
        <v>19</v>
      </c>
      <c r="K1008" s="25" t="s">
        <v>16</v>
      </c>
      <c r="L1008" s="124"/>
    </row>
    <row r="1009" spans="1:12" ht="42.75" customHeight="1">
      <c r="A1009" s="122">
        <f t="shared" si="18"/>
        <v>1008</v>
      </c>
      <c r="B1009" s="30">
        <v>44754.390972222223</v>
      </c>
      <c r="C1009" s="25" t="s">
        <v>3562</v>
      </c>
      <c r="D1009" s="25" t="s">
        <v>3608</v>
      </c>
      <c r="E1009" s="25" t="s">
        <v>5379</v>
      </c>
      <c r="F1009" s="30">
        <v>44768</v>
      </c>
      <c r="G1009" s="30">
        <v>44774</v>
      </c>
      <c r="H1009" s="123">
        <v>115000</v>
      </c>
      <c r="I1009" s="123">
        <v>120000</v>
      </c>
      <c r="J1009" s="25" t="s">
        <v>19</v>
      </c>
      <c r="K1009" s="25" t="s">
        <v>16</v>
      </c>
      <c r="L1009" s="124"/>
    </row>
    <row r="1010" spans="1:12" ht="42.75" customHeight="1">
      <c r="A1010" s="122">
        <f t="shared" si="18"/>
        <v>1009</v>
      </c>
      <c r="B1010" s="30">
        <v>44754.399305555555</v>
      </c>
      <c r="C1010" s="25" t="s">
        <v>3562</v>
      </c>
      <c r="D1010" s="25" t="s">
        <v>351</v>
      </c>
      <c r="E1010" s="25" t="s">
        <v>5380</v>
      </c>
      <c r="F1010" s="30">
        <v>44768</v>
      </c>
      <c r="G1010" s="30">
        <v>44774</v>
      </c>
      <c r="H1010" s="123">
        <v>70000</v>
      </c>
      <c r="I1010" s="123">
        <v>70000</v>
      </c>
      <c r="J1010" s="25" t="s">
        <v>19</v>
      </c>
      <c r="K1010" s="25" t="s">
        <v>16</v>
      </c>
      <c r="L1010" s="124"/>
    </row>
    <row r="1011" spans="1:12" ht="42.75" customHeight="1">
      <c r="A1011" s="122">
        <f t="shared" si="18"/>
        <v>1010</v>
      </c>
      <c r="B1011" s="30">
        <v>44754.402083333334</v>
      </c>
      <c r="C1011" s="25" t="s">
        <v>3562</v>
      </c>
      <c r="D1011" s="25" t="s">
        <v>192</v>
      </c>
      <c r="E1011" s="25" t="s">
        <v>2624</v>
      </c>
      <c r="F1011" s="30">
        <v>44768</v>
      </c>
      <c r="G1011" s="30">
        <v>44774</v>
      </c>
      <c r="H1011" s="123">
        <v>585000</v>
      </c>
      <c r="I1011" s="123">
        <v>585000</v>
      </c>
      <c r="J1011" s="25" t="s">
        <v>19</v>
      </c>
      <c r="K1011" s="25" t="s">
        <v>16</v>
      </c>
      <c r="L1011" s="124"/>
    </row>
    <row r="1012" spans="1:12" ht="42.75" customHeight="1">
      <c r="A1012" s="122">
        <f t="shared" si="18"/>
        <v>1011</v>
      </c>
      <c r="B1012" s="30">
        <v>44754.405555555553</v>
      </c>
      <c r="C1012" s="25" t="s">
        <v>3562</v>
      </c>
      <c r="D1012" s="25" t="s">
        <v>221</v>
      </c>
      <c r="E1012" s="25" t="s">
        <v>5381</v>
      </c>
      <c r="F1012" s="30">
        <v>44768</v>
      </c>
      <c r="G1012" s="30">
        <v>44774</v>
      </c>
      <c r="H1012" s="123">
        <v>300000</v>
      </c>
      <c r="I1012" s="123">
        <v>300000</v>
      </c>
      <c r="J1012" s="25" t="s">
        <v>19</v>
      </c>
      <c r="K1012" s="25" t="s">
        <v>16</v>
      </c>
      <c r="L1012" s="124"/>
    </row>
    <row r="1013" spans="1:12" ht="42.75" customHeight="1">
      <c r="A1013" s="122">
        <f t="shared" si="18"/>
        <v>1012</v>
      </c>
      <c r="B1013" s="30">
        <v>44754.407638888886</v>
      </c>
      <c r="C1013" s="25" t="s">
        <v>3562</v>
      </c>
      <c r="D1013" s="25" t="s">
        <v>3581</v>
      </c>
      <c r="E1013" s="25" t="s">
        <v>5382</v>
      </c>
      <c r="F1013" s="30">
        <v>44768</v>
      </c>
      <c r="G1013" s="30">
        <v>44805</v>
      </c>
      <c r="H1013" s="123">
        <v>45000</v>
      </c>
      <c r="I1013" s="123">
        <v>45000</v>
      </c>
      <c r="J1013" s="25" t="s">
        <v>19</v>
      </c>
      <c r="K1013" s="25" t="s">
        <v>16</v>
      </c>
      <c r="L1013" s="124"/>
    </row>
    <row r="1014" spans="1:12" ht="42.75" customHeight="1">
      <c r="A1014" s="122">
        <f t="shared" si="18"/>
        <v>1013</v>
      </c>
      <c r="B1014" s="30">
        <v>44754.411805555559</v>
      </c>
      <c r="C1014" s="25" t="s">
        <v>3562</v>
      </c>
      <c r="D1014" s="25" t="s">
        <v>606</v>
      </c>
      <c r="E1014" s="25" t="s">
        <v>990</v>
      </c>
      <c r="F1014" s="30">
        <v>44768</v>
      </c>
      <c r="G1014" s="30">
        <v>44774</v>
      </c>
      <c r="H1014" s="123">
        <v>73000</v>
      </c>
      <c r="I1014" s="123">
        <v>73000</v>
      </c>
      <c r="J1014" s="25" t="s">
        <v>19</v>
      </c>
      <c r="K1014" s="25" t="s">
        <v>16</v>
      </c>
      <c r="L1014" s="124"/>
    </row>
    <row r="1015" spans="1:12" ht="42.75" customHeight="1">
      <c r="A1015" s="122">
        <f t="shared" si="18"/>
        <v>1014</v>
      </c>
      <c r="B1015" s="30">
        <v>44754.415277777778</v>
      </c>
      <c r="C1015" s="25" t="s">
        <v>3562</v>
      </c>
      <c r="D1015" s="25" t="s">
        <v>5383</v>
      </c>
      <c r="E1015" s="25" t="s">
        <v>198</v>
      </c>
      <c r="F1015" s="30">
        <v>44768</v>
      </c>
      <c r="G1015" s="30">
        <v>44774</v>
      </c>
      <c r="H1015" s="123">
        <v>75000</v>
      </c>
      <c r="I1015" s="123">
        <v>75000</v>
      </c>
      <c r="J1015" s="25" t="s">
        <v>19</v>
      </c>
      <c r="K1015" s="25" t="s">
        <v>16</v>
      </c>
      <c r="L1015" s="124"/>
    </row>
    <row r="1016" spans="1:12" ht="42.75" customHeight="1">
      <c r="A1016" s="122">
        <f t="shared" si="18"/>
        <v>1015</v>
      </c>
      <c r="B1016" s="30">
        <v>44754.418749999997</v>
      </c>
      <c r="C1016" s="25" t="s">
        <v>3562</v>
      </c>
      <c r="D1016" s="25" t="s">
        <v>2554</v>
      </c>
      <c r="E1016" s="25" t="s">
        <v>5384</v>
      </c>
      <c r="F1016" s="30">
        <v>44768</v>
      </c>
      <c r="G1016" s="30">
        <v>44774</v>
      </c>
      <c r="H1016" s="123">
        <v>32000</v>
      </c>
      <c r="I1016" s="123">
        <v>35000</v>
      </c>
      <c r="J1016" s="25" t="s">
        <v>19</v>
      </c>
      <c r="K1016" s="25" t="s">
        <v>16</v>
      </c>
      <c r="L1016" s="124"/>
    </row>
    <row r="1017" spans="1:12" ht="42.75" customHeight="1">
      <c r="A1017" s="122">
        <f t="shared" si="18"/>
        <v>1016</v>
      </c>
      <c r="B1017" s="30">
        <v>44754.429861111108</v>
      </c>
      <c r="C1017" s="25" t="s">
        <v>3562</v>
      </c>
      <c r="D1017" s="25" t="s">
        <v>1329</v>
      </c>
      <c r="E1017" s="25" t="s">
        <v>5385</v>
      </c>
      <c r="F1017" s="30">
        <v>44768</v>
      </c>
      <c r="G1017" s="30">
        <v>44774</v>
      </c>
      <c r="H1017" s="123">
        <v>25000</v>
      </c>
      <c r="I1017" s="123">
        <v>25000</v>
      </c>
      <c r="J1017" s="25" t="s">
        <v>19</v>
      </c>
      <c r="K1017" s="25" t="s">
        <v>16</v>
      </c>
      <c r="L1017" s="124"/>
    </row>
    <row r="1018" spans="1:12" ht="42.75" customHeight="1">
      <c r="A1018" s="122">
        <f t="shared" si="18"/>
        <v>1017</v>
      </c>
      <c r="B1018" s="30">
        <v>44754.431944444441</v>
      </c>
      <c r="C1018" s="25" t="s">
        <v>3562</v>
      </c>
      <c r="D1018" s="25" t="s">
        <v>4531</v>
      </c>
      <c r="E1018" s="25" t="s">
        <v>4532</v>
      </c>
      <c r="F1018" s="30">
        <v>44768</v>
      </c>
      <c r="G1018" s="30">
        <v>44805</v>
      </c>
      <c r="H1018" s="123">
        <v>117000</v>
      </c>
      <c r="I1018" s="123">
        <v>120000</v>
      </c>
      <c r="J1018" s="25" t="s">
        <v>19</v>
      </c>
      <c r="K1018" s="25" t="s">
        <v>16</v>
      </c>
      <c r="L1018" s="124"/>
    </row>
    <row r="1019" spans="1:12" ht="42.75" customHeight="1">
      <c r="A1019" s="122">
        <f t="shared" si="18"/>
        <v>1018</v>
      </c>
      <c r="B1019" s="30">
        <v>44757.465277777781</v>
      </c>
      <c r="C1019" s="25" t="s">
        <v>3562</v>
      </c>
      <c r="D1019" s="25" t="s">
        <v>1275</v>
      </c>
      <c r="E1019" s="25" t="s">
        <v>5386</v>
      </c>
      <c r="F1019" s="30">
        <v>44771</v>
      </c>
      <c r="G1019" s="30">
        <v>44774</v>
      </c>
      <c r="H1019" s="123">
        <v>62016</v>
      </c>
      <c r="I1019" s="123">
        <v>62016</v>
      </c>
      <c r="J1019" s="25" t="s">
        <v>61</v>
      </c>
      <c r="K1019" s="25" t="s">
        <v>16</v>
      </c>
      <c r="L1019" s="124"/>
    </row>
    <row r="1020" spans="1:12" ht="42.75" customHeight="1">
      <c r="A1020" s="122">
        <f t="shared" si="18"/>
        <v>1019</v>
      </c>
      <c r="B1020" s="30">
        <v>44761.351388888892</v>
      </c>
      <c r="C1020" s="25" t="s">
        <v>3562</v>
      </c>
      <c r="D1020" s="25" t="s">
        <v>55</v>
      </c>
      <c r="E1020" s="25" t="s">
        <v>159</v>
      </c>
      <c r="F1020" s="30">
        <v>44775</v>
      </c>
      <c r="G1020" s="30">
        <v>44378</v>
      </c>
      <c r="H1020" s="123">
        <v>83000</v>
      </c>
      <c r="I1020" s="123">
        <v>83000</v>
      </c>
      <c r="J1020" s="25" t="s">
        <v>19</v>
      </c>
      <c r="K1020" s="25" t="s">
        <v>16</v>
      </c>
      <c r="L1020" s="124" t="s">
        <v>5100</v>
      </c>
    </row>
    <row r="1021" spans="1:12" ht="42.75" customHeight="1">
      <c r="A1021" s="122">
        <f t="shared" si="18"/>
        <v>1020</v>
      </c>
      <c r="B1021" s="30">
        <v>44761.354166666664</v>
      </c>
      <c r="C1021" s="25" t="s">
        <v>3562</v>
      </c>
      <c r="D1021" s="25" t="s">
        <v>1852</v>
      </c>
      <c r="E1021" s="25" t="s">
        <v>5387</v>
      </c>
      <c r="F1021" s="30">
        <v>44775</v>
      </c>
      <c r="G1021" s="30">
        <v>44378</v>
      </c>
      <c r="H1021" s="123">
        <v>25000</v>
      </c>
      <c r="I1021" s="123">
        <v>55000</v>
      </c>
      <c r="J1021" s="25" t="s">
        <v>19</v>
      </c>
      <c r="K1021" s="25" t="s">
        <v>16</v>
      </c>
      <c r="L1021" s="124" t="s">
        <v>5100</v>
      </c>
    </row>
    <row r="1022" spans="1:12" ht="42.75" customHeight="1">
      <c r="A1022" s="122">
        <f t="shared" si="18"/>
        <v>1021</v>
      </c>
      <c r="B1022" s="30">
        <v>44742.32916666667</v>
      </c>
      <c r="C1022" s="25" t="s">
        <v>3672</v>
      </c>
      <c r="D1022" s="25" t="s">
        <v>248</v>
      </c>
      <c r="E1022" s="25" t="s">
        <v>5388</v>
      </c>
      <c r="F1022" s="30">
        <v>44757</v>
      </c>
      <c r="G1022" s="30">
        <v>44774</v>
      </c>
      <c r="H1022" s="123">
        <v>75000</v>
      </c>
      <c r="I1022" s="123">
        <v>100000</v>
      </c>
      <c r="J1022" s="25" t="s">
        <v>19</v>
      </c>
      <c r="K1022" s="25" t="s">
        <v>16</v>
      </c>
      <c r="L1022" s="124"/>
    </row>
    <row r="1023" spans="1:12" ht="42.75" customHeight="1">
      <c r="A1023" s="122">
        <f t="shared" si="18"/>
        <v>1022</v>
      </c>
      <c r="B1023" s="30">
        <v>44742.330555555556</v>
      </c>
      <c r="C1023" s="25" t="s">
        <v>3672</v>
      </c>
      <c r="D1023" s="25" t="s">
        <v>62</v>
      </c>
      <c r="E1023" s="25" t="s">
        <v>5389</v>
      </c>
      <c r="F1023" s="30">
        <v>44757</v>
      </c>
      <c r="G1023" s="30">
        <v>44774</v>
      </c>
      <c r="H1023" s="123">
        <v>300000</v>
      </c>
      <c r="I1023" s="123">
        <v>350000</v>
      </c>
      <c r="J1023" s="25" t="s">
        <v>19</v>
      </c>
      <c r="K1023" s="25" t="s">
        <v>16</v>
      </c>
      <c r="L1023" s="124"/>
    </row>
    <row r="1024" spans="1:12" ht="42.75" customHeight="1">
      <c r="A1024" s="122">
        <f t="shared" si="18"/>
        <v>1023</v>
      </c>
      <c r="B1024" s="30">
        <v>44796.944444444445</v>
      </c>
      <c r="C1024" s="25" t="s">
        <v>3672</v>
      </c>
      <c r="D1024" s="25" t="s">
        <v>2531</v>
      </c>
      <c r="E1024" s="25" t="s">
        <v>2638</v>
      </c>
      <c r="F1024" s="30">
        <f>Table1[[#This Row],[Submission Date]]+14</f>
        <v>43663</v>
      </c>
      <c r="G1024" s="30">
        <v>44806</v>
      </c>
      <c r="H1024" s="123">
        <v>130000</v>
      </c>
      <c r="I1024" s="123">
        <v>135000</v>
      </c>
      <c r="J1024" s="25" t="s">
        <v>73</v>
      </c>
      <c r="K1024" s="25" t="s">
        <v>16</v>
      </c>
      <c r="L1024" s="124"/>
    </row>
    <row r="1025" spans="1:12" ht="42.75" customHeight="1">
      <c r="A1025" s="122">
        <f t="shared" si="18"/>
        <v>1024</v>
      </c>
      <c r="B1025" s="30">
        <v>44796.946527777778</v>
      </c>
      <c r="C1025" s="25" t="s">
        <v>3672</v>
      </c>
      <c r="D1025" s="25" t="s">
        <v>5390</v>
      </c>
      <c r="E1025" s="25" t="s">
        <v>4622</v>
      </c>
      <c r="F1025" s="30">
        <f>Table1[[#This Row],[Submission Date]]+14</f>
        <v>43693</v>
      </c>
      <c r="G1025" s="30">
        <v>44806</v>
      </c>
      <c r="H1025" s="123">
        <v>25000</v>
      </c>
      <c r="I1025" s="123">
        <v>26000</v>
      </c>
      <c r="J1025" s="25" t="s">
        <v>73</v>
      </c>
      <c r="K1025" s="25" t="s">
        <v>16</v>
      </c>
      <c r="L1025" s="124"/>
    </row>
    <row r="1026" spans="1:12" ht="42.75" customHeight="1">
      <c r="A1026" s="122">
        <f t="shared" si="18"/>
        <v>1025</v>
      </c>
      <c r="B1026" s="30">
        <v>44796.951388888891</v>
      </c>
      <c r="C1026" s="25" t="s">
        <v>3672</v>
      </c>
      <c r="D1026" s="25" t="s">
        <v>256</v>
      </c>
      <c r="E1026" s="25" t="s">
        <v>5391</v>
      </c>
      <c r="F1026" s="30">
        <f>Table1[[#This Row],[Submission Date]]+14</f>
        <v>43693</v>
      </c>
      <c r="G1026" s="30">
        <v>44806</v>
      </c>
      <c r="H1026" s="123">
        <v>450000</v>
      </c>
      <c r="I1026" s="123">
        <v>475000</v>
      </c>
      <c r="J1026" s="25" t="s">
        <v>73</v>
      </c>
      <c r="K1026" s="25" t="s">
        <v>16</v>
      </c>
      <c r="L1026" s="124"/>
    </row>
    <row r="1027" spans="1:12" ht="42.75" customHeight="1">
      <c r="A1027" s="122">
        <f t="shared" si="18"/>
        <v>1026</v>
      </c>
      <c r="B1027" s="30">
        <v>44782.586805555555</v>
      </c>
      <c r="C1027" s="25" t="s">
        <v>3694</v>
      </c>
      <c r="D1027" s="25" t="s">
        <v>76</v>
      </c>
      <c r="E1027" s="25" t="s">
        <v>5392</v>
      </c>
      <c r="F1027" s="30">
        <v>44796</v>
      </c>
      <c r="G1027" s="30">
        <v>44774</v>
      </c>
      <c r="H1027" s="123">
        <v>83160</v>
      </c>
      <c r="I1027" s="123">
        <v>83160</v>
      </c>
      <c r="J1027" s="25" t="s">
        <v>15</v>
      </c>
      <c r="K1027" s="25" t="s">
        <v>16</v>
      </c>
      <c r="L1027" s="124"/>
    </row>
    <row r="1028" spans="1:12" ht="42.75" customHeight="1">
      <c r="A1028" s="122">
        <f t="shared" si="18"/>
        <v>1027</v>
      </c>
      <c r="B1028" s="30">
        <v>44782.595138888886</v>
      </c>
      <c r="C1028" s="25" t="s">
        <v>3694</v>
      </c>
      <c r="D1028" s="25" t="s">
        <v>3214</v>
      </c>
      <c r="E1028" s="25" t="s">
        <v>5393</v>
      </c>
      <c r="F1028" s="30">
        <v>44796</v>
      </c>
      <c r="G1028" s="30">
        <v>44782</v>
      </c>
      <c r="H1028" s="123">
        <v>60132</v>
      </c>
      <c r="I1028" s="123">
        <v>60132</v>
      </c>
      <c r="J1028" s="25" t="s">
        <v>19</v>
      </c>
      <c r="K1028" s="25" t="s">
        <v>16</v>
      </c>
      <c r="L1028" s="124"/>
    </row>
    <row r="1029" spans="1:12" ht="42.75" customHeight="1">
      <c r="A1029" s="122">
        <f t="shared" si="18"/>
        <v>1028</v>
      </c>
      <c r="B1029" s="30">
        <v>44759.379166666666</v>
      </c>
      <c r="C1029" s="25" t="s">
        <v>3771</v>
      </c>
      <c r="D1029" s="25" t="s">
        <v>5394</v>
      </c>
      <c r="E1029" s="25" t="s">
        <v>3845</v>
      </c>
      <c r="F1029" s="30">
        <v>44771</v>
      </c>
      <c r="G1029" s="30">
        <v>44440</v>
      </c>
      <c r="H1029" s="123">
        <v>28000</v>
      </c>
      <c r="I1029" s="123">
        <v>28000</v>
      </c>
      <c r="J1029" s="25" t="s">
        <v>51</v>
      </c>
      <c r="K1029" s="25" t="s">
        <v>16</v>
      </c>
      <c r="L1029" s="124" t="s">
        <v>5100</v>
      </c>
    </row>
    <row r="1030" spans="1:12" ht="42.75" customHeight="1">
      <c r="A1030" s="122">
        <f t="shared" si="18"/>
        <v>1029</v>
      </c>
      <c r="B1030" s="30">
        <v>44762.714583333334</v>
      </c>
      <c r="C1030" s="25" t="s">
        <v>3771</v>
      </c>
      <c r="D1030" s="25" t="s">
        <v>3789</v>
      </c>
      <c r="E1030" s="25" t="s">
        <v>5395</v>
      </c>
      <c r="F1030" s="30">
        <v>44776</v>
      </c>
      <c r="G1030" s="30">
        <v>43647</v>
      </c>
      <c r="H1030" s="123">
        <v>965000</v>
      </c>
      <c r="I1030" s="123">
        <v>965000</v>
      </c>
      <c r="J1030" s="25" t="s">
        <v>19</v>
      </c>
      <c r="K1030" s="25" t="s">
        <v>15</v>
      </c>
      <c r="L1030" s="125" t="s">
        <v>5396</v>
      </c>
    </row>
    <row r="1031" spans="1:12" ht="42.75" customHeight="1">
      <c r="A1031" s="122">
        <f t="shared" ref="A1031:A1094" si="19">ROW(A1030)</f>
        <v>1030</v>
      </c>
      <c r="B1031" s="30">
        <v>44783.5625</v>
      </c>
      <c r="C1031" s="25" t="s">
        <v>3798</v>
      </c>
      <c r="D1031" s="25" t="s">
        <v>5397</v>
      </c>
      <c r="E1031" s="25" t="s">
        <v>5398</v>
      </c>
      <c r="F1031" s="30">
        <f>Table1[[#This Row],[Submission Date]]+14</f>
        <v>43693</v>
      </c>
      <c r="G1031" s="30">
        <v>44743</v>
      </c>
      <c r="H1031" s="123">
        <v>64800</v>
      </c>
      <c r="I1031" s="123">
        <v>64800</v>
      </c>
      <c r="J1031" s="25" t="s">
        <v>19</v>
      </c>
      <c r="K1031" s="25" t="s">
        <v>16</v>
      </c>
      <c r="L1031" s="124"/>
    </row>
    <row r="1032" spans="1:12" ht="42.75" customHeight="1">
      <c r="A1032" s="122">
        <f t="shared" si="19"/>
        <v>1031</v>
      </c>
      <c r="B1032" s="30">
        <v>44774.759722222225</v>
      </c>
      <c r="C1032" s="25" t="s">
        <v>3798</v>
      </c>
      <c r="D1032" s="25" t="s">
        <v>3821</v>
      </c>
      <c r="E1032" s="25" t="s">
        <v>5399</v>
      </c>
      <c r="F1032" s="30">
        <v>44788</v>
      </c>
      <c r="G1032" s="30">
        <v>44767</v>
      </c>
      <c r="H1032" s="123">
        <v>603400</v>
      </c>
      <c r="I1032" s="123">
        <v>603400</v>
      </c>
      <c r="J1032" s="25" t="s">
        <v>19</v>
      </c>
      <c r="K1032" s="25" t="s">
        <v>16</v>
      </c>
      <c r="L1032" s="124"/>
    </row>
    <row r="1033" spans="1:12" ht="42.75" customHeight="1">
      <c r="A1033" s="122">
        <f t="shared" si="19"/>
        <v>1032</v>
      </c>
      <c r="B1033" s="30">
        <v>44782.612500000003</v>
      </c>
      <c r="C1033" s="25" t="s">
        <v>3798</v>
      </c>
      <c r="D1033" s="25" t="s">
        <v>5400</v>
      </c>
      <c r="E1033" s="25" t="s">
        <v>5043</v>
      </c>
      <c r="F1033" s="30">
        <v>44796</v>
      </c>
      <c r="G1033" s="30">
        <v>44743</v>
      </c>
      <c r="H1033" s="123">
        <v>31086</v>
      </c>
      <c r="I1033" s="123">
        <v>31086</v>
      </c>
      <c r="J1033" s="25" t="s">
        <v>19</v>
      </c>
      <c r="K1033" s="25" t="s">
        <v>16</v>
      </c>
      <c r="L1033" s="124"/>
    </row>
    <row r="1034" spans="1:12" ht="42.75" customHeight="1">
      <c r="A1034" s="122">
        <f t="shared" si="19"/>
        <v>1033</v>
      </c>
      <c r="B1034" s="30">
        <v>44741.90902777778</v>
      </c>
      <c r="C1034" s="25" t="s">
        <v>3828</v>
      </c>
      <c r="D1034" s="25" t="s">
        <v>5401</v>
      </c>
      <c r="E1034" s="25" t="s">
        <v>303</v>
      </c>
      <c r="F1034" s="30">
        <v>44757</v>
      </c>
      <c r="G1034" s="30">
        <v>44543</v>
      </c>
      <c r="H1034" s="123">
        <v>25000</v>
      </c>
      <c r="I1034" s="123">
        <v>40000</v>
      </c>
      <c r="J1034" s="25" t="s">
        <v>51</v>
      </c>
      <c r="K1034" s="25" t="s">
        <v>16</v>
      </c>
      <c r="L1034" s="124" t="s">
        <v>5100</v>
      </c>
    </row>
    <row r="1035" spans="1:12" ht="42.75" customHeight="1">
      <c r="A1035" s="122">
        <f t="shared" si="19"/>
        <v>1034</v>
      </c>
      <c r="B1035" s="30">
        <v>44753.901388888888</v>
      </c>
      <c r="C1035" s="25" t="s">
        <v>3828</v>
      </c>
      <c r="D1035" s="25" t="s">
        <v>582</v>
      </c>
      <c r="E1035" s="25" t="s">
        <v>5402</v>
      </c>
      <c r="F1035" s="30">
        <v>44768</v>
      </c>
      <c r="G1035" s="30">
        <v>44743</v>
      </c>
      <c r="H1035" s="123">
        <v>100000</v>
      </c>
      <c r="I1035" s="123">
        <v>200000</v>
      </c>
      <c r="J1035" s="25" t="s">
        <v>19</v>
      </c>
      <c r="K1035" s="25" t="s">
        <v>16</v>
      </c>
      <c r="L1035" s="124"/>
    </row>
    <row r="1036" spans="1:12" ht="42.75" customHeight="1">
      <c r="A1036" s="122">
        <f t="shared" si="19"/>
        <v>1035</v>
      </c>
      <c r="B1036" s="30">
        <v>44753.905555555553</v>
      </c>
      <c r="C1036" s="25" t="s">
        <v>3828</v>
      </c>
      <c r="D1036" s="25" t="s">
        <v>1077</v>
      </c>
      <c r="E1036" s="25" t="s">
        <v>5403</v>
      </c>
      <c r="F1036" s="30">
        <v>44768</v>
      </c>
      <c r="G1036" s="30">
        <v>44475</v>
      </c>
      <c r="H1036" s="123">
        <v>25000</v>
      </c>
      <c r="I1036" s="123">
        <v>35000</v>
      </c>
      <c r="J1036" s="25" t="s">
        <v>51</v>
      </c>
      <c r="K1036" s="25" t="s">
        <v>16</v>
      </c>
      <c r="L1036" s="124" t="s">
        <v>5100</v>
      </c>
    </row>
    <row r="1037" spans="1:12" ht="42.75" customHeight="1">
      <c r="A1037" s="122">
        <f t="shared" si="19"/>
        <v>1036</v>
      </c>
      <c r="B1037" s="30">
        <v>44753.911805555559</v>
      </c>
      <c r="C1037" s="25" t="s">
        <v>3828</v>
      </c>
      <c r="D1037" s="25" t="s">
        <v>765</v>
      </c>
      <c r="E1037" s="25" t="s">
        <v>198</v>
      </c>
      <c r="F1037" s="30">
        <v>44768</v>
      </c>
      <c r="G1037" s="30">
        <v>44773</v>
      </c>
      <c r="H1037" s="123">
        <v>100000</v>
      </c>
      <c r="I1037" s="123">
        <v>250000</v>
      </c>
      <c r="J1037" s="25" t="s">
        <v>19</v>
      </c>
      <c r="K1037" s="25" t="s">
        <v>16</v>
      </c>
      <c r="L1037" s="124"/>
    </row>
    <row r="1038" spans="1:12" ht="42.75" customHeight="1">
      <c r="A1038" s="122">
        <f t="shared" si="19"/>
        <v>1037</v>
      </c>
      <c r="B1038" s="30">
        <v>44753.913194444445</v>
      </c>
      <c r="C1038" s="25" t="s">
        <v>3828</v>
      </c>
      <c r="D1038" s="25" t="s">
        <v>123</v>
      </c>
      <c r="E1038" s="25" t="s">
        <v>198</v>
      </c>
      <c r="F1038" s="30">
        <v>44768</v>
      </c>
      <c r="G1038" s="30">
        <v>44865</v>
      </c>
      <c r="H1038" s="123">
        <v>100000</v>
      </c>
      <c r="I1038" s="123">
        <v>450000</v>
      </c>
      <c r="J1038" s="25" t="s">
        <v>19</v>
      </c>
      <c r="K1038" s="25" t="s">
        <v>16</v>
      </c>
      <c r="L1038" s="124"/>
    </row>
    <row r="1039" spans="1:12" ht="42.75" customHeight="1">
      <c r="A1039" s="122">
        <f t="shared" si="19"/>
        <v>1038</v>
      </c>
      <c r="B1039" s="30">
        <v>44753.914583333331</v>
      </c>
      <c r="C1039" s="25" t="s">
        <v>3828</v>
      </c>
      <c r="D1039" s="25" t="s">
        <v>4948</v>
      </c>
      <c r="E1039" s="25" t="s">
        <v>2624</v>
      </c>
      <c r="F1039" s="30">
        <v>44768</v>
      </c>
      <c r="G1039" s="30">
        <v>44409</v>
      </c>
      <c r="H1039" s="123">
        <v>100000</v>
      </c>
      <c r="I1039" s="123">
        <v>250000</v>
      </c>
      <c r="J1039" s="25" t="s">
        <v>19</v>
      </c>
      <c r="K1039" s="25" t="s">
        <v>16</v>
      </c>
      <c r="L1039" s="124" t="s">
        <v>5100</v>
      </c>
    </row>
    <row r="1040" spans="1:12" ht="42.75" customHeight="1">
      <c r="A1040" s="122">
        <f t="shared" si="19"/>
        <v>1039</v>
      </c>
      <c r="B1040" s="30">
        <v>44753.915277777778</v>
      </c>
      <c r="C1040" s="25" t="s">
        <v>3828</v>
      </c>
      <c r="D1040" s="25" t="s">
        <v>76</v>
      </c>
      <c r="E1040" s="25" t="s">
        <v>5404</v>
      </c>
      <c r="F1040" s="30">
        <v>44768</v>
      </c>
      <c r="G1040" s="30">
        <v>44378</v>
      </c>
      <c r="H1040" s="123">
        <v>50000</v>
      </c>
      <c r="I1040" s="123">
        <v>100000</v>
      </c>
      <c r="J1040" s="25" t="s">
        <v>19</v>
      </c>
      <c r="K1040" s="25" t="s">
        <v>16</v>
      </c>
      <c r="L1040" s="124" t="s">
        <v>5100</v>
      </c>
    </row>
    <row r="1041" spans="1:12" ht="42.75" customHeight="1">
      <c r="A1041" s="122">
        <f t="shared" si="19"/>
        <v>1040</v>
      </c>
      <c r="B1041" s="30">
        <v>44753.92291666667</v>
      </c>
      <c r="C1041" s="25" t="s">
        <v>3828</v>
      </c>
      <c r="D1041" s="25" t="s">
        <v>4042</v>
      </c>
      <c r="E1041" s="25" t="s">
        <v>5405</v>
      </c>
      <c r="F1041" s="30">
        <v>44768</v>
      </c>
      <c r="G1041" s="30">
        <v>44378</v>
      </c>
      <c r="H1041" s="123">
        <v>25000</v>
      </c>
      <c r="I1041" s="123">
        <v>28000</v>
      </c>
      <c r="J1041" s="25" t="s">
        <v>51</v>
      </c>
      <c r="K1041" s="25" t="s">
        <v>16</v>
      </c>
      <c r="L1041" s="124" t="s">
        <v>5100</v>
      </c>
    </row>
    <row r="1042" spans="1:12" ht="42.75" customHeight="1">
      <c r="A1042" s="122">
        <f t="shared" si="19"/>
        <v>1041</v>
      </c>
      <c r="B1042" s="30">
        <v>44753.925694444442</v>
      </c>
      <c r="C1042" s="25" t="s">
        <v>3828</v>
      </c>
      <c r="D1042" s="25" t="s">
        <v>3835</v>
      </c>
      <c r="E1042" s="25" t="s">
        <v>303</v>
      </c>
      <c r="F1042" s="30">
        <v>44768</v>
      </c>
      <c r="G1042" s="30">
        <v>44409</v>
      </c>
      <c r="H1042" s="123">
        <v>25000</v>
      </c>
      <c r="I1042" s="123">
        <v>40000</v>
      </c>
      <c r="J1042" s="25" t="s">
        <v>51</v>
      </c>
      <c r="K1042" s="25" t="s">
        <v>16</v>
      </c>
      <c r="L1042" s="124" t="s">
        <v>5100</v>
      </c>
    </row>
    <row r="1043" spans="1:12" ht="42.75" customHeight="1">
      <c r="A1043" s="122">
        <f t="shared" si="19"/>
        <v>1042</v>
      </c>
      <c r="B1043" s="30">
        <v>44762.591666666667</v>
      </c>
      <c r="C1043" s="25" t="s">
        <v>3828</v>
      </c>
      <c r="D1043" s="25" t="s">
        <v>3214</v>
      </c>
      <c r="E1043" s="25" t="s">
        <v>5405</v>
      </c>
      <c r="F1043" s="30">
        <v>44776</v>
      </c>
      <c r="G1043" s="30">
        <v>44760</v>
      </c>
      <c r="H1043" s="123">
        <v>25000</v>
      </c>
      <c r="I1043" s="123">
        <v>75000</v>
      </c>
      <c r="J1043" s="25" t="s">
        <v>15</v>
      </c>
      <c r="K1043" s="25" t="s">
        <v>16</v>
      </c>
      <c r="L1043" s="124"/>
    </row>
    <row r="1044" spans="1:12" ht="42.75" customHeight="1">
      <c r="A1044" s="122">
        <f t="shared" si="19"/>
        <v>1043</v>
      </c>
      <c r="B1044" s="30">
        <v>44789.679166666669</v>
      </c>
      <c r="C1044" s="25" t="s">
        <v>3828</v>
      </c>
      <c r="D1044" s="25" t="s">
        <v>1338</v>
      </c>
      <c r="E1044" s="25" t="s">
        <v>559</v>
      </c>
      <c r="F1044" s="30">
        <v>44803</v>
      </c>
      <c r="G1044" s="30">
        <v>44789</v>
      </c>
      <c r="H1044" s="123">
        <v>25000</v>
      </c>
      <c r="I1044" s="123">
        <v>100000</v>
      </c>
      <c r="J1044" s="25" t="s">
        <v>15</v>
      </c>
      <c r="K1044" s="25" t="s">
        <v>16</v>
      </c>
      <c r="L1044" s="124"/>
    </row>
    <row r="1045" spans="1:12" ht="42.75" customHeight="1">
      <c r="A1045" s="122">
        <f t="shared" si="19"/>
        <v>1044</v>
      </c>
      <c r="B1045" s="30">
        <v>44795.43472222222</v>
      </c>
      <c r="C1045" s="25" t="s">
        <v>3838</v>
      </c>
      <c r="D1045" s="25" t="s">
        <v>229</v>
      </c>
      <c r="E1045" s="25" t="s">
        <v>292</v>
      </c>
      <c r="F1045" s="30">
        <v>44810</v>
      </c>
      <c r="G1045" s="30">
        <v>44442</v>
      </c>
      <c r="H1045" s="123">
        <v>53932.800000000003</v>
      </c>
      <c r="I1045" s="123">
        <v>55000</v>
      </c>
      <c r="J1045" s="25" t="s">
        <v>15</v>
      </c>
      <c r="K1045" s="25" t="s">
        <v>16</v>
      </c>
      <c r="L1045" s="125" t="s">
        <v>5406</v>
      </c>
    </row>
    <row r="1046" spans="1:12" ht="42.75" customHeight="1">
      <c r="A1046" s="122">
        <f t="shared" si="19"/>
        <v>1045</v>
      </c>
      <c r="B1046" s="30">
        <v>44795.434027777781</v>
      </c>
      <c r="C1046" s="25" t="s">
        <v>3838</v>
      </c>
      <c r="D1046" s="25" t="s">
        <v>1275</v>
      </c>
      <c r="E1046" s="25" t="s">
        <v>2387</v>
      </c>
      <c r="F1046" s="30">
        <v>44810</v>
      </c>
      <c r="G1046" s="30">
        <v>44572</v>
      </c>
      <c r="H1046" s="123">
        <v>44100</v>
      </c>
      <c r="I1046" s="123">
        <v>45000</v>
      </c>
      <c r="J1046" s="25" t="s">
        <v>15</v>
      </c>
      <c r="K1046" s="25" t="s">
        <v>16</v>
      </c>
      <c r="L1046" s="125" t="s">
        <v>5406</v>
      </c>
    </row>
    <row r="1047" spans="1:12" ht="42.75" customHeight="1">
      <c r="A1047" s="122">
        <f t="shared" si="19"/>
        <v>1046</v>
      </c>
      <c r="B1047" s="30">
        <v>44757.570138888892</v>
      </c>
      <c r="C1047" s="25" t="s">
        <v>3838</v>
      </c>
      <c r="D1047" s="25" t="s">
        <v>580</v>
      </c>
      <c r="E1047" s="25" t="s">
        <v>4605</v>
      </c>
      <c r="F1047" s="30">
        <v>44771</v>
      </c>
      <c r="G1047" s="30">
        <v>44774</v>
      </c>
      <c r="H1047" s="123">
        <v>277000</v>
      </c>
      <c r="I1047" s="123">
        <v>29000</v>
      </c>
      <c r="J1047" s="25" t="s">
        <v>216</v>
      </c>
      <c r="K1047" s="25" t="s">
        <v>16</v>
      </c>
      <c r="L1047" s="124"/>
    </row>
    <row r="1048" spans="1:12" ht="42.75" customHeight="1">
      <c r="A1048" s="122">
        <f t="shared" si="19"/>
        <v>1047</v>
      </c>
      <c r="B1048" s="30">
        <v>44778.852777777778</v>
      </c>
      <c r="C1048" s="25" t="s">
        <v>3838</v>
      </c>
      <c r="D1048" s="25" t="s">
        <v>580</v>
      </c>
      <c r="E1048" s="25" t="s">
        <v>2624</v>
      </c>
      <c r="F1048" s="30">
        <v>44792</v>
      </c>
      <c r="G1048" s="30">
        <v>44804</v>
      </c>
      <c r="H1048" s="123">
        <v>277000</v>
      </c>
      <c r="I1048" s="123">
        <v>290000</v>
      </c>
      <c r="J1048" s="25" t="s">
        <v>216</v>
      </c>
      <c r="K1048" s="25" t="s">
        <v>16</v>
      </c>
      <c r="L1048" s="124"/>
    </row>
    <row r="1049" spans="1:12" ht="42.75" customHeight="1">
      <c r="A1049" s="122">
        <f t="shared" si="19"/>
        <v>1048</v>
      </c>
      <c r="B1049" s="30">
        <v>44799.657638888886</v>
      </c>
      <c r="C1049" s="25" t="s">
        <v>3838</v>
      </c>
      <c r="D1049" s="25" t="s">
        <v>256</v>
      </c>
      <c r="E1049" s="25" t="s">
        <v>5407</v>
      </c>
      <c r="F1049" s="30">
        <f>Table1[[#This Row],[Submission Date]]+14</f>
        <v>43965.52847222222</v>
      </c>
      <c r="G1049" s="30">
        <v>44835</v>
      </c>
      <c r="H1049" s="123">
        <v>300000</v>
      </c>
      <c r="I1049" s="123">
        <v>325000</v>
      </c>
      <c r="J1049" s="25" t="s">
        <v>19</v>
      </c>
      <c r="K1049" s="25" t="s">
        <v>16</v>
      </c>
      <c r="L1049" s="124"/>
    </row>
    <row r="1050" spans="1:12" ht="42.75" customHeight="1">
      <c r="A1050" s="122">
        <f t="shared" si="19"/>
        <v>1049</v>
      </c>
      <c r="B1050" s="30">
        <v>44799.659722222219</v>
      </c>
      <c r="C1050" s="25" t="s">
        <v>3838</v>
      </c>
      <c r="D1050" s="25" t="s">
        <v>125</v>
      </c>
      <c r="E1050" s="25" t="s">
        <v>198</v>
      </c>
      <c r="F1050" s="30">
        <f>Table1[[#This Row],[Submission Date]]+14</f>
        <v>44012.468055555553</v>
      </c>
      <c r="G1050" s="30">
        <v>44835</v>
      </c>
      <c r="H1050" s="123">
        <v>36000</v>
      </c>
      <c r="I1050" s="123">
        <v>46000</v>
      </c>
      <c r="J1050" s="25" t="s">
        <v>19</v>
      </c>
      <c r="K1050" s="25" t="s">
        <v>16</v>
      </c>
      <c r="L1050" s="124"/>
    </row>
    <row r="1051" spans="1:12" ht="42.75" customHeight="1">
      <c r="A1051" s="122">
        <f t="shared" si="19"/>
        <v>1050</v>
      </c>
      <c r="B1051" s="30">
        <v>44761.513194444444</v>
      </c>
      <c r="C1051" s="25" t="s">
        <v>3895</v>
      </c>
      <c r="D1051" s="25" t="s">
        <v>5408</v>
      </c>
      <c r="E1051" s="25" t="s">
        <v>2624</v>
      </c>
      <c r="F1051" s="30">
        <v>44775</v>
      </c>
      <c r="G1051" s="30">
        <v>44448</v>
      </c>
      <c r="H1051" s="123">
        <v>70169.279999999999</v>
      </c>
      <c r="I1051" s="123">
        <v>700000</v>
      </c>
      <c r="J1051" s="25" t="s">
        <v>19</v>
      </c>
      <c r="K1051" s="25" t="s">
        <v>16</v>
      </c>
      <c r="L1051" s="124" t="s">
        <v>5100</v>
      </c>
    </row>
    <row r="1052" spans="1:12" ht="42.75" customHeight="1">
      <c r="A1052" s="122">
        <f t="shared" si="19"/>
        <v>1051</v>
      </c>
      <c r="B1052" s="30">
        <v>44783.750694444447</v>
      </c>
      <c r="C1052" s="25" t="s">
        <v>3895</v>
      </c>
      <c r="D1052" s="25" t="s">
        <v>5408</v>
      </c>
      <c r="E1052" s="25" t="s">
        <v>2624</v>
      </c>
      <c r="F1052" s="30">
        <v>44797</v>
      </c>
      <c r="G1052" s="30">
        <v>44813</v>
      </c>
      <c r="H1052" s="123">
        <v>66324</v>
      </c>
      <c r="I1052" s="123">
        <v>700000</v>
      </c>
      <c r="J1052" s="25" t="s">
        <v>19</v>
      </c>
      <c r="K1052" s="25" t="s">
        <v>16</v>
      </c>
      <c r="L1052" s="124"/>
    </row>
    <row r="1053" spans="1:12" ht="42.75" customHeight="1">
      <c r="A1053" s="122">
        <f t="shared" si="19"/>
        <v>1052</v>
      </c>
      <c r="B1053" s="30">
        <v>44756.45208333333</v>
      </c>
      <c r="C1053" s="25" t="s">
        <v>3905</v>
      </c>
      <c r="D1053" s="25" t="s">
        <v>2656</v>
      </c>
      <c r="E1053" s="25" t="s">
        <v>5409</v>
      </c>
      <c r="F1053" s="30">
        <v>44770</v>
      </c>
      <c r="G1053" s="30">
        <v>44754</v>
      </c>
      <c r="H1053" s="123">
        <v>99000</v>
      </c>
      <c r="I1053" s="123">
        <v>100000</v>
      </c>
      <c r="J1053" s="25" t="s">
        <v>19</v>
      </c>
      <c r="K1053" s="25" t="s">
        <v>16</v>
      </c>
      <c r="L1053" s="124"/>
    </row>
    <row r="1054" spans="1:12" ht="42.75" customHeight="1">
      <c r="A1054" s="122">
        <f t="shared" si="19"/>
        <v>1053</v>
      </c>
      <c r="B1054" s="30">
        <v>44757.53402777778</v>
      </c>
      <c r="C1054" s="25" t="s">
        <v>3905</v>
      </c>
      <c r="D1054" s="25" t="s">
        <v>5216</v>
      </c>
      <c r="E1054" s="25" t="s">
        <v>5409</v>
      </c>
      <c r="F1054" s="30">
        <v>44771</v>
      </c>
      <c r="G1054" s="30">
        <v>44722</v>
      </c>
      <c r="H1054" s="123">
        <v>120000</v>
      </c>
      <c r="I1054" s="123">
        <v>150000</v>
      </c>
      <c r="J1054" s="25" t="s">
        <v>19</v>
      </c>
      <c r="K1054" s="25" t="s">
        <v>16</v>
      </c>
      <c r="L1054" s="124" t="s">
        <v>5097</v>
      </c>
    </row>
    <row r="1055" spans="1:12" ht="42.75" customHeight="1">
      <c r="A1055" s="122">
        <f t="shared" si="19"/>
        <v>1054</v>
      </c>
      <c r="B1055" s="30">
        <v>44778.45416666667</v>
      </c>
      <c r="C1055" s="25" t="s">
        <v>3917</v>
      </c>
      <c r="D1055" s="25" t="s">
        <v>580</v>
      </c>
      <c r="E1055" s="25" t="s">
        <v>5410</v>
      </c>
      <c r="F1055" s="30">
        <v>44792</v>
      </c>
      <c r="G1055" s="30">
        <v>44774</v>
      </c>
      <c r="H1055" s="123">
        <v>315882</v>
      </c>
      <c r="I1055" s="123">
        <v>315882</v>
      </c>
      <c r="J1055" s="25" t="s">
        <v>61</v>
      </c>
      <c r="K1055" s="25" t="s">
        <v>16</v>
      </c>
      <c r="L1055" s="124"/>
    </row>
    <row r="1056" spans="1:12" ht="42.75" customHeight="1">
      <c r="A1056" s="122">
        <f t="shared" si="19"/>
        <v>1055</v>
      </c>
      <c r="B1056" s="30">
        <v>44753.557638888888</v>
      </c>
      <c r="C1056" s="25" t="s">
        <v>3927</v>
      </c>
      <c r="D1056" s="25" t="s">
        <v>76</v>
      </c>
      <c r="E1056" s="25" t="s">
        <v>264</v>
      </c>
      <c r="F1056" s="30">
        <v>44767</v>
      </c>
      <c r="G1056" s="30">
        <v>44743</v>
      </c>
      <c r="H1056" s="123">
        <v>63360</v>
      </c>
      <c r="I1056" s="123">
        <v>63360</v>
      </c>
      <c r="J1056" s="25" t="s">
        <v>19</v>
      </c>
      <c r="K1056" s="25" t="s">
        <v>16</v>
      </c>
      <c r="L1056" s="124"/>
    </row>
    <row r="1057" spans="1:12" ht="42.75" customHeight="1">
      <c r="A1057" s="122">
        <f t="shared" si="19"/>
        <v>1056</v>
      </c>
      <c r="B1057" s="30">
        <v>44741.809027777781</v>
      </c>
      <c r="C1057" s="25" t="s">
        <v>3933</v>
      </c>
      <c r="D1057" s="25" t="s">
        <v>872</v>
      </c>
      <c r="E1057" s="25" t="s">
        <v>3966</v>
      </c>
      <c r="F1057" s="30">
        <v>44756</v>
      </c>
      <c r="G1057" s="30">
        <v>44378</v>
      </c>
      <c r="H1057" s="123">
        <v>25000</v>
      </c>
      <c r="I1057" s="123">
        <v>30000</v>
      </c>
      <c r="J1057" s="25" t="s">
        <v>73</v>
      </c>
      <c r="K1057" s="25" t="s">
        <v>16</v>
      </c>
      <c r="L1057" s="124" t="s">
        <v>5100</v>
      </c>
    </row>
    <row r="1058" spans="1:12" ht="42.75" customHeight="1">
      <c r="A1058" s="122">
        <f t="shared" si="19"/>
        <v>1057</v>
      </c>
      <c r="B1058" s="30">
        <v>44741.813194444447</v>
      </c>
      <c r="C1058" s="25" t="s">
        <v>3933</v>
      </c>
      <c r="D1058" s="25" t="s">
        <v>5411</v>
      </c>
      <c r="E1058" s="25" t="s">
        <v>3966</v>
      </c>
      <c r="F1058" s="30">
        <v>44756</v>
      </c>
      <c r="G1058" s="30">
        <v>44378</v>
      </c>
      <c r="H1058" s="123">
        <v>25000</v>
      </c>
      <c r="I1058" s="123">
        <v>50000</v>
      </c>
      <c r="J1058" s="25" t="s">
        <v>73</v>
      </c>
      <c r="K1058" s="25" t="s">
        <v>16</v>
      </c>
      <c r="L1058" s="124" t="s">
        <v>5100</v>
      </c>
    </row>
    <row r="1059" spans="1:12" ht="42.75" customHeight="1">
      <c r="A1059" s="122">
        <f t="shared" si="19"/>
        <v>1058</v>
      </c>
      <c r="B1059" s="30">
        <v>44741.821527777778</v>
      </c>
      <c r="C1059" s="25" t="s">
        <v>3933</v>
      </c>
      <c r="D1059" s="25" t="s">
        <v>2381</v>
      </c>
      <c r="E1059" s="25" t="s">
        <v>5412</v>
      </c>
      <c r="F1059" s="30">
        <v>44756</v>
      </c>
      <c r="G1059" s="30">
        <v>44378</v>
      </c>
      <c r="H1059" s="123">
        <v>25000</v>
      </c>
      <c r="I1059" s="123">
        <v>70000</v>
      </c>
      <c r="J1059" s="25" t="s">
        <v>37</v>
      </c>
      <c r="K1059" s="25" t="s">
        <v>16</v>
      </c>
      <c r="L1059" s="124" t="s">
        <v>5100</v>
      </c>
    </row>
    <row r="1060" spans="1:12" ht="42.75" customHeight="1">
      <c r="A1060" s="122">
        <f t="shared" si="19"/>
        <v>1059</v>
      </c>
      <c r="B1060" s="30">
        <v>44741.823611111111</v>
      </c>
      <c r="C1060" s="25" t="s">
        <v>3933</v>
      </c>
      <c r="D1060" s="25" t="s">
        <v>3702</v>
      </c>
      <c r="E1060" s="25" t="s">
        <v>5412</v>
      </c>
      <c r="F1060" s="30">
        <v>44756</v>
      </c>
      <c r="G1060" s="30">
        <v>44378</v>
      </c>
      <c r="H1060" s="123">
        <v>25000</v>
      </c>
      <c r="I1060" s="123">
        <v>40000</v>
      </c>
      <c r="J1060" s="25" t="s">
        <v>37</v>
      </c>
      <c r="K1060" s="25" t="s">
        <v>16</v>
      </c>
      <c r="L1060" s="124" t="s">
        <v>5100</v>
      </c>
    </row>
    <row r="1061" spans="1:12" ht="42.75" customHeight="1">
      <c r="A1061" s="122">
        <f t="shared" si="19"/>
        <v>1060</v>
      </c>
      <c r="B1061" s="30">
        <v>44741.824999999997</v>
      </c>
      <c r="C1061" s="25" t="s">
        <v>3933</v>
      </c>
      <c r="D1061" s="25" t="s">
        <v>5045</v>
      </c>
      <c r="E1061" s="25" t="s">
        <v>5413</v>
      </c>
      <c r="F1061" s="30">
        <v>44756</v>
      </c>
      <c r="G1061" s="30">
        <v>44560</v>
      </c>
      <c r="H1061" s="123">
        <v>25000</v>
      </c>
      <c r="I1061" s="123">
        <v>80000</v>
      </c>
      <c r="J1061" s="25" t="s">
        <v>37</v>
      </c>
      <c r="K1061" s="25" t="s">
        <v>16</v>
      </c>
      <c r="L1061" s="124" t="s">
        <v>5100</v>
      </c>
    </row>
    <row r="1062" spans="1:12" ht="42.75" customHeight="1">
      <c r="A1062" s="122">
        <f t="shared" si="19"/>
        <v>1061</v>
      </c>
      <c r="B1062" s="30">
        <v>44750.451388888891</v>
      </c>
      <c r="C1062" s="25" t="s">
        <v>3933</v>
      </c>
      <c r="D1062" s="25" t="s">
        <v>823</v>
      </c>
      <c r="E1062" s="25" t="s">
        <v>559</v>
      </c>
      <c r="F1062" s="30">
        <v>44764</v>
      </c>
      <c r="G1062" s="30">
        <v>44378</v>
      </c>
      <c r="H1062" s="123">
        <v>25000</v>
      </c>
      <c r="I1062" s="123">
        <v>100000</v>
      </c>
      <c r="J1062" s="25" t="s">
        <v>51</v>
      </c>
      <c r="K1062" s="25" t="s">
        <v>16</v>
      </c>
      <c r="L1062" s="124" t="s">
        <v>5100</v>
      </c>
    </row>
    <row r="1063" spans="1:12" ht="42.75" customHeight="1">
      <c r="A1063" s="122">
        <f t="shared" si="19"/>
        <v>1062</v>
      </c>
      <c r="B1063" s="30">
        <v>44781.553472222222</v>
      </c>
      <c r="C1063" s="25" t="s">
        <v>3933</v>
      </c>
      <c r="D1063" s="25" t="s">
        <v>3965</v>
      </c>
      <c r="E1063" s="25" t="s">
        <v>5414</v>
      </c>
      <c r="F1063" s="30">
        <v>44795</v>
      </c>
      <c r="G1063" s="30">
        <v>44735</v>
      </c>
      <c r="H1063" s="123">
        <v>25000</v>
      </c>
      <c r="I1063" s="123">
        <v>150000</v>
      </c>
      <c r="J1063" s="25" t="s">
        <v>19</v>
      </c>
      <c r="K1063" s="25" t="s">
        <v>16</v>
      </c>
      <c r="L1063" s="124" t="s">
        <v>5097</v>
      </c>
    </row>
    <row r="1064" spans="1:12" ht="42.75" customHeight="1">
      <c r="A1064" s="122">
        <f t="shared" si="19"/>
        <v>1063</v>
      </c>
      <c r="B1064" s="30">
        <v>44756.85</v>
      </c>
      <c r="C1064" s="25" t="s">
        <v>3973</v>
      </c>
      <c r="D1064" s="25" t="s">
        <v>5415</v>
      </c>
      <c r="E1064" s="25" t="s">
        <v>5416</v>
      </c>
      <c r="F1064" s="30">
        <v>44771</v>
      </c>
      <c r="G1064" s="30">
        <v>44719</v>
      </c>
      <c r="H1064" s="123">
        <v>50000</v>
      </c>
      <c r="I1064" s="123">
        <v>150000</v>
      </c>
      <c r="J1064" s="25" t="s">
        <v>15</v>
      </c>
      <c r="K1064" s="25" t="s">
        <v>16</v>
      </c>
      <c r="L1064" s="124" t="s">
        <v>5097</v>
      </c>
    </row>
    <row r="1065" spans="1:12" ht="42.75" customHeight="1">
      <c r="A1065" s="122">
        <f t="shared" si="19"/>
        <v>1064</v>
      </c>
      <c r="B1065" s="30">
        <v>44757.61041666667</v>
      </c>
      <c r="C1065" s="25" t="s">
        <v>3973</v>
      </c>
      <c r="D1065" s="25" t="s">
        <v>1866</v>
      </c>
      <c r="E1065" s="25" t="s">
        <v>5417</v>
      </c>
      <c r="F1065" s="30">
        <v>44771</v>
      </c>
      <c r="G1065" s="30">
        <v>44774</v>
      </c>
      <c r="H1065" s="123">
        <v>160000</v>
      </c>
      <c r="I1065" s="123">
        <v>250000</v>
      </c>
      <c r="J1065" s="25" t="s">
        <v>15</v>
      </c>
      <c r="K1065" s="25" t="s">
        <v>16</v>
      </c>
      <c r="L1065" s="124"/>
    </row>
    <row r="1066" spans="1:12" ht="42.75" customHeight="1">
      <c r="A1066" s="122">
        <f t="shared" si="19"/>
        <v>1065</v>
      </c>
      <c r="B1066" s="30">
        <v>44781.702777777777</v>
      </c>
      <c r="C1066" s="25" t="s">
        <v>3973</v>
      </c>
      <c r="D1066" s="25" t="s">
        <v>5418</v>
      </c>
      <c r="E1066" s="25" t="s">
        <v>5419</v>
      </c>
      <c r="F1066" s="30">
        <v>44795</v>
      </c>
      <c r="G1066" s="30">
        <v>44781</v>
      </c>
      <c r="H1066" s="123">
        <v>25000</v>
      </c>
      <c r="I1066" s="123">
        <v>85000</v>
      </c>
      <c r="J1066" s="25" t="s">
        <v>15</v>
      </c>
      <c r="K1066" s="25" t="s">
        <v>16</v>
      </c>
      <c r="L1066" s="124"/>
    </row>
    <row r="1067" spans="1:12" ht="42.75" customHeight="1">
      <c r="A1067" s="122">
        <f t="shared" si="19"/>
        <v>1066</v>
      </c>
      <c r="B1067" s="30">
        <v>44791.901388888888</v>
      </c>
      <c r="C1067" s="25" t="s">
        <v>3973</v>
      </c>
      <c r="D1067" s="25" t="s">
        <v>5420</v>
      </c>
      <c r="E1067" s="25" t="s">
        <v>5421</v>
      </c>
      <c r="F1067" s="30">
        <f>Table1[[#This Row],[Submission Date]]+14</f>
        <v>44048.551388888889</v>
      </c>
      <c r="G1067" s="30">
        <v>44806</v>
      </c>
      <c r="H1067" s="123">
        <v>25000</v>
      </c>
      <c r="I1067" s="123">
        <v>150000</v>
      </c>
      <c r="J1067" s="25" t="s">
        <v>15</v>
      </c>
      <c r="K1067" s="25" t="s">
        <v>16</v>
      </c>
      <c r="L1067" s="124"/>
    </row>
    <row r="1068" spans="1:12" ht="42.75" customHeight="1">
      <c r="A1068" s="122">
        <f t="shared" si="19"/>
        <v>1067</v>
      </c>
      <c r="B1068" s="30">
        <v>44791.899305555555</v>
      </c>
      <c r="C1068" s="25" t="s">
        <v>3973</v>
      </c>
      <c r="D1068" s="25" t="s">
        <v>267</v>
      </c>
      <c r="E1068" s="25" t="s">
        <v>5421</v>
      </c>
      <c r="F1068" s="30">
        <f>Table1[[#This Row],[Submission Date]]+14</f>
        <v>44075.629166666666</v>
      </c>
      <c r="G1068" s="30">
        <v>44809</v>
      </c>
      <c r="H1068" s="123">
        <v>25000</v>
      </c>
      <c r="I1068" s="123">
        <v>125000</v>
      </c>
      <c r="J1068" s="25" t="s">
        <v>15</v>
      </c>
      <c r="K1068" s="25" t="s">
        <v>16</v>
      </c>
      <c r="L1068" s="124"/>
    </row>
    <row r="1069" spans="1:12" ht="42.75" customHeight="1">
      <c r="A1069" s="122">
        <f t="shared" si="19"/>
        <v>1068</v>
      </c>
      <c r="B1069" s="30">
        <v>44791.913888888892</v>
      </c>
      <c r="C1069" s="25" t="s">
        <v>3973</v>
      </c>
      <c r="D1069" s="25" t="s">
        <v>4799</v>
      </c>
      <c r="E1069" s="25" t="s">
        <v>5422</v>
      </c>
      <c r="F1069" s="30">
        <f>Table1[[#This Row],[Submission Date]]+14</f>
        <v>44075.629861111112</v>
      </c>
      <c r="G1069" s="30">
        <v>44788</v>
      </c>
      <c r="H1069" s="123">
        <v>50000</v>
      </c>
      <c r="I1069" s="123">
        <v>140000</v>
      </c>
      <c r="J1069" s="25" t="s">
        <v>15</v>
      </c>
      <c r="K1069" s="25" t="s">
        <v>16</v>
      </c>
      <c r="L1069" s="124"/>
    </row>
    <row r="1070" spans="1:12" ht="42.75" customHeight="1">
      <c r="A1070" s="122">
        <f t="shared" si="19"/>
        <v>1069</v>
      </c>
      <c r="B1070" s="30">
        <v>44748.738194444442</v>
      </c>
      <c r="C1070" s="25" t="s">
        <v>3975</v>
      </c>
      <c r="D1070" s="25" t="s">
        <v>580</v>
      </c>
      <c r="E1070" s="25" t="s">
        <v>4024</v>
      </c>
      <c r="F1070" s="30">
        <v>44762</v>
      </c>
      <c r="G1070" s="30">
        <v>44797</v>
      </c>
      <c r="H1070" s="123">
        <v>270000</v>
      </c>
      <c r="I1070" s="123">
        <v>370000</v>
      </c>
      <c r="J1070" s="25" t="s">
        <v>216</v>
      </c>
      <c r="K1070" s="25" t="s">
        <v>16</v>
      </c>
      <c r="L1070" s="124"/>
    </row>
    <row r="1071" spans="1:12" ht="42.75" customHeight="1">
      <c r="A1071" s="122">
        <f t="shared" si="19"/>
        <v>1070</v>
      </c>
      <c r="B1071" s="30">
        <v>44750.624305555553</v>
      </c>
      <c r="C1071" s="25" t="s">
        <v>3975</v>
      </c>
      <c r="D1071" s="25" t="s">
        <v>5423</v>
      </c>
      <c r="E1071" s="25" t="s">
        <v>4024</v>
      </c>
      <c r="F1071" s="30">
        <v>44764</v>
      </c>
      <c r="G1071" s="30">
        <v>44797</v>
      </c>
      <c r="H1071" s="123">
        <v>270000</v>
      </c>
      <c r="I1071" s="123">
        <v>370000</v>
      </c>
      <c r="J1071" s="25" t="s">
        <v>216</v>
      </c>
      <c r="K1071" s="25" t="s">
        <v>16</v>
      </c>
      <c r="L1071" s="124"/>
    </row>
    <row r="1072" spans="1:12" ht="42.75" customHeight="1">
      <c r="A1072" s="122">
        <f t="shared" si="19"/>
        <v>1071</v>
      </c>
      <c r="B1072" s="30">
        <v>44753.90347222222</v>
      </c>
      <c r="C1072" s="25" t="s">
        <v>3975</v>
      </c>
      <c r="D1072" s="25" t="s">
        <v>123</v>
      </c>
      <c r="E1072" s="25" t="s">
        <v>1174</v>
      </c>
      <c r="F1072" s="30">
        <v>44768</v>
      </c>
      <c r="G1072" s="30">
        <v>44835</v>
      </c>
      <c r="H1072" s="123">
        <v>725990</v>
      </c>
      <c r="I1072" s="123">
        <v>800000</v>
      </c>
      <c r="J1072" s="25" t="s">
        <v>19</v>
      </c>
      <c r="K1072" s="25" t="s">
        <v>16</v>
      </c>
      <c r="L1072" s="124"/>
    </row>
    <row r="1073" spans="1:12" ht="42.75" customHeight="1">
      <c r="A1073" s="122">
        <f t="shared" si="19"/>
        <v>1072</v>
      </c>
      <c r="B1073" s="30">
        <v>44754.563194444447</v>
      </c>
      <c r="C1073" s="25" t="s">
        <v>3975</v>
      </c>
      <c r="D1073" s="25" t="s">
        <v>521</v>
      </c>
      <c r="E1073" s="25" t="s">
        <v>4013</v>
      </c>
      <c r="F1073" s="30">
        <v>44768</v>
      </c>
      <c r="G1073" s="30">
        <v>44835</v>
      </c>
      <c r="H1073" s="123">
        <v>37260</v>
      </c>
      <c r="I1073" s="123">
        <v>42000</v>
      </c>
      <c r="J1073" s="25" t="s">
        <v>19</v>
      </c>
      <c r="K1073" s="25" t="s">
        <v>16</v>
      </c>
      <c r="L1073" s="124"/>
    </row>
    <row r="1074" spans="1:12" ht="42.75" customHeight="1">
      <c r="A1074" s="122">
        <f t="shared" si="19"/>
        <v>1073</v>
      </c>
      <c r="B1074" s="30">
        <v>44754.568749999999</v>
      </c>
      <c r="C1074" s="25" t="s">
        <v>3975</v>
      </c>
      <c r="D1074" s="25" t="s">
        <v>129</v>
      </c>
      <c r="E1074" s="25" t="s">
        <v>5424</v>
      </c>
      <c r="F1074" s="30">
        <v>44768</v>
      </c>
      <c r="G1074" s="30">
        <v>44835</v>
      </c>
      <c r="H1074" s="123">
        <v>28000</v>
      </c>
      <c r="I1074" s="123">
        <v>30000</v>
      </c>
      <c r="J1074" s="25" t="s">
        <v>19</v>
      </c>
      <c r="K1074" s="25" t="s">
        <v>16</v>
      </c>
      <c r="L1074" s="124"/>
    </row>
    <row r="1075" spans="1:12" ht="42.75" customHeight="1">
      <c r="A1075" s="122">
        <f t="shared" si="19"/>
        <v>1074</v>
      </c>
      <c r="B1075" s="30">
        <v>44769.9375</v>
      </c>
      <c r="C1075" s="25" t="s">
        <v>3975</v>
      </c>
      <c r="D1075" s="25" t="s">
        <v>1266</v>
      </c>
      <c r="E1075" s="25" t="s">
        <v>5425</v>
      </c>
      <c r="F1075" s="30">
        <f>Table1[[#This Row],[Submission Date]]+14</f>
        <v>44183.600694444445</v>
      </c>
      <c r="G1075" s="30">
        <v>44788</v>
      </c>
      <c r="H1075" s="123">
        <v>48000</v>
      </c>
      <c r="I1075" s="123">
        <v>192000</v>
      </c>
      <c r="J1075" s="25" t="s">
        <v>15</v>
      </c>
      <c r="K1075" s="25" t="s">
        <v>16</v>
      </c>
      <c r="L1075" s="124"/>
    </row>
    <row r="1076" spans="1:12" ht="42.75" customHeight="1">
      <c r="A1076" s="122">
        <f t="shared" si="19"/>
        <v>1075</v>
      </c>
      <c r="B1076" s="30">
        <v>44769.949305555558</v>
      </c>
      <c r="C1076" s="25" t="s">
        <v>3975</v>
      </c>
      <c r="D1076" s="25" t="s">
        <v>4033</v>
      </c>
      <c r="E1076" s="25" t="s">
        <v>5426</v>
      </c>
      <c r="F1076" s="30">
        <f>Table1[[#This Row],[Submission Date]]+14</f>
        <v>44337.424305555556</v>
      </c>
      <c r="G1076" s="30">
        <v>44783</v>
      </c>
      <c r="H1076" s="123">
        <v>38500</v>
      </c>
      <c r="I1076" s="123">
        <v>42000</v>
      </c>
      <c r="J1076" s="25" t="s">
        <v>15</v>
      </c>
      <c r="K1076" s="25" t="s">
        <v>16</v>
      </c>
      <c r="L1076" s="124"/>
    </row>
    <row r="1077" spans="1:12" ht="42.75" customHeight="1">
      <c r="A1077" s="122">
        <f t="shared" si="19"/>
        <v>1076</v>
      </c>
      <c r="B1077" s="30">
        <v>44756.511805555558</v>
      </c>
      <c r="C1077" s="25" t="s">
        <v>4038</v>
      </c>
      <c r="D1077" s="25" t="s">
        <v>4110</v>
      </c>
      <c r="E1077" s="25" t="s">
        <v>5427</v>
      </c>
      <c r="F1077" s="30">
        <v>44770</v>
      </c>
      <c r="G1077" s="30">
        <v>44770</v>
      </c>
      <c r="H1077" s="123">
        <v>30000</v>
      </c>
      <c r="I1077" s="123">
        <v>30000</v>
      </c>
      <c r="J1077" s="25" t="s">
        <v>19</v>
      </c>
      <c r="K1077" s="25" t="s">
        <v>16</v>
      </c>
      <c r="L1077" s="124"/>
    </row>
    <row r="1078" spans="1:12" ht="42.75" customHeight="1">
      <c r="A1078" s="122">
        <f t="shared" si="19"/>
        <v>1077</v>
      </c>
      <c r="B1078" s="30">
        <v>44756.521527777775</v>
      </c>
      <c r="C1078" s="25" t="s">
        <v>4038</v>
      </c>
      <c r="D1078" s="25" t="s">
        <v>747</v>
      </c>
      <c r="E1078" s="25" t="s">
        <v>5428</v>
      </c>
      <c r="F1078" s="30">
        <v>44770</v>
      </c>
      <c r="G1078" s="30">
        <v>44770</v>
      </c>
      <c r="H1078" s="123">
        <v>140000</v>
      </c>
      <c r="I1078" s="123">
        <v>140000</v>
      </c>
      <c r="J1078" s="25" t="s">
        <v>19</v>
      </c>
      <c r="K1078" s="25" t="s">
        <v>16</v>
      </c>
      <c r="L1078" s="124"/>
    </row>
    <row r="1079" spans="1:12" ht="42.75" customHeight="1">
      <c r="A1079" s="122">
        <f t="shared" si="19"/>
        <v>1078</v>
      </c>
      <c r="B1079" s="30">
        <v>44762.840277777781</v>
      </c>
      <c r="C1079" s="25" t="s">
        <v>4038</v>
      </c>
      <c r="D1079" s="25" t="s">
        <v>2001</v>
      </c>
      <c r="E1079" s="25" t="s">
        <v>5429</v>
      </c>
      <c r="F1079" s="30">
        <v>44777</v>
      </c>
      <c r="G1079" s="30">
        <v>44680</v>
      </c>
      <c r="H1079" s="123">
        <v>27170</v>
      </c>
      <c r="I1079" s="123">
        <v>27170</v>
      </c>
      <c r="J1079" s="25" t="s">
        <v>51</v>
      </c>
      <c r="K1079" s="25" t="s">
        <v>16</v>
      </c>
      <c r="L1079" s="124" t="s">
        <v>5097</v>
      </c>
    </row>
    <row r="1080" spans="1:12" ht="42.75" customHeight="1">
      <c r="A1080" s="122">
        <f t="shared" si="19"/>
        <v>1079</v>
      </c>
      <c r="B1080" s="30">
        <v>44762.850694444445</v>
      </c>
      <c r="C1080" s="25" t="s">
        <v>4038</v>
      </c>
      <c r="D1080" s="25" t="s">
        <v>340</v>
      </c>
      <c r="E1080" s="25" t="s">
        <v>5430</v>
      </c>
      <c r="F1080" s="30">
        <v>44777</v>
      </c>
      <c r="G1080" s="30">
        <v>44736</v>
      </c>
      <c r="H1080" s="123">
        <v>30290</v>
      </c>
      <c r="I1080" s="123">
        <v>30290</v>
      </c>
      <c r="J1080" s="25" t="s">
        <v>51</v>
      </c>
      <c r="K1080" s="25" t="s">
        <v>16</v>
      </c>
      <c r="L1080" s="124" t="s">
        <v>5097</v>
      </c>
    </row>
    <row r="1081" spans="1:12" ht="42.75" customHeight="1">
      <c r="A1081" s="122">
        <f t="shared" si="19"/>
        <v>1080</v>
      </c>
      <c r="B1081" s="30">
        <v>44781.635416666664</v>
      </c>
      <c r="C1081" s="25" t="s">
        <v>4038</v>
      </c>
      <c r="D1081" s="25" t="s">
        <v>580</v>
      </c>
      <c r="E1081" s="25" t="s">
        <v>3229</v>
      </c>
      <c r="F1081" s="30">
        <v>44795</v>
      </c>
      <c r="G1081" s="30">
        <v>44782</v>
      </c>
      <c r="H1081" s="123">
        <v>598365</v>
      </c>
      <c r="I1081" s="123">
        <v>598365</v>
      </c>
      <c r="J1081" s="25" t="s">
        <v>61</v>
      </c>
      <c r="K1081" s="25" t="s">
        <v>16</v>
      </c>
      <c r="L1081" s="124"/>
    </row>
    <row r="1082" spans="1:12" ht="42.75" customHeight="1">
      <c r="A1082" s="122">
        <f t="shared" si="19"/>
        <v>1081</v>
      </c>
      <c r="B1082" s="30">
        <v>44778.486111111109</v>
      </c>
      <c r="C1082" s="25" t="s">
        <v>4154</v>
      </c>
      <c r="D1082" s="25" t="s">
        <v>192</v>
      </c>
      <c r="E1082" s="25" t="s">
        <v>5207</v>
      </c>
      <c r="F1082" s="30">
        <v>44792</v>
      </c>
      <c r="G1082" s="30">
        <v>44802</v>
      </c>
      <c r="H1082" s="123">
        <v>150000</v>
      </c>
      <c r="I1082" s="123">
        <v>163000</v>
      </c>
      <c r="J1082" s="25" t="s">
        <v>216</v>
      </c>
      <c r="K1082" s="25" t="s">
        <v>16</v>
      </c>
      <c r="L1082" s="124"/>
    </row>
    <row r="1083" spans="1:12" ht="42.75" customHeight="1">
      <c r="A1083" s="122">
        <f t="shared" si="19"/>
        <v>1082</v>
      </c>
      <c r="B1083" s="30">
        <v>44761.601388888892</v>
      </c>
      <c r="C1083" s="25" t="s">
        <v>4178</v>
      </c>
      <c r="D1083" s="25" t="s">
        <v>192</v>
      </c>
      <c r="E1083" s="25" t="s">
        <v>5431</v>
      </c>
      <c r="F1083" s="30">
        <v>44775</v>
      </c>
      <c r="G1083" s="30">
        <v>44743</v>
      </c>
      <c r="H1083" s="123">
        <v>100000</v>
      </c>
      <c r="I1083" s="123">
        <v>128000</v>
      </c>
      <c r="J1083" s="25" t="s">
        <v>64</v>
      </c>
      <c r="K1083" s="25" t="s">
        <v>16</v>
      </c>
      <c r="L1083" s="124"/>
    </row>
    <row r="1084" spans="1:12" ht="42.75" customHeight="1">
      <c r="A1084" s="122">
        <f t="shared" si="19"/>
        <v>1083</v>
      </c>
      <c r="B1084" s="30">
        <v>44761.60833333333</v>
      </c>
      <c r="C1084" s="25" t="s">
        <v>4178</v>
      </c>
      <c r="D1084" s="25" t="s">
        <v>580</v>
      </c>
      <c r="E1084" s="25" t="s">
        <v>5431</v>
      </c>
      <c r="F1084" s="30">
        <v>44775</v>
      </c>
      <c r="G1084" s="30">
        <v>44743</v>
      </c>
      <c r="H1084" s="123">
        <v>68000</v>
      </c>
      <c r="I1084" s="123">
        <v>112000</v>
      </c>
      <c r="J1084" s="25" t="s">
        <v>64</v>
      </c>
      <c r="K1084" s="25" t="s">
        <v>16</v>
      </c>
      <c r="L1084" s="124"/>
    </row>
    <row r="1085" spans="1:12" ht="42.75" customHeight="1">
      <c r="A1085" s="122">
        <f t="shared" si="19"/>
        <v>1084</v>
      </c>
      <c r="B1085" s="30">
        <v>44761.729166666664</v>
      </c>
      <c r="C1085" s="25" t="s">
        <v>4178</v>
      </c>
      <c r="D1085" s="25" t="s">
        <v>4221</v>
      </c>
      <c r="E1085" s="25" t="s">
        <v>297</v>
      </c>
      <c r="F1085" s="30">
        <v>44775</v>
      </c>
      <c r="G1085" s="30">
        <v>44743</v>
      </c>
      <c r="H1085" s="123">
        <v>216354</v>
      </c>
      <c r="I1085" s="123">
        <v>216354</v>
      </c>
      <c r="J1085" s="25" t="s">
        <v>15</v>
      </c>
      <c r="K1085" s="25" t="s">
        <v>16</v>
      </c>
      <c r="L1085" s="124"/>
    </row>
    <row r="1086" spans="1:12" ht="42.75" customHeight="1">
      <c r="A1086" s="122">
        <f t="shared" si="19"/>
        <v>1085</v>
      </c>
      <c r="B1086" s="30">
        <v>44761.738194444442</v>
      </c>
      <c r="C1086" s="25" t="s">
        <v>4178</v>
      </c>
      <c r="D1086" s="25" t="s">
        <v>4201</v>
      </c>
      <c r="E1086" s="25" t="s">
        <v>5432</v>
      </c>
      <c r="F1086" s="30">
        <v>44775</v>
      </c>
      <c r="G1086" s="30">
        <v>44433</v>
      </c>
      <c r="H1086" s="123">
        <v>220000</v>
      </c>
      <c r="I1086" s="123">
        <v>300000</v>
      </c>
      <c r="J1086" s="25" t="s">
        <v>19</v>
      </c>
      <c r="K1086" s="25" t="s">
        <v>16</v>
      </c>
      <c r="L1086" s="124" t="s">
        <v>5100</v>
      </c>
    </row>
    <row r="1087" spans="1:12" ht="42.75" customHeight="1">
      <c r="A1087" s="122">
        <f t="shared" si="19"/>
        <v>1086</v>
      </c>
      <c r="B1087" s="30">
        <v>44749.599999999999</v>
      </c>
      <c r="C1087" s="25" t="s">
        <v>4243</v>
      </c>
      <c r="D1087" s="25" t="s">
        <v>4520</v>
      </c>
      <c r="E1087" s="25" t="s">
        <v>5433</v>
      </c>
      <c r="F1087" s="30">
        <v>44763</v>
      </c>
      <c r="G1087" s="30">
        <v>44743</v>
      </c>
      <c r="H1087" s="123">
        <v>37000</v>
      </c>
      <c r="I1087" s="123">
        <v>40000</v>
      </c>
      <c r="J1087" s="25" t="s">
        <v>15</v>
      </c>
      <c r="K1087" s="25" t="s">
        <v>16</v>
      </c>
      <c r="L1087" s="124"/>
    </row>
    <row r="1088" spans="1:12" ht="42.75" customHeight="1">
      <c r="A1088" s="122">
        <f t="shared" si="19"/>
        <v>1087</v>
      </c>
      <c r="B1088" s="30">
        <v>44760.613194444442</v>
      </c>
      <c r="C1088" s="25" t="s">
        <v>4243</v>
      </c>
      <c r="D1088" s="25" t="s">
        <v>1508</v>
      </c>
      <c r="E1088" s="25" t="s">
        <v>4420</v>
      </c>
      <c r="F1088" s="30">
        <v>44774</v>
      </c>
      <c r="G1088" s="30">
        <v>44835</v>
      </c>
      <c r="H1088" s="123">
        <v>25001</v>
      </c>
      <c r="I1088" s="123">
        <v>35000</v>
      </c>
      <c r="J1088" s="25" t="s">
        <v>51</v>
      </c>
      <c r="K1088" s="25" t="s">
        <v>16</v>
      </c>
      <c r="L1088" s="124"/>
    </row>
    <row r="1089" spans="1:12" ht="42.75" customHeight="1">
      <c r="A1089" s="122">
        <f t="shared" si="19"/>
        <v>1088</v>
      </c>
      <c r="B1089" s="30">
        <v>44761.574999999997</v>
      </c>
      <c r="C1089" s="25" t="s">
        <v>4243</v>
      </c>
      <c r="D1089" s="25" t="s">
        <v>1098</v>
      </c>
      <c r="E1089" s="25" t="s">
        <v>815</v>
      </c>
      <c r="F1089" s="30">
        <v>44775</v>
      </c>
      <c r="G1089" s="30">
        <v>44377</v>
      </c>
      <c r="H1089" s="123">
        <v>25000</v>
      </c>
      <c r="I1089" s="123">
        <v>45000</v>
      </c>
      <c r="J1089" s="25" t="s">
        <v>19</v>
      </c>
      <c r="K1089" s="25" t="s">
        <v>16</v>
      </c>
      <c r="L1089" s="124" t="s">
        <v>5100</v>
      </c>
    </row>
    <row r="1090" spans="1:12" ht="42.75" customHeight="1">
      <c r="A1090" s="122">
        <f t="shared" si="19"/>
        <v>1089</v>
      </c>
      <c r="B1090" s="30">
        <v>44761.579861111109</v>
      </c>
      <c r="C1090" s="25" t="s">
        <v>4243</v>
      </c>
      <c r="D1090" s="25" t="s">
        <v>76</v>
      </c>
      <c r="E1090" s="25" t="s">
        <v>5434</v>
      </c>
      <c r="F1090" s="30">
        <v>44775</v>
      </c>
      <c r="G1090" s="30">
        <v>44378</v>
      </c>
      <c r="H1090" s="123">
        <v>50000</v>
      </c>
      <c r="I1090" s="123">
        <v>100000</v>
      </c>
      <c r="J1090" s="25" t="s">
        <v>19</v>
      </c>
      <c r="K1090" s="25" t="s">
        <v>16</v>
      </c>
      <c r="L1090" s="124" t="s">
        <v>5100</v>
      </c>
    </row>
    <row r="1091" spans="1:12" ht="42.75" customHeight="1">
      <c r="A1091" s="122">
        <f t="shared" si="19"/>
        <v>1090</v>
      </c>
      <c r="B1091" s="30">
        <v>44761.581944444442</v>
      </c>
      <c r="C1091" s="25" t="s">
        <v>4243</v>
      </c>
      <c r="D1091" s="25" t="s">
        <v>62</v>
      </c>
      <c r="E1091" s="25" t="s">
        <v>527</v>
      </c>
      <c r="F1091" s="30">
        <v>44775</v>
      </c>
      <c r="G1091" s="30">
        <v>44378</v>
      </c>
      <c r="H1091" s="123">
        <v>25000</v>
      </c>
      <c r="I1091" s="123">
        <v>50000</v>
      </c>
      <c r="J1091" s="25" t="s">
        <v>19</v>
      </c>
      <c r="K1091" s="25" t="s">
        <v>16</v>
      </c>
      <c r="L1091" s="124" t="s">
        <v>5100</v>
      </c>
    </row>
    <row r="1092" spans="1:12" ht="42.75" customHeight="1">
      <c r="A1092" s="122">
        <f t="shared" si="19"/>
        <v>1091</v>
      </c>
      <c r="B1092" s="30">
        <v>44761.583333333336</v>
      </c>
      <c r="C1092" s="25" t="s">
        <v>4243</v>
      </c>
      <c r="D1092" s="25" t="s">
        <v>4042</v>
      </c>
      <c r="E1092" s="25" t="s">
        <v>5435</v>
      </c>
      <c r="F1092" s="30">
        <v>44775</v>
      </c>
      <c r="G1092" s="30">
        <v>44378</v>
      </c>
      <c r="H1092" s="123">
        <v>25000</v>
      </c>
      <c r="I1092" s="123">
        <v>30000</v>
      </c>
      <c r="J1092" s="25" t="s">
        <v>19</v>
      </c>
      <c r="K1092" s="25" t="s">
        <v>16</v>
      </c>
      <c r="L1092" s="124" t="s">
        <v>5100</v>
      </c>
    </row>
    <row r="1093" spans="1:12" ht="42.75" customHeight="1">
      <c r="A1093" s="122">
        <f t="shared" si="19"/>
        <v>1092</v>
      </c>
      <c r="B1093" s="30">
        <v>44761.591666666667</v>
      </c>
      <c r="C1093" s="25" t="s">
        <v>4243</v>
      </c>
      <c r="D1093" s="25" t="s">
        <v>950</v>
      </c>
      <c r="E1093" s="25" t="s">
        <v>2066</v>
      </c>
      <c r="F1093" s="30">
        <v>44775</v>
      </c>
      <c r="G1093" s="30">
        <v>44378</v>
      </c>
      <c r="H1093" s="123">
        <v>600000</v>
      </c>
      <c r="I1093" s="123">
        <v>700000</v>
      </c>
      <c r="J1093" s="25" t="s">
        <v>19</v>
      </c>
      <c r="K1093" s="25" t="s">
        <v>16</v>
      </c>
      <c r="L1093" s="124" t="s">
        <v>5100</v>
      </c>
    </row>
    <row r="1094" spans="1:12" ht="42.75" customHeight="1">
      <c r="A1094" s="122">
        <f t="shared" si="19"/>
        <v>1093</v>
      </c>
      <c r="B1094" s="30">
        <v>44761.59375</v>
      </c>
      <c r="C1094" s="25" t="s">
        <v>4243</v>
      </c>
      <c r="D1094" s="25" t="s">
        <v>521</v>
      </c>
      <c r="E1094" s="25" t="s">
        <v>1988</v>
      </c>
      <c r="F1094" s="30">
        <v>44775</v>
      </c>
      <c r="G1094" s="30">
        <v>44378</v>
      </c>
      <c r="H1094" s="123">
        <v>30000</v>
      </c>
      <c r="I1094" s="123">
        <v>40000</v>
      </c>
      <c r="J1094" s="25" t="s">
        <v>19</v>
      </c>
      <c r="K1094" s="25" t="s">
        <v>16</v>
      </c>
      <c r="L1094" s="124" t="s">
        <v>5100</v>
      </c>
    </row>
    <row r="1095" spans="1:12" ht="42.75" customHeight="1">
      <c r="A1095" s="122">
        <f t="shared" ref="A1095:A1109" si="20">ROW(A1094)</f>
        <v>1094</v>
      </c>
      <c r="B1095" s="30">
        <v>44761.595138888886</v>
      </c>
      <c r="C1095" s="25" t="s">
        <v>4243</v>
      </c>
      <c r="D1095" s="25" t="s">
        <v>1104</v>
      </c>
      <c r="E1095" s="25" t="s">
        <v>5436</v>
      </c>
      <c r="F1095" s="30">
        <v>44775</v>
      </c>
      <c r="G1095" s="30">
        <v>44440</v>
      </c>
      <c r="H1095" s="123">
        <v>25000</v>
      </c>
      <c r="I1095" s="123">
        <v>30000</v>
      </c>
      <c r="J1095" s="25" t="s">
        <v>19</v>
      </c>
      <c r="K1095" s="25" t="s">
        <v>16</v>
      </c>
      <c r="L1095" s="124" t="s">
        <v>5100</v>
      </c>
    </row>
    <row r="1096" spans="1:12" ht="42.75" customHeight="1">
      <c r="A1096" s="122">
        <f t="shared" si="20"/>
        <v>1095</v>
      </c>
      <c r="B1096" s="30">
        <v>44761.597222222219</v>
      </c>
      <c r="C1096" s="25" t="s">
        <v>4243</v>
      </c>
      <c r="D1096" s="25" t="s">
        <v>2520</v>
      </c>
      <c r="E1096" s="25" t="s">
        <v>1522</v>
      </c>
      <c r="F1096" s="30">
        <v>44775</v>
      </c>
      <c r="G1096" s="30">
        <v>44409</v>
      </c>
      <c r="H1096" s="123">
        <v>30000</v>
      </c>
      <c r="I1096" s="123">
        <v>40000</v>
      </c>
      <c r="J1096" s="25" t="s">
        <v>19</v>
      </c>
      <c r="K1096" s="25" t="s">
        <v>16</v>
      </c>
      <c r="L1096" s="124" t="s">
        <v>5100</v>
      </c>
    </row>
    <row r="1097" spans="1:12" ht="42.75" customHeight="1">
      <c r="A1097" s="122">
        <f t="shared" si="20"/>
        <v>1096</v>
      </c>
      <c r="B1097" s="30">
        <v>44761.604166666664</v>
      </c>
      <c r="C1097" s="25" t="s">
        <v>4243</v>
      </c>
      <c r="D1097" s="25" t="s">
        <v>2489</v>
      </c>
      <c r="E1097" s="25" t="s">
        <v>5437</v>
      </c>
      <c r="F1097" s="30">
        <v>44775</v>
      </c>
      <c r="G1097" s="30">
        <v>44593</v>
      </c>
      <c r="H1097" s="123">
        <v>25000</v>
      </c>
      <c r="I1097" s="123">
        <v>28000</v>
      </c>
      <c r="J1097" s="25" t="s">
        <v>19</v>
      </c>
      <c r="K1097" s="25" t="s">
        <v>16</v>
      </c>
      <c r="L1097" s="124" t="s">
        <v>5097</v>
      </c>
    </row>
    <row r="1098" spans="1:12" ht="42.75" customHeight="1">
      <c r="A1098" s="122">
        <f t="shared" si="20"/>
        <v>1097</v>
      </c>
      <c r="B1098" s="30">
        <v>44762.588888888888</v>
      </c>
      <c r="C1098" s="25" t="s">
        <v>4243</v>
      </c>
      <c r="D1098" s="25" t="s">
        <v>5438</v>
      </c>
      <c r="E1098" s="25" t="s">
        <v>5439</v>
      </c>
      <c r="F1098" s="30">
        <v>44776</v>
      </c>
      <c r="G1098" s="30">
        <v>44037</v>
      </c>
      <c r="H1098" s="123">
        <v>30000</v>
      </c>
      <c r="I1098" s="123">
        <v>50000</v>
      </c>
      <c r="J1098" s="25" t="s">
        <v>19</v>
      </c>
      <c r="K1098" s="25" t="s">
        <v>16</v>
      </c>
      <c r="L1098" s="124" t="s">
        <v>5100</v>
      </c>
    </row>
    <row r="1099" spans="1:12" ht="42.75" customHeight="1">
      <c r="A1099" s="122">
        <f t="shared" si="20"/>
        <v>1098</v>
      </c>
      <c r="B1099" s="30">
        <v>44741.402083333334</v>
      </c>
      <c r="C1099" s="25" t="s">
        <v>4268</v>
      </c>
      <c r="D1099" s="25" t="s">
        <v>5440</v>
      </c>
      <c r="E1099" s="25" t="s">
        <v>5441</v>
      </c>
      <c r="F1099" s="30">
        <v>44756</v>
      </c>
      <c r="G1099" s="30">
        <v>44740</v>
      </c>
      <c r="H1099" s="123">
        <v>50000</v>
      </c>
      <c r="I1099" s="123">
        <v>60000</v>
      </c>
      <c r="J1099" s="25" t="s">
        <v>15</v>
      </c>
      <c r="K1099" s="25" t="s">
        <v>16</v>
      </c>
      <c r="L1099" s="124" t="s">
        <v>5097</v>
      </c>
    </row>
    <row r="1100" spans="1:12" ht="42.75" customHeight="1">
      <c r="A1100" s="122">
        <f t="shared" si="20"/>
        <v>1099</v>
      </c>
      <c r="B1100" s="30">
        <v>44740.381249999999</v>
      </c>
      <c r="C1100" s="25" t="s">
        <v>4268</v>
      </c>
      <c r="D1100" s="25" t="s">
        <v>2138</v>
      </c>
      <c r="E1100" s="25" t="s">
        <v>4981</v>
      </c>
      <c r="F1100" s="30">
        <v>44755</v>
      </c>
      <c r="G1100" s="30">
        <v>44743</v>
      </c>
      <c r="H1100" s="123">
        <v>30000</v>
      </c>
      <c r="I1100" s="123">
        <v>40000</v>
      </c>
      <c r="J1100" s="25" t="s">
        <v>19</v>
      </c>
      <c r="K1100" s="25" t="s">
        <v>16</v>
      </c>
      <c r="L1100" s="124"/>
    </row>
    <row r="1101" spans="1:12" ht="42.75" customHeight="1">
      <c r="A1101" s="122">
        <f t="shared" si="20"/>
        <v>1100</v>
      </c>
      <c r="B1101" s="30">
        <v>44740.384722222225</v>
      </c>
      <c r="C1101" s="25" t="s">
        <v>4268</v>
      </c>
      <c r="D1101" s="25" t="s">
        <v>269</v>
      </c>
      <c r="E1101" s="25" t="s">
        <v>4981</v>
      </c>
      <c r="F1101" s="30">
        <v>44755</v>
      </c>
      <c r="G1101" s="30">
        <v>44743</v>
      </c>
      <c r="H1101" s="123">
        <v>30000</v>
      </c>
      <c r="I1101" s="123">
        <v>40000</v>
      </c>
      <c r="J1101" s="25" t="s">
        <v>19</v>
      </c>
      <c r="K1101" s="25" t="s">
        <v>16</v>
      </c>
      <c r="L1101" s="124"/>
    </row>
    <row r="1102" spans="1:12" ht="42.75" customHeight="1">
      <c r="A1102" s="122">
        <f t="shared" si="20"/>
        <v>1101</v>
      </c>
      <c r="B1102" s="30">
        <v>44740.388888888891</v>
      </c>
      <c r="C1102" s="25" t="s">
        <v>4268</v>
      </c>
      <c r="D1102" s="25" t="s">
        <v>3634</v>
      </c>
      <c r="E1102" s="25" t="s">
        <v>4981</v>
      </c>
      <c r="F1102" s="30">
        <v>44755</v>
      </c>
      <c r="G1102" s="30">
        <v>44743</v>
      </c>
      <c r="H1102" s="123">
        <v>115000</v>
      </c>
      <c r="I1102" s="123">
        <v>120000</v>
      </c>
      <c r="J1102" s="25" t="s">
        <v>19</v>
      </c>
      <c r="K1102" s="25" t="s">
        <v>16</v>
      </c>
      <c r="L1102" s="124"/>
    </row>
    <row r="1103" spans="1:12" ht="42.75" customHeight="1">
      <c r="A1103" s="122">
        <f t="shared" si="20"/>
        <v>1102</v>
      </c>
      <c r="B1103" s="30">
        <v>44740.39166666667</v>
      </c>
      <c r="C1103" s="25" t="s">
        <v>4268</v>
      </c>
      <c r="D1103" s="25" t="s">
        <v>217</v>
      </c>
      <c r="E1103" s="25" t="s">
        <v>4981</v>
      </c>
      <c r="F1103" s="30">
        <v>44755</v>
      </c>
      <c r="G1103" s="30">
        <v>44743</v>
      </c>
      <c r="H1103" s="123">
        <v>50000</v>
      </c>
      <c r="I1103" s="123">
        <v>60000</v>
      </c>
      <c r="J1103" s="25" t="s">
        <v>19</v>
      </c>
      <c r="K1103" s="25" t="s">
        <v>16</v>
      </c>
      <c r="L1103" s="124"/>
    </row>
    <row r="1104" spans="1:12" ht="42.75" customHeight="1">
      <c r="A1104" s="122">
        <f t="shared" si="20"/>
        <v>1103</v>
      </c>
      <c r="B1104" s="30">
        <v>44740.393055555556</v>
      </c>
      <c r="C1104" s="25" t="s">
        <v>4268</v>
      </c>
      <c r="D1104" s="25" t="s">
        <v>4290</v>
      </c>
      <c r="E1104" s="25" t="s">
        <v>4981</v>
      </c>
      <c r="F1104" s="30">
        <v>44755</v>
      </c>
      <c r="G1104" s="30">
        <v>44743</v>
      </c>
      <c r="H1104" s="123">
        <v>80000</v>
      </c>
      <c r="I1104" s="123">
        <v>90000</v>
      </c>
      <c r="J1104" s="25" t="s">
        <v>19</v>
      </c>
      <c r="K1104" s="25" t="s">
        <v>16</v>
      </c>
      <c r="L1104" s="124"/>
    </row>
    <row r="1105" spans="1:13" ht="42.75" customHeight="1">
      <c r="A1105" s="122">
        <f t="shared" si="20"/>
        <v>1104</v>
      </c>
      <c r="B1105" s="30">
        <v>44756.532638888886</v>
      </c>
      <c r="C1105" s="25" t="s">
        <v>4268</v>
      </c>
      <c r="D1105" s="25" t="s">
        <v>134</v>
      </c>
      <c r="E1105" s="25" t="s">
        <v>4981</v>
      </c>
      <c r="F1105" s="30">
        <v>44770</v>
      </c>
      <c r="G1105" s="30">
        <v>44774</v>
      </c>
      <c r="H1105" s="123">
        <v>25000</v>
      </c>
      <c r="I1105" s="123">
        <v>40000</v>
      </c>
      <c r="J1105" s="25" t="s">
        <v>19</v>
      </c>
      <c r="K1105" s="25" t="s">
        <v>16</v>
      </c>
      <c r="L1105" s="124"/>
    </row>
    <row r="1106" spans="1:13" ht="42.75" customHeight="1">
      <c r="A1106" s="122">
        <f t="shared" si="20"/>
        <v>1105</v>
      </c>
      <c r="B1106" s="30">
        <v>44760.570833333331</v>
      </c>
      <c r="C1106" s="25" t="s">
        <v>4268</v>
      </c>
      <c r="D1106" s="25" t="s">
        <v>5400</v>
      </c>
      <c r="E1106" s="25" t="s">
        <v>527</v>
      </c>
      <c r="F1106" s="30">
        <v>44774</v>
      </c>
      <c r="G1106" s="30">
        <v>44760</v>
      </c>
      <c r="H1106" s="123">
        <v>200000</v>
      </c>
      <c r="I1106" s="123">
        <v>250000</v>
      </c>
      <c r="J1106" s="25" t="s">
        <v>19</v>
      </c>
      <c r="K1106" s="25" t="s">
        <v>16</v>
      </c>
      <c r="L1106" s="124"/>
    </row>
    <row r="1107" spans="1:13" ht="42.75" customHeight="1">
      <c r="A1107" s="122">
        <f t="shared" si="20"/>
        <v>1106</v>
      </c>
      <c r="B1107" s="30">
        <v>44762.545138888891</v>
      </c>
      <c r="C1107" s="25" t="s">
        <v>4268</v>
      </c>
      <c r="D1107" s="25" t="s">
        <v>5400</v>
      </c>
      <c r="E1107" s="25" t="s">
        <v>527</v>
      </c>
      <c r="F1107" s="30">
        <v>44776</v>
      </c>
      <c r="G1107" s="30">
        <v>44378</v>
      </c>
      <c r="H1107" s="123">
        <v>230000</v>
      </c>
      <c r="I1107" s="123">
        <v>260000</v>
      </c>
      <c r="J1107" s="25" t="s">
        <v>19</v>
      </c>
      <c r="K1107" s="25" t="s">
        <v>16</v>
      </c>
      <c r="L1107" s="124" t="s">
        <v>5100</v>
      </c>
    </row>
    <row r="1108" spans="1:13" ht="42.75" customHeight="1">
      <c r="A1108" s="122">
        <f t="shared" si="20"/>
        <v>1107</v>
      </c>
      <c r="B1108" s="30">
        <v>44763.356249999997</v>
      </c>
      <c r="C1108" s="25" t="s">
        <v>4268</v>
      </c>
      <c r="D1108" s="25" t="s">
        <v>76</v>
      </c>
      <c r="E1108" s="25" t="s">
        <v>1570</v>
      </c>
      <c r="F1108" s="30">
        <v>44777</v>
      </c>
      <c r="G1108" s="30">
        <v>44743</v>
      </c>
      <c r="H1108" s="123">
        <v>120000</v>
      </c>
      <c r="I1108" s="123">
        <v>140000</v>
      </c>
      <c r="J1108" s="25" t="s">
        <v>19</v>
      </c>
      <c r="K1108" s="25" t="s">
        <v>16</v>
      </c>
      <c r="L1108" s="124"/>
    </row>
    <row r="1109" spans="1:13" ht="42.75" customHeight="1">
      <c r="A1109" s="143">
        <f t="shared" si="20"/>
        <v>1108</v>
      </c>
      <c r="B1109" s="127">
        <v>44762.849305555559</v>
      </c>
      <c r="C1109" s="128" t="s">
        <v>4306</v>
      </c>
      <c r="D1109" s="128" t="s">
        <v>985</v>
      </c>
      <c r="E1109" s="128" t="s">
        <v>5442</v>
      </c>
      <c r="F1109" s="127">
        <v>44777</v>
      </c>
      <c r="G1109" s="127">
        <v>44496</v>
      </c>
      <c r="H1109" s="129">
        <v>317000</v>
      </c>
      <c r="I1109" s="129">
        <v>317000</v>
      </c>
      <c r="J1109" s="128" t="s">
        <v>19</v>
      </c>
      <c r="K1109" s="128" t="s">
        <v>16</v>
      </c>
      <c r="L1109" s="130" t="s">
        <v>5100</v>
      </c>
    </row>
    <row r="1110" spans="1:13" ht="42.75" customHeight="1">
      <c r="A1110" s="137">
        <f>ROW(A1110)</f>
        <v>1110</v>
      </c>
      <c r="B1110" s="140">
        <v>44819</v>
      </c>
      <c r="C1110" s="137" t="s">
        <v>500</v>
      </c>
      <c r="D1110" s="137" t="s">
        <v>5443</v>
      </c>
      <c r="E1110" s="137" t="s">
        <v>5444</v>
      </c>
      <c r="F1110" s="140">
        <v>44833</v>
      </c>
      <c r="G1110" s="140">
        <v>44819</v>
      </c>
      <c r="H1110" s="141">
        <v>25000</v>
      </c>
      <c r="I1110" s="141">
        <v>25000</v>
      </c>
      <c r="J1110" s="137" t="s">
        <v>15</v>
      </c>
      <c r="K1110" s="137" t="s">
        <v>16</v>
      </c>
      <c r="L1110" s="137"/>
      <c r="M1110" s="136"/>
    </row>
    <row r="1111" spans="1:13" ht="42.75" customHeight="1">
      <c r="A1111" s="137">
        <f t="shared" ref="A1111:A1174" si="21">ROW(A1111)</f>
        <v>1111</v>
      </c>
      <c r="B1111" s="12">
        <v>44819</v>
      </c>
      <c r="C1111" s="13" t="s">
        <v>500</v>
      </c>
      <c r="D1111" s="13" t="s">
        <v>1275</v>
      </c>
      <c r="E1111" s="13" t="s">
        <v>29</v>
      </c>
      <c r="F1111" s="12">
        <v>44833</v>
      </c>
      <c r="G1111" s="12">
        <v>44819</v>
      </c>
      <c r="H1111" s="142">
        <v>25000</v>
      </c>
      <c r="I1111" s="142">
        <v>25000</v>
      </c>
      <c r="J1111" s="13" t="s">
        <v>15</v>
      </c>
      <c r="K1111" s="13" t="s">
        <v>16</v>
      </c>
      <c r="L1111" s="13"/>
      <c r="M1111" s="136"/>
    </row>
    <row r="1112" spans="1:13" ht="42.75" customHeight="1">
      <c r="A1112" s="137">
        <f t="shared" si="21"/>
        <v>1112</v>
      </c>
      <c r="B1112" s="140">
        <v>44819</v>
      </c>
      <c r="C1112" s="137" t="s">
        <v>500</v>
      </c>
      <c r="D1112" s="137" t="s">
        <v>571</v>
      </c>
      <c r="E1112" s="137" t="s">
        <v>5445</v>
      </c>
      <c r="F1112" s="140">
        <v>44833</v>
      </c>
      <c r="G1112" s="140">
        <v>44819</v>
      </c>
      <c r="H1112" s="141">
        <v>25000</v>
      </c>
      <c r="I1112" s="141">
        <v>25000</v>
      </c>
      <c r="J1112" s="137" t="s">
        <v>51</v>
      </c>
      <c r="K1112" s="137" t="s">
        <v>16</v>
      </c>
      <c r="L1112" s="137"/>
      <c r="M1112" s="136"/>
    </row>
    <row r="1113" spans="1:13" ht="42.75" customHeight="1">
      <c r="A1113" s="137">
        <f t="shared" si="21"/>
        <v>1113</v>
      </c>
      <c r="B1113" s="12">
        <v>44824</v>
      </c>
      <c r="C1113" s="13" t="s">
        <v>500</v>
      </c>
      <c r="D1113" s="13" t="s">
        <v>562</v>
      </c>
      <c r="E1113" s="13" t="s">
        <v>5446</v>
      </c>
      <c r="F1113" s="12">
        <v>44838</v>
      </c>
      <c r="G1113" s="12">
        <v>44824</v>
      </c>
      <c r="H1113" s="142">
        <v>25000</v>
      </c>
      <c r="I1113" s="142">
        <v>25000</v>
      </c>
      <c r="J1113" s="13" t="s">
        <v>19</v>
      </c>
      <c r="K1113" s="13" t="s">
        <v>16</v>
      </c>
      <c r="L1113" s="13"/>
      <c r="M1113" s="136"/>
    </row>
    <row r="1114" spans="1:13" ht="42.75" customHeight="1">
      <c r="A1114" s="137">
        <f t="shared" si="21"/>
        <v>1114</v>
      </c>
      <c r="B1114" s="140">
        <v>44824</v>
      </c>
      <c r="C1114" s="137" t="s">
        <v>500</v>
      </c>
      <c r="D1114" s="137" t="s">
        <v>5447</v>
      </c>
      <c r="E1114" s="137" t="s">
        <v>5448</v>
      </c>
      <c r="F1114" s="140">
        <v>44838</v>
      </c>
      <c r="G1114" s="140">
        <v>44824</v>
      </c>
      <c r="H1114" s="141">
        <v>25000</v>
      </c>
      <c r="I1114" s="141">
        <v>150000</v>
      </c>
      <c r="J1114" s="137" t="s">
        <v>15</v>
      </c>
      <c r="K1114" s="137" t="s">
        <v>16</v>
      </c>
      <c r="L1114" s="137"/>
      <c r="M1114" s="136"/>
    </row>
    <row r="1115" spans="1:13" ht="42.75" customHeight="1">
      <c r="A1115" s="137">
        <f t="shared" si="21"/>
        <v>1115</v>
      </c>
      <c r="B1115" s="12">
        <v>44824</v>
      </c>
      <c r="C1115" s="13" t="s">
        <v>500</v>
      </c>
      <c r="D1115" s="13" t="s">
        <v>129</v>
      </c>
      <c r="E1115" s="13" t="s">
        <v>5449</v>
      </c>
      <c r="F1115" s="12">
        <v>44838</v>
      </c>
      <c r="G1115" s="12">
        <v>44743</v>
      </c>
      <c r="H1115" s="142">
        <v>25000</v>
      </c>
      <c r="I1115" s="142">
        <v>35000</v>
      </c>
      <c r="J1115" s="13" t="s">
        <v>73</v>
      </c>
      <c r="K1115" s="13" t="s">
        <v>16</v>
      </c>
      <c r="L1115" s="13"/>
      <c r="M1115" s="136"/>
    </row>
    <row r="1116" spans="1:13" ht="42.75" customHeight="1">
      <c r="A1116" s="137">
        <f t="shared" si="21"/>
        <v>1116</v>
      </c>
      <c r="B1116" s="140">
        <v>44824</v>
      </c>
      <c r="C1116" s="137" t="s">
        <v>500</v>
      </c>
      <c r="D1116" s="137" t="s">
        <v>544</v>
      </c>
      <c r="E1116" s="137" t="s">
        <v>798</v>
      </c>
      <c r="F1116" s="140">
        <v>44838</v>
      </c>
      <c r="G1116" s="140">
        <v>44824</v>
      </c>
      <c r="H1116" s="141">
        <v>25000</v>
      </c>
      <c r="I1116" s="141">
        <v>150000</v>
      </c>
      <c r="J1116" s="137" t="s">
        <v>15</v>
      </c>
      <c r="K1116" s="137" t="s">
        <v>16</v>
      </c>
      <c r="L1116" s="137"/>
      <c r="M1116" s="136"/>
    </row>
    <row r="1117" spans="1:13" ht="42.75" customHeight="1">
      <c r="A1117" s="137">
        <f t="shared" si="21"/>
        <v>1117</v>
      </c>
      <c r="B1117" s="12">
        <v>44824</v>
      </c>
      <c r="C1117" s="13" t="s">
        <v>500</v>
      </c>
      <c r="D1117" s="13" t="s">
        <v>2966</v>
      </c>
      <c r="E1117" s="13" t="s">
        <v>798</v>
      </c>
      <c r="F1117" s="12">
        <v>44838</v>
      </c>
      <c r="G1117" s="12">
        <v>44824</v>
      </c>
      <c r="H1117" s="142">
        <v>25000</v>
      </c>
      <c r="I1117" s="142">
        <v>40000</v>
      </c>
      <c r="J1117" s="13" t="s">
        <v>15</v>
      </c>
      <c r="K1117" s="13" t="s">
        <v>16</v>
      </c>
      <c r="L1117" s="13"/>
      <c r="M1117" s="136"/>
    </row>
    <row r="1118" spans="1:13" ht="42.75" customHeight="1">
      <c r="A1118" s="137">
        <f t="shared" si="21"/>
        <v>1118</v>
      </c>
      <c r="B1118" s="140">
        <v>44824</v>
      </c>
      <c r="C1118" s="137" t="s">
        <v>500</v>
      </c>
      <c r="D1118" s="137" t="s">
        <v>532</v>
      </c>
      <c r="E1118" s="137" t="s">
        <v>5450</v>
      </c>
      <c r="F1118" s="140">
        <v>44838</v>
      </c>
      <c r="G1118" s="140">
        <v>44986</v>
      </c>
      <c r="H1118" s="141">
        <v>28000</v>
      </c>
      <c r="I1118" s="141">
        <v>40000</v>
      </c>
      <c r="J1118" s="137" t="s">
        <v>19</v>
      </c>
      <c r="K1118" s="137" t="s">
        <v>16</v>
      </c>
      <c r="L1118" s="137"/>
      <c r="M1118" s="136"/>
    </row>
    <row r="1119" spans="1:13" ht="42.75" customHeight="1">
      <c r="A1119" s="137">
        <f t="shared" si="21"/>
        <v>1119</v>
      </c>
      <c r="B1119" s="12">
        <v>44819</v>
      </c>
      <c r="C1119" s="13" t="s">
        <v>500</v>
      </c>
      <c r="D1119" s="13" t="s">
        <v>5054</v>
      </c>
      <c r="E1119" s="13" t="s">
        <v>5451</v>
      </c>
      <c r="F1119" s="12">
        <v>44833</v>
      </c>
      <c r="G1119" s="12">
        <v>44819</v>
      </c>
      <c r="H1119" s="142">
        <v>40000</v>
      </c>
      <c r="I1119" s="142">
        <v>45000</v>
      </c>
      <c r="J1119" s="13" t="s">
        <v>16</v>
      </c>
      <c r="K1119" s="13" t="s">
        <v>16</v>
      </c>
      <c r="L1119" s="144" t="s">
        <v>5452</v>
      </c>
      <c r="M1119" s="136"/>
    </row>
    <row r="1120" spans="1:13" ht="42.75" customHeight="1">
      <c r="A1120" s="137">
        <f t="shared" si="21"/>
        <v>1120</v>
      </c>
      <c r="B1120" s="140">
        <v>44824</v>
      </c>
      <c r="C1120" s="137" t="s">
        <v>500</v>
      </c>
      <c r="D1120" s="137" t="s">
        <v>879</v>
      </c>
      <c r="E1120" s="137" t="s">
        <v>135</v>
      </c>
      <c r="F1120" s="140">
        <v>44838</v>
      </c>
      <c r="G1120" s="140">
        <v>44824</v>
      </c>
      <c r="H1120" s="141">
        <v>40000</v>
      </c>
      <c r="I1120" s="141">
        <v>40000</v>
      </c>
      <c r="J1120" s="137" t="s">
        <v>37</v>
      </c>
      <c r="K1120" s="137" t="s">
        <v>16</v>
      </c>
      <c r="L1120" s="137"/>
      <c r="M1120" s="136"/>
    </row>
    <row r="1121" spans="1:13" ht="42.75" customHeight="1">
      <c r="A1121" s="137">
        <f t="shared" si="21"/>
        <v>1121</v>
      </c>
      <c r="B1121" s="12">
        <v>44819</v>
      </c>
      <c r="C1121" s="13" t="s">
        <v>500</v>
      </c>
      <c r="D1121" s="13" t="s">
        <v>139</v>
      </c>
      <c r="E1121" s="13" t="s">
        <v>5149</v>
      </c>
      <c r="F1121" s="12">
        <v>44833</v>
      </c>
      <c r="G1121" s="12">
        <v>44819</v>
      </c>
      <c r="H1121" s="142">
        <v>50000</v>
      </c>
      <c r="I1121" s="142">
        <v>150000</v>
      </c>
      <c r="J1121" s="13" t="s">
        <v>15</v>
      </c>
      <c r="K1121" s="13" t="s">
        <v>16</v>
      </c>
      <c r="L1121" s="13"/>
      <c r="M1121" s="136"/>
    </row>
    <row r="1122" spans="1:13" ht="42.75" customHeight="1">
      <c r="A1122" s="137">
        <f t="shared" si="21"/>
        <v>1122</v>
      </c>
      <c r="B1122" s="140">
        <v>44819</v>
      </c>
      <c r="C1122" s="137" t="s">
        <v>500</v>
      </c>
      <c r="D1122" s="137" t="s">
        <v>229</v>
      </c>
      <c r="E1122" s="137" t="s">
        <v>5453</v>
      </c>
      <c r="F1122" s="140">
        <v>44833</v>
      </c>
      <c r="G1122" s="140">
        <v>44819</v>
      </c>
      <c r="H1122" s="141">
        <v>50000</v>
      </c>
      <c r="I1122" s="141">
        <v>150000</v>
      </c>
      <c r="J1122" s="137" t="s">
        <v>15</v>
      </c>
      <c r="K1122" s="137" t="s">
        <v>16</v>
      </c>
      <c r="L1122" s="137"/>
      <c r="M1122" s="136"/>
    </row>
    <row r="1123" spans="1:13" ht="42.75" customHeight="1">
      <c r="A1123" s="137">
        <f t="shared" si="21"/>
        <v>1123</v>
      </c>
      <c r="B1123" s="12">
        <v>44824</v>
      </c>
      <c r="C1123" s="13" t="s">
        <v>500</v>
      </c>
      <c r="D1123" s="13" t="s">
        <v>503</v>
      </c>
      <c r="E1123" s="13" t="s">
        <v>5454</v>
      </c>
      <c r="F1123" s="12">
        <v>44838</v>
      </c>
      <c r="G1123" s="12">
        <v>44805</v>
      </c>
      <c r="H1123" s="142">
        <v>50000</v>
      </c>
      <c r="I1123" s="142">
        <v>65000</v>
      </c>
      <c r="J1123" s="13" t="s">
        <v>19</v>
      </c>
      <c r="K1123" s="13" t="s">
        <v>16</v>
      </c>
      <c r="L1123" s="13"/>
      <c r="M1123" s="136"/>
    </row>
    <row r="1124" spans="1:13" ht="42.75" customHeight="1">
      <c r="A1124" s="137">
        <f t="shared" si="21"/>
        <v>1124</v>
      </c>
      <c r="B1124" s="140">
        <v>44824</v>
      </c>
      <c r="C1124" s="137" t="s">
        <v>500</v>
      </c>
      <c r="D1124" s="137" t="s">
        <v>569</v>
      </c>
      <c r="E1124" s="137" t="s">
        <v>4208</v>
      </c>
      <c r="F1124" s="140">
        <v>44838</v>
      </c>
      <c r="G1124" s="140">
        <v>44743</v>
      </c>
      <c r="H1124" s="141">
        <v>50000</v>
      </c>
      <c r="I1124" s="141">
        <v>60000</v>
      </c>
      <c r="J1124" s="137" t="s">
        <v>19</v>
      </c>
      <c r="K1124" s="137" t="s">
        <v>16</v>
      </c>
      <c r="L1124" s="137"/>
      <c r="M1124" s="136"/>
    </row>
    <row r="1125" spans="1:13" ht="42.75" customHeight="1">
      <c r="A1125" s="137">
        <f t="shared" si="21"/>
        <v>1125</v>
      </c>
      <c r="B1125" s="12">
        <v>44819</v>
      </c>
      <c r="C1125" s="13" t="s">
        <v>500</v>
      </c>
      <c r="D1125" s="13" t="s">
        <v>62</v>
      </c>
      <c r="E1125" s="13" t="s">
        <v>4539</v>
      </c>
      <c r="F1125" s="12">
        <v>44833</v>
      </c>
      <c r="G1125" s="12">
        <v>44819</v>
      </c>
      <c r="H1125" s="142">
        <v>60000</v>
      </c>
      <c r="I1125" s="142">
        <v>60000</v>
      </c>
      <c r="J1125" s="13" t="s">
        <v>19</v>
      </c>
      <c r="K1125" s="13" t="s">
        <v>16</v>
      </c>
      <c r="L1125" s="13"/>
      <c r="M1125" s="136"/>
    </row>
    <row r="1126" spans="1:13" ht="42.75" customHeight="1">
      <c r="A1126" s="137">
        <f t="shared" si="21"/>
        <v>1126</v>
      </c>
      <c r="B1126" s="140">
        <v>44824</v>
      </c>
      <c r="C1126" s="137" t="s">
        <v>500</v>
      </c>
      <c r="D1126" s="137" t="s">
        <v>534</v>
      </c>
      <c r="E1126" s="137" t="s">
        <v>5455</v>
      </c>
      <c r="F1126" s="140">
        <v>44838</v>
      </c>
      <c r="G1126" s="140">
        <v>44824</v>
      </c>
      <c r="H1126" s="141">
        <v>60000</v>
      </c>
      <c r="I1126" s="141">
        <v>65000</v>
      </c>
      <c r="J1126" s="137" t="s">
        <v>19</v>
      </c>
      <c r="K1126" s="137" t="s">
        <v>16</v>
      </c>
      <c r="L1126" s="137"/>
      <c r="M1126" s="136"/>
    </row>
    <row r="1127" spans="1:13" ht="42.75" customHeight="1">
      <c r="A1127" s="137">
        <f t="shared" si="21"/>
        <v>1127</v>
      </c>
      <c r="B1127" s="12">
        <v>44824</v>
      </c>
      <c r="C1127" s="13" t="s">
        <v>500</v>
      </c>
      <c r="D1127" s="13" t="s">
        <v>5119</v>
      </c>
      <c r="E1127" s="13" t="s">
        <v>5120</v>
      </c>
      <c r="F1127" s="12">
        <v>44838</v>
      </c>
      <c r="G1127" s="12">
        <v>44834</v>
      </c>
      <c r="H1127" s="142">
        <v>80000</v>
      </c>
      <c r="I1127" s="142">
        <v>80000</v>
      </c>
      <c r="J1127" s="13" t="s">
        <v>37</v>
      </c>
      <c r="K1127" s="13" t="s">
        <v>16</v>
      </c>
      <c r="L1127" s="13"/>
      <c r="M1127" s="136"/>
    </row>
    <row r="1128" spans="1:13" ht="42.75" customHeight="1">
      <c r="A1128" s="137">
        <f t="shared" si="21"/>
        <v>1128</v>
      </c>
      <c r="B1128" s="140">
        <v>44824</v>
      </c>
      <c r="C1128" s="137" t="s">
        <v>500</v>
      </c>
      <c r="D1128" s="137" t="s">
        <v>4799</v>
      </c>
      <c r="E1128" s="137" t="s">
        <v>5456</v>
      </c>
      <c r="F1128" s="140">
        <v>44838</v>
      </c>
      <c r="G1128" s="140">
        <v>44743</v>
      </c>
      <c r="H1128" s="141">
        <v>90000</v>
      </c>
      <c r="I1128" s="141">
        <v>100000</v>
      </c>
      <c r="J1128" s="137" t="s">
        <v>19</v>
      </c>
      <c r="K1128" s="137" t="s">
        <v>16</v>
      </c>
      <c r="L1128" s="137"/>
      <c r="M1128" s="136"/>
    </row>
    <row r="1129" spans="1:13" ht="42.75" customHeight="1">
      <c r="A1129" s="137">
        <f t="shared" si="21"/>
        <v>1129</v>
      </c>
      <c r="B1129" s="12">
        <v>44824</v>
      </c>
      <c r="C1129" s="13" t="s">
        <v>500</v>
      </c>
      <c r="D1129" s="13" t="s">
        <v>340</v>
      </c>
      <c r="E1129" s="13" t="s">
        <v>5457</v>
      </c>
      <c r="F1129" s="12">
        <v>44838</v>
      </c>
      <c r="G1129" s="12">
        <v>44824</v>
      </c>
      <c r="H1129" s="142">
        <v>140000</v>
      </c>
      <c r="I1129" s="142">
        <v>150000</v>
      </c>
      <c r="J1129" s="13" t="s">
        <v>19</v>
      </c>
      <c r="K1129" s="13" t="s">
        <v>16</v>
      </c>
      <c r="L1129" s="13"/>
      <c r="M1129" s="136"/>
    </row>
    <row r="1130" spans="1:13" ht="42.75" customHeight="1">
      <c r="A1130" s="137">
        <f t="shared" si="21"/>
        <v>1130</v>
      </c>
      <c r="B1130" s="140">
        <v>44819</v>
      </c>
      <c r="C1130" s="137" t="s">
        <v>500</v>
      </c>
      <c r="D1130" s="137" t="s">
        <v>5458</v>
      </c>
      <c r="E1130" s="137" t="s">
        <v>5382</v>
      </c>
      <c r="F1130" s="140">
        <v>44833</v>
      </c>
      <c r="G1130" s="140">
        <v>44409</v>
      </c>
      <c r="H1130" s="141">
        <v>150000</v>
      </c>
      <c r="I1130" s="141">
        <v>150000</v>
      </c>
      <c r="J1130" s="137" t="s">
        <v>19</v>
      </c>
      <c r="K1130" s="137" t="s">
        <v>16</v>
      </c>
      <c r="L1130" s="137"/>
      <c r="M1130" s="136"/>
    </row>
    <row r="1131" spans="1:13" ht="42.75" customHeight="1">
      <c r="A1131" s="137">
        <f t="shared" si="21"/>
        <v>1131</v>
      </c>
      <c r="B1131" s="12">
        <v>44824</v>
      </c>
      <c r="C1131" s="13" t="s">
        <v>500</v>
      </c>
      <c r="D1131" s="13" t="s">
        <v>35</v>
      </c>
      <c r="E1131" s="13" t="s">
        <v>5459</v>
      </c>
      <c r="F1131" s="12">
        <v>44838</v>
      </c>
      <c r="G1131" s="12">
        <v>44824</v>
      </c>
      <c r="H1131" s="142">
        <v>250000</v>
      </c>
      <c r="I1131" s="142">
        <v>300000</v>
      </c>
      <c r="J1131" s="13" t="s">
        <v>37</v>
      </c>
      <c r="K1131" s="13" t="s">
        <v>16</v>
      </c>
      <c r="L1131" s="13"/>
      <c r="M1131" s="136"/>
    </row>
    <row r="1132" spans="1:13" ht="42.75" customHeight="1">
      <c r="A1132" s="137">
        <f t="shared" si="21"/>
        <v>1132</v>
      </c>
      <c r="B1132" s="140">
        <v>44819</v>
      </c>
      <c r="C1132" s="137" t="s">
        <v>500</v>
      </c>
      <c r="D1132" s="137" t="s">
        <v>62</v>
      </c>
      <c r="E1132" s="137" t="s">
        <v>527</v>
      </c>
      <c r="F1132" s="140">
        <v>44833</v>
      </c>
      <c r="G1132" s="140">
        <v>44819</v>
      </c>
      <c r="H1132" s="141">
        <v>400000</v>
      </c>
      <c r="I1132" s="141">
        <v>425000</v>
      </c>
      <c r="J1132" s="137" t="s">
        <v>19</v>
      </c>
      <c r="K1132" s="137" t="s">
        <v>16</v>
      </c>
      <c r="L1132" s="137"/>
      <c r="M1132" s="136"/>
    </row>
    <row r="1133" spans="1:13" ht="42.75" customHeight="1">
      <c r="A1133" s="137">
        <f t="shared" si="21"/>
        <v>1133</v>
      </c>
      <c r="B1133" s="12">
        <v>44819</v>
      </c>
      <c r="C1133" s="13" t="s">
        <v>500</v>
      </c>
      <c r="D1133" s="13" t="s">
        <v>361</v>
      </c>
      <c r="E1133" s="13" t="s">
        <v>1174</v>
      </c>
      <c r="F1133" s="12">
        <v>44833</v>
      </c>
      <c r="G1133" s="12">
        <v>44743</v>
      </c>
      <c r="H1133" s="142">
        <v>2900000</v>
      </c>
      <c r="I1133" s="142">
        <v>3500000</v>
      </c>
      <c r="J1133" s="13" t="s">
        <v>19</v>
      </c>
      <c r="K1133" s="13" t="s">
        <v>16</v>
      </c>
      <c r="L1133" s="13"/>
      <c r="M1133" s="136"/>
    </row>
    <row r="1134" spans="1:13" ht="42.75" customHeight="1">
      <c r="A1134" s="137">
        <f t="shared" si="21"/>
        <v>1134</v>
      </c>
      <c r="B1134" s="140">
        <v>44806</v>
      </c>
      <c r="C1134" s="137" t="s">
        <v>583</v>
      </c>
      <c r="D1134" s="137" t="s">
        <v>600</v>
      </c>
      <c r="E1134" s="137" t="s">
        <v>5460</v>
      </c>
      <c r="F1134" s="140">
        <v>44823</v>
      </c>
      <c r="G1134" s="140">
        <v>44806</v>
      </c>
      <c r="H1134" s="141">
        <v>43265</v>
      </c>
      <c r="I1134" s="141">
        <v>43265</v>
      </c>
      <c r="J1134" s="137" t="s">
        <v>37</v>
      </c>
      <c r="K1134" s="137" t="s">
        <v>16</v>
      </c>
      <c r="L1134" s="137"/>
      <c r="M1134" s="136"/>
    </row>
    <row r="1135" spans="1:13" ht="42.75" customHeight="1">
      <c r="A1135" s="137">
        <f t="shared" si="21"/>
        <v>1135</v>
      </c>
      <c r="B1135" s="12">
        <v>44811</v>
      </c>
      <c r="C1135" s="13" t="s">
        <v>1031</v>
      </c>
      <c r="D1135" s="13" t="s">
        <v>76</v>
      </c>
      <c r="E1135" s="13" t="s">
        <v>5159</v>
      </c>
      <c r="F1135" s="12">
        <v>44825</v>
      </c>
      <c r="G1135" s="12">
        <v>44819</v>
      </c>
      <c r="H1135" s="142">
        <v>110000</v>
      </c>
      <c r="I1135" s="142">
        <v>110000</v>
      </c>
      <c r="J1135" s="13" t="s">
        <v>19</v>
      </c>
      <c r="K1135" s="13" t="s">
        <v>16</v>
      </c>
      <c r="L1135" s="13"/>
      <c r="M1135" s="136"/>
    </row>
    <row r="1136" spans="1:13" ht="42.75" customHeight="1">
      <c r="A1136" s="137">
        <f t="shared" si="21"/>
        <v>1136</v>
      </c>
      <c r="B1136" s="140">
        <v>44811</v>
      </c>
      <c r="C1136" s="137" t="s">
        <v>1112</v>
      </c>
      <c r="D1136" s="137" t="s">
        <v>5461</v>
      </c>
      <c r="E1136" s="137" t="s">
        <v>5462</v>
      </c>
      <c r="F1136" s="140">
        <v>44825</v>
      </c>
      <c r="G1136" s="140">
        <v>44755</v>
      </c>
      <c r="H1136" s="141">
        <v>20000</v>
      </c>
      <c r="I1136" s="141">
        <v>20000</v>
      </c>
      <c r="J1136" s="137" t="s">
        <v>1619</v>
      </c>
      <c r="K1136" s="137" t="s">
        <v>15</v>
      </c>
      <c r="L1136" s="145" t="s">
        <v>5463</v>
      </c>
      <c r="M1136" s="136"/>
    </row>
    <row r="1137" spans="1:13" ht="42.75" customHeight="1">
      <c r="A1137" s="137">
        <f t="shared" si="21"/>
        <v>1137</v>
      </c>
      <c r="B1137" s="12">
        <v>44825</v>
      </c>
      <c r="C1137" s="13" t="s">
        <v>1112</v>
      </c>
      <c r="D1137" s="13" t="s">
        <v>521</v>
      </c>
      <c r="E1137" s="13" t="s">
        <v>5464</v>
      </c>
      <c r="F1137" s="12">
        <v>44839</v>
      </c>
      <c r="G1137" s="12">
        <v>44805</v>
      </c>
      <c r="H1137" s="142">
        <v>100000</v>
      </c>
      <c r="I1137" s="142">
        <v>500000</v>
      </c>
      <c r="J1137" s="13" t="s">
        <v>73</v>
      </c>
      <c r="K1137" s="13" t="s">
        <v>16</v>
      </c>
      <c r="L1137" s="13"/>
      <c r="M1137" s="136"/>
    </row>
    <row r="1138" spans="1:13" ht="42.75" customHeight="1">
      <c r="A1138" s="137">
        <f t="shared" si="21"/>
        <v>1138</v>
      </c>
      <c r="B1138" s="140">
        <v>44825</v>
      </c>
      <c r="C1138" s="137" t="s">
        <v>1112</v>
      </c>
      <c r="D1138" s="137" t="s">
        <v>123</v>
      </c>
      <c r="E1138" s="137" t="s">
        <v>5465</v>
      </c>
      <c r="F1138" s="140">
        <v>44839</v>
      </c>
      <c r="G1138" s="140">
        <v>44805</v>
      </c>
      <c r="H1138" s="141">
        <v>350000</v>
      </c>
      <c r="I1138" s="141">
        <v>750000</v>
      </c>
      <c r="J1138" s="137" t="s">
        <v>73</v>
      </c>
      <c r="K1138" s="137" t="s">
        <v>16</v>
      </c>
      <c r="L1138" s="137"/>
      <c r="M1138" s="136"/>
    </row>
    <row r="1139" spans="1:13" ht="42.75" customHeight="1">
      <c r="A1139" s="137">
        <f t="shared" si="21"/>
        <v>1139</v>
      </c>
      <c r="B1139" s="12">
        <v>44818</v>
      </c>
      <c r="C1139" s="13" t="s">
        <v>1198</v>
      </c>
      <c r="D1139" s="13" t="s">
        <v>4621</v>
      </c>
      <c r="E1139" s="13" t="s">
        <v>4622</v>
      </c>
      <c r="F1139" s="12">
        <v>44832</v>
      </c>
      <c r="G1139" s="12">
        <v>44835</v>
      </c>
      <c r="H1139" s="142">
        <v>25000</v>
      </c>
      <c r="I1139" s="142">
        <v>35000</v>
      </c>
      <c r="J1139" s="13" t="s">
        <v>19</v>
      </c>
      <c r="K1139" s="13" t="s">
        <v>16</v>
      </c>
      <c r="L1139" s="13"/>
      <c r="M1139" s="136"/>
    </row>
    <row r="1140" spans="1:13" ht="42.75" customHeight="1">
      <c r="A1140" s="137">
        <f t="shared" si="21"/>
        <v>1140</v>
      </c>
      <c r="B1140" s="140">
        <v>44820</v>
      </c>
      <c r="C1140" s="137" t="s">
        <v>1198</v>
      </c>
      <c r="D1140" s="137" t="s">
        <v>5466</v>
      </c>
      <c r="E1140" s="137" t="s">
        <v>5467</v>
      </c>
      <c r="F1140" s="140">
        <v>44834</v>
      </c>
      <c r="G1140" s="140">
        <v>44655</v>
      </c>
      <c r="H1140" s="141">
        <v>25225</v>
      </c>
      <c r="I1140" s="141">
        <v>25225</v>
      </c>
      <c r="J1140" s="137" t="s">
        <v>37</v>
      </c>
      <c r="K1140" s="137" t="s">
        <v>16</v>
      </c>
      <c r="L1140" s="137"/>
      <c r="M1140" s="136"/>
    </row>
    <row r="1141" spans="1:13" ht="42.75" customHeight="1">
      <c r="A1141" s="137">
        <f t="shared" si="21"/>
        <v>1141</v>
      </c>
      <c r="B1141" s="12">
        <v>44818</v>
      </c>
      <c r="C1141" s="13" t="s">
        <v>1198</v>
      </c>
      <c r="D1141" s="13" t="s">
        <v>1254</v>
      </c>
      <c r="E1141" s="13" t="s">
        <v>1988</v>
      </c>
      <c r="F1141" s="12">
        <v>44832</v>
      </c>
      <c r="G1141" s="12">
        <v>44835</v>
      </c>
      <c r="H1141" s="142">
        <v>30000</v>
      </c>
      <c r="I1141" s="142">
        <v>40000</v>
      </c>
      <c r="J1141" s="13" t="s">
        <v>19</v>
      </c>
      <c r="K1141" s="13" t="s">
        <v>16</v>
      </c>
      <c r="L1141" s="13"/>
      <c r="M1141" s="136"/>
    </row>
    <row r="1142" spans="1:13" ht="42.75" customHeight="1">
      <c r="A1142" s="137">
        <f t="shared" si="21"/>
        <v>1142</v>
      </c>
      <c r="B1142" s="140">
        <v>44818</v>
      </c>
      <c r="C1142" s="137" t="s">
        <v>1198</v>
      </c>
      <c r="D1142" s="137" t="s">
        <v>129</v>
      </c>
      <c r="E1142" s="137" t="s">
        <v>5468</v>
      </c>
      <c r="F1142" s="140">
        <v>44832</v>
      </c>
      <c r="G1142" s="140">
        <v>44835</v>
      </c>
      <c r="H1142" s="141">
        <v>35000</v>
      </c>
      <c r="I1142" s="141">
        <v>45000</v>
      </c>
      <c r="J1142" s="137" t="s">
        <v>19</v>
      </c>
      <c r="K1142" s="137" t="s">
        <v>16</v>
      </c>
      <c r="L1142" s="137"/>
      <c r="M1142" s="136"/>
    </row>
    <row r="1143" spans="1:13" ht="42.75" customHeight="1">
      <c r="A1143" s="137">
        <f t="shared" si="21"/>
        <v>1143</v>
      </c>
      <c r="B1143" s="12">
        <v>44824</v>
      </c>
      <c r="C1143" s="13" t="s">
        <v>1198</v>
      </c>
      <c r="D1143" s="13" t="s">
        <v>5383</v>
      </c>
      <c r="E1143" s="13" t="s">
        <v>198</v>
      </c>
      <c r="F1143" s="12">
        <v>44838</v>
      </c>
      <c r="G1143" s="12">
        <v>44835</v>
      </c>
      <c r="H1143" s="142">
        <v>55000</v>
      </c>
      <c r="I1143" s="142">
        <v>65000</v>
      </c>
      <c r="J1143" s="13" t="s">
        <v>73</v>
      </c>
      <c r="K1143" s="13" t="s">
        <v>16</v>
      </c>
      <c r="L1143" s="13"/>
      <c r="M1143" s="136"/>
    </row>
    <row r="1144" spans="1:13" ht="42.75" customHeight="1">
      <c r="A1144" s="137">
        <f t="shared" si="21"/>
        <v>1144</v>
      </c>
      <c r="B1144" s="140">
        <v>44818</v>
      </c>
      <c r="C1144" s="137" t="s">
        <v>1198</v>
      </c>
      <c r="D1144" s="137" t="s">
        <v>123</v>
      </c>
      <c r="E1144" s="137" t="s">
        <v>5469</v>
      </c>
      <c r="F1144" s="140">
        <v>44832</v>
      </c>
      <c r="G1144" s="140">
        <v>44835</v>
      </c>
      <c r="H1144" s="141">
        <v>540000</v>
      </c>
      <c r="I1144" s="141">
        <v>550000</v>
      </c>
      <c r="J1144" s="137" t="s">
        <v>19</v>
      </c>
      <c r="K1144" s="137" t="s">
        <v>16</v>
      </c>
      <c r="L1144" s="137"/>
      <c r="M1144" s="136"/>
    </row>
    <row r="1145" spans="1:13" ht="42.75" customHeight="1">
      <c r="A1145" s="137">
        <f t="shared" si="21"/>
        <v>1145</v>
      </c>
      <c r="B1145" s="12">
        <v>44824</v>
      </c>
      <c r="C1145" s="13" t="s">
        <v>1276</v>
      </c>
      <c r="D1145" s="13" t="s">
        <v>5470</v>
      </c>
      <c r="E1145" s="13" t="s">
        <v>1347</v>
      </c>
      <c r="F1145" s="12">
        <v>44838</v>
      </c>
      <c r="G1145" s="12">
        <v>44839</v>
      </c>
      <c r="H1145" s="142">
        <v>25000</v>
      </c>
      <c r="I1145" s="142">
        <v>35000</v>
      </c>
      <c r="J1145" s="13" t="s">
        <v>15</v>
      </c>
      <c r="K1145" s="13" t="s">
        <v>16</v>
      </c>
      <c r="L1145" s="13"/>
      <c r="M1145" s="136"/>
    </row>
    <row r="1146" spans="1:13" ht="42.75" customHeight="1">
      <c r="A1146" s="137">
        <f t="shared" si="21"/>
        <v>1146</v>
      </c>
      <c r="B1146" s="140">
        <v>44818</v>
      </c>
      <c r="C1146" s="137" t="s">
        <v>1276</v>
      </c>
      <c r="D1146" s="137" t="s">
        <v>1361</v>
      </c>
      <c r="E1146" s="137" t="s">
        <v>1320</v>
      </c>
      <c r="F1146" s="140">
        <v>44832</v>
      </c>
      <c r="G1146" s="140">
        <v>44834</v>
      </c>
      <c r="H1146" s="141">
        <v>150000</v>
      </c>
      <c r="I1146" s="141">
        <v>150000</v>
      </c>
      <c r="J1146" s="137" t="s">
        <v>19</v>
      </c>
      <c r="K1146" s="137" t="s">
        <v>16</v>
      </c>
      <c r="L1146" s="137"/>
      <c r="M1146" s="136"/>
    </row>
    <row r="1147" spans="1:13" ht="42.75" customHeight="1">
      <c r="A1147" s="137">
        <f t="shared" si="21"/>
        <v>1147</v>
      </c>
      <c r="B1147" s="12">
        <v>44805</v>
      </c>
      <c r="C1147" s="13" t="s">
        <v>1535</v>
      </c>
      <c r="D1147" s="13" t="s">
        <v>5471</v>
      </c>
      <c r="E1147" s="13" t="s">
        <v>5206</v>
      </c>
      <c r="F1147" s="12">
        <v>44820</v>
      </c>
      <c r="G1147" s="12">
        <v>44819</v>
      </c>
      <c r="H1147" s="142">
        <v>50000</v>
      </c>
      <c r="I1147" s="142">
        <v>70000</v>
      </c>
      <c r="J1147" s="13" t="s">
        <v>15</v>
      </c>
      <c r="K1147" s="13" t="s">
        <v>16</v>
      </c>
      <c r="L1147" s="13"/>
      <c r="M1147" s="136"/>
    </row>
    <row r="1148" spans="1:13" ht="42.75" customHeight="1">
      <c r="A1148" s="137">
        <f t="shared" si="21"/>
        <v>1148</v>
      </c>
      <c r="B1148" s="140">
        <v>44817</v>
      </c>
      <c r="C1148" s="137" t="s">
        <v>1535</v>
      </c>
      <c r="D1148" s="137" t="s">
        <v>1574</v>
      </c>
      <c r="E1148" s="137" t="s">
        <v>5472</v>
      </c>
      <c r="F1148" s="140">
        <v>44831</v>
      </c>
      <c r="G1148" s="140">
        <v>44396</v>
      </c>
      <c r="H1148" s="141">
        <v>55000</v>
      </c>
      <c r="I1148" s="141">
        <v>65000</v>
      </c>
      <c r="J1148" s="137" t="s">
        <v>16</v>
      </c>
      <c r="K1148" s="137" t="s">
        <v>16</v>
      </c>
      <c r="L1148" s="145" t="s">
        <v>5452</v>
      </c>
      <c r="M1148" s="136"/>
    </row>
    <row r="1149" spans="1:13" ht="42.75" customHeight="1">
      <c r="A1149" s="137">
        <f t="shared" si="21"/>
        <v>1149</v>
      </c>
      <c r="B1149" s="12">
        <v>44809</v>
      </c>
      <c r="C1149" s="13" t="s">
        <v>1535</v>
      </c>
      <c r="D1149" s="13" t="s">
        <v>1541</v>
      </c>
      <c r="E1149" s="13" t="s">
        <v>1573</v>
      </c>
      <c r="F1149" s="12">
        <v>44823</v>
      </c>
      <c r="G1149" s="12">
        <v>44819</v>
      </c>
      <c r="H1149" s="142">
        <v>78000</v>
      </c>
      <c r="I1149" s="142">
        <v>105000</v>
      </c>
      <c r="J1149" s="13" t="s">
        <v>19</v>
      </c>
      <c r="K1149" s="13" t="s">
        <v>16</v>
      </c>
      <c r="L1149" s="13"/>
      <c r="M1149" s="136"/>
    </row>
    <row r="1150" spans="1:13" ht="42.75" customHeight="1">
      <c r="A1150" s="137">
        <f t="shared" si="21"/>
        <v>1150</v>
      </c>
      <c r="B1150" s="140">
        <v>44824</v>
      </c>
      <c r="C1150" s="137" t="s">
        <v>1774</v>
      </c>
      <c r="D1150" s="137" t="s">
        <v>1805</v>
      </c>
      <c r="E1150" s="137" t="s">
        <v>5144</v>
      </c>
      <c r="F1150" s="140">
        <v>44838</v>
      </c>
      <c r="G1150" s="140">
        <v>44404</v>
      </c>
      <c r="H1150" s="141">
        <v>25000</v>
      </c>
      <c r="I1150" s="141">
        <v>40000</v>
      </c>
      <c r="J1150" s="137" t="s">
        <v>19</v>
      </c>
      <c r="K1150" s="137" t="s">
        <v>16</v>
      </c>
      <c r="L1150" s="137"/>
      <c r="M1150" s="136"/>
    </row>
    <row r="1151" spans="1:13" ht="42.75" customHeight="1">
      <c r="A1151" s="137">
        <f t="shared" si="21"/>
        <v>1151</v>
      </c>
      <c r="B1151" s="12">
        <v>44824</v>
      </c>
      <c r="C1151" s="13" t="s">
        <v>1774</v>
      </c>
      <c r="D1151" s="13" t="s">
        <v>5239</v>
      </c>
      <c r="E1151" s="13" t="s">
        <v>5473</v>
      </c>
      <c r="F1151" s="12">
        <v>44838</v>
      </c>
      <c r="G1151" s="12">
        <v>44444</v>
      </c>
      <c r="H1151" s="142">
        <v>100000</v>
      </c>
      <c r="I1151" s="142">
        <v>600000</v>
      </c>
      <c r="J1151" s="13" t="s">
        <v>19</v>
      </c>
      <c r="K1151" s="13" t="s">
        <v>16</v>
      </c>
      <c r="L1151" s="13"/>
      <c r="M1151" s="136"/>
    </row>
    <row r="1152" spans="1:13" ht="42.75" customHeight="1">
      <c r="A1152" s="137">
        <f t="shared" si="21"/>
        <v>1152</v>
      </c>
      <c r="B1152" s="140">
        <v>44816</v>
      </c>
      <c r="C1152" s="137" t="s">
        <v>1812</v>
      </c>
      <c r="D1152" s="137" t="s">
        <v>259</v>
      </c>
      <c r="E1152" s="137" t="s">
        <v>5474</v>
      </c>
      <c r="F1152" s="140">
        <v>44830</v>
      </c>
      <c r="G1152" s="140">
        <v>44802</v>
      </c>
      <c r="H1152" s="141">
        <v>307440</v>
      </c>
      <c r="I1152" s="141">
        <v>307440</v>
      </c>
      <c r="J1152" s="137" t="s">
        <v>19</v>
      </c>
      <c r="K1152" s="137" t="s">
        <v>16</v>
      </c>
      <c r="L1152" s="137"/>
      <c r="M1152" s="136"/>
    </row>
    <row r="1153" spans="1:13" ht="42.75" customHeight="1">
      <c r="A1153" s="137">
        <f t="shared" si="21"/>
        <v>1153</v>
      </c>
      <c r="B1153" s="12">
        <v>44813</v>
      </c>
      <c r="C1153" s="13" t="s">
        <v>1890</v>
      </c>
      <c r="D1153" s="13" t="s">
        <v>5475</v>
      </c>
      <c r="E1153" s="13" t="s">
        <v>5476</v>
      </c>
      <c r="F1153" s="12">
        <v>44827</v>
      </c>
      <c r="G1153" s="12">
        <v>44830</v>
      </c>
      <c r="H1153" s="142">
        <v>90000</v>
      </c>
      <c r="I1153" s="142">
        <v>90000</v>
      </c>
      <c r="J1153" s="13" t="s">
        <v>37</v>
      </c>
      <c r="K1153" s="13" t="s">
        <v>16</v>
      </c>
      <c r="L1153" s="13"/>
      <c r="M1153" s="136"/>
    </row>
    <row r="1154" spans="1:13" ht="42.75" customHeight="1">
      <c r="A1154" s="137">
        <f t="shared" si="21"/>
        <v>1154</v>
      </c>
      <c r="B1154" s="140">
        <v>44813</v>
      </c>
      <c r="C1154" s="137" t="s">
        <v>1890</v>
      </c>
      <c r="D1154" s="137" t="s">
        <v>5477</v>
      </c>
      <c r="E1154" s="137" t="s">
        <v>5478</v>
      </c>
      <c r="F1154" s="140">
        <v>44827</v>
      </c>
      <c r="G1154" s="140">
        <v>44830</v>
      </c>
      <c r="H1154" s="141">
        <v>90000</v>
      </c>
      <c r="I1154" s="141">
        <v>90000</v>
      </c>
      <c r="J1154" s="137" t="s">
        <v>15</v>
      </c>
      <c r="K1154" s="137" t="s">
        <v>16</v>
      </c>
      <c r="L1154" s="137"/>
      <c r="M1154" s="136"/>
    </row>
    <row r="1155" spans="1:13" ht="42.75" customHeight="1">
      <c r="A1155" s="137">
        <f t="shared" si="21"/>
        <v>1155</v>
      </c>
      <c r="B1155" s="12">
        <v>44813</v>
      </c>
      <c r="C1155" s="13" t="s">
        <v>1890</v>
      </c>
      <c r="D1155" s="13" t="s">
        <v>5479</v>
      </c>
      <c r="E1155" s="13" t="s">
        <v>5480</v>
      </c>
      <c r="F1155" s="12">
        <v>44827</v>
      </c>
      <c r="G1155" s="12">
        <v>44830</v>
      </c>
      <c r="H1155" s="142">
        <v>90000</v>
      </c>
      <c r="I1155" s="142">
        <v>90000</v>
      </c>
      <c r="J1155" s="13" t="s">
        <v>15</v>
      </c>
      <c r="K1155" s="13" t="s">
        <v>16</v>
      </c>
      <c r="L1155" s="13"/>
      <c r="M1155" s="136"/>
    </row>
    <row r="1156" spans="1:13" ht="42.75" customHeight="1">
      <c r="A1156" s="137">
        <f t="shared" si="21"/>
        <v>1156</v>
      </c>
      <c r="B1156" s="140">
        <v>44813</v>
      </c>
      <c r="C1156" s="137" t="s">
        <v>1890</v>
      </c>
      <c r="D1156" s="137" t="s">
        <v>5481</v>
      </c>
      <c r="E1156" s="137" t="s">
        <v>5480</v>
      </c>
      <c r="F1156" s="140">
        <v>44827</v>
      </c>
      <c r="G1156" s="140">
        <v>44830</v>
      </c>
      <c r="H1156" s="141">
        <v>90000</v>
      </c>
      <c r="I1156" s="141">
        <v>90000</v>
      </c>
      <c r="J1156" s="137" t="s">
        <v>15</v>
      </c>
      <c r="K1156" s="137" t="s">
        <v>16</v>
      </c>
      <c r="L1156" s="137"/>
      <c r="M1156" s="136"/>
    </row>
    <row r="1157" spans="1:13" ht="42.75" customHeight="1">
      <c r="A1157" s="137">
        <f t="shared" si="21"/>
        <v>1157</v>
      </c>
      <c r="B1157" s="12">
        <v>44813</v>
      </c>
      <c r="C1157" s="13" t="s">
        <v>1890</v>
      </c>
      <c r="D1157" s="13" t="s">
        <v>4932</v>
      </c>
      <c r="E1157" s="13" t="s">
        <v>5480</v>
      </c>
      <c r="F1157" s="12">
        <v>44827</v>
      </c>
      <c r="G1157" s="12">
        <v>44830</v>
      </c>
      <c r="H1157" s="142">
        <v>90000</v>
      </c>
      <c r="I1157" s="142">
        <v>90000</v>
      </c>
      <c r="J1157" s="13" t="s">
        <v>15</v>
      </c>
      <c r="K1157" s="13" t="s">
        <v>16</v>
      </c>
      <c r="L1157" s="13"/>
      <c r="M1157" s="136"/>
    </row>
    <row r="1158" spans="1:13" ht="42.75" customHeight="1">
      <c r="A1158" s="137">
        <f t="shared" si="21"/>
        <v>1158</v>
      </c>
      <c r="B1158" s="140">
        <v>44813</v>
      </c>
      <c r="C1158" s="137" t="s">
        <v>1890</v>
      </c>
      <c r="D1158" s="137" t="s">
        <v>5482</v>
      </c>
      <c r="E1158" s="137" t="s">
        <v>5483</v>
      </c>
      <c r="F1158" s="140">
        <v>44827</v>
      </c>
      <c r="G1158" s="140">
        <v>44830</v>
      </c>
      <c r="H1158" s="141">
        <v>90000</v>
      </c>
      <c r="I1158" s="141">
        <v>90000</v>
      </c>
      <c r="J1158" s="137" t="s">
        <v>15</v>
      </c>
      <c r="K1158" s="137" t="s">
        <v>16</v>
      </c>
      <c r="L1158" s="137"/>
      <c r="M1158" s="136"/>
    </row>
    <row r="1159" spans="1:13" ht="42.75" customHeight="1">
      <c r="A1159" s="137">
        <f t="shared" si="21"/>
        <v>1159</v>
      </c>
      <c r="B1159" s="12">
        <v>44816</v>
      </c>
      <c r="C1159" s="13" t="s">
        <v>1890</v>
      </c>
      <c r="D1159" s="13" t="s">
        <v>5484</v>
      </c>
      <c r="E1159" s="13" t="s">
        <v>5480</v>
      </c>
      <c r="F1159" s="12">
        <v>44830</v>
      </c>
      <c r="G1159" s="12">
        <v>44830</v>
      </c>
      <c r="H1159" s="142">
        <v>90000</v>
      </c>
      <c r="I1159" s="142">
        <v>90000</v>
      </c>
      <c r="J1159" s="13" t="s">
        <v>15</v>
      </c>
      <c r="K1159" s="13" t="s">
        <v>16</v>
      </c>
      <c r="L1159" s="13"/>
      <c r="M1159" s="136"/>
    </row>
    <row r="1160" spans="1:13" ht="42.75" customHeight="1">
      <c r="A1160" s="137">
        <f t="shared" si="21"/>
        <v>1160</v>
      </c>
      <c r="B1160" s="140">
        <v>44813</v>
      </c>
      <c r="C1160" s="137" t="s">
        <v>1890</v>
      </c>
      <c r="D1160" s="137" t="s">
        <v>2159</v>
      </c>
      <c r="E1160" s="137" t="s">
        <v>5485</v>
      </c>
      <c r="F1160" s="140">
        <v>44827</v>
      </c>
      <c r="G1160" s="140">
        <v>44830</v>
      </c>
      <c r="H1160" s="141">
        <v>98000</v>
      </c>
      <c r="I1160" s="141">
        <v>98000</v>
      </c>
      <c r="J1160" s="137" t="s">
        <v>37</v>
      </c>
      <c r="K1160" s="137" t="s">
        <v>16</v>
      </c>
      <c r="L1160" s="137"/>
      <c r="M1160" s="136"/>
    </row>
    <row r="1161" spans="1:13" ht="42.75" customHeight="1">
      <c r="A1161" s="137">
        <f t="shared" si="21"/>
        <v>1161</v>
      </c>
      <c r="B1161" s="12">
        <v>44813</v>
      </c>
      <c r="C1161" s="13" t="s">
        <v>1890</v>
      </c>
      <c r="D1161" s="13" t="s">
        <v>4929</v>
      </c>
      <c r="E1161" s="13" t="s">
        <v>5480</v>
      </c>
      <c r="F1161" s="12">
        <v>44827</v>
      </c>
      <c r="G1161" s="12">
        <v>44830</v>
      </c>
      <c r="H1161" s="142">
        <v>120000</v>
      </c>
      <c r="I1161" s="142">
        <v>120000</v>
      </c>
      <c r="J1161" s="13" t="s">
        <v>15</v>
      </c>
      <c r="K1161" s="13" t="s">
        <v>16</v>
      </c>
      <c r="L1161" s="13"/>
      <c r="M1161" s="136"/>
    </row>
    <row r="1162" spans="1:13" ht="42.75" customHeight="1">
      <c r="A1162" s="137">
        <f t="shared" si="21"/>
        <v>1162</v>
      </c>
      <c r="B1162" s="140">
        <v>44813</v>
      </c>
      <c r="C1162" s="137" t="s">
        <v>1890</v>
      </c>
      <c r="D1162" s="137" t="s">
        <v>4562</v>
      </c>
      <c r="E1162" s="137" t="s">
        <v>5480</v>
      </c>
      <c r="F1162" s="140">
        <v>44827</v>
      </c>
      <c r="G1162" s="140">
        <v>44830</v>
      </c>
      <c r="H1162" s="141">
        <v>120000</v>
      </c>
      <c r="I1162" s="141">
        <v>120000</v>
      </c>
      <c r="J1162" s="137" t="s">
        <v>15</v>
      </c>
      <c r="K1162" s="137" t="s">
        <v>16</v>
      </c>
      <c r="L1162" s="137"/>
      <c r="M1162" s="136"/>
    </row>
    <row r="1163" spans="1:13" ht="42.75" customHeight="1">
      <c r="A1163" s="137">
        <f t="shared" si="21"/>
        <v>1163</v>
      </c>
      <c r="B1163" s="12">
        <v>44813</v>
      </c>
      <c r="C1163" s="13" t="s">
        <v>1890</v>
      </c>
      <c r="D1163" s="13" t="s">
        <v>2081</v>
      </c>
      <c r="E1163" s="13" t="s">
        <v>5483</v>
      </c>
      <c r="F1163" s="12">
        <v>44827</v>
      </c>
      <c r="G1163" s="12">
        <v>44830</v>
      </c>
      <c r="H1163" s="142">
        <v>120000</v>
      </c>
      <c r="I1163" s="142">
        <v>120000</v>
      </c>
      <c r="J1163" s="13" t="s">
        <v>15</v>
      </c>
      <c r="K1163" s="13" t="s">
        <v>16</v>
      </c>
      <c r="L1163" s="13"/>
      <c r="M1163" s="136"/>
    </row>
    <row r="1164" spans="1:13" ht="42.75" customHeight="1">
      <c r="A1164" s="137">
        <f t="shared" si="21"/>
        <v>1164</v>
      </c>
      <c r="B1164" s="140">
        <v>44813</v>
      </c>
      <c r="C1164" s="137" t="s">
        <v>1890</v>
      </c>
      <c r="D1164" s="137" t="s">
        <v>1982</v>
      </c>
      <c r="E1164" s="137" t="s">
        <v>2083</v>
      </c>
      <c r="F1164" s="140">
        <v>44827</v>
      </c>
      <c r="G1164" s="140">
        <v>44896</v>
      </c>
      <c r="H1164" s="141">
        <v>154000</v>
      </c>
      <c r="I1164" s="141">
        <v>154000</v>
      </c>
      <c r="J1164" s="137" t="s">
        <v>37</v>
      </c>
      <c r="K1164" s="137" t="s">
        <v>16</v>
      </c>
      <c r="L1164" s="137"/>
      <c r="M1164" s="136"/>
    </row>
    <row r="1165" spans="1:13" ht="42.75" customHeight="1">
      <c r="A1165" s="137">
        <f t="shared" si="21"/>
        <v>1165</v>
      </c>
      <c r="B1165" s="12">
        <v>44813</v>
      </c>
      <c r="C1165" s="13" t="s">
        <v>1890</v>
      </c>
      <c r="D1165" s="13" t="s">
        <v>5486</v>
      </c>
      <c r="E1165" s="13" t="s">
        <v>1678</v>
      </c>
      <c r="F1165" s="12">
        <v>44827</v>
      </c>
      <c r="G1165" s="12">
        <v>44830</v>
      </c>
      <c r="H1165" s="142">
        <v>285000</v>
      </c>
      <c r="I1165" s="142">
        <v>285000</v>
      </c>
      <c r="J1165" s="13" t="s">
        <v>15</v>
      </c>
      <c r="K1165" s="13" t="s">
        <v>16</v>
      </c>
      <c r="L1165" s="13"/>
      <c r="M1165" s="136"/>
    </row>
    <row r="1166" spans="1:13" ht="42.75" customHeight="1">
      <c r="A1166" s="137">
        <f t="shared" si="21"/>
        <v>1166</v>
      </c>
      <c r="B1166" s="140">
        <v>44813</v>
      </c>
      <c r="C1166" s="137" t="s">
        <v>1890</v>
      </c>
      <c r="D1166" s="137" t="s">
        <v>521</v>
      </c>
      <c r="E1166" s="137" t="s">
        <v>1988</v>
      </c>
      <c r="F1166" s="140">
        <v>44827</v>
      </c>
      <c r="G1166" s="140">
        <v>44835</v>
      </c>
      <c r="H1166" s="141">
        <v>443737</v>
      </c>
      <c r="I1166" s="141">
        <v>443737</v>
      </c>
      <c r="J1166" s="137" t="s">
        <v>73</v>
      </c>
      <c r="K1166" s="137" t="s">
        <v>16</v>
      </c>
      <c r="L1166" s="137"/>
      <c r="M1166" s="136"/>
    </row>
    <row r="1167" spans="1:13" ht="42.75" customHeight="1">
      <c r="A1167" s="137">
        <f t="shared" si="21"/>
        <v>1167</v>
      </c>
      <c r="B1167" s="12">
        <v>44813</v>
      </c>
      <c r="C1167" s="13" t="s">
        <v>1890</v>
      </c>
      <c r="D1167" s="13" t="s">
        <v>125</v>
      </c>
      <c r="E1167" s="13" t="s">
        <v>5487</v>
      </c>
      <c r="F1167" s="12">
        <v>44827</v>
      </c>
      <c r="G1167" s="12">
        <v>44835</v>
      </c>
      <c r="H1167" s="142">
        <v>668005</v>
      </c>
      <c r="I1167" s="142">
        <v>668005</v>
      </c>
      <c r="J1167" s="13" t="s">
        <v>73</v>
      </c>
      <c r="K1167" s="13" t="s">
        <v>16</v>
      </c>
      <c r="L1167" s="13"/>
      <c r="M1167" s="136"/>
    </row>
    <row r="1168" spans="1:13" ht="42.75" customHeight="1">
      <c r="A1168" s="137">
        <f t="shared" si="21"/>
        <v>1168</v>
      </c>
      <c r="B1168" s="140">
        <v>44817</v>
      </c>
      <c r="C1168" s="137" t="s">
        <v>2329</v>
      </c>
      <c r="D1168" s="137" t="s">
        <v>569</v>
      </c>
      <c r="E1168" s="137" t="s">
        <v>2254</v>
      </c>
      <c r="F1168" s="140">
        <v>44831</v>
      </c>
      <c r="G1168" s="140">
        <v>44743</v>
      </c>
      <c r="H1168" s="141">
        <v>25000</v>
      </c>
      <c r="I1168" s="141">
        <v>40000</v>
      </c>
      <c r="J1168" s="137" t="s">
        <v>19</v>
      </c>
      <c r="K1168" s="137" t="s">
        <v>16</v>
      </c>
      <c r="L1168" s="137"/>
      <c r="M1168" s="136"/>
    </row>
    <row r="1169" spans="1:13" ht="42.75" customHeight="1">
      <c r="A1169" s="137">
        <f t="shared" si="21"/>
        <v>1169</v>
      </c>
      <c r="B1169" s="12">
        <v>44817</v>
      </c>
      <c r="C1169" s="13" t="s">
        <v>2329</v>
      </c>
      <c r="D1169" s="13" t="s">
        <v>3214</v>
      </c>
      <c r="E1169" s="13" t="s">
        <v>996</v>
      </c>
      <c r="F1169" s="12">
        <v>44831</v>
      </c>
      <c r="G1169" s="12">
        <v>44743</v>
      </c>
      <c r="H1169" s="142">
        <v>25000</v>
      </c>
      <c r="I1169" s="142">
        <v>120000</v>
      </c>
      <c r="J1169" s="13" t="s">
        <v>19</v>
      </c>
      <c r="K1169" s="13" t="s">
        <v>16</v>
      </c>
      <c r="L1169" s="13"/>
      <c r="M1169" s="136"/>
    </row>
    <row r="1170" spans="1:13" ht="42.75" customHeight="1">
      <c r="A1170" s="137">
        <f t="shared" si="21"/>
        <v>1170</v>
      </c>
      <c r="B1170" s="140">
        <v>44817</v>
      </c>
      <c r="C1170" s="137" t="s">
        <v>2329</v>
      </c>
      <c r="D1170" s="137" t="s">
        <v>4799</v>
      </c>
      <c r="E1170" s="137" t="s">
        <v>5268</v>
      </c>
      <c r="F1170" s="140">
        <v>44831</v>
      </c>
      <c r="G1170" s="140">
        <v>44743</v>
      </c>
      <c r="H1170" s="141">
        <v>25000</v>
      </c>
      <c r="I1170" s="141">
        <v>160000</v>
      </c>
      <c r="J1170" s="137" t="s">
        <v>19</v>
      </c>
      <c r="K1170" s="137" t="s">
        <v>16</v>
      </c>
      <c r="L1170" s="137"/>
      <c r="M1170" s="136"/>
    </row>
    <row r="1171" spans="1:13" ht="42.75" customHeight="1">
      <c r="A1171" s="137">
        <f t="shared" si="21"/>
        <v>1171</v>
      </c>
      <c r="B1171" s="12">
        <v>44817</v>
      </c>
      <c r="C1171" s="13" t="s">
        <v>2329</v>
      </c>
      <c r="D1171" s="13" t="s">
        <v>849</v>
      </c>
      <c r="E1171" s="13" t="s">
        <v>5269</v>
      </c>
      <c r="F1171" s="12">
        <v>44831</v>
      </c>
      <c r="G1171" s="12">
        <v>44743</v>
      </c>
      <c r="H1171" s="142">
        <v>25000</v>
      </c>
      <c r="I1171" s="142">
        <v>120000</v>
      </c>
      <c r="J1171" s="13" t="s">
        <v>19</v>
      </c>
      <c r="K1171" s="13" t="s">
        <v>16</v>
      </c>
      <c r="L1171" s="13"/>
      <c r="M1171" s="136"/>
    </row>
    <row r="1172" spans="1:13" ht="42.75" customHeight="1">
      <c r="A1172" s="137">
        <f t="shared" si="21"/>
        <v>1172</v>
      </c>
      <c r="B1172" s="140">
        <v>44817</v>
      </c>
      <c r="C1172" s="137" t="s">
        <v>2329</v>
      </c>
      <c r="D1172" s="137" t="s">
        <v>192</v>
      </c>
      <c r="E1172" s="137" t="s">
        <v>4605</v>
      </c>
      <c r="F1172" s="140">
        <v>44831</v>
      </c>
      <c r="G1172" s="140">
        <v>44743</v>
      </c>
      <c r="H1172" s="141">
        <v>25000</v>
      </c>
      <c r="I1172" s="141">
        <v>150000</v>
      </c>
      <c r="J1172" s="137" t="s">
        <v>19</v>
      </c>
      <c r="K1172" s="137" t="s">
        <v>16</v>
      </c>
      <c r="L1172" s="137"/>
      <c r="M1172" s="136"/>
    </row>
    <row r="1173" spans="1:13" ht="42.75" customHeight="1">
      <c r="A1173" s="137">
        <f t="shared" si="21"/>
        <v>1173</v>
      </c>
      <c r="B1173" s="12">
        <v>44817</v>
      </c>
      <c r="C1173" s="13" t="s">
        <v>2329</v>
      </c>
      <c r="D1173" s="13" t="s">
        <v>256</v>
      </c>
      <c r="E1173" s="13" t="s">
        <v>2066</v>
      </c>
      <c r="F1173" s="12">
        <v>44831</v>
      </c>
      <c r="G1173" s="12">
        <v>44743</v>
      </c>
      <c r="H1173" s="142">
        <v>60000</v>
      </c>
      <c r="I1173" s="142">
        <v>200000</v>
      </c>
      <c r="J1173" s="13" t="s">
        <v>19</v>
      </c>
      <c r="K1173" s="13" t="s">
        <v>16</v>
      </c>
      <c r="L1173" s="13"/>
      <c r="M1173" s="136"/>
    </row>
    <row r="1174" spans="1:13" ht="42.75" customHeight="1">
      <c r="A1174" s="137">
        <f t="shared" si="21"/>
        <v>1174</v>
      </c>
      <c r="B1174" s="140">
        <v>44823</v>
      </c>
      <c r="C1174" s="137" t="s">
        <v>2635</v>
      </c>
      <c r="D1174" s="137" t="s">
        <v>5488</v>
      </c>
      <c r="E1174" s="137" t="s">
        <v>5489</v>
      </c>
      <c r="F1174" s="140">
        <v>44837</v>
      </c>
      <c r="G1174" s="140">
        <v>44818</v>
      </c>
      <c r="H1174" s="141">
        <v>60000</v>
      </c>
      <c r="I1174" s="141">
        <v>85000</v>
      </c>
      <c r="J1174" s="137" t="s">
        <v>61</v>
      </c>
      <c r="K1174" s="137" t="s">
        <v>16</v>
      </c>
      <c r="L1174" s="137"/>
      <c r="M1174" s="136"/>
    </row>
    <row r="1175" spans="1:13" ht="42.75" customHeight="1">
      <c r="A1175" s="137">
        <f t="shared" ref="A1175:A1238" si="22">ROW(A1175)</f>
        <v>1175</v>
      </c>
      <c r="B1175" s="12">
        <v>44809</v>
      </c>
      <c r="C1175" s="13" t="s">
        <v>2635</v>
      </c>
      <c r="D1175" s="13" t="s">
        <v>5490</v>
      </c>
      <c r="E1175" s="13" t="s">
        <v>5491</v>
      </c>
      <c r="F1175" s="12">
        <v>44823</v>
      </c>
      <c r="G1175" s="12">
        <v>44826</v>
      </c>
      <c r="H1175" s="142">
        <v>169438</v>
      </c>
      <c r="I1175" s="142">
        <v>185000</v>
      </c>
      <c r="J1175" s="13" t="s">
        <v>15</v>
      </c>
      <c r="K1175" s="13" t="s">
        <v>16</v>
      </c>
      <c r="L1175" s="13"/>
      <c r="M1175" s="136"/>
    </row>
    <row r="1176" spans="1:13" ht="42.75" customHeight="1">
      <c r="A1176" s="137">
        <f t="shared" si="22"/>
        <v>1176</v>
      </c>
      <c r="B1176" s="140">
        <v>44823</v>
      </c>
      <c r="C1176" s="137" t="s">
        <v>2703</v>
      </c>
      <c r="D1176" s="137" t="s">
        <v>1770</v>
      </c>
      <c r="E1176" s="137" t="s">
        <v>5328</v>
      </c>
      <c r="F1176" s="140">
        <v>44837</v>
      </c>
      <c r="G1176" s="140">
        <v>44837</v>
      </c>
      <c r="H1176" s="141">
        <v>30720</v>
      </c>
      <c r="I1176" s="141">
        <v>30720</v>
      </c>
      <c r="J1176" s="137" t="s">
        <v>37</v>
      </c>
      <c r="K1176" s="137" t="s">
        <v>16</v>
      </c>
      <c r="L1176" s="137"/>
      <c r="M1176" s="136"/>
    </row>
    <row r="1177" spans="1:13" ht="42.75" customHeight="1">
      <c r="A1177" s="137">
        <f t="shared" si="22"/>
        <v>1177</v>
      </c>
      <c r="B1177" s="12">
        <v>44819</v>
      </c>
      <c r="C1177" s="13" t="s">
        <v>2703</v>
      </c>
      <c r="D1177" s="13" t="s">
        <v>3110</v>
      </c>
      <c r="E1177" s="13" t="s">
        <v>5007</v>
      </c>
      <c r="F1177" s="12">
        <v>44833</v>
      </c>
      <c r="G1177" s="12">
        <v>44835</v>
      </c>
      <c r="H1177" s="142">
        <v>32180</v>
      </c>
      <c r="I1177" s="142">
        <v>32180</v>
      </c>
      <c r="J1177" s="13" t="s">
        <v>15</v>
      </c>
      <c r="K1177" s="13" t="s">
        <v>16</v>
      </c>
      <c r="L1177" s="13"/>
      <c r="M1177" s="136"/>
    </row>
    <row r="1178" spans="1:13" ht="42.75" customHeight="1">
      <c r="A1178" s="137">
        <f t="shared" si="22"/>
        <v>1178</v>
      </c>
      <c r="B1178" s="140">
        <v>44819</v>
      </c>
      <c r="C1178" s="137" t="s">
        <v>2703</v>
      </c>
      <c r="D1178" s="137" t="s">
        <v>3004</v>
      </c>
      <c r="E1178" s="137" t="s">
        <v>5007</v>
      </c>
      <c r="F1178" s="140">
        <v>44833</v>
      </c>
      <c r="G1178" s="140">
        <v>44835</v>
      </c>
      <c r="H1178" s="141">
        <v>69990</v>
      </c>
      <c r="I1178" s="141">
        <v>69990</v>
      </c>
      <c r="J1178" s="137" t="s">
        <v>15</v>
      </c>
      <c r="K1178" s="137" t="s">
        <v>16</v>
      </c>
      <c r="L1178" s="137"/>
      <c r="M1178" s="136"/>
    </row>
    <row r="1179" spans="1:13" ht="42.75" customHeight="1">
      <c r="A1179" s="137">
        <f t="shared" si="22"/>
        <v>1179</v>
      </c>
      <c r="B1179" s="12">
        <v>44812</v>
      </c>
      <c r="C1179" s="13" t="s">
        <v>2703</v>
      </c>
      <c r="D1179" s="13" t="s">
        <v>4372</v>
      </c>
      <c r="E1179" s="13" t="s">
        <v>5004</v>
      </c>
      <c r="F1179" s="12">
        <v>44826</v>
      </c>
      <c r="G1179" s="12">
        <v>44835</v>
      </c>
      <c r="H1179" s="142">
        <v>121180</v>
      </c>
      <c r="I1179" s="142">
        <v>121180</v>
      </c>
      <c r="J1179" s="13" t="s">
        <v>19</v>
      </c>
      <c r="K1179" s="13" t="s">
        <v>16</v>
      </c>
      <c r="L1179" s="13"/>
      <c r="M1179" s="136"/>
    </row>
    <row r="1180" spans="1:13" ht="42.75" customHeight="1">
      <c r="A1180" s="137">
        <f t="shared" si="22"/>
        <v>1180</v>
      </c>
      <c r="B1180" s="140">
        <v>44813</v>
      </c>
      <c r="C1180" s="137" t="s">
        <v>2703</v>
      </c>
      <c r="D1180" s="137" t="s">
        <v>259</v>
      </c>
      <c r="E1180" s="137" t="s">
        <v>5492</v>
      </c>
      <c r="F1180" s="140">
        <v>44827</v>
      </c>
      <c r="G1180" s="140">
        <v>44827</v>
      </c>
      <c r="H1180" s="141">
        <v>281000</v>
      </c>
      <c r="I1180" s="141">
        <v>281000</v>
      </c>
      <c r="J1180" s="137" t="s">
        <v>15</v>
      </c>
      <c r="K1180" s="137" t="s">
        <v>16</v>
      </c>
      <c r="L1180" s="137"/>
      <c r="M1180" s="136"/>
    </row>
    <row r="1181" spans="1:13" ht="42.75" customHeight="1">
      <c r="A1181" s="137">
        <f t="shared" si="22"/>
        <v>1181</v>
      </c>
      <c r="B1181" s="12">
        <v>44826</v>
      </c>
      <c r="C1181" s="13" t="s">
        <v>3258</v>
      </c>
      <c r="D1181" s="13" t="s">
        <v>3263</v>
      </c>
      <c r="E1181" s="13" t="s">
        <v>4952</v>
      </c>
      <c r="F1181" s="12">
        <v>44840</v>
      </c>
      <c r="G1181" s="12">
        <v>44805</v>
      </c>
      <c r="H1181" s="142">
        <v>60000</v>
      </c>
      <c r="I1181" s="142">
        <v>70000</v>
      </c>
      <c r="J1181" s="13" t="s">
        <v>19</v>
      </c>
      <c r="K1181" s="13" t="s">
        <v>16</v>
      </c>
      <c r="L1181" s="13"/>
      <c r="M1181" s="136"/>
    </row>
    <row r="1182" spans="1:13" ht="42.75" customHeight="1">
      <c r="A1182" s="137">
        <f t="shared" si="22"/>
        <v>1182</v>
      </c>
      <c r="B1182" s="140">
        <v>44826</v>
      </c>
      <c r="C1182" s="137" t="s">
        <v>3258</v>
      </c>
      <c r="D1182" s="137" t="s">
        <v>5119</v>
      </c>
      <c r="E1182" s="137" t="s">
        <v>5493</v>
      </c>
      <c r="F1182" s="140">
        <v>44840</v>
      </c>
      <c r="G1182" s="140">
        <v>44805</v>
      </c>
      <c r="H1182" s="141">
        <v>60000</v>
      </c>
      <c r="I1182" s="141">
        <v>65000</v>
      </c>
      <c r="J1182" s="137" t="s">
        <v>37</v>
      </c>
      <c r="K1182" s="137" t="s">
        <v>16</v>
      </c>
      <c r="L1182" s="137"/>
      <c r="M1182" s="136"/>
    </row>
    <row r="1183" spans="1:13" ht="42.75" customHeight="1">
      <c r="A1183" s="137">
        <f t="shared" si="22"/>
        <v>1183</v>
      </c>
      <c r="B1183" s="12">
        <v>44826</v>
      </c>
      <c r="C1183" s="13" t="s">
        <v>3258</v>
      </c>
      <c r="D1183" s="13" t="s">
        <v>1511</v>
      </c>
      <c r="E1183" s="13" t="s">
        <v>4526</v>
      </c>
      <c r="F1183" s="12">
        <v>44840</v>
      </c>
      <c r="G1183" s="12">
        <v>44799</v>
      </c>
      <c r="H1183" s="142">
        <v>72000</v>
      </c>
      <c r="I1183" s="142">
        <v>75000</v>
      </c>
      <c r="J1183" s="13" t="s">
        <v>19</v>
      </c>
      <c r="K1183" s="13" t="s">
        <v>16</v>
      </c>
      <c r="L1183" s="13"/>
      <c r="M1183" s="136"/>
    </row>
    <row r="1184" spans="1:13" ht="42.75" customHeight="1">
      <c r="A1184" s="137">
        <f t="shared" si="22"/>
        <v>1184</v>
      </c>
      <c r="B1184" s="140">
        <v>44826</v>
      </c>
      <c r="C1184" s="137" t="s">
        <v>3258</v>
      </c>
      <c r="D1184" s="137" t="s">
        <v>5383</v>
      </c>
      <c r="E1184" s="137" t="s">
        <v>3262</v>
      </c>
      <c r="F1184" s="140">
        <v>44840</v>
      </c>
      <c r="G1184" s="140">
        <v>44799</v>
      </c>
      <c r="H1184" s="141">
        <v>80000</v>
      </c>
      <c r="I1184" s="141">
        <v>90000</v>
      </c>
      <c r="J1184" s="137" t="s">
        <v>19</v>
      </c>
      <c r="K1184" s="137" t="s">
        <v>16</v>
      </c>
      <c r="L1184" s="137"/>
      <c r="M1184" s="136"/>
    </row>
    <row r="1185" spans="1:13" ht="42.75" customHeight="1">
      <c r="A1185" s="137">
        <f t="shared" si="22"/>
        <v>1185</v>
      </c>
      <c r="B1185" s="12">
        <v>44826</v>
      </c>
      <c r="C1185" s="13" t="s">
        <v>3258</v>
      </c>
      <c r="D1185" s="13" t="s">
        <v>5296</v>
      </c>
      <c r="E1185" s="13" t="s">
        <v>3290</v>
      </c>
      <c r="F1185" s="12">
        <v>44840</v>
      </c>
      <c r="G1185" s="12">
        <v>44835</v>
      </c>
      <c r="H1185" s="142">
        <v>165000</v>
      </c>
      <c r="I1185" s="142">
        <v>175000</v>
      </c>
      <c r="J1185" s="13" t="s">
        <v>19</v>
      </c>
      <c r="K1185" s="13" t="s">
        <v>16</v>
      </c>
      <c r="L1185" s="13"/>
      <c r="M1185" s="136"/>
    </row>
    <row r="1186" spans="1:13" ht="42.75" customHeight="1">
      <c r="A1186" s="137">
        <f t="shared" si="22"/>
        <v>1186</v>
      </c>
      <c r="B1186" s="140">
        <v>44826</v>
      </c>
      <c r="C1186" s="137" t="s">
        <v>3258</v>
      </c>
      <c r="D1186" s="137" t="s">
        <v>3292</v>
      </c>
      <c r="E1186" s="137" t="s">
        <v>1678</v>
      </c>
      <c r="F1186" s="140">
        <v>44840</v>
      </c>
      <c r="G1186" s="140">
        <v>44823</v>
      </c>
      <c r="H1186" s="141">
        <v>211000</v>
      </c>
      <c r="I1186" s="141">
        <v>250000</v>
      </c>
      <c r="J1186" s="137" t="s">
        <v>19</v>
      </c>
      <c r="K1186" s="137" t="s">
        <v>16</v>
      </c>
      <c r="L1186" s="137"/>
      <c r="M1186" s="136"/>
    </row>
    <row r="1187" spans="1:13" ht="42.75" customHeight="1">
      <c r="A1187" s="137">
        <f t="shared" si="22"/>
        <v>1187</v>
      </c>
      <c r="B1187" s="12">
        <v>44826</v>
      </c>
      <c r="C1187" s="13" t="s">
        <v>3258</v>
      </c>
      <c r="D1187" s="13" t="s">
        <v>5235</v>
      </c>
      <c r="E1187" s="13" t="s">
        <v>3290</v>
      </c>
      <c r="F1187" s="12">
        <v>44840</v>
      </c>
      <c r="G1187" s="12">
        <v>44835</v>
      </c>
      <c r="H1187" s="142">
        <v>580000</v>
      </c>
      <c r="I1187" s="142">
        <v>630000</v>
      </c>
      <c r="J1187" s="13" t="s">
        <v>19</v>
      </c>
      <c r="K1187" s="13" t="s">
        <v>16</v>
      </c>
      <c r="L1187" s="13"/>
      <c r="M1187" s="136"/>
    </row>
    <row r="1188" spans="1:13" ht="42.75" customHeight="1">
      <c r="A1188" s="137">
        <f t="shared" si="22"/>
        <v>1188</v>
      </c>
      <c r="B1188" s="140">
        <v>44812</v>
      </c>
      <c r="C1188" s="137" t="s">
        <v>3344</v>
      </c>
      <c r="D1188" s="137" t="s">
        <v>2902</v>
      </c>
      <c r="E1188" s="137" t="s">
        <v>3350</v>
      </c>
      <c r="F1188" s="140">
        <v>44826</v>
      </c>
      <c r="G1188" s="140">
        <v>44826</v>
      </c>
      <c r="H1188" s="141">
        <v>159016</v>
      </c>
      <c r="I1188" s="141">
        <v>159016</v>
      </c>
      <c r="J1188" s="137" t="s">
        <v>73</v>
      </c>
      <c r="K1188" s="137" t="s">
        <v>16</v>
      </c>
      <c r="L1188" s="137"/>
      <c r="M1188" s="136"/>
    </row>
    <row r="1189" spans="1:13" ht="42.75" customHeight="1">
      <c r="A1189" s="137">
        <f t="shared" si="22"/>
        <v>1189</v>
      </c>
      <c r="B1189" s="12">
        <v>44806</v>
      </c>
      <c r="C1189" s="13" t="s">
        <v>3453</v>
      </c>
      <c r="D1189" s="13" t="s">
        <v>3499</v>
      </c>
      <c r="E1189" s="13" t="s">
        <v>5494</v>
      </c>
      <c r="F1189" s="12">
        <v>44823</v>
      </c>
      <c r="G1189" s="12">
        <v>44824</v>
      </c>
      <c r="H1189" s="142">
        <v>25000</v>
      </c>
      <c r="I1189" s="142">
        <v>60000</v>
      </c>
      <c r="J1189" s="13" t="s">
        <v>19</v>
      </c>
      <c r="K1189" s="13" t="s">
        <v>16</v>
      </c>
      <c r="L1189" s="13"/>
      <c r="M1189" s="136"/>
    </row>
    <row r="1190" spans="1:13" ht="42.75" customHeight="1">
      <c r="A1190" s="137">
        <f t="shared" si="22"/>
        <v>1190</v>
      </c>
      <c r="B1190" s="140">
        <v>44806</v>
      </c>
      <c r="C1190" s="137" t="s">
        <v>3453</v>
      </c>
      <c r="D1190" s="137" t="s">
        <v>4323</v>
      </c>
      <c r="E1190" s="137" t="s">
        <v>1222</v>
      </c>
      <c r="F1190" s="140">
        <v>44823</v>
      </c>
      <c r="G1190" s="140">
        <v>44823</v>
      </c>
      <c r="H1190" s="141">
        <v>25000</v>
      </c>
      <c r="I1190" s="141">
        <v>50000</v>
      </c>
      <c r="J1190" s="137" t="s">
        <v>19</v>
      </c>
      <c r="K1190" s="137" t="s">
        <v>16</v>
      </c>
      <c r="L1190" s="137"/>
      <c r="M1190" s="136"/>
    </row>
    <row r="1191" spans="1:13" ht="42.75" customHeight="1">
      <c r="A1191" s="137">
        <f t="shared" si="22"/>
        <v>1191</v>
      </c>
      <c r="B1191" s="12">
        <v>44806</v>
      </c>
      <c r="C1191" s="13" t="s">
        <v>3453</v>
      </c>
      <c r="D1191" s="13" t="s">
        <v>4599</v>
      </c>
      <c r="E1191" s="13" t="s">
        <v>1222</v>
      </c>
      <c r="F1191" s="12">
        <v>44823</v>
      </c>
      <c r="G1191" s="12">
        <v>44823</v>
      </c>
      <c r="H1191" s="142">
        <v>25000</v>
      </c>
      <c r="I1191" s="142">
        <v>60000</v>
      </c>
      <c r="J1191" s="13" t="s">
        <v>19</v>
      </c>
      <c r="K1191" s="13" t="s">
        <v>16</v>
      </c>
      <c r="L1191" s="13"/>
      <c r="M1191" s="136"/>
    </row>
    <row r="1192" spans="1:13" ht="42.75" customHeight="1">
      <c r="A1192" s="137">
        <f t="shared" si="22"/>
        <v>1192</v>
      </c>
      <c r="B1192" s="140">
        <v>44823</v>
      </c>
      <c r="C1192" s="137" t="s">
        <v>3453</v>
      </c>
      <c r="D1192" s="137" t="s">
        <v>503</v>
      </c>
      <c r="E1192" s="137" t="s">
        <v>1222</v>
      </c>
      <c r="F1192" s="140">
        <v>44837</v>
      </c>
      <c r="G1192" s="140">
        <v>44838</v>
      </c>
      <c r="H1192" s="141">
        <v>35000</v>
      </c>
      <c r="I1192" s="141">
        <v>75000</v>
      </c>
      <c r="J1192" s="137" t="s">
        <v>19</v>
      </c>
      <c r="K1192" s="137" t="s">
        <v>16</v>
      </c>
      <c r="L1192" s="137"/>
      <c r="M1192" s="136"/>
    </row>
    <row r="1193" spans="1:13" ht="42.75" customHeight="1">
      <c r="A1193" s="137">
        <f t="shared" si="22"/>
        <v>1193</v>
      </c>
      <c r="B1193" s="12">
        <v>44807</v>
      </c>
      <c r="C1193" s="13" t="s">
        <v>3771</v>
      </c>
      <c r="D1193" s="13" t="s">
        <v>5495</v>
      </c>
      <c r="E1193" s="13" t="s">
        <v>2633</v>
      </c>
      <c r="F1193" s="12">
        <v>44823</v>
      </c>
      <c r="G1193" s="12">
        <v>44806</v>
      </c>
      <c r="H1193" s="142">
        <v>75000</v>
      </c>
      <c r="I1193" s="142">
        <v>75000</v>
      </c>
      <c r="J1193" s="13" t="s">
        <v>61</v>
      </c>
      <c r="K1193" s="13" t="s">
        <v>16</v>
      </c>
      <c r="L1193" s="13"/>
      <c r="M1193" s="136"/>
    </row>
    <row r="1194" spans="1:13" ht="42.75" customHeight="1">
      <c r="A1194" s="137">
        <f t="shared" si="22"/>
        <v>1194</v>
      </c>
      <c r="B1194" s="140">
        <v>44812</v>
      </c>
      <c r="C1194" s="137" t="s">
        <v>3771</v>
      </c>
      <c r="D1194" s="137" t="s">
        <v>5496</v>
      </c>
      <c r="E1194" s="137" t="s">
        <v>5497</v>
      </c>
      <c r="F1194" s="140">
        <v>44826</v>
      </c>
      <c r="G1194" s="140">
        <v>44810</v>
      </c>
      <c r="H1194" s="141">
        <v>212500</v>
      </c>
      <c r="I1194" s="141">
        <v>212500</v>
      </c>
      <c r="J1194" s="137" t="s">
        <v>19</v>
      </c>
      <c r="K1194" s="137" t="s">
        <v>16</v>
      </c>
      <c r="L1194" s="137"/>
      <c r="M1194" s="136"/>
    </row>
    <row r="1195" spans="1:13" ht="42.75" customHeight="1">
      <c r="A1195" s="137">
        <f t="shared" si="22"/>
        <v>1195</v>
      </c>
      <c r="B1195" s="12">
        <v>44812</v>
      </c>
      <c r="C1195" s="13" t="s">
        <v>3838</v>
      </c>
      <c r="D1195" s="13" t="s">
        <v>1163</v>
      </c>
      <c r="E1195" s="13" t="s">
        <v>5498</v>
      </c>
      <c r="F1195" s="12">
        <v>44826</v>
      </c>
      <c r="G1195" s="12">
        <v>44378</v>
      </c>
      <c r="H1195" s="142">
        <v>25000</v>
      </c>
      <c r="I1195" s="142">
        <v>26850</v>
      </c>
      <c r="J1195" s="13" t="s">
        <v>51</v>
      </c>
      <c r="K1195" s="13" t="s">
        <v>16</v>
      </c>
      <c r="L1195" s="13"/>
      <c r="M1195" s="136"/>
    </row>
    <row r="1196" spans="1:13" ht="42.75" customHeight="1">
      <c r="A1196" s="137">
        <f t="shared" si="22"/>
        <v>1196</v>
      </c>
      <c r="B1196" s="140">
        <v>44812</v>
      </c>
      <c r="C1196" s="137" t="s">
        <v>3838</v>
      </c>
      <c r="D1196" s="137" t="s">
        <v>5499</v>
      </c>
      <c r="E1196" s="137" t="s">
        <v>5500</v>
      </c>
      <c r="F1196" s="140">
        <v>44826</v>
      </c>
      <c r="G1196" s="140">
        <v>44378</v>
      </c>
      <c r="H1196" s="141">
        <v>25000</v>
      </c>
      <c r="I1196" s="141">
        <v>26850</v>
      </c>
      <c r="J1196" s="137" t="s">
        <v>51</v>
      </c>
      <c r="K1196" s="137" t="s">
        <v>16</v>
      </c>
      <c r="L1196" s="137"/>
      <c r="M1196" s="136"/>
    </row>
    <row r="1197" spans="1:13" ht="42.75" customHeight="1">
      <c r="A1197" s="137">
        <f t="shared" si="22"/>
        <v>1197</v>
      </c>
      <c r="B1197" s="12">
        <v>44823</v>
      </c>
      <c r="C1197" s="13" t="s">
        <v>3895</v>
      </c>
      <c r="D1197" s="13" t="s">
        <v>5501</v>
      </c>
      <c r="E1197" s="13" t="s">
        <v>297</v>
      </c>
      <c r="F1197" s="12">
        <v>44837</v>
      </c>
      <c r="G1197" s="12">
        <v>44844</v>
      </c>
      <c r="H1197" s="142">
        <v>286704</v>
      </c>
      <c r="I1197" s="142">
        <v>334488</v>
      </c>
      <c r="J1197" s="13" t="s">
        <v>15</v>
      </c>
      <c r="K1197" s="13" t="s">
        <v>16</v>
      </c>
      <c r="L1197" s="13"/>
      <c r="M1197" s="136"/>
    </row>
    <row r="1198" spans="1:13" ht="42.75" customHeight="1">
      <c r="A1198" s="137">
        <f t="shared" si="22"/>
        <v>1198</v>
      </c>
      <c r="B1198" s="140">
        <v>44760</v>
      </c>
      <c r="C1198" s="137" t="s">
        <v>3905</v>
      </c>
      <c r="D1198" s="137" t="s">
        <v>179</v>
      </c>
      <c r="E1198" s="137" t="s">
        <v>4605</v>
      </c>
      <c r="F1198" s="140">
        <v>44774</v>
      </c>
      <c r="G1198" s="140">
        <v>44774</v>
      </c>
      <c r="H1198" s="141">
        <v>350000</v>
      </c>
      <c r="I1198" s="141">
        <v>400000</v>
      </c>
      <c r="J1198" s="137" t="s">
        <v>19</v>
      </c>
      <c r="K1198" s="137" t="s">
        <v>16</v>
      </c>
      <c r="L1198" s="137"/>
      <c r="M1198" s="136"/>
    </row>
    <row r="1199" spans="1:13" ht="42.75" customHeight="1">
      <c r="A1199" s="137">
        <f t="shared" si="22"/>
        <v>1199</v>
      </c>
      <c r="B1199" s="12">
        <v>44818</v>
      </c>
      <c r="C1199" s="13" t="s">
        <v>3933</v>
      </c>
      <c r="D1199" s="13" t="s">
        <v>3960</v>
      </c>
      <c r="E1199" s="13" t="s">
        <v>4827</v>
      </c>
      <c r="F1199" s="12">
        <v>44832</v>
      </c>
      <c r="G1199" s="12">
        <v>44834</v>
      </c>
      <c r="H1199" s="142">
        <v>25000</v>
      </c>
      <c r="I1199" s="142">
        <v>200000</v>
      </c>
      <c r="J1199" s="13" t="s">
        <v>37</v>
      </c>
      <c r="K1199" s="13" t="s">
        <v>16</v>
      </c>
      <c r="L1199" s="13"/>
      <c r="M1199" s="136"/>
    </row>
    <row r="1200" spans="1:13" ht="42.75" customHeight="1">
      <c r="A1200" s="137">
        <f t="shared" si="22"/>
        <v>1200</v>
      </c>
      <c r="B1200" s="140">
        <v>44818</v>
      </c>
      <c r="C1200" s="137" t="s">
        <v>3933</v>
      </c>
      <c r="D1200" s="137" t="s">
        <v>35</v>
      </c>
      <c r="E1200" s="137" t="s">
        <v>5502</v>
      </c>
      <c r="F1200" s="140">
        <v>44832</v>
      </c>
      <c r="G1200" s="140">
        <v>44834</v>
      </c>
      <c r="H1200" s="141">
        <v>25000</v>
      </c>
      <c r="I1200" s="141">
        <v>100000</v>
      </c>
      <c r="J1200" s="137" t="s">
        <v>37</v>
      </c>
      <c r="K1200" s="137" t="s">
        <v>16</v>
      </c>
      <c r="L1200" s="137"/>
      <c r="M1200" s="136"/>
    </row>
    <row r="1201" spans="1:13" ht="42.75" customHeight="1">
      <c r="A1201" s="137">
        <f t="shared" si="22"/>
        <v>1201</v>
      </c>
      <c r="B1201" s="12">
        <v>44818</v>
      </c>
      <c r="C1201" s="13" t="s">
        <v>3933</v>
      </c>
      <c r="D1201" s="13" t="s">
        <v>67</v>
      </c>
      <c r="E1201" s="13" t="s">
        <v>5503</v>
      </c>
      <c r="F1201" s="12">
        <v>44832</v>
      </c>
      <c r="G1201" s="12">
        <v>44834</v>
      </c>
      <c r="H1201" s="142">
        <v>25000</v>
      </c>
      <c r="I1201" s="142">
        <v>60000</v>
      </c>
      <c r="J1201" s="13" t="s">
        <v>37</v>
      </c>
      <c r="K1201" s="13" t="s">
        <v>16</v>
      </c>
      <c r="L1201" s="13"/>
      <c r="M1201" s="136"/>
    </row>
    <row r="1202" spans="1:13" ht="42.75" customHeight="1">
      <c r="A1202" s="137">
        <f t="shared" si="22"/>
        <v>1202</v>
      </c>
      <c r="B1202" s="140">
        <v>44827</v>
      </c>
      <c r="C1202" s="137" t="s">
        <v>3933</v>
      </c>
      <c r="D1202" s="137" t="s">
        <v>498</v>
      </c>
      <c r="E1202" s="137" t="s">
        <v>5504</v>
      </c>
      <c r="F1202" s="140">
        <v>44841</v>
      </c>
      <c r="G1202" s="140">
        <v>44378</v>
      </c>
      <c r="H1202" s="141">
        <v>25000</v>
      </c>
      <c r="I1202" s="141">
        <v>110000</v>
      </c>
      <c r="J1202" s="137" t="s">
        <v>216</v>
      </c>
      <c r="K1202" s="137" t="s">
        <v>16</v>
      </c>
      <c r="L1202" s="137"/>
      <c r="M1202" s="136"/>
    </row>
    <row r="1203" spans="1:13" ht="42.75" customHeight="1">
      <c r="A1203" s="137">
        <f t="shared" si="22"/>
        <v>1203</v>
      </c>
      <c r="B1203" s="12">
        <v>44812</v>
      </c>
      <c r="C1203" s="13" t="s">
        <v>4154</v>
      </c>
      <c r="D1203" s="13" t="s">
        <v>1508</v>
      </c>
      <c r="E1203" s="13" t="s">
        <v>3492</v>
      </c>
      <c r="F1203" s="12">
        <v>44826</v>
      </c>
      <c r="G1203" s="12">
        <v>44567</v>
      </c>
      <c r="H1203" s="142">
        <v>25000</v>
      </c>
      <c r="I1203" s="142">
        <v>50000</v>
      </c>
      <c r="J1203" s="13" t="s">
        <v>51</v>
      </c>
      <c r="K1203" s="13" t="s">
        <v>16</v>
      </c>
      <c r="L1203" s="13"/>
      <c r="M1203" s="136"/>
    </row>
    <row r="1204" spans="1:13" ht="42.75" customHeight="1">
      <c r="A1204" s="137">
        <f t="shared" si="22"/>
        <v>1204</v>
      </c>
      <c r="B1204" s="140">
        <v>44817</v>
      </c>
      <c r="C1204" s="137" t="s">
        <v>4154</v>
      </c>
      <c r="D1204" s="137" t="s">
        <v>2484</v>
      </c>
      <c r="E1204" s="137" t="s">
        <v>5505</v>
      </c>
      <c r="F1204" s="140">
        <v>44831</v>
      </c>
      <c r="G1204" s="140">
        <v>44790</v>
      </c>
      <c r="H1204" s="141">
        <v>40000</v>
      </c>
      <c r="I1204" s="141">
        <v>50000</v>
      </c>
      <c r="J1204" s="137" t="s">
        <v>73</v>
      </c>
      <c r="K1204" s="137" t="s">
        <v>16</v>
      </c>
      <c r="L1204" s="137"/>
      <c r="M1204" s="136"/>
    </row>
    <row r="1205" spans="1:13" ht="42.75" customHeight="1">
      <c r="A1205" s="137">
        <f t="shared" si="22"/>
        <v>1205</v>
      </c>
      <c r="B1205" s="140">
        <v>44854</v>
      </c>
      <c r="C1205" s="137" t="s">
        <v>91</v>
      </c>
      <c r="D1205" s="137" t="s">
        <v>192</v>
      </c>
      <c r="E1205" s="137" t="s">
        <v>193</v>
      </c>
      <c r="F1205" s="140">
        <v>44868</v>
      </c>
      <c r="G1205" s="140">
        <v>44743</v>
      </c>
      <c r="H1205" s="141">
        <v>250000</v>
      </c>
      <c r="I1205" s="141">
        <v>320000</v>
      </c>
      <c r="J1205" s="137" t="s">
        <v>19</v>
      </c>
      <c r="K1205" s="137" t="s">
        <v>16</v>
      </c>
      <c r="L1205" s="138" t="s">
        <v>5506</v>
      </c>
      <c r="M1205" s="136"/>
    </row>
    <row r="1206" spans="1:13" ht="42.75" customHeight="1">
      <c r="A1206" s="137">
        <f t="shared" si="22"/>
        <v>1206</v>
      </c>
      <c r="B1206" s="12">
        <v>44830</v>
      </c>
      <c r="C1206" s="13" t="s">
        <v>243</v>
      </c>
      <c r="D1206" s="13" t="s">
        <v>321</v>
      </c>
      <c r="E1206" s="13" t="s">
        <v>373</v>
      </c>
      <c r="F1206" s="12">
        <v>44844</v>
      </c>
      <c r="G1206" s="12">
        <v>44776</v>
      </c>
      <c r="H1206" s="142">
        <v>30000</v>
      </c>
      <c r="I1206" s="142">
        <v>39000</v>
      </c>
      <c r="J1206" s="13" t="s">
        <v>73</v>
      </c>
      <c r="K1206" s="13" t="s">
        <v>16</v>
      </c>
      <c r="L1206" s="139" t="s">
        <v>5506</v>
      </c>
    </row>
    <row r="1207" spans="1:13" ht="42.75" customHeight="1">
      <c r="A1207" s="137">
        <f t="shared" si="22"/>
        <v>1207</v>
      </c>
      <c r="B1207" s="140">
        <v>44834</v>
      </c>
      <c r="C1207" s="137" t="s">
        <v>500</v>
      </c>
      <c r="D1207" s="137" t="s">
        <v>3158</v>
      </c>
      <c r="E1207" s="137" t="s">
        <v>5147</v>
      </c>
      <c r="F1207" s="140">
        <v>44848</v>
      </c>
      <c r="G1207" s="140">
        <v>44819</v>
      </c>
      <c r="H1207" s="141">
        <v>50000</v>
      </c>
      <c r="I1207" s="141">
        <v>100000</v>
      </c>
      <c r="J1207" s="137" t="s">
        <v>16</v>
      </c>
      <c r="K1207" s="137" t="s">
        <v>16</v>
      </c>
      <c r="L1207" s="138" t="s">
        <v>5507</v>
      </c>
    </row>
    <row r="1208" spans="1:13" ht="42.75" customHeight="1">
      <c r="A1208" s="137">
        <f t="shared" si="22"/>
        <v>1208</v>
      </c>
      <c r="B1208" s="12">
        <v>44819</v>
      </c>
      <c r="C1208" s="13" t="s">
        <v>500</v>
      </c>
      <c r="D1208" s="13" t="s">
        <v>5054</v>
      </c>
      <c r="E1208" s="13" t="s">
        <v>5508</v>
      </c>
      <c r="F1208" s="12">
        <v>44833</v>
      </c>
      <c r="G1208" s="12">
        <v>44819</v>
      </c>
      <c r="H1208" s="142">
        <v>40000</v>
      </c>
      <c r="I1208" s="142">
        <v>45000</v>
      </c>
      <c r="J1208" s="13" t="s">
        <v>15</v>
      </c>
      <c r="K1208" s="13" t="s">
        <v>16</v>
      </c>
      <c r="L1208" s="139" t="s">
        <v>5509</v>
      </c>
    </row>
    <row r="1209" spans="1:13" ht="42.75" customHeight="1">
      <c r="A1209" s="137">
        <f t="shared" si="22"/>
        <v>1209</v>
      </c>
      <c r="B1209" s="140">
        <v>44837</v>
      </c>
      <c r="C1209" s="137" t="s">
        <v>500</v>
      </c>
      <c r="D1209" s="137" t="s">
        <v>530</v>
      </c>
      <c r="E1209" s="137" t="s">
        <v>5510</v>
      </c>
      <c r="F1209" s="140">
        <v>44851</v>
      </c>
      <c r="G1209" s="140">
        <v>44824</v>
      </c>
      <c r="H1209" s="141">
        <v>25000</v>
      </c>
      <c r="I1209" s="141">
        <v>40000</v>
      </c>
      <c r="J1209" s="137" t="s">
        <v>15</v>
      </c>
      <c r="K1209" s="137" t="s">
        <v>16</v>
      </c>
      <c r="L1209" s="138" t="s">
        <v>5509</v>
      </c>
    </row>
    <row r="1210" spans="1:13" ht="42.75" customHeight="1">
      <c r="A1210" s="137">
        <f t="shared" si="22"/>
        <v>1210</v>
      </c>
      <c r="B1210" s="12">
        <v>44824</v>
      </c>
      <c r="C1210" s="13" t="s">
        <v>500</v>
      </c>
      <c r="D1210" s="13" t="s">
        <v>5511</v>
      </c>
      <c r="E1210" s="13" t="s">
        <v>5512</v>
      </c>
      <c r="F1210" s="12">
        <v>44838</v>
      </c>
      <c r="G1210" s="12">
        <v>44757</v>
      </c>
      <c r="H1210" s="142">
        <v>25000</v>
      </c>
      <c r="I1210" s="142">
        <v>30000</v>
      </c>
      <c r="J1210" s="13" t="s">
        <v>61</v>
      </c>
      <c r="K1210" s="13" t="s">
        <v>16</v>
      </c>
      <c r="L1210" s="139" t="s">
        <v>5506</v>
      </c>
    </row>
    <row r="1211" spans="1:13" ht="42.75" customHeight="1">
      <c r="A1211" s="137">
        <f t="shared" si="22"/>
        <v>1211</v>
      </c>
      <c r="B1211" s="140">
        <v>44834</v>
      </c>
      <c r="C1211" s="137" t="s">
        <v>500</v>
      </c>
      <c r="D1211" s="137" t="s">
        <v>5513</v>
      </c>
      <c r="E1211" s="137" t="s">
        <v>5514</v>
      </c>
      <c r="F1211" s="140">
        <v>44848</v>
      </c>
      <c r="G1211" s="140">
        <v>44736</v>
      </c>
      <c r="H1211" s="141">
        <v>40000</v>
      </c>
      <c r="I1211" s="141">
        <v>50000</v>
      </c>
      <c r="J1211" s="137" t="s">
        <v>37</v>
      </c>
      <c r="K1211" s="137" t="s">
        <v>16</v>
      </c>
      <c r="L1211" s="138" t="s">
        <v>5506</v>
      </c>
    </row>
    <row r="1212" spans="1:13" ht="42.75" customHeight="1">
      <c r="A1212" s="137">
        <f t="shared" si="22"/>
        <v>1212</v>
      </c>
      <c r="B1212" s="12">
        <v>44839</v>
      </c>
      <c r="C1212" s="13" t="s">
        <v>500</v>
      </c>
      <c r="D1212" s="13" t="s">
        <v>4201</v>
      </c>
      <c r="E1212" s="13" t="s">
        <v>2278</v>
      </c>
      <c r="F1212" s="12">
        <v>44853</v>
      </c>
      <c r="G1212" s="12">
        <v>44837</v>
      </c>
      <c r="H1212" s="142">
        <v>70000</v>
      </c>
      <c r="I1212" s="142">
        <v>90000</v>
      </c>
      <c r="J1212" s="13" t="s">
        <v>15</v>
      </c>
      <c r="K1212" s="13" t="s">
        <v>16</v>
      </c>
      <c r="L1212" s="139" t="s">
        <v>5509</v>
      </c>
    </row>
    <row r="1213" spans="1:13" ht="42.75" customHeight="1">
      <c r="A1213" s="137">
        <f t="shared" si="22"/>
        <v>1213</v>
      </c>
      <c r="B1213" s="140">
        <v>44839</v>
      </c>
      <c r="C1213" s="137" t="s">
        <v>500</v>
      </c>
      <c r="D1213" s="137" t="s">
        <v>5515</v>
      </c>
      <c r="E1213" s="137" t="s">
        <v>5516</v>
      </c>
      <c r="F1213" s="140">
        <v>44853</v>
      </c>
      <c r="G1213" s="140">
        <v>44837</v>
      </c>
      <c r="H1213" s="141">
        <v>25000</v>
      </c>
      <c r="I1213" s="141">
        <v>35000</v>
      </c>
      <c r="J1213" s="137" t="s">
        <v>15</v>
      </c>
      <c r="K1213" s="137" t="s">
        <v>16</v>
      </c>
      <c r="L1213" s="138" t="s">
        <v>5509</v>
      </c>
    </row>
    <row r="1214" spans="1:13" ht="42.75" customHeight="1">
      <c r="A1214" s="137">
        <f t="shared" si="22"/>
        <v>1214</v>
      </c>
      <c r="B1214" s="12">
        <v>44839</v>
      </c>
      <c r="C1214" s="13" t="s">
        <v>583</v>
      </c>
      <c r="D1214" s="13" t="s">
        <v>5517</v>
      </c>
      <c r="E1214" s="13" t="s">
        <v>5518</v>
      </c>
      <c r="F1214" s="12">
        <v>44853</v>
      </c>
      <c r="G1214" s="12">
        <v>44866</v>
      </c>
      <c r="H1214" s="142">
        <v>29000</v>
      </c>
      <c r="I1214" s="142">
        <v>35000</v>
      </c>
      <c r="J1214" s="13" t="s">
        <v>15</v>
      </c>
      <c r="K1214" s="13" t="s">
        <v>16</v>
      </c>
      <c r="L1214" s="13" t="s">
        <v>386</v>
      </c>
    </row>
    <row r="1215" spans="1:13" ht="42.75" customHeight="1">
      <c r="A1215" s="137">
        <f t="shared" si="22"/>
        <v>1215</v>
      </c>
      <c r="B1215" s="140">
        <v>44858</v>
      </c>
      <c r="C1215" s="137" t="s">
        <v>583</v>
      </c>
      <c r="D1215" s="137" t="s">
        <v>630</v>
      </c>
      <c r="E1215" s="137" t="s">
        <v>463</v>
      </c>
      <c r="F1215" s="140">
        <v>44872</v>
      </c>
      <c r="G1215" s="140">
        <v>44743</v>
      </c>
      <c r="H1215" s="141">
        <v>59000</v>
      </c>
      <c r="I1215" s="141">
        <v>65000</v>
      </c>
      <c r="J1215" s="137" t="s">
        <v>166</v>
      </c>
      <c r="K1215" s="137" t="s">
        <v>16</v>
      </c>
      <c r="L1215" s="138" t="s">
        <v>5506</v>
      </c>
    </row>
    <row r="1216" spans="1:13" ht="42.75" customHeight="1">
      <c r="A1216" s="137">
        <f t="shared" si="22"/>
        <v>1216</v>
      </c>
      <c r="B1216" s="12">
        <v>44866</v>
      </c>
      <c r="C1216" s="13" t="s">
        <v>741</v>
      </c>
      <c r="D1216" s="13" t="s">
        <v>5519</v>
      </c>
      <c r="E1216" s="13" t="s">
        <v>5520</v>
      </c>
      <c r="F1216" s="12">
        <v>44880</v>
      </c>
      <c r="G1216" s="12">
        <v>44761</v>
      </c>
      <c r="H1216" s="142">
        <v>45000</v>
      </c>
      <c r="I1216" s="142">
        <v>55000</v>
      </c>
      <c r="J1216" s="13" t="s">
        <v>51</v>
      </c>
      <c r="K1216" s="13" t="s">
        <v>16</v>
      </c>
      <c r="L1216" s="13" t="s">
        <v>386</v>
      </c>
    </row>
    <row r="1217" spans="1:12" ht="42.75" customHeight="1">
      <c r="A1217" s="137">
        <f t="shared" si="22"/>
        <v>1217</v>
      </c>
      <c r="B1217" s="140">
        <v>44846</v>
      </c>
      <c r="C1217" s="137" t="s">
        <v>1031</v>
      </c>
      <c r="D1217" s="137" t="s">
        <v>2172</v>
      </c>
      <c r="E1217" s="137" t="s">
        <v>5521</v>
      </c>
      <c r="F1217" s="140">
        <v>44860</v>
      </c>
      <c r="G1217" s="140">
        <v>44834</v>
      </c>
      <c r="H1217" s="141">
        <v>33000</v>
      </c>
      <c r="I1217" s="141">
        <v>60000</v>
      </c>
      <c r="J1217" s="137" t="s">
        <v>64</v>
      </c>
      <c r="K1217" s="137" t="s">
        <v>16</v>
      </c>
      <c r="L1217" s="137" t="s">
        <v>386</v>
      </c>
    </row>
    <row r="1218" spans="1:12" ht="42.75" customHeight="1">
      <c r="A1218" s="137">
        <f t="shared" si="22"/>
        <v>1218</v>
      </c>
      <c r="B1218" s="12">
        <v>44865</v>
      </c>
      <c r="C1218" s="13" t="s">
        <v>1086</v>
      </c>
      <c r="D1218" s="13" t="s">
        <v>1099</v>
      </c>
      <c r="E1218" s="13" t="s">
        <v>5522</v>
      </c>
      <c r="F1218" s="12">
        <v>44879</v>
      </c>
      <c r="G1218" s="12">
        <v>44852</v>
      </c>
      <c r="H1218" s="142">
        <v>50000</v>
      </c>
      <c r="I1218" s="142">
        <v>80000</v>
      </c>
      <c r="J1218" s="13" t="s">
        <v>15</v>
      </c>
      <c r="K1218" s="13" t="s">
        <v>16</v>
      </c>
      <c r="L1218" s="139" t="s">
        <v>5506</v>
      </c>
    </row>
    <row r="1219" spans="1:12" ht="42.75" customHeight="1">
      <c r="A1219" s="137">
        <f t="shared" si="22"/>
        <v>1219</v>
      </c>
      <c r="B1219" s="140">
        <v>44831</v>
      </c>
      <c r="C1219" s="137" t="s">
        <v>1276</v>
      </c>
      <c r="D1219" s="137" t="s">
        <v>1289</v>
      </c>
      <c r="E1219" s="137" t="s">
        <v>1288</v>
      </c>
      <c r="F1219" s="140">
        <v>44845</v>
      </c>
      <c r="G1219" s="140">
        <v>44848</v>
      </c>
      <c r="H1219" s="141">
        <v>280000</v>
      </c>
      <c r="I1219" s="141">
        <v>300000</v>
      </c>
      <c r="J1219" s="137" t="s">
        <v>15</v>
      </c>
      <c r="K1219" s="137" t="s">
        <v>16</v>
      </c>
      <c r="L1219" s="137" t="s">
        <v>386</v>
      </c>
    </row>
    <row r="1220" spans="1:12" ht="42.75" customHeight="1">
      <c r="A1220" s="137">
        <f t="shared" si="22"/>
        <v>1220</v>
      </c>
      <c r="B1220" s="12">
        <v>44831</v>
      </c>
      <c r="C1220" s="13" t="s">
        <v>1276</v>
      </c>
      <c r="D1220" s="13" t="s">
        <v>1322</v>
      </c>
      <c r="E1220" s="13" t="s">
        <v>1312</v>
      </c>
      <c r="F1220" s="12">
        <v>44845</v>
      </c>
      <c r="G1220" s="12">
        <v>44848</v>
      </c>
      <c r="H1220" s="142">
        <v>40000</v>
      </c>
      <c r="I1220" s="142">
        <v>100000</v>
      </c>
      <c r="J1220" s="13" t="s">
        <v>15</v>
      </c>
      <c r="K1220" s="13" t="s">
        <v>16</v>
      </c>
      <c r="L1220" s="13" t="s">
        <v>386</v>
      </c>
    </row>
    <row r="1221" spans="1:12" ht="42.75" customHeight="1">
      <c r="A1221" s="137">
        <f t="shared" si="22"/>
        <v>1221</v>
      </c>
      <c r="B1221" s="140">
        <v>44838</v>
      </c>
      <c r="C1221" s="137" t="s">
        <v>1276</v>
      </c>
      <c r="D1221" s="137" t="s">
        <v>543</v>
      </c>
      <c r="E1221" s="137" t="s">
        <v>198</v>
      </c>
      <c r="F1221" s="140">
        <v>44852</v>
      </c>
      <c r="G1221" s="140">
        <v>44854</v>
      </c>
      <c r="H1221" s="141">
        <v>58138</v>
      </c>
      <c r="I1221" s="141">
        <v>58138</v>
      </c>
      <c r="J1221" s="137" t="s">
        <v>19</v>
      </c>
      <c r="K1221" s="137" t="s">
        <v>16</v>
      </c>
      <c r="L1221" s="137" t="s">
        <v>386</v>
      </c>
    </row>
    <row r="1222" spans="1:12" ht="42.75" customHeight="1">
      <c r="A1222" s="137">
        <f t="shared" si="22"/>
        <v>1222</v>
      </c>
      <c r="B1222" s="12">
        <v>44853</v>
      </c>
      <c r="C1222" s="13" t="s">
        <v>1276</v>
      </c>
      <c r="D1222" s="13" t="s">
        <v>339</v>
      </c>
      <c r="E1222" s="13" t="s">
        <v>120</v>
      </c>
      <c r="F1222" s="12">
        <v>44867</v>
      </c>
      <c r="G1222" s="12">
        <v>44853</v>
      </c>
      <c r="H1222" s="142">
        <v>40000</v>
      </c>
      <c r="I1222" s="142">
        <v>80000</v>
      </c>
      <c r="J1222" s="13" t="s">
        <v>61</v>
      </c>
      <c r="K1222" s="13" t="s">
        <v>16</v>
      </c>
      <c r="L1222" s="13" t="s">
        <v>386</v>
      </c>
    </row>
    <row r="1223" spans="1:12" ht="42.75" customHeight="1">
      <c r="A1223" s="137">
        <f t="shared" si="22"/>
        <v>1223</v>
      </c>
      <c r="B1223" s="140">
        <v>44845</v>
      </c>
      <c r="C1223" s="137" t="s">
        <v>1535</v>
      </c>
      <c r="D1223" s="137" t="s">
        <v>1567</v>
      </c>
      <c r="E1223" s="137" t="s">
        <v>1600</v>
      </c>
      <c r="F1223" s="140">
        <v>44859</v>
      </c>
      <c r="G1223" s="140">
        <v>44743</v>
      </c>
      <c r="H1223" s="141">
        <v>95000</v>
      </c>
      <c r="I1223" s="141">
        <v>155000</v>
      </c>
      <c r="J1223" s="137" t="s">
        <v>19</v>
      </c>
      <c r="K1223" s="137" t="s">
        <v>16</v>
      </c>
      <c r="L1223" s="138" t="s">
        <v>5506</v>
      </c>
    </row>
    <row r="1224" spans="1:12" ht="42.75" customHeight="1">
      <c r="A1224" s="137">
        <f t="shared" si="22"/>
        <v>1224</v>
      </c>
      <c r="B1224" s="12">
        <v>44847</v>
      </c>
      <c r="C1224" s="13" t="s">
        <v>1535</v>
      </c>
      <c r="D1224" s="13" t="s">
        <v>1343</v>
      </c>
      <c r="E1224" s="13" t="s">
        <v>5523</v>
      </c>
      <c r="F1224" s="12">
        <v>44861</v>
      </c>
      <c r="G1224" s="12">
        <v>44743</v>
      </c>
      <c r="H1224" s="142">
        <v>25000</v>
      </c>
      <c r="I1224" s="142">
        <v>55000</v>
      </c>
      <c r="J1224" s="13" t="s">
        <v>51</v>
      </c>
      <c r="K1224" s="13" t="s">
        <v>16</v>
      </c>
      <c r="L1224" s="139" t="s">
        <v>5506</v>
      </c>
    </row>
    <row r="1225" spans="1:12" ht="42.75" customHeight="1">
      <c r="A1225" s="137">
        <f t="shared" si="22"/>
        <v>1225</v>
      </c>
      <c r="B1225" s="140">
        <v>44853</v>
      </c>
      <c r="C1225" s="137" t="s">
        <v>1535</v>
      </c>
      <c r="D1225" s="137" t="s">
        <v>1886</v>
      </c>
      <c r="E1225" s="137" t="s">
        <v>5524</v>
      </c>
      <c r="F1225" s="140">
        <v>44867</v>
      </c>
      <c r="G1225" s="140">
        <v>44858</v>
      </c>
      <c r="H1225" s="141">
        <v>25000</v>
      </c>
      <c r="I1225" s="141">
        <v>90000</v>
      </c>
      <c r="J1225" s="137" t="s">
        <v>61</v>
      </c>
      <c r="K1225" s="137" t="s">
        <v>16</v>
      </c>
      <c r="L1225" s="138" t="s">
        <v>5506</v>
      </c>
    </row>
    <row r="1226" spans="1:12" ht="42.75" customHeight="1">
      <c r="A1226" s="137">
        <f t="shared" si="22"/>
        <v>1226</v>
      </c>
      <c r="B1226" s="12">
        <v>44862</v>
      </c>
      <c r="C1226" s="13" t="s">
        <v>1890</v>
      </c>
      <c r="D1226" s="13" t="s">
        <v>2087</v>
      </c>
      <c r="E1226" s="13" t="s">
        <v>5525</v>
      </c>
      <c r="F1226" s="12">
        <v>44876</v>
      </c>
      <c r="G1226" s="12">
        <v>44879</v>
      </c>
      <c r="H1226" s="142">
        <v>120000</v>
      </c>
      <c r="I1226" s="142">
        <v>120000</v>
      </c>
      <c r="J1226" s="13" t="s">
        <v>19</v>
      </c>
      <c r="K1226" s="13" t="s">
        <v>16</v>
      </c>
      <c r="L1226" s="13" t="s">
        <v>386</v>
      </c>
    </row>
    <row r="1227" spans="1:12" ht="42.75" customHeight="1">
      <c r="A1227" s="137">
        <f t="shared" si="22"/>
        <v>1227</v>
      </c>
      <c r="B1227" s="140">
        <v>44862</v>
      </c>
      <c r="C1227" s="137" t="s">
        <v>1890</v>
      </c>
      <c r="D1227" s="137" t="s">
        <v>2208</v>
      </c>
      <c r="E1227" s="137" t="s">
        <v>4660</v>
      </c>
      <c r="F1227" s="140">
        <v>44876</v>
      </c>
      <c r="G1227" s="140">
        <v>44879</v>
      </c>
      <c r="H1227" s="141">
        <v>125000</v>
      </c>
      <c r="I1227" s="141">
        <v>125000</v>
      </c>
      <c r="J1227" s="137" t="s">
        <v>37</v>
      </c>
      <c r="K1227" s="137" t="s">
        <v>16</v>
      </c>
      <c r="L1227" s="137" t="s">
        <v>386</v>
      </c>
    </row>
    <row r="1228" spans="1:12" ht="42.75" customHeight="1">
      <c r="A1228" s="137">
        <f t="shared" si="22"/>
        <v>1228</v>
      </c>
      <c r="B1228" s="12">
        <v>44846</v>
      </c>
      <c r="C1228" s="13" t="s">
        <v>2432</v>
      </c>
      <c r="D1228" s="13" t="s">
        <v>5216</v>
      </c>
      <c r="E1228" s="13" t="s">
        <v>5526</v>
      </c>
      <c r="F1228" s="12">
        <v>44860</v>
      </c>
      <c r="G1228" s="12">
        <v>44775</v>
      </c>
      <c r="H1228" s="142">
        <v>65000</v>
      </c>
      <c r="I1228" s="142">
        <v>120000</v>
      </c>
      <c r="J1228" s="13" t="s">
        <v>19</v>
      </c>
      <c r="K1228" s="13" t="s">
        <v>16</v>
      </c>
      <c r="L1228" s="139" t="s">
        <v>5506</v>
      </c>
    </row>
    <row r="1229" spans="1:12" ht="42.75" customHeight="1">
      <c r="A1229" s="137">
        <f t="shared" si="22"/>
        <v>1229</v>
      </c>
      <c r="B1229" s="140">
        <v>44846</v>
      </c>
      <c r="C1229" s="137" t="s">
        <v>2432</v>
      </c>
      <c r="D1229" s="137" t="s">
        <v>259</v>
      </c>
      <c r="E1229" s="137" t="s">
        <v>5527</v>
      </c>
      <c r="F1229" s="140">
        <v>44860</v>
      </c>
      <c r="G1229" s="140">
        <v>44796</v>
      </c>
      <c r="H1229" s="141">
        <v>90000</v>
      </c>
      <c r="I1229" s="141">
        <v>120000</v>
      </c>
      <c r="J1229" s="137" t="s">
        <v>216</v>
      </c>
      <c r="K1229" s="137" t="s">
        <v>16</v>
      </c>
      <c r="L1229" s="138" t="s">
        <v>5506</v>
      </c>
    </row>
    <row r="1230" spans="1:12" ht="42.75" customHeight="1">
      <c r="A1230" s="137">
        <f t="shared" si="22"/>
        <v>1230</v>
      </c>
      <c r="B1230" s="12">
        <v>44833</v>
      </c>
      <c r="C1230" s="13" t="s">
        <v>2447</v>
      </c>
      <c r="D1230" s="13" t="s">
        <v>5528</v>
      </c>
      <c r="E1230" s="13" t="s">
        <v>4686</v>
      </c>
      <c r="F1230" s="12">
        <v>44847</v>
      </c>
      <c r="G1230" s="12">
        <v>44631</v>
      </c>
      <c r="H1230" s="142">
        <v>45000</v>
      </c>
      <c r="I1230" s="142">
        <v>65000</v>
      </c>
      <c r="J1230" s="13" t="s">
        <v>64</v>
      </c>
      <c r="K1230" s="13" t="s">
        <v>16</v>
      </c>
      <c r="L1230" s="139" t="s">
        <v>5506</v>
      </c>
    </row>
    <row r="1231" spans="1:12" ht="42.75" customHeight="1">
      <c r="A1231" s="137">
        <f t="shared" si="22"/>
        <v>1231</v>
      </c>
      <c r="B1231" s="140">
        <v>44831</v>
      </c>
      <c r="C1231" s="137" t="s">
        <v>2447</v>
      </c>
      <c r="D1231" s="137" t="s">
        <v>4003</v>
      </c>
      <c r="E1231" s="137" t="s">
        <v>5529</v>
      </c>
      <c r="F1231" s="140">
        <v>44845</v>
      </c>
      <c r="G1231" s="140">
        <v>44348</v>
      </c>
      <c r="H1231" s="141">
        <v>33050</v>
      </c>
      <c r="I1231" s="141">
        <v>33050</v>
      </c>
      <c r="J1231" s="137" t="s">
        <v>16</v>
      </c>
      <c r="K1231" s="137" t="s">
        <v>16</v>
      </c>
      <c r="L1231" s="138" t="s">
        <v>5507</v>
      </c>
    </row>
    <row r="1232" spans="1:12" ht="42.75" customHeight="1">
      <c r="A1232" s="137">
        <f t="shared" si="22"/>
        <v>1232</v>
      </c>
      <c r="B1232" s="12">
        <v>44831</v>
      </c>
      <c r="C1232" s="13" t="s">
        <v>2447</v>
      </c>
      <c r="D1232" s="13" t="s">
        <v>5530</v>
      </c>
      <c r="E1232" s="13" t="s">
        <v>5531</v>
      </c>
      <c r="F1232" s="12">
        <v>44845</v>
      </c>
      <c r="G1232" s="12">
        <v>43989</v>
      </c>
      <c r="H1232" s="142">
        <v>66969</v>
      </c>
      <c r="I1232" s="142">
        <v>213895</v>
      </c>
      <c r="J1232" s="13" t="s">
        <v>16</v>
      </c>
      <c r="K1232" s="13" t="s">
        <v>16</v>
      </c>
      <c r="L1232" s="139" t="s">
        <v>5507</v>
      </c>
    </row>
    <row r="1233" spans="1:12" ht="42.75" customHeight="1">
      <c r="A1233" s="137">
        <f t="shared" si="22"/>
        <v>1233</v>
      </c>
      <c r="B1233" s="140">
        <v>44838</v>
      </c>
      <c r="C1233" s="137" t="s">
        <v>2542</v>
      </c>
      <c r="D1233" s="137" t="s">
        <v>2578</v>
      </c>
      <c r="E1233" s="137" t="s">
        <v>466</v>
      </c>
      <c r="F1233" s="140">
        <v>44852</v>
      </c>
      <c r="G1233" s="140">
        <v>44378</v>
      </c>
      <c r="H1233" s="141">
        <v>55000</v>
      </c>
      <c r="I1233" s="141">
        <v>60000</v>
      </c>
      <c r="J1233" s="137" t="s">
        <v>16</v>
      </c>
      <c r="K1233" s="137" t="s">
        <v>16</v>
      </c>
      <c r="L1233" s="138" t="s">
        <v>5507</v>
      </c>
    </row>
    <row r="1234" spans="1:12" ht="42.75" customHeight="1">
      <c r="A1234" s="137">
        <f t="shared" si="22"/>
        <v>1234</v>
      </c>
      <c r="B1234" s="12">
        <v>44839</v>
      </c>
      <c r="C1234" s="13" t="s">
        <v>2542</v>
      </c>
      <c r="D1234" s="13" t="s">
        <v>1287</v>
      </c>
      <c r="E1234" s="13" t="s">
        <v>289</v>
      </c>
      <c r="F1234" s="12">
        <v>44853</v>
      </c>
      <c r="G1234" s="12">
        <v>44774</v>
      </c>
      <c r="H1234" s="142">
        <v>160000</v>
      </c>
      <c r="I1234" s="142">
        <v>200000</v>
      </c>
      <c r="J1234" s="13" t="s">
        <v>19</v>
      </c>
      <c r="K1234" s="13" t="s">
        <v>16</v>
      </c>
      <c r="L1234" s="139" t="s">
        <v>5506</v>
      </c>
    </row>
    <row r="1235" spans="1:12" ht="42.75" customHeight="1">
      <c r="A1235" s="137">
        <f t="shared" si="22"/>
        <v>1235</v>
      </c>
      <c r="B1235" s="140">
        <v>44839</v>
      </c>
      <c r="C1235" s="137" t="s">
        <v>2542</v>
      </c>
      <c r="D1235" s="137" t="s">
        <v>188</v>
      </c>
      <c r="E1235" s="137" t="s">
        <v>5532</v>
      </c>
      <c r="F1235" s="140">
        <v>44853</v>
      </c>
      <c r="G1235" s="140">
        <v>44744</v>
      </c>
      <c r="H1235" s="141">
        <v>35000</v>
      </c>
      <c r="I1235" s="141">
        <v>40000</v>
      </c>
      <c r="J1235" s="137" t="s">
        <v>19</v>
      </c>
      <c r="K1235" s="137" t="s">
        <v>16</v>
      </c>
      <c r="L1235" s="138" t="s">
        <v>5506</v>
      </c>
    </row>
    <row r="1236" spans="1:12" ht="42.75" customHeight="1">
      <c r="A1236" s="137">
        <f t="shared" si="22"/>
        <v>1236</v>
      </c>
      <c r="B1236" s="12">
        <v>44839</v>
      </c>
      <c r="C1236" s="13" t="s">
        <v>2542</v>
      </c>
      <c r="D1236" s="13" t="s">
        <v>5533</v>
      </c>
      <c r="E1236" s="13" t="s">
        <v>5534</v>
      </c>
      <c r="F1236" s="12">
        <v>44853</v>
      </c>
      <c r="G1236" s="12">
        <v>44776</v>
      </c>
      <c r="H1236" s="142">
        <v>30000</v>
      </c>
      <c r="I1236" s="142">
        <v>35000</v>
      </c>
      <c r="J1236" s="13" t="s">
        <v>15</v>
      </c>
      <c r="K1236" s="13" t="s">
        <v>16</v>
      </c>
      <c r="L1236" s="139" t="s">
        <v>5506</v>
      </c>
    </row>
    <row r="1237" spans="1:12" ht="42.75" customHeight="1">
      <c r="A1237" s="137">
        <f t="shared" si="22"/>
        <v>1237</v>
      </c>
      <c r="B1237" s="140">
        <v>44833</v>
      </c>
      <c r="C1237" s="137" t="s">
        <v>2635</v>
      </c>
      <c r="D1237" s="137" t="s">
        <v>5535</v>
      </c>
      <c r="E1237" s="137" t="s">
        <v>5536</v>
      </c>
      <c r="F1237" s="140">
        <v>44847</v>
      </c>
      <c r="G1237" s="140">
        <v>44860</v>
      </c>
      <c r="H1237" s="141">
        <v>67000</v>
      </c>
      <c r="I1237" s="141">
        <v>90000</v>
      </c>
      <c r="J1237" s="137" t="s">
        <v>15</v>
      </c>
      <c r="K1237" s="137" t="s">
        <v>16</v>
      </c>
      <c r="L1237" s="137" t="s">
        <v>386</v>
      </c>
    </row>
    <row r="1238" spans="1:12" ht="42.75" customHeight="1">
      <c r="A1238" s="137">
        <f t="shared" si="22"/>
        <v>1238</v>
      </c>
      <c r="B1238" s="12">
        <v>44834</v>
      </c>
      <c r="C1238" s="13" t="s">
        <v>2635</v>
      </c>
      <c r="D1238" s="13" t="s">
        <v>67</v>
      </c>
      <c r="E1238" s="13" t="s">
        <v>2662</v>
      </c>
      <c r="F1238" s="12">
        <v>44848</v>
      </c>
      <c r="G1238" s="12">
        <v>44852</v>
      </c>
      <c r="H1238" s="142">
        <v>65000</v>
      </c>
      <c r="I1238" s="142">
        <v>90000</v>
      </c>
      <c r="J1238" s="13" t="s">
        <v>15</v>
      </c>
      <c r="K1238" s="13" t="s">
        <v>16</v>
      </c>
      <c r="L1238" s="13" t="s">
        <v>386</v>
      </c>
    </row>
    <row r="1239" spans="1:12" ht="42.75" customHeight="1">
      <c r="A1239" s="137">
        <f t="shared" ref="A1239:A1302" si="23">ROW(A1239)</f>
        <v>1239</v>
      </c>
      <c r="B1239" s="140">
        <v>44834</v>
      </c>
      <c r="C1239" s="137" t="s">
        <v>2635</v>
      </c>
      <c r="D1239" s="137" t="s">
        <v>5537</v>
      </c>
      <c r="E1239" s="137" t="s">
        <v>5538</v>
      </c>
      <c r="F1239" s="140">
        <v>44848</v>
      </c>
      <c r="G1239" s="140">
        <v>44804</v>
      </c>
      <c r="H1239" s="141">
        <v>28000</v>
      </c>
      <c r="I1239" s="141">
        <v>53000</v>
      </c>
      <c r="J1239" s="137" t="s">
        <v>51</v>
      </c>
      <c r="K1239" s="137" t="s">
        <v>16</v>
      </c>
      <c r="L1239" s="138" t="s">
        <v>5506</v>
      </c>
    </row>
    <row r="1240" spans="1:12" ht="42.75" customHeight="1">
      <c r="A1240" s="137">
        <f t="shared" si="23"/>
        <v>1240</v>
      </c>
      <c r="B1240" s="12">
        <v>44834</v>
      </c>
      <c r="C1240" s="13" t="s">
        <v>2635</v>
      </c>
      <c r="D1240" s="13" t="s">
        <v>2693</v>
      </c>
      <c r="E1240" s="13" t="s">
        <v>5539</v>
      </c>
      <c r="F1240" s="12">
        <v>44848</v>
      </c>
      <c r="G1240" s="12">
        <v>44774</v>
      </c>
      <c r="H1240" s="142">
        <v>100000</v>
      </c>
      <c r="I1240" s="142">
        <v>175000</v>
      </c>
      <c r="J1240" s="13" t="s">
        <v>51</v>
      </c>
      <c r="K1240" s="13" t="s">
        <v>16</v>
      </c>
      <c r="L1240" s="139" t="s">
        <v>5506</v>
      </c>
    </row>
    <row r="1241" spans="1:12" ht="42.75" customHeight="1">
      <c r="A1241" s="137">
        <f t="shared" si="23"/>
        <v>1241</v>
      </c>
      <c r="B1241" s="140">
        <v>44846</v>
      </c>
      <c r="C1241" s="137" t="s">
        <v>2635</v>
      </c>
      <c r="D1241" s="137" t="s">
        <v>5540</v>
      </c>
      <c r="E1241" s="137" t="s">
        <v>120</v>
      </c>
      <c r="F1241" s="140">
        <v>44860</v>
      </c>
      <c r="G1241" s="140">
        <v>44865</v>
      </c>
      <c r="H1241" s="141">
        <v>70000</v>
      </c>
      <c r="I1241" s="141">
        <v>85000</v>
      </c>
      <c r="J1241" s="137" t="s">
        <v>15</v>
      </c>
      <c r="K1241" s="137" t="s">
        <v>16</v>
      </c>
      <c r="L1241" s="137" t="s">
        <v>386</v>
      </c>
    </row>
    <row r="1242" spans="1:12" ht="42.75" customHeight="1">
      <c r="A1242" s="137">
        <f t="shared" si="23"/>
        <v>1242</v>
      </c>
      <c r="B1242" s="12">
        <v>44838</v>
      </c>
      <c r="C1242" s="13" t="s">
        <v>2703</v>
      </c>
      <c r="D1242" s="13" t="s">
        <v>5541</v>
      </c>
      <c r="E1242" s="13" t="s">
        <v>3183</v>
      </c>
      <c r="F1242" s="12">
        <v>44852</v>
      </c>
      <c r="G1242" s="12">
        <v>44853</v>
      </c>
      <c r="H1242" s="142">
        <v>28900</v>
      </c>
      <c r="I1242" s="142">
        <v>28900</v>
      </c>
      <c r="J1242" s="13" t="s">
        <v>15</v>
      </c>
      <c r="K1242" s="13" t="s">
        <v>16</v>
      </c>
      <c r="L1242" s="13" t="s">
        <v>386</v>
      </c>
    </row>
    <row r="1243" spans="1:12" ht="42.75" customHeight="1">
      <c r="A1243" s="137">
        <f t="shared" si="23"/>
        <v>1243</v>
      </c>
      <c r="B1243" s="140">
        <v>44845</v>
      </c>
      <c r="C1243" s="137" t="s">
        <v>2703</v>
      </c>
      <c r="D1243" s="137" t="s">
        <v>1221</v>
      </c>
      <c r="E1243" s="137" t="s">
        <v>5542</v>
      </c>
      <c r="F1243" s="140">
        <v>44859</v>
      </c>
      <c r="G1243" s="140">
        <v>44866</v>
      </c>
      <c r="H1243" s="141">
        <v>70000</v>
      </c>
      <c r="I1243" s="141">
        <v>70000</v>
      </c>
      <c r="J1243" s="137" t="s">
        <v>37</v>
      </c>
      <c r="K1243" s="137" t="s">
        <v>16</v>
      </c>
      <c r="L1243" s="137" t="s">
        <v>386</v>
      </c>
    </row>
    <row r="1244" spans="1:12" ht="42.75" customHeight="1">
      <c r="A1244" s="137">
        <f t="shared" si="23"/>
        <v>1244</v>
      </c>
      <c r="B1244" s="12">
        <v>44847</v>
      </c>
      <c r="C1244" s="13" t="s">
        <v>2703</v>
      </c>
      <c r="D1244" s="13" t="s">
        <v>4080</v>
      </c>
      <c r="E1244" s="13" t="s">
        <v>5543</v>
      </c>
      <c r="F1244" s="12">
        <v>44861</v>
      </c>
      <c r="G1244" s="12">
        <v>44866</v>
      </c>
      <c r="H1244" s="142">
        <v>60000</v>
      </c>
      <c r="I1244" s="142">
        <v>60000</v>
      </c>
      <c r="J1244" s="13" t="s">
        <v>15</v>
      </c>
      <c r="K1244" s="13" t="s">
        <v>16</v>
      </c>
      <c r="L1244" s="13" t="s">
        <v>386</v>
      </c>
    </row>
    <row r="1245" spans="1:12" ht="42.75" customHeight="1">
      <c r="A1245" s="137">
        <f t="shared" si="23"/>
        <v>1245</v>
      </c>
      <c r="B1245" s="140">
        <v>44847</v>
      </c>
      <c r="C1245" s="137" t="s">
        <v>2703</v>
      </c>
      <c r="D1245" s="137" t="s">
        <v>3217</v>
      </c>
      <c r="E1245" s="137" t="s">
        <v>306</v>
      </c>
      <c r="F1245" s="140">
        <v>44861</v>
      </c>
      <c r="G1245" s="140">
        <v>44845</v>
      </c>
      <c r="H1245" s="141">
        <v>50000</v>
      </c>
      <c r="I1245" s="141">
        <v>50000</v>
      </c>
      <c r="J1245" s="137" t="s">
        <v>61</v>
      </c>
      <c r="K1245" s="137" t="s">
        <v>16</v>
      </c>
      <c r="L1245" s="137" t="s">
        <v>386</v>
      </c>
    </row>
    <row r="1246" spans="1:12" ht="42.75" customHeight="1">
      <c r="A1246" s="137">
        <f t="shared" si="23"/>
        <v>1246</v>
      </c>
      <c r="B1246" s="12">
        <v>44860</v>
      </c>
      <c r="C1246" s="13" t="s">
        <v>2703</v>
      </c>
      <c r="D1246" s="13" t="s">
        <v>5544</v>
      </c>
      <c r="E1246" s="13" t="s">
        <v>5545</v>
      </c>
      <c r="F1246" s="12">
        <v>44874</v>
      </c>
      <c r="G1246" s="12">
        <v>44874</v>
      </c>
      <c r="H1246" s="142">
        <v>35000</v>
      </c>
      <c r="I1246" s="142">
        <v>35000</v>
      </c>
      <c r="J1246" s="13" t="s">
        <v>15</v>
      </c>
      <c r="K1246" s="13" t="s">
        <v>16</v>
      </c>
      <c r="L1246" s="13" t="s">
        <v>386</v>
      </c>
    </row>
    <row r="1247" spans="1:12" ht="42.75" customHeight="1">
      <c r="A1247" s="137">
        <f t="shared" si="23"/>
        <v>1247</v>
      </c>
      <c r="B1247" s="140">
        <v>44861</v>
      </c>
      <c r="C1247" s="137" t="s">
        <v>2703</v>
      </c>
      <c r="D1247" s="137" t="s">
        <v>5546</v>
      </c>
      <c r="E1247" s="137" t="s">
        <v>5547</v>
      </c>
      <c r="F1247" s="140">
        <v>44875</v>
      </c>
      <c r="G1247" s="140">
        <v>44880</v>
      </c>
      <c r="H1247" s="141">
        <v>30000</v>
      </c>
      <c r="I1247" s="141">
        <v>30000</v>
      </c>
      <c r="J1247" s="137" t="s">
        <v>15</v>
      </c>
      <c r="K1247" s="137" t="s">
        <v>16</v>
      </c>
      <c r="L1247" s="137" t="s">
        <v>386</v>
      </c>
    </row>
    <row r="1248" spans="1:12" ht="42.75" customHeight="1">
      <c r="A1248" s="137">
        <f t="shared" si="23"/>
        <v>1248</v>
      </c>
      <c r="B1248" s="12">
        <v>44861</v>
      </c>
      <c r="C1248" s="13" t="s">
        <v>2703</v>
      </c>
      <c r="D1248" s="13" t="s">
        <v>5548</v>
      </c>
      <c r="E1248" s="13" t="s">
        <v>5547</v>
      </c>
      <c r="F1248" s="12">
        <v>44875</v>
      </c>
      <c r="G1248" s="12">
        <v>44880</v>
      </c>
      <c r="H1248" s="142">
        <v>30000</v>
      </c>
      <c r="I1248" s="142">
        <v>30000</v>
      </c>
      <c r="J1248" s="13" t="s">
        <v>15</v>
      </c>
      <c r="K1248" s="13" t="s">
        <v>16</v>
      </c>
      <c r="L1248" s="13" t="s">
        <v>386</v>
      </c>
    </row>
    <row r="1249" spans="1:12" ht="42.75" customHeight="1">
      <c r="A1249" s="137">
        <f t="shared" si="23"/>
        <v>1249</v>
      </c>
      <c r="B1249" s="140">
        <v>44628</v>
      </c>
      <c r="C1249" s="137" t="s">
        <v>3252</v>
      </c>
      <c r="D1249" s="137" t="s">
        <v>2999</v>
      </c>
      <c r="E1249" s="137" t="s">
        <v>4523</v>
      </c>
      <c r="F1249" s="140">
        <v>44642</v>
      </c>
      <c r="G1249" s="140">
        <v>44058</v>
      </c>
      <c r="H1249" s="141">
        <v>25000</v>
      </c>
      <c r="I1249" s="141">
        <v>44700</v>
      </c>
      <c r="J1249" s="137" t="s">
        <v>15</v>
      </c>
      <c r="K1249" s="137" t="s">
        <v>16</v>
      </c>
      <c r="L1249" s="138" t="s">
        <v>5506</v>
      </c>
    </row>
    <row r="1250" spans="1:12" ht="42.75" customHeight="1">
      <c r="A1250" s="137">
        <f t="shared" si="23"/>
        <v>1250</v>
      </c>
      <c r="B1250" s="12">
        <v>44840</v>
      </c>
      <c r="C1250" s="13" t="s">
        <v>3258</v>
      </c>
      <c r="D1250" s="13" t="s">
        <v>3282</v>
      </c>
      <c r="E1250" s="13" t="s">
        <v>5549</v>
      </c>
      <c r="F1250" s="12">
        <v>44854</v>
      </c>
      <c r="G1250" s="12">
        <v>44835</v>
      </c>
      <c r="H1250" s="142">
        <v>270000</v>
      </c>
      <c r="I1250" s="142">
        <v>300000</v>
      </c>
      <c r="J1250" s="13" t="s">
        <v>19</v>
      </c>
      <c r="K1250" s="13" t="s">
        <v>16</v>
      </c>
      <c r="L1250" s="139" t="s">
        <v>5506</v>
      </c>
    </row>
    <row r="1251" spans="1:12" ht="42.75" customHeight="1">
      <c r="A1251" s="137">
        <f t="shared" si="23"/>
        <v>1251</v>
      </c>
      <c r="B1251" s="140">
        <v>44846</v>
      </c>
      <c r="C1251" s="137" t="s">
        <v>1888</v>
      </c>
      <c r="D1251" s="137" t="s">
        <v>3315</v>
      </c>
      <c r="E1251" s="137" t="s">
        <v>27</v>
      </c>
      <c r="F1251" s="140">
        <v>44860</v>
      </c>
      <c r="G1251" s="140">
        <v>44850</v>
      </c>
      <c r="H1251" s="141">
        <v>39876</v>
      </c>
      <c r="I1251" s="141">
        <v>50000</v>
      </c>
      <c r="J1251" s="137" t="s">
        <v>19</v>
      </c>
      <c r="K1251" s="137" t="s">
        <v>16</v>
      </c>
      <c r="L1251" s="137" t="s">
        <v>386</v>
      </c>
    </row>
    <row r="1252" spans="1:12" ht="42.75" customHeight="1">
      <c r="A1252" s="137">
        <f t="shared" si="23"/>
        <v>1252</v>
      </c>
      <c r="B1252" s="12">
        <v>44831</v>
      </c>
      <c r="C1252" s="13" t="s">
        <v>3344</v>
      </c>
      <c r="D1252" s="13" t="s">
        <v>3369</v>
      </c>
      <c r="E1252" s="13" t="s">
        <v>5550</v>
      </c>
      <c r="F1252" s="12">
        <v>44845</v>
      </c>
      <c r="G1252" s="12">
        <v>44847</v>
      </c>
      <c r="H1252" s="142">
        <v>100000</v>
      </c>
      <c r="I1252" s="142">
        <v>100000</v>
      </c>
      <c r="J1252" s="13" t="s">
        <v>37</v>
      </c>
      <c r="K1252" s="13" t="s">
        <v>16</v>
      </c>
      <c r="L1252" s="13" t="s">
        <v>386</v>
      </c>
    </row>
    <row r="1253" spans="1:12" ht="42.75" customHeight="1">
      <c r="A1253" s="137">
        <f t="shared" si="23"/>
        <v>1253</v>
      </c>
      <c r="B1253" s="140">
        <v>44846</v>
      </c>
      <c r="C1253" s="137" t="s">
        <v>3344</v>
      </c>
      <c r="D1253" s="137" t="s">
        <v>1610</v>
      </c>
      <c r="E1253" s="137" t="s">
        <v>5551</v>
      </c>
      <c r="F1253" s="140">
        <v>44860</v>
      </c>
      <c r="G1253" s="140">
        <v>44862</v>
      </c>
      <c r="H1253" s="141">
        <v>90000</v>
      </c>
      <c r="I1253" s="141">
        <v>90000</v>
      </c>
      <c r="J1253" s="137" t="s">
        <v>15</v>
      </c>
      <c r="K1253" s="137" t="s">
        <v>16</v>
      </c>
      <c r="L1253" s="137" t="s">
        <v>386</v>
      </c>
    </row>
    <row r="1254" spans="1:12" ht="42.75" customHeight="1">
      <c r="A1254" s="137">
        <f t="shared" si="23"/>
        <v>1254</v>
      </c>
      <c r="B1254" s="12">
        <v>44830</v>
      </c>
      <c r="C1254" s="13" t="s">
        <v>3694</v>
      </c>
      <c r="D1254" s="13" t="s">
        <v>35</v>
      </c>
      <c r="E1254" s="13" t="s">
        <v>136</v>
      </c>
      <c r="F1254" s="12">
        <v>44844</v>
      </c>
      <c r="G1254" s="12">
        <v>44827</v>
      </c>
      <c r="H1254" s="142">
        <v>240000</v>
      </c>
      <c r="I1254" s="142">
        <v>240000</v>
      </c>
      <c r="J1254" s="13" t="s">
        <v>37</v>
      </c>
      <c r="K1254" s="13" t="s">
        <v>16</v>
      </c>
      <c r="L1254" s="139" t="s">
        <v>5509</v>
      </c>
    </row>
    <row r="1255" spans="1:12" ht="42.75" customHeight="1">
      <c r="A1255" s="137">
        <f t="shared" si="23"/>
        <v>1255</v>
      </c>
      <c r="B1255" s="140">
        <v>44830</v>
      </c>
      <c r="C1255" s="137" t="s">
        <v>3694</v>
      </c>
      <c r="D1255" s="137" t="s">
        <v>656</v>
      </c>
      <c r="E1255" s="137" t="s">
        <v>5552</v>
      </c>
      <c r="F1255" s="140">
        <v>44844</v>
      </c>
      <c r="G1255" s="140">
        <v>44782</v>
      </c>
      <c r="H1255" s="141">
        <v>78578</v>
      </c>
      <c r="I1255" s="141">
        <v>78578</v>
      </c>
      <c r="J1255" s="137" t="s">
        <v>19</v>
      </c>
      <c r="K1255" s="137" t="s">
        <v>16</v>
      </c>
      <c r="L1255" s="138" t="s">
        <v>5506</v>
      </c>
    </row>
    <row r="1256" spans="1:12" ht="42.75" customHeight="1">
      <c r="A1256" s="137">
        <f t="shared" si="23"/>
        <v>1256</v>
      </c>
      <c r="B1256" s="12">
        <v>44858</v>
      </c>
      <c r="C1256" s="13" t="s">
        <v>3771</v>
      </c>
      <c r="D1256" s="13" t="s">
        <v>5553</v>
      </c>
      <c r="E1256" s="13" t="s">
        <v>5554</v>
      </c>
      <c r="F1256" s="12">
        <v>44872</v>
      </c>
      <c r="G1256" s="12">
        <v>44851</v>
      </c>
      <c r="H1256" s="142">
        <v>74963</v>
      </c>
      <c r="I1256" s="142">
        <v>74963</v>
      </c>
      <c r="J1256" s="13" t="s">
        <v>15</v>
      </c>
      <c r="K1256" s="13" t="s">
        <v>16</v>
      </c>
      <c r="L1256" s="139" t="s">
        <v>5506</v>
      </c>
    </row>
    <row r="1257" spans="1:12" ht="42.75" customHeight="1">
      <c r="A1257" s="137">
        <f t="shared" si="23"/>
        <v>1257</v>
      </c>
      <c r="B1257" s="140">
        <v>44831</v>
      </c>
      <c r="C1257" s="137" t="s">
        <v>3838</v>
      </c>
      <c r="D1257" s="137" t="s">
        <v>1163</v>
      </c>
      <c r="E1257" s="137" t="s">
        <v>5555</v>
      </c>
      <c r="F1257" s="140">
        <v>44845</v>
      </c>
      <c r="G1257" s="140">
        <v>44741</v>
      </c>
      <c r="H1257" s="141">
        <v>25000</v>
      </c>
      <c r="I1257" s="141">
        <v>26850</v>
      </c>
      <c r="J1257" s="137" t="s">
        <v>51</v>
      </c>
      <c r="K1257" s="137" t="s">
        <v>16</v>
      </c>
      <c r="L1257" s="137" t="s">
        <v>386</v>
      </c>
    </row>
    <row r="1258" spans="1:12" ht="42.75" customHeight="1">
      <c r="A1258" s="137">
        <f t="shared" si="23"/>
        <v>1258</v>
      </c>
      <c r="B1258" s="12">
        <v>44831</v>
      </c>
      <c r="C1258" s="13" t="s">
        <v>3838</v>
      </c>
      <c r="D1258" s="13" t="s">
        <v>5499</v>
      </c>
      <c r="E1258" s="13" t="s">
        <v>5556</v>
      </c>
      <c r="F1258" s="12">
        <v>44845</v>
      </c>
      <c r="G1258" s="12">
        <v>44739</v>
      </c>
      <c r="H1258" s="142">
        <v>25000</v>
      </c>
      <c r="I1258" s="142">
        <v>26850</v>
      </c>
      <c r="J1258" s="13" t="s">
        <v>51</v>
      </c>
      <c r="K1258" s="13" t="s">
        <v>16</v>
      </c>
      <c r="L1258" s="13" t="s">
        <v>386</v>
      </c>
    </row>
    <row r="1259" spans="1:12" ht="42.75" customHeight="1">
      <c r="A1259" s="137">
        <f t="shared" si="23"/>
        <v>1259</v>
      </c>
      <c r="B1259" s="140">
        <v>44848</v>
      </c>
      <c r="C1259" s="137" t="s">
        <v>3838</v>
      </c>
      <c r="D1259" s="137" t="s">
        <v>1686</v>
      </c>
      <c r="E1259" s="137" t="s">
        <v>3870</v>
      </c>
      <c r="F1259" s="140">
        <v>44862</v>
      </c>
      <c r="G1259" s="140">
        <v>44866</v>
      </c>
      <c r="H1259" s="141">
        <v>33000</v>
      </c>
      <c r="I1259" s="141">
        <v>45000</v>
      </c>
      <c r="J1259" s="137" t="s">
        <v>19</v>
      </c>
      <c r="K1259" s="137" t="s">
        <v>16</v>
      </c>
      <c r="L1259" s="137" t="s">
        <v>386</v>
      </c>
    </row>
    <row r="1260" spans="1:12" ht="42.75" customHeight="1">
      <c r="A1260" s="137">
        <f t="shared" si="23"/>
        <v>1260</v>
      </c>
      <c r="B1260" s="12">
        <v>44861</v>
      </c>
      <c r="C1260" s="13" t="s">
        <v>3905</v>
      </c>
      <c r="D1260" s="13" t="s">
        <v>5557</v>
      </c>
      <c r="E1260" s="13" t="s">
        <v>5558</v>
      </c>
      <c r="F1260" s="12">
        <v>44875</v>
      </c>
      <c r="G1260" s="12">
        <v>44832</v>
      </c>
      <c r="H1260" s="142">
        <v>495690</v>
      </c>
      <c r="I1260" s="142">
        <v>550000</v>
      </c>
      <c r="J1260" s="13" t="s">
        <v>15</v>
      </c>
      <c r="K1260" s="13" t="s">
        <v>16</v>
      </c>
      <c r="L1260" s="139" t="s">
        <v>5506</v>
      </c>
    </row>
    <row r="1261" spans="1:12" ht="42.75" customHeight="1">
      <c r="A1261" s="137">
        <f t="shared" si="23"/>
        <v>1261</v>
      </c>
      <c r="B1261" s="140">
        <v>44841</v>
      </c>
      <c r="C1261" s="137" t="s">
        <v>3975</v>
      </c>
      <c r="D1261" s="137" t="s">
        <v>829</v>
      </c>
      <c r="E1261" s="137" t="s">
        <v>5559</v>
      </c>
      <c r="F1261" s="140">
        <v>44855</v>
      </c>
      <c r="G1261" s="140">
        <v>44859</v>
      </c>
      <c r="H1261" s="141">
        <v>38025</v>
      </c>
      <c r="I1261" s="141">
        <v>46800</v>
      </c>
      <c r="J1261" s="137" t="s">
        <v>15</v>
      </c>
      <c r="K1261" s="137" t="s">
        <v>16</v>
      </c>
      <c r="L1261" s="137" t="s">
        <v>386</v>
      </c>
    </row>
    <row r="1262" spans="1:12" ht="42.75" customHeight="1">
      <c r="A1262" s="137">
        <f t="shared" si="23"/>
        <v>1262</v>
      </c>
      <c r="B1262" s="12">
        <v>44858</v>
      </c>
      <c r="C1262" s="13" t="s">
        <v>3975</v>
      </c>
      <c r="D1262" s="13" t="s">
        <v>4036</v>
      </c>
      <c r="E1262" s="13" t="s">
        <v>4037</v>
      </c>
      <c r="F1262" s="12">
        <v>44872</v>
      </c>
      <c r="G1262" s="12">
        <v>44873</v>
      </c>
      <c r="H1262" s="142">
        <v>25000</v>
      </c>
      <c r="I1262" s="142">
        <v>70000</v>
      </c>
      <c r="J1262" s="13" t="s">
        <v>15</v>
      </c>
      <c r="K1262" s="13" t="s">
        <v>16</v>
      </c>
      <c r="L1262" s="13" t="s">
        <v>386</v>
      </c>
    </row>
    <row r="1263" spans="1:12" ht="42.75" customHeight="1">
      <c r="A1263" s="137">
        <f t="shared" si="23"/>
        <v>1263</v>
      </c>
      <c r="B1263" s="140">
        <v>44848</v>
      </c>
      <c r="C1263" s="137" t="s">
        <v>4038</v>
      </c>
      <c r="D1263" s="137" t="s">
        <v>5066</v>
      </c>
      <c r="E1263" s="137" t="s">
        <v>5560</v>
      </c>
      <c r="F1263" s="140">
        <v>44862</v>
      </c>
      <c r="G1263" s="140">
        <v>44866</v>
      </c>
      <c r="H1263" s="141">
        <v>28320</v>
      </c>
      <c r="I1263" s="141">
        <v>28320</v>
      </c>
      <c r="J1263" s="137" t="s">
        <v>15</v>
      </c>
      <c r="K1263" s="137" t="s">
        <v>16</v>
      </c>
      <c r="L1263" s="137" t="s">
        <v>386</v>
      </c>
    </row>
    <row r="1264" spans="1:12" ht="42.75" customHeight="1">
      <c r="A1264" s="137">
        <f t="shared" si="23"/>
        <v>1264</v>
      </c>
      <c r="B1264" s="12">
        <v>44830</v>
      </c>
      <c r="C1264" s="13" t="s">
        <v>4243</v>
      </c>
      <c r="D1264" s="13" t="s">
        <v>84</v>
      </c>
      <c r="E1264" s="13" t="s">
        <v>292</v>
      </c>
      <c r="F1264" s="12">
        <v>44844</v>
      </c>
      <c r="G1264" s="12">
        <v>44833</v>
      </c>
      <c r="H1264" s="142">
        <v>30000</v>
      </c>
      <c r="I1264" s="142">
        <v>50000</v>
      </c>
      <c r="J1264" s="13" t="s">
        <v>15</v>
      </c>
      <c r="K1264" s="13" t="s">
        <v>16</v>
      </c>
      <c r="L1264" s="139" t="s">
        <v>5506</v>
      </c>
    </row>
    <row r="1265" spans="1:12" ht="42.75" customHeight="1">
      <c r="A1265" s="137">
        <f t="shared" si="23"/>
        <v>1265</v>
      </c>
      <c r="B1265" s="140">
        <v>44841</v>
      </c>
      <c r="C1265" s="137" t="s">
        <v>4243</v>
      </c>
      <c r="D1265" s="137" t="s">
        <v>747</v>
      </c>
      <c r="E1265" s="137" t="s">
        <v>5561</v>
      </c>
      <c r="F1265" s="140">
        <v>44855</v>
      </c>
      <c r="G1265" s="140">
        <v>44848</v>
      </c>
      <c r="H1265" s="141">
        <v>35000</v>
      </c>
      <c r="I1265" s="141">
        <v>45000</v>
      </c>
      <c r="J1265" s="137" t="s">
        <v>153</v>
      </c>
      <c r="K1265" s="137" t="s">
        <v>16</v>
      </c>
      <c r="L1265" s="137" t="s">
        <v>386</v>
      </c>
    </row>
    <row r="1266" spans="1:12" ht="42.75" customHeight="1">
      <c r="A1266" s="137">
        <f t="shared" si="23"/>
        <v>1266</v>
      </c>
      <c r="B1266" s="12">
        <v>44865</v>
      </c>
      <c r="C1266" s="13" t="s">
        <v>4268</v>
      </c>
      <c r="D1266" s="13" t="s">
        <v>958</v>
      </c>
      <c r="E1266" s="13" t="s">
        <v>5562</v>
      </c>
      <c r="F1266" s="12">
        <v>44879</v>
      </c>
      <c r="G1266" s="12">
        <v>44879</v>
      </c>
      <c r="H1266" s="142">
        <v>1200000</v>
      </c>
      <c r="I1266" s="142">
        <v>2000000</v>
      </c>
      <c r="J1266" s="13" t="s">
        <v>15</v>
      </c>
      <c r="K1266" s="13" t="s">
        <v>16</v>
      </c>
      <c r="L1266" s="13" t="s">
        <v>386</v>
      </c>
    </row>
    <row r="1267" spans="1:12" ht="42.75" customHeight="1">
      <c r="A1267" s="137">
        <f t="shared" si="23"/>
        <v>1267</v>
      </c>
      <c r="B1267" s="140">
        <v>44840</v>
      </c>
      <c r="C1267" s="137" t="s">
        <v>4306</v>
      </c>
      <c r="D1267" s="137" t="s">
        <v>1592</v>
      </c>
      <c r="E1267" s="137" t="s">
        <v>2633</v>
      </c>
      <c r="F1267" s="140">
        <v>44854</v>
      </c>
      <c r="G1267" s="140">
        <v>44743</v>
      </c>
      <c r="H1267" s="141">
        <v>40000</v>
      </c>
      <c r="I1267" s="141">
        <v>45000</v>
      </c>
      <c r="J1267" s="137" t="s">
        <v>19</v>
      </c>
      <c r="K1267" s="137" t="s">
        <v>16</v>
      </c>
      <c r="L1267" s="138" t="s">
        <v>5506</v>
      </c>
    </row>
    <row r="1268" spans="1:12" s="63" customFormat="1" ht="102.95" customHeight="1">
      <c r="A1268" s="137">
        <f t="shared" si="23"/>
        <v>1268</v>
      </c>
      <c r="B1268" s="12">
        <v>44868.468055555553</v>
      </c>
      <c r="C1268" s="13" t="s">
        <v>12</v>
      </c>
      <c r="D1268" s="13" t="s">
        <v>57</v>
      </c>
      <c r="E1268" s="13" t="s">
        <v>5563</v>
      </c>
      <c r="F1268" s="12">
        <f>SUM(Table1[[#This Row],[Submission Date]]+14)</f>
        <v>44231.804166666669</v>
      </c>
      <c r="G1268" s="12">
        <v>44882</v>
      </c>
      <c r="H1268" s="14">
        <v>100000</v>
      </c>
      <c r="I1268" s="14">
        <v>300000</v>
      </c>
      <c r="J1268" s="13" t="s">
        <v>19</v>
      </c>
      <c r="K1268" s="13" t="s">
        <v>16</v>
      </c>
      <c r="L1268" s="25"/>
    </row>
    <row r="1269" spans="1:12" s="63" customFormat="1" ht="102.95" customHeight="1">
      <c r="A1269" s="137">
        <f t="shared" si="23"/>
        <v>1269</v>
      </c>
      <c r="B1269" s="12">
        <v>44868.470138888886</v>
      </c>
      <c r="C1269" s="13" t="s">
        <v>12</v>
      </c>
      <c r="D1269" s="13" t="s">
        <v>4612</v>
      </c>
      <c r="E1269" s="13" t="s">
        <v>4611</v>
      </c>
      <c r="F1269" s="12">
        <f>SUM(Table1[[#This Row],[Submission Date]]+14)</f>
        <v>44231.808333333334</v>
      </c>
      <c r="G1269" s="12">
        <v>44882</v>
      </c>
      <c r="H1269" s="14">
        <v>25000</v>
      </c>
      <c r="I1269" s="14">
        <v>50000</v>
      </c>
      <c r="J1269" s="13" t="s">
        <v>19</v>
      </c>
      <c r="K1269" s="13" t="s">
        <v>16</v>
      </c>
      <c r="L1269" s="3"/>
    </row>
    <row r="1270" spans="1:12" s="63" customFormat="1" ht="114.95" customHeight="1">
      <c r="A1270" s="137">
        <f t="shared" si="23"/>
        <v>1270</v>
      </c>
      <c r="B1270" s="12">
        <v>44868.470833333333</v>
      </c>
      <c r="C1270" s="13" t="s">
        <v>12</v>
      </c>
      <c r="D1270" s="13" t="s">
        <v>76</v>
      </c>
      <c r="E1270" s="13" t="s">
        <v>5564</v>
      </c>
      <c r="F1270" s="12">
        <f>SUM(Table1[[#This Row],[Submission Date]]+14)</f>
        <v>44236.813194444447</v>
      </c>
      <c r="G1270" s="12">
        <v>44882</v>
      </c>
      <c r="H1270" s="14">
        <v>25000</v>
      </c>
      <c r="I1270" s="14">
        <v>100000</v>
      </c>
      <c r="J1270" s="13" t="s">
        <v>19</v>
      </c>
      <c r="K1270" s="13" t="s">
        <v>16</v>
      </c>
      <c r="L1270" s="25"/>
    </row>
    <row r="1271" spans="1:12" s="63" customFormat="1" ht="102.95" customHeight="1">
      <c r="A1271" s="137">
        <f t="shared" si="23"/>
        <v>1271</v>
      </c>
      <c r="B1271" s="12">
        <v>44874.628472222219</v>
      </c>
      <c r="C1271" s="13" t="s">
        <v>79</v>
      </c>
      <c r="D1271" s="13" t="s">
        <v>5565</v>
      </c>
      <c r="E1271" s="13" t="s">
        <v>198</v>
      </c>
      <c r="F1271" s="12">
        <f>SUM(Table1[[#This Row],[Submission Date]]+14)</f>
        <v>44243.740277777775</v>
      </c>
      <c r="G1271" s="12">
        <v>44743</v>
      </c>
      <c r="H1271" s="14">
        <v>70000</v>
      </c>
      <c r="I1271" s="14">
        <v>100000</v>
      </c>
      <c r="J1271" s="13" t="s">
        <v>19</v>
      </c>
      <c r="K1271" s="13" t="s">
        <v>16</v>
      </c>
      <c r="L1271" s="3" t="s">
        <v>5566</v>
      </c>
    </row>
    <row r="1272" spans="1:12" s="63" customFormat="1" ht="102.95" customHeight="1">
      <c r="A1272" s="137">
        <f t="shared" si="23"/>
        <v>1272</v>
      </c>
      <c r="B1272" s="12">
        <v>44874.629166666666</v>
      </c>
      <c r="C1272" s="13" t="s">
        <v>79</v>
      </c>
      <c r="D1272" s="13" t="s">
        <v>1761</v>
      </c>
      <c r="E1272" s="13" t="s">
        <v>527</v>
      </c>
      <c r="F1272" s="12">
        <f>SUM(Table1[[#This Row],[Submission Date]]+14)</f>
        <v>44270.81527777778</v>
      </c>
      <c r="G1272" s="12">
        <v>44743</v>
      </c>
      <c r="H1272" s="14">
        <v>325000</v>
      </c>
      <c r="I1272" s="14">
        <v>375000</v>
      </c>
      <c r="J1272" s="13" t="s">
        <v>19</v>
      </c>
      <c r="K1272" s="13" t="s">
        <v>16</v>
      </c>
      <c r="L1272" s="3" t="s">
        <v>5566</v>
      </c>
    </row>
    <row r="1273" spans="1:12" s="63" customFormat="1" ht="102.95" customHeight="1">
      <c r="A1273" s="137">
        <f t="shared" si="23"/>
        <v>1273</v>
      </c>
      <c r="B1273" s="12">
        <v>44874.631249999999</v>
      </c>
      <c r="C1273" s="13" t="s">
        <v>79</v>
      </c>
      <c r="D1273" s="13" t="s">
        <v>462</v>
      </c>
      <c r="E1273" s="13" t="s">
        <v>198</v>
      </c>
      <c r="F1273" s="12">
        <f>SUM(Table1[[#This Row],[Submission Date]]+14)</f>
        <v>44307.42291666667</v>
      </c>
      <c r="G1273" s="12">
        <v>44743</v>
      </c>
      <c r="H1273" s="14">
        <v>75000</v>
      </c>
      <c r="I1273" s="14">
        <v>90000</v>
      </c>
      <c r="J1273" s="13" t="s">
        <v>19</v>
      </c>
      <c r="K1273" s="13" t="s">
        <v>16</v>
      </c>
      <c r="L1273" s="3" t="s">
        <v>5566</v>
      </c>
    </row>
    <row r="1274" spans="1:12" s="63" customFormat="1" ht="102.95" customHeight="1">
      <c r="A1274" s="137">
        <f t="shared" si="23"/>
        <v>1274</v>
      </c>
      <c r="B1274" s="12">
        <v>44874.634027777778</v>
      </c>
      <c r="C1274" s="13" t="s">
        <v>79</v>
      </c>
      <c r="D1274" s="13" t="s">
        <v>179</v>
      </c>
      <c r="E1274" s="13" t="s">
        <v>4713</v>
      </c>
      <c r="F1274" s="12">
        <f>SUM(Table1[[#This Row],[Submission Date]]+14)</f>
        <v>44322.736111111109</v>
      </c>
      <c r="G1274" s="12">
        <v>44743</v>
      </c>
      <c r="H1274" s="14">
        <v>200000</v>
      </c>
      <c r="I1274" s="14">
        <v>225000</v>
      </c>
      <c r="J1274" s="13" t="s">
        <v>5567</v>
      </c>
      <c r="K1274" s="13" t="s">
        <v>16</v>
      </c>
      <c r="L1274" s="3" t="s">
        <v>5566</v>
      </c>
    </row>
    <row r="1275" spans="1:12" s="63" customFormat="1" ht="102.95" customHeight="1">
      <c r="A1275" s="137">
        <f t="shared" si="23"/>
        <v>1275</v>
      </c>
      <c r="B1275" s="12">
        <v>44861.709027777775</v>
      </c>
      <c r="C1275" s="13" t="s">
        <v>387</v>
      </c>
      <c r="D1275" s="13" t="s">
        <v>5568</v>
      </c>
      <c r="E1275" s="13" t="s">
        <v>5569</v>
      </c>
      <c r="F1275" s="12">
        <f>SUM(Table1[[#This Row],[Submission Date]]+14)</f>
        <v>44334.736111111109</v>
      </c>
      <c r="G1275" s="12">
        <v>44852</v>
      </c>
      <c r="H1275" s="14">
        <v>85000</v>
      </c>
      <c r="I1275" s="14">
        <v>125000</v>
      </c>
      <c r="J1275" s="13" t="s">
        <v>15</v>
      </c>
      <c r="K1275" s="13" t="s">
        <v>16</v>
      </c>
      <c r="L1275" s="3"/>
    </row>
    <row r="1276" spans="1:12" s="63" customFormat="1" ht="102.95" customHeight="1">
      <c r="A1276" s="137">
        <f t="shared" si="23"/>
        <v>1276</v>
      </c>
      <c r="B1276" s="12">
        <v>44869.460416666669</v>
      </c>
      <c r="C1276" s="13" t="s">
        <v>500</v>
      </c>
      <c r="D1276" s="13" t="s">
        <v>961</v>
      </c>
      <c r="E1276" s="13" t="s">
        <v>5570</v>
      </c>
      <c r="F1276" s="12">
        <f>SUM(Table1[[#This Row],[Submission Date]]+14)</f>
        <v>44343.497916666667</v>
      </c>
      <c r="G1276" s="12">
        <v>44839</v>
      </c>
      <c r="H1276" s="14">
        <v>25000</v>
      </c>
      <c r="I1276" s="14">
        <v>30000</v>
      </c>
      <c r="J1276" s="13" t="s">
        <v>15</v>
      </c>
      <c r="K1276" s="13" t="s">
        <v>16</v>
      </c>
      <c r="L1276" s="3" t="s">
        <v>5566</v>
      </c>
    </row>
    <row r="1277" spans="1:12" s="63" customFormat="1" ht="102.95" customHeight="1">
      <c r="A1277" s="137">
        <f t="shared" si="23"/>
        <v>1277</v>
      </c>
      <c r="B1277" s="12">
        <v>44893.871527777781</v>
      </c>
      <c r="C1277" s="13" t="s">
        <v>500</v>
      </c>
      <c r="D1277" s="13" t="s">
        <v>248</v>
      </c>
      <c r="E1277" s="13" t="s">
        <v>5571</v>
      </c>
      <c r="F1277" s="12">
        <f>SUM(Table1[[#This Row],[Submission Date]]+14)</f>
        <v>44364.803472222222</v>
      </c>
      <c r="G1277" s="12">
        <v>44881</v>
      </c>
      <c r="H1277" s="14">
        <v>25000</v>
      </c>
      <c r="I1277" s="14">
        <v>75000</v>
      </c>
      <c r="J1277" s="13" t="s">
        <v>61</v>
      </c>
      <c r="K1277" s="13" t="s">
        <v>16</v>
      </c>
      <c r="L1277" s="25"/>
    </row>
    <row r="1278" spans="1:12" s="63" customFormat="1" ht="102.95" customHeight="1">
      <c r="A1278" s="137">
        <f t="shared" si="23"/>
        <v>1278</v>
      </c>
      <c r="B1278" s="12">
        <v>44873.418749999997</v>
      </c>
      <c r="C1278" s="13" t="s">
        <v>741</v>
      </c>
      <c r="D1278" s="13" t="s">
        <v>76</v>
      </c>
      <c r="E1278" s="13" t="s">
        <v>5572</v>
      </c>
      <c r="F1278" s="12">
        <f>SUM(Table1[[#This Row],[Submission Date]]+14)</f>
        <v>44364.806944444441</v>
      </c>
      <c r="G1278" s="12">
        <v>44879</v>
      </c>
      <c r="H1278" s="14">
        <v>50000</v>
      </c>
      <c r="I1278" s="14">
        <v>80000</v>
      </c>
      <c r="J1278" s="13" t="s">
        <v>15</v>
      </c>
      <c r="K1278" s="13" t="s">
        <v>16</v>
      </c>
      <c r="L1278" s="3" t="s">
        <v>5573</v>
      </c>
    </row>
    <row r="1279" spans="1:12" s="63" customFormat="1" ht="102.95" customHeight="1">
      <c r="A1279" s="137">
        <f t="shared" si="23"/>
        <v>1279</v>
      </c>
      <c r="B1279" s="12">
        <v>44865.480555555558</v>
      </c>
      <c r="C1279" s="13" t="s">
        <v>1086</v>
      </c>
      <c r="D1279" s="13" t="s">
        <v>5574</v>
      </c>
      <c r="E1279" s="13" t="s">
        <v>2453</v>
      </c>
      <c r="F1279" s="12">
        <f>SUM(Table1[[#This Row],[Submission Date]]+14)</f>
        <v>44364.807638888888</v>
      </c>
      <c r="G1279" s="12">
        <v>44852</v>
      </c>
      <c r="H1279" s="14">
        <v>35000</v>
      </c>
      <c r="I1279" s="14">
        <v>45000</v>
      </c>
      <c r="J1279" s="13" t="s">
        <v>15</v>
      </c>
      <c r="K1279" s="13" t="s">
        <v>16</v>
      </c>
      <c r="L1279" s="3" t="s">
        <v>5566</v>
      </c>
    </row>
    <row r="1280" spans="1:12" s="63" customFormat="1" ht="102.95" customHeight="1">
      <c r="A1280" s="137">
        <f t="shared" si="23"/>
        <v>1280</v>
      </c>
      <c r="B1280" s="12">
        <v>44872.779166666667</v>
      </c>
      <c r="C1280" s="13" t="s">
        <v>1276</v>
      </c>
      <c r="D1280" s="13" t="s">
        <v>5575</v>
      </c>
      <c r="E1280" s="13" t="s">
        <v>5576</v>
      </c>
      <c r="F1280" s="12">
        <f>SUM(Table1[[#This Row],[Submission Date]]+14)</f>
        <v>44364.808333333334</v>
      </c>
      <c r="G1280" s="12">
        <v>44888</v>
      </c>
      <c r="H1280" s="14">
        <v>25000</v>
      </c>
      <c r="I1280" s="14">
        <v>400000</v>
      </c>
      <c r="J1280" s="13" t="s">
        <v>15</v>
      </c>
      <c r="K1280" s="13" t="s">
        <v>16</v>
      </c>
      <c r="L1280" s="3"/>
    </row>
    <row r="1281" spans="1:12" s="63" customFormat="1" ht="102.95" customHeight="1">
      <c r="A1281" s="137">
        <f t="shared" si="23"/>
        <v>1281</v>
      </c>
      <c r="B1281" s="12">
        <v>44880.840277777781</v>
      </c>
      <c r="C1281" s="13" t="s">
        <v>1276</v>
      </c>
      <c r="D1281" s="13" t="s">
        <v>1343</v>
      </c>
      <c r="E1281" s="13" t="s">
        <v>619</v>
      </c>
      <c r="F1281" s="12">
        <f>SUM(Table1[[#This Row],[Submission Date]]+14)</f>
        <v>44368.788888888892</v>
      </c>
      <c r="G1281" s="12">
        <v>44907</v>
      </c>
      <c r="H1281" s="14">
        <v>50000</v>
      </c>
      <c r="I1281" s="14">
        <v>75000</v>
      </c>
      <c r="J1281" s="13" t="s">
        <v>37</v>
      </c>
      <c r="K1281" s="13" t="s">
        <v>16</v>
      </c>
      <c r="L1281" s="3"/>
    </row>
    <row r="1282" spans="1:12" s="63" customFormat="1" ht="102.95" customHeight="1">
      <c r="A1282" s="137">
        <f t="shared" si="23"/>
        <v>1282</v>
      </c>
      <c r="B1282" s="12">
        <v>44881.559027777781</v>
      </c>
      <c r="C1282" s="13" t="s">
        <v>1276</v>
      </c>
      <c r="D1282" s="13" t="s">
        <v>2472</v>
      </c>
      <c r="E1282" s="13" t="s">
        <v>619</v>
      </c>
      <c r="F1282" s="12">
        <f>SUM(Table1[[#This Row],[Submission Date]]+14)</f>
        <v>44368.832638888889</v>
      </c>
      <c r="G1282" s="12">
        <v>44907</v>
      </c>
      <c r="H1282" s="14">
        <v>25000</v>
      </c>
      <c r="I1282" s="14">
        <v>40000</v>
      </c>
      <c r="J1282" s="13" t="s">
        <v>37</v>
      </c>
      <c r="K1282" s="13" t="s">
        <v>16</v>
      </c>
      <c r="L1282" s="25"/>
    </row>
    <row r="1283" spans="1:12" s="63" customFormat="1" ht="102.95" customHeight="1">
      <c r="A1283" s="137">
        <f t="shared" si="23"/>
        <v>1283</v>
      </c>
      <c r="B1283" s="12">
        <v>44894.500694444447</v>
      </c>
      <c r="C1283" s="13" t="s">
        <v>1276</v>
      </c>
      <c r="D1283" s="13" t="s">
        <v>1863</v>
      </c>
      <c r="E1283" s="13" t="s">
        <v>815</v>
      </c>
      <c r="F1283" s="12">
        <f>SUM(Table1[[#This Row],[Submission Date]]+14)</f>
        <v>44369.737500000003</v>
      </c>
      <c r="G1283" s="12">
        <v>44894</v>
      </c>
      <c r="H1283" s="14">
        <v>25000</v>
      </c>
      <c r="I1283" s="14">
        <v>50000</v>
      </c>
      <c r="J1283" s="13" t="s">
        <v>51</v>
      </c>
      <c r="K1283" s="13" t="s">
        <v>16</v>
      </c>
      <c r="L1283" s="3"/>
    </row>
    <row r="1284" spans="1:12" s="63" customFormat="1" ht="102.95" customHeight="1">
      <c r="A1284" s="137">
        <f t="shared" si="23"/>
        <v>1284</v>
      </c>
      <c r="B1284" s="12">
        <v>44883.420138888891</v>
      </c>
      <c r="C1284" s="13" t="s">
        <v>1400</v>
      </c>
      <c r="D1284" s="13" t="s">
        <v>560</v>
      </c>
      <c r="E1284" s="13" t="s">
        <v>5577</v>
      </c>
      <c r="F1284" s="12">
        <f>SUM(Table1[[#This Row],[Submission Date]]+14)</f>
        <v>44376.842361111114</v>
      </c>
      <c r="G1284" s="12">
        <v>44917</v>
      </c>
      <c r="H1284" s="14">
        <v>79806</v>
      </c>
      <c r="I1284" s="14">
        <v>81711</v>
      </c>
      <c r="J1284" s="13" t="s">
        <v>19</v>
      </c>
      <c r="K1284" s="13" t="s">
        <v>16</v>
      </c>
      <c r="L1284" s="25"/>
    </row>
    <row r="1285" spans="1:12" s="63" customFormat="1" ht="102.95" customHeight="1">
      <c r="A1285" s="137">
        <f t="shared" si="23"/>
        <v>1285</v>
      </c>
      <c r="B1285" s="12">
        <v>44881.602083333331</v>
      </c>
      <c r="C1285" s="13" t="s">
        <v>1535</v>
      </c>
      <c r="D1285" s="13" t="s">
        <v>5578</v>
      </c>
      <c r="E1285" s="13" t="s">
        <v>5579</v>
      </c>
      <c r="F1285" s="12">
        <f>SUM(Table1[[#This Row],[Submission Date]]+14)</f>
        <v>44382.80972222222</v>
      </c>
      <c r="G1285" s="12">
        <v>44743</v>
      </c>
      <c r="H1285" s="14">
        <v>25000</v>
      </c>
      <c r="I1285" s="14">
        <v>95000</v>
      </c>
      <c r="J1285" s="13" t="s">
        <v>51</v>
      </c>
      <c r="K1285" s="13" t="s">
        <v>16</v>
      </c>
      <c r="L1285" s="25"/>
    </row>
    <row r="1286" spans="1:12" s="63" customFormat="1" ht="102.95" customHeight="1">
      <c r="A1286" s="137">
        <f t="shared" si="23"/>
        <v>1286</v>
      </c>
      <c r="B1286" s="12">
        <v>44880.418055555558</v>
      </c>
      <c r="C1286" s="13" t="s">
        <v>1665</v>
      </c>
      <c r="D1286" s="13" t="s">
        <v>2572</v>
      </c>
      <c r="E1286" s="13" t="s">
        <v>5580</v>
      </c>
      <c r="F1286" s="12">
        <f>SUM(Table1[[#This Row],[Submission Date]]+14)</f>
        <v>44382.81527777778</v>
      </c>
      <c r="G1286" s="12">
        <v>44893</v>
      </c>
      <c r="H1286" s="14">
        <v>55000</v>
      </c>
      <c r="I1286" s="14">
        <v>75000</v>
      </c>
      <c r="J1286" s="13" t="s">
        <v>15</v>
      </c>
      <c r="K1286" s="13" t="s">
        <v>16</v>
      </c>
      <c r="L1286" s="3" t="s">
        <v>5573</v>
      </c>
    </row>
    <row r="1287" spans="1:12" s="63" customFormat="1" ht="102.95" customHeight="1">
      <c r="A1287" s="137">
        <f t="shared" si="23"/>
        <v>1287</v>
      </c>
      <c r="B1287" s="12">
        <v>44872.731944444444</v>
      </c>
      <c r="C1287" s="13" t="s">
        <v>1890</v>
      </c>
      <c r="D1287" s="13" t="s">
        <v>603</v>
      </c>
      <c r="E1287" s="13" t="s">
        <v>3649</v>
      </c>
      <c r="F1287" s="12">
        <f>SUM(Table1[[#This Row],[Submission Date]]+14)</f>
        <v>44382.815972222219</v>
      </c>
      <c r="G1287" s="12">
        <v>44887</v>
      </c>
      <c r="H1287" s="14">
        <v>137766</v>
      </c>
      <c r="I1287" s="14">
        <v>137766</v>
      </c>
      <c r="J1287" s="13" t="s">
        <v>64</v>
      </c>
      <c r="K1287" s="13" t="s">
        <v>16</v>
      </c>
      <c r="L1287" s="25"/>
    </row>
    <row r="1288" spans="1:12" s="63" customFormat="1" ht="102.95" customHeight="1">
      <c r="A1288" s="137">
        <f t="shared" si="23"/>
        <v>1288</v>
      </c>
      <c r="B1288" s="12">
        <v>44872.736805555556</v>
      </c>
      <c r="C1288" s="13" t="s">
        <v>1890</v>
      </c>
      <c r="D1288" s="13" t="s">
        <v>1703</v>
      </c>
      <c r="E1288" s="13" t="s">
        <v>5581</v>
      </c>
      <c r="F1288" s="12">
        <f>SUM(Table1[[#This Row],[Submission Date]]+14)</f>
        <v>44392.703472222223</v>
      </c>
      <c r="G1288" s="12">
        <v>44887</v>
      </c>
      <c r="H1288" s="14">
        <v>270000</v>
      </c>
      <c r="I1288" s="14">
        <v>270000</v>
      </c>
      <c r="J1288" s="13" t="s">
        <v>19</v>
      </c>
      <c r="K1288" s="13" t="s">
        <v>16</v>
      </c>
      <c r="L1288" s="3"/>
    </row>
    <row r="1289" spans="1:12" s="63" customFormat="1" ht="102.95" customHeight="1">
      <c r="A1289" s="137">
        <f t="shared" si="23"/>
        <v>1289</v>
      </c>
      <c r="B1289" s="12">
        <v>44872.741666666669</v>
      </c>
      <c r="C1289" s="13" t="s">
        <v>1890</v>
      </c>
      <c r="D1289" s="13" t="s">
        <v>5582</v>
      </c>
      <c r="E1289" s="13" t="s">
        <v>5581</v>
      </c>
      <c r="F1289" s="12">
        <f>SUM(Table1[[#This Row],[Submission Date]]+14)</f>
        <v>44392.709027777775</v>
      </c>
      <c r="G1289" s="12">
        <v>44887</v>
      </c>
      <c r="H1289" s="14">
        <v>270000</v>
      </c>
      <c r="I1289" s="14">
        <v>270000</v>
      </c>
      <c r="J1289" s="13" t="s">
        <v>19</v>
      </c>
      <c r="K1289" s="13" t="s">
        <v>16</v>
      </c>
      <c r="L1289" s="3"/>
    </row>
    <row r="1290" spans="1:12" s="63" customFormat="1" ht="102.95" customHeight="1">
      <c r="A1290" s="137">
        <f t="shared" si="23"/>
        <v>1290</v>
      </c>
      <c r="B1290" s="12">
        <v>44881.442361111112</v>
      </c>
      <c r="C1290" s="13" t="s">
        <v>1890</v>
      </c>
      <c r="D1290" s="13" t="s">
        <v>5583</v>
      </c>
      <c r="E1290" s="13" t="s">
        <v>5584</v>
      </c>
      <c r="F1290" s="12">
        <f>SUM(Table1[[#This Row],[Submission Date]]+14)</f>
        <v>44393.404861111114</v>
      </c>
      <c r="G1290" s="12">
        <v>44897</v>
      </c>
      <c r="H1290" s="14">
        <v>88750</v>
      </c>
      <c r="I1290" s="14">
        <v>88750</v>
      </c>
      <c r="J1290" s="13" t="s">
        <v>37</v>
      </c>
      <c r="K1290" s="13" t="s">
        <v>16</v>
      </c>
      <c r="L1290" s="25"/>
    </row>
    <row r="1291" spans="1:12" s="63" customFormat="1" ht="102.95" customHeight="1">
      <c r="A1291" s="137">
        <f t="shared" si="23"/>
        <v>1291</v>
      </c>
      <c r="B1291" s="12">
        <v>44881.629861111112</v>
      </c>
      <c r="C1291" s="13" t="s">
        <v>1890</v>
      </c>
      <c r="D1291" s="13" t="s">
        <v>450</v>
      </c>
      <c r="E1291" s="13" t="s">
        <v>5585</v>
      </c>
      <c r="F1291" s="12">
        <f>SUM(Table1[[#This Row],[Submission Date]]+14)</f>
        <v>44400.402777777781</v>
      </c>
      <c r="G1291" s="12">
        <v>44897</v>
      </c>
      <c r="H1291" s="14">
        <v>315000</v>
      </c>
      <c r="I1291" s="14">
        <v>315000</v>
      </c>
      <c r="J1291" s="13" t="s">
        <v>19</v>
      </c>
      <c r="K1291" s="13" t="s">
        <v>16</v>
      </c>
      <c r="L1291" s="25"/>
    </row>
    <row r="1292" spans="1:12" s="63" customFormat="1" ht="102.95" customHeight="1">
      <c r="A1292" s="137">
        <f t="shared" si="23"/>
        <v>1292</v>
      </c>
      <c r="B1292" s="12">
        <v>44881.654861111114</v>
      </c>
      <c r="C1292" s="13" t="s">
        <v>1890</v>
      </c>
      <c r="D1292" s="13" t="s">
        <v>2291</v>
      </c>
      <c r="E1292" s="13" t="s">
        <v>5586</v>
      </c>
      <c r="F1292" s="12">
        <f>SUM(Table1[[#This Row],[Submission Date]]+14)</f>
        <v>44400.582638888889</v>
      </c>
      <c r="G1292" s="12">
        <v>44897</v>
      </c>
      <c r="H1292" s="14">
        <v>64250</v>
      </c>
      <c r="I1292" s="14">
        <v>70000</v>
      </c>
      <c r="J1292" s="13" t="s">
        <v>153</v>
      </c>
      <c r="K1292" s="13" t="s">
        <v>16</v>
      </c>
      <c r="L1292" s="25"/>
    </row>
    <row r="1293" spans="1:12" s="63" customFormat="1" ht="102.95" customHeight="1">
      <c r="A1293" s="137">
        <f t="shared" si="23"/>
        <v>1293</v>
      </c>
      <c r="B1293" s="12">
        <v>44893.654861111114</v>
      </c>
      <c r="C1293" s="13" t="s">
        <v>1890</v>
      </c>
      <c r="D1293" s="13" t="s">
        <v>2001</v>
      </c>
      <c r="E1293" s="13" t="s">
        <v>5587</v>
      </c>
      <c r="F1293" s="12">
        <f>SUM(Table1[[#This Row],[Submission Date]]+14)</f>
        <v>44404.741666666669</v>
      </c>
      <c r="G1293" s="12">
        <v>44907</v>
      </c>
      <c r="H1293" s="14">
        <v>72000</v>
      </c>
      <c r="I1293" s="14">
        <v>72000</v>
      </c>
      <c r="J1293" s="13" t="s">
        <v>37</v>
      </c>
      <c r="K1293" s="13" t="s">
        <v>16</v>
      </c>
      <c r="L1293" s="25"/>
    </row>
    <row r="1294" spans="1:12" s="63" customFormat="1" ht="96" customHeight="1">
      <c r="A1294" s="137">
        <f t="shared" si="23"/>
        <v>1294</v>
      </c>
      <c r="B1294" s="12">
        <v>44880.65625</v>
      </c>
      <c r="C1294" s="13" t="s">
        <v>2332</v>
      </c>
      <c r="D1294" s="13" t="s">
        <v>156</v>
      </c>
      <c r="E1294" s="13" t="s">
        <v>5588</v>
      </c>
      <c r="F1294" s="12">
        <f>SUM(Table1[[#This Row],[Submission Date]]+14)</f>
        <v>44410.676388888889</v>
      </c>
      <c r="G1294" s="12">
        <v>44378</v>
      </c>
      <c r="H1294" s="14">
        <v>7436.05</v>
      </c>
      <c r="I1294" s="14">
        <v>7436.05</v>
      </c>
      <c r="J1294" s="13" t="s">
        <v>1619</v>
      </c>
      <c r="K1294" s="13" t="s">
        <v>15</v>
      </c>
      <c r="L1294" s="3" t="s">
        <v>5589</v>
      </c>
    </row>
    <row r="1295" spans="1:12" s="63" customFormat="1" ht="98.1" customHeight="1">
      <c r="A1295" s="137">
        <f t="shared" si="23"/>
        <v>1295</v>
      </c>
      <c r="B1295" s="12">
        <v>44880.800694444442</v>
      </c>
      <c r="C1295" s="13" t="s">
        <v>2332</v>
      </c>
      <c r="D1295" s="13" t="s">
        <v>156</v>
      </c>
      <c r="E1295" s="13" t="s">
        <v>5588</v>
      </c>
      <c r="F1295" s="12">
        <f>SUM(Table1[[#This Row],[Submission Date]]+14)</f>
        <v>44410.742361111108</v>
      </c>
      <c r="G1295" s="12">
        <v>44743</v>
      </c>
      <c r="H1295" s="14">
        <v>7000</v>
      </c>
      <c r="I1295" s="14">
        <v>24900</v>
      </c>
      <c r="J1295" s="13" t="s">
        <v>1619</v>
      </c>
      <c r="K1295" s="13" t="s">
        <v>15</v>
      </c>
      <c r="L1295" s="3" t="s">
        <v>5589</v>
      </c>
    </row>
    <row r="1296" spans="1:12" s="63" customFormat="1" ht="110.1" customHeight="1">
      <c r="A1296" s="137">
        <f t="shared" si="23"/>
        <v>1296</v>
      </c>
      <c r="B1296" s="12">
        <v>44853.345138888886</v>
      </c>
      <c r="C1296" s="13" t="s">
        <v>2635</v>
      </c>
      <c r="D1296" s="13" t="s">
        <v>731</v>
      </c>
      <c r="E1296" s="13" t="s">
        <v>292</v>
      </c>
      <c r="F1296" s="12">
        <f>SUM(Table1[[#This Row],[Submission Date]]+14)</f>
        <v>44411.559027777781</v>
      </c>
      <c r="G1296" s="12">
        <v>44868</v>
      </c>
      <c r="H1296" s="14">
        <v>93741.5</v>
      </c>
      <c r="I1296" s="14">
        <v>120000</v>
      </c>
      <c r="J1296" s="13" t="s">
        <v>15</v>
      </c>
      <c r="K1296" s="13" t="s">
        <v>16</v>
      </c>
      <c r="L1296" s="3"/>
    </row>
    <row r="1297" spans="1:12" s="63" customFormat="1" ht="102.95" customHeight="1">
      <c r="A1297" s="137">
        <f t="shared" si="23"/>
        <v>1297</v>
      </c>
      <c r="B1297" s="12">
        <v>44860.328472222223</v>
      </c>
      <c r="C1297" s="13" t="s">
        <v>2635</v>
      </c>
      <c r="D1297" s="13" t="s">
        <v>5490</v>
      </c>
      <c r="E1297" s="13" t="s">
        <v>5491</v>
      </c>
      <c r="F1297" s="12">
        <f>SUM(Table1[[#This Row],[Submission Date]]+14)</f>
        <v>44413.822222222225</v>
      </c>
      <c r="G1297" s="12">
        <v>44875</v>
      </c>
      <c r="H1297" s="14">
        <v>90030.2</v>
      </c>
      <c r="I1297" s="14">
        <v>100000</v>
      </c>
      <c r="J1297" s="13" t="s">
        <v>15</v>
      </c>
      <c r="K1297" s="13" t="s">
        <v>16</v>
      </c>
      <c r="L1297" s="3"/>
    </row>
    <row r="1298" spans="1:12" s="63" customFormat="1" ht="102.95" customHeight="1">
      <c r="A1298" s="137">
        <f t="shared" si="23"/>
        <v>1298</v>
      </c>
      <c r="B1298" s="12">
        <v>44876.82708333333</v>
      </c>
      <c r="C1298" s="13" t="s">
        <v>2635</v>
      </c>
      <c r="D1298" s="13" t="s">
        <v>1686</v>
      </c>
      <c r="E1298" s="13" t="s">
        <v>5590</v>
      </c>
      <c r="F1298" s="12">
        <f>SUM(Table1[[#This Row],[Submission Date]]+14)</f>
        <v>44432.873611111114</v>
      </c>
      <c r="G1298" s="12">
        <v>44894</v>
      </c>
      <c r="H1298" s="14">
        <v>136313</v>
      </c>
      <c r="I1298" s="14">
        <v>165000</v>
      </c>
      <c r="J1298" s="13" t="s">
        <v>15</v>
      </c>
      <c r="K1298" s="13" t="s">
        <v>16</v>
      </c>
      <c r="L1298" s="3"/>
    </row>
    <row r="1299" spans="1:12" s="63" customFormat="1" ht="102.95" customHeight="1">
      <c r="A1299" s="137">
        <f t="shared" si="23"/>
        <v>1299</v>
      </c>
      <c r="B1299" s="12">
        <v>44868.620833333334</v>
      </c>
      <c r="C1299" s="13" t="s">
        <v>2703</v>
      </c>
      <c r="D1299" s="13" t="s">
        <v>3063</v>
      </c>
      <c r="E1299" s="13" t="s">
        <v>5591</v>
      </c>
      <c r="F1299" s="12">
        <f>SUM(Table1[[#This Row],[Submission Date]]+14)</f>
        <v>44432.87777777778</v>
      </c>
      <c r="G1299" s="12">
        <v>44883</v>
      </c>
      <c r="H1299" s="14">
        <v>50000</v>
      </c>
      <c r="I1299" s="14">
        <v>50000</v>
      </c>
      <c r="J1299" s="13" t="s">
        <v>15</v>
      </c>
      <c r="K1299" s="13" t="s">
        <v>16</v>
      </c>
      <c r="L1299" s="25"/>
    </row>
    <row r="1300" spans="1:12" s="63" customFormat="1" ht="102.95" customHeight="1">
      <c r="A1300" s="137">
        <f t="shared" si="23"/>
        <v>1300</v>
      </c>
      <c r="B1300" s="12">
        <v>44887.652777777781</v>
      </c>
      <c r="C1300" s="13" t="s">
        <v>2703</v>
      </c>
      <c r="D1300" s="13" t="s">
        <v>5592</v>
      </c>
      <c r="E1300" s="13" t="s">
        <v>4510</v>
      </c>
      <c r="F1300" s="12">
        <f>SUM(Table1[[#This Row],[Submission Date]]+14)</f>
        <v>44434.731944444444</v>
      </c>
      <c r="G1300" s="12">
        <v>44902</v>
      </c>
      <c r="H1300" s="14">
        <v>90000</v>
      </c>
      <c r="I1300" s="14">
        <v>90000</v>
      </c>
      <c r="J1300" s="13" t="s">
        <v>15</v>
      </c>
      <c r="K1300" s="13" t="s">
        <v>16</v>
      </c>
      <c r="L1300" s="3"/>
    </row>
    <row r="1301" spans="1:12" s="63" customFormat="1" ht="102.95" customHeight="1">
      <c r="A1301" s="137">
        <f t="shared" si="23"/>
        <v>1301</v>
      </c>
      <c r="B1301" s="12">
        <v>44893.713888888888</v>
      </c>
      <c r="C1301" s="13" t="s">
        <v>2703</v>
      </c>
      <c r="D1301" s="13" t="s">
        <v>5593</v>
      </c>
      <c r="E1301" s="13" t="s">
        <v>4514</v>
      </c>
      <c r="F1301" s="12">
        <f>SUM(Table1[[#This Row],[Submission Date]]+14)</f>
        <v>44440.633333333331</v>
      </c>
      <c r="G1301" s="12">
        <v>44907</v>
      </c>
      <c r="H1301" s="14">
        <v>75000</v>
      </c>
      <c r="I1301" s="14">
        <v>75000</v>
      </c>
      <c r="J1301" s="13" t="s">
        <v>15</v>
      </c>
      <c r="K1301" s="13" t="s">
        <v>16</v>
      </c>
      <c r="L1301" s="25"/>
    </row>
    <row r="1302" spans="1:12" s="63" customFormat="1" ht="102.95" customHeight="1">
      <c r="A1302" s="137">
        <f t="shared" si="23"/>
        <v>1302</v>
      </c>
      <c r="B1302" s="12">
        <v>44862.438888888886</v>
      </c>
      <c r="C1302" s="13" t="s">
        <v>1888</v>
      </c>
      <c r="D1302" s="13" t="s">
        <v>5594</v>
      </c>
      <c r="E1302" s="13" t="s">
        <v>5595</v>
      </c>
      <c r="F1302" s="12">
        <f>SUM(Table1[[#This Row],[Submission Date]]+14)</f>
        <v>44440.635416666664</v>
      </c>
      <c r="G1302" s="12">
        <v>44879</v>
      </c>
      <c r="H1302" s="14">
        <v>25000</v>
      </c>
      <c r="I1302" s="14">
        <v>100000</v>
      </c>
      <c r="J1302" s="13" t="s">
        <v>51</v>
      </c>
      <c r="K1302" s="13" t="s">
        <v>16</v>
      </c>
      <c r="L1302" s="25"/>
    </row>
    <row r="1303" spans="1:12" s="63" customFormat="1" ht="102.95" customHeight="1">
      <c r="A1303" s="137">
        <f t="shared" ref="A1303:A1366" si="24">ROW(A1303)</f>
        <v>1303</v>
      </c>
      <c r="B1303" s="12">
        <v>44881.540277777778</v>
      </c>
      <c r="C1303" s="13" t="s">
        <v>1888</v>
      </c>
      <c r="D1303" s="13" t="s">
        <v>5596</v>
      </c>
      <c r="E1303" s="13" t="s">
        <v>5597</v>
      </c>
      <c r="F1303" s="12">
        <f>SUM(Table1[[#This Row],[Submission Date]]+14)</f>
        <v>44440.636805555558</v>
      </c>
      <c r="G1303" s="12">
        <v>44896</v>
      </c>
      <c r="H1303" s="14">
        <v>25000</v>
      </c>
      <c r="I1303" s="14">
        <v>50000</v>
      </c>
      <c r="J1303" s="13" t="s">
        <v>15</v>
      </c>
      <c r="K1303" s="13" t="s">
        <v>16</v>
      </c>
      <c r="L1303" s="25"/>
    </row>
    <row r="1304" spans="1:12" s="63" customFormat="1" ht="116.1" customHeight="1">
      <c r="A1304" s="137">
        <f t="shared" si="24"/>
        <v>1304</v>
      </c>
      <c r="B1304" s="12">
        <v>44882.689583333333</v>
      </c>
      <c r="C1304" s="13" t="s">
        <v>3418</v>
      </c>
      <c r="D1304" s="13" t="s">
        <v>3449</v>
      </c>
      <c r="E1304" s="13" t="s">
        <v>2633</v>
      </c>
      <c r="F1304" s="12">
        <f>SUM(Table1[[#This Row],[Submission Date]]+14)</f>
        <v>44440.637499999997</v>
      </c>
      <c r="G1304" s="12">
        <v>44743</v>
      </c>
      <c r="H1304" s="14">
        <v>25000</v>
      </c>
      <c r="I1304" s="14">
        <v>50000</v>
      </c>
      <c r="J1304" s="13" t="s">
        <v>19</v>
      </c>
      <c r="K1304" s="13" t="s">
        <v>16</v>
      </c>
      <c r="L1304" s="3" t="s">
        <v>5566</v>
      </c>
    </row>
    <row r="1305" spans="1:12" s="63" customFormat="1" ht="102.95" customHeight="1">
      <c r="A1305" s="137">
        <f t="shared" si="24"/>
        <v>1305</v>
      </c>
      <c r="B1305" s="12">
        <v>44861.298611111109</v>
      </c>
      <c r="C1305" s="13" t="s">
        <v>3828</v>
      </c>
      <c r="D1305" s="13" t="s">
        <v>5598</v>
      </c>
      <c r="E1305" s="13" t="s">
        <v>5599</v>
      </c>
      <c r="F1305" s="12">
        <f>SUM(Table1[[#This Row],[Submission Date]]+14)</f>
        <v>44440.638888888891</v>
      </c>
      <c r="G1305" s="12">
        <v>44875</v>
      </c>
      <c r="H1305" s="14">
        <v>25000</v>
      </c>
      <c r="I1305" s="14">
        <v>50000</v>
      </c>
      <c r="J1305" s="13" t="s">
        <v>15</v>
      </c>
      <c r="K1305" s="13" t="s">
        <v>16</v>
      </c>
      <c r="L1305" s="3"/>
    </row>
    <row r="1306" spans="1:12" s="63" customFormat="1" ht="102.95" customHeight="1">
      <c r="A1306" s="137">
        <f t="shared" si="24"/>
        <v>1306</v>
      </c>
      <c r="B1306" s="12">
        <v>44861.297222222223</v>
      </c>
      <c r="C1306" s="13" t="s">
        <v>3828</v>
      </c>
      <c r="D1306" s="13" t="s">
        <v>283</v>
      </c>
      <c r="E1306" s="13" t="s">
        <v>5600</v>
      </c>
      <c r="F1306" s="12">
        <f>SUM(Table1[[#This Row],[Submission Date]]+14)</f>
        <v>44440.638888888891</v>
      </c>
      <c r="G1306" s="12">
        <v>44880</v>
      </c>
      <c r="H1306" s="14">
        <v>25000</v>
      </c>
      <c r="I1306" s="14">
        <v>75000</v>
      </c>
      <c r="J1306" s="13" t="s">
        <v>15</v>
      </c>
      <c r="K1306" s="13" t="s">
        <v>16</v>
      </c>
      <c r="L1306" s="3"/>
    </row>
    <row r="1307" spans="1:12" s="63" customFormat="1" ht="102.95" customHeight="1">
      <c r="A1307" s="137">
        <f t="shared" si="24"/>
        <v>1307</v>
      </c>
      <c r="B1307" s="12">
        <v>44881.396527777775</v>
      </c>
      <c r="C1307" s="13" t="s">
        <v>3828</v>
      </c>
      <c r="D1307" s="13" t="s">
        <v>123</v>
      </c>
      <c r="E1307" s="13" t="s">
        <v>198</v>
      </c>
      <c r="F1307" s="12">
        <f>SUM(Table1[[#This Row],[Submission Date]]+14)</f>
        <v>44440.643055555556</v>
      </c>
      <c r="G1307" s="12">
        <v>44866</v>
      </c>
      <c r="H1307" s="14">
        <v>100000</v>
      </c>
      <c r="I1307" s="14">
        <v>500000</v>
      </c>
      <c r="J1307" s="13" t="s">
        <v>19</v>
      </c>
      <c r="K1307" s="13" t="s">
        <v>16</v>
      </c>
      <c r="L1307" s="3" t="s">
        <v>5566</v>
      </c>
    </row>
    <row r="1308" spans="1:12" s="63" customFormat="1" ht="102.95" customHeight="1">
      <c r="A1308" s="137">
        <f t="shared" si="24"/>
        <v>1308</v>
      </c>
      <c r="B1308" s="12">
        <v>44855.63958333333</v>
      </c>
      <c r="C1308" s="13" t="s">
        <v>3838</v>
      </c>
      <c r="D1308" s="13" t="s">
        <v>355</v>
      </c>
      <c r="E1308" s="13" t="s">
        <v>5309</v>
      </c>
      <c r="F1308" s="12">
        <f>SUM(Table1[[#This Row],[Submission Date]]+14)</f>
        <v>44440.647916666669</v>
      </c>
      <c r="G1308" s="12">
        <v>44872</v>
      </c>
      <c r="H1308" s="14">
        <v>35000</v>
      </c>
      <c r="I1308" s="14">
        <v>80000</v>
      </c>
      <c r="J1308" s="13" t="s">
        <v>15</v>
      </c>
      <c r="K1308" s="13" t="s">
        <v>16</v>
      </c>
      <c r="L1308" s="3"/>
    </row>
    <row r="1309" spans="1:12" s="63" customFormat="1" ht="102.95" customHeight="1">
      <c r="A1309" s="137">
        <f t="shared" si="24"/>
        <v>1309</v>
      </c>
      <c r="B1309" s="12">
        <v>44868.35833333333</v>
      </c>
      <c r="C1309" s="13" t="s">
        <v>3838</v>
      </c>
      <c r="D1309" s="13" t="s">
        <v>5601</v>
      </c>
      <c r="E1309" s="13" t="s">
        <v>5602</v>
      </c>
      <c r="F1309" s="12">
        <f>SUM(Table1[[#This Row],[Submission Date]]+14)</f>
        <v>44440.652777777781</v>
      </c>
      <c r="G1309" s="12">
        <v>44886</v>
      </c>
      <c r="H1309" s="14">
        <v>25000</v>
      </c>
      <c r="I1309" s="14">
        <v>50000</v>
      </c>
      <c r="J1309" s="13" t="s">
        <v>15</v>
      </c>
      <c r="K1309" s="13" t="s">
        <v>16</v>
      </c>
      <c r="L1309" s="25"/>
    </row>
    <row r="1310" spans="1:12" s="63" customFormat="1" ht="102.95" customHeight="1">
      <c r="A1310" s="137">
        <f t="shared" si="24"/>
        <v>1310</v>
      </c>
      <c r="B1310" s="12">
        <v>44886.347916666666</v>
      </c>
      <c r="C1310" s="13" t="s">
        <v>3838</v>
      </c>
      <c r="D1310" s="13" t="s">
        <v>134</v>
      </c>
      <c r="E1310" s="13" t="s">
        <v>2633</v>
      </c>
      <c r="F1310" s="12">
        <f>SUM(Table1[[#This Row],[Submission Date]]+14)</f>
        <v>44440.65902777778</v>
      </c>
      <c r="G1310" s="12">
        <v>44903</v>
      </c>
      <c r="H1310" s="14">
        <v>35000</v>
      </c>
      <c r="I1310" s="14">
        <v>75000</v>
      </c>
      <c r="J1310" s="13" t="s">
        <v>15</v>
      </c>
      <c r="K1310" s="13" t="s">
        <v>16</v>
      </c>
      <c r="L1310" s="3"/>
    </row>
    <row r="1311" spans="1:12" s="63" customFormat="1" ht="102.95" customHeight="1">
      <c r="A1311" s="137">
        <f t="shared" si="24"/>
        <v>1311</v>
      </c>
      <c r="B1311" s="12">
        <v>44860.416666666664</v>
      </c>
      <c r="C1311" s="13" t="s">
        <v>3933</v>
      </c>
      <c r="D1311" s="13" t="s">
        <v>67</v>
      </c>
      <c r="E1311" s="13" t="s">
        <v>135</v>
      </c>
      <c r="F1311" s="12">
        <f>SUM(Table1[[#This Row],[Submission Date]]+14)</f>
        <v>44440.661805555559</v>
      </c>
      <c r="G1311" s="12">
        <v>44865</v>
      </c>
      <c r="H1311" s="14">
        <v>25000</v>
      </c>
      <c r="I1311" s="14">
        <v>50000</v>
      </c>
      <c r="J1311" s="13" t="s">
        <v>19</v>
      </c>
      <c r="K1311" s="13" t="s">
        <v>16</v>
      </c>
      <c r="L1311" s="3" t="s">
        <v>5566</v>
      </c>
    </row>
    <row r="1312" spans="1:12" s="63" customFormat="1" ht="102.95" customHeight="1">
      <c r="A1312" s="137">
        <f t="shared" si="24"/>
        <v>1312</v>
      </c>
      <c r="B1312" s="12">
        <v>44874.70416666667</v>
      </c>
      <c r="C1312" s="13" t="s">
        <v>3975</v>
      </c>
      <c r="D1312" s="13" t="s">
        <v>5603</v>
      </c>
      <c r="E1312" s="13" t="s">
        <v>5604</v>
      </c>
      <c r="F1312" s="12">
        <f>SUM(Table1[[#This Row],[Submission Date]]+14)</f>
        <v>44440.661805555559</v>
      </c>
      <c r="G1312" s="12">
        <v>44872</v>
      </c>
      <c r="H1312" s="14">
        <v>42000</v>
      </c>
      <c r="I1312" s="14">
        <v>60000</v>
      </c>
      <c r="J1312" s="13" t="s">
        <v>61</v>
      </c>
      <c r="K1312" s="13" t="s">
        <v>16</v>
      </c>
      <c r="L1312" s="3"/>
    </row>
    <row r="1313" spans="1:12" s="63" customFormat="1" ht="102.95" customHeight="1">
      <c r="A1313" s="137">
        <f t="shared" si="24"/>
        <v>1313</v>
      </c>
      <c r="B1313" s="12">
        <v>44885.554861111108</v>
      </c>
      <c r="C1313" s="13" t="s">
        <v>3975</v>
      </c>
      <c r="D1313" s="13" t="s">
        <v>283</v>
      </c>
      <c r="E1313" s="13" t="s">
        <v>5605</v>
      </c>
      <c r="F1313" s="12">
        <f>SUM(Table1[[#This Row],[Submission Date]]+14)</f>
        <v>44440.718055555553</v>
      </c>
      <c r="G1313" s="12">
        <v>44903</v>
      </c>
      <c r="H1313" s="14">
        <v>25000</v>
      </c>
      <c r="I1313" s="14">
        <v>78000</v>
      </c>
      <c r="J1313" s="13" t="s">
        <v>15</v>
      </c>
      <c r="K1313" s="13" t="s">
        <v>16</v>
      </c>
      <c r="L1313" s="25"/>
    </row>
    <row r="1314" spans="1:12" s="63" customFormat="1" ht="102.95" customHeight="1">
      <c r="A1314" s="137">
        <f t="shared" si="24"/>
        <v>1314</v>
      </c>
      <c r="B1314" s="12">
        <v>44885.559027777781</v>
      </c>
      <c r="C1314" s="13" t="s">
        <v>3975</v>
      </c>
      <c r="D1314" s="13" t="s">
        <v>5130</v>
      </c>
      <c r="E1314" s="13" t="s">
        <v>5606</v>
      </c>
      <c r="F1314" s="12">
        <f>SUM(Table1[[#This Row],[Submission Date]]+14)</f>
        <v>44440.72152777778</v>
      </c>
      <c r="G1314" s="12">
        <v>44903</v>
      </c>
      <c r="H1314" s="14">
        <v>25000</v>
      </c>
      <c r="I1314" s="14">
        <v>50000</v>
      </c>
      <c r="J1314" s="13" t="s">
        <v>15</v>
      </c>
      <c r="K1314" s="13" t="s">
        <v>16</v>
      </c>
      <c r="L1314" s="25"/>
    </row>
    <row r="1315" spans="1:12" s="63" customFormat="1" ht="102.95" customHeight="1">
      <c r="A1315" s="137">
        <f t="shared" si="24"/>
        <v>1315</v>
      </c>
      <c r="B1315" s="12">
        <v>44885.56527777778</v>
      </c>
      <c r="C1315" s="13" t="s">
        <v>3975</v>
      </c>
      <c r="D1315" s="13" t="s">
        <v>5160</v>
      </c>
      <c r="E1315" s="13" t="s">
        <v>5606</v>
      </c>
      <c r="F1315" s="12">
        <f>SUM(Table1[[#This Row],[Submission Date]]+14)</f>
        <v>44440.724999999999</v>
      </c>
      <c r="G1315" s="12">
        <v>44903</v>
      </c>
      <c r="H1315" s="14">
        <v>25000</v>
      </c>
      <c r="I1315" s="14">
        <v>150000</v>
      </c>
      <c r="J1315" s="13" t="s">
        <v>15</v>
      </c>
      <c r="K1315" s="13" t="s">
        <v>16</v>
      </c>
      <c r="L1315" s="3"/>
    </row>
    <row r="1316" spans="1:12" s="63" customFormat="1" ht="102.95" customHeight="1">
      <c r="A1316" s="137">
        <f t="shared" si="24"/>
        <v>1316</v>
      </c>
      <c r="B1316" s="12">
        <v>44881.441666666666</v>
      </c>
      <c r="C1316" s="13" t="s">
        <v>4038</v>
      </c>
      <c r="D1316" s="13" t="s">
        <v>1132</v>
      </c>
      <c r="E1316" s="13" t="s">
        <v>4013</v>
      </c>
      <c r="F1316" s="12">
        <f>SUM(Table1[[#This Row],[Submission Date]]+14)</f>
        <v>44440.727777777778</v>
      </c>
      <c r="G1316" s="12">
        <v>44896</v>
      </c>
      <c r="H1316" s="14">
        <v>63870</v>
      </c>
      <c r="I1316" s="14">
        <v>63870</v>
      </c>
      <c r="J1316" s="13" t="s">
        <v>19</v>
      </c>
      <c r="K1316" s="13" t="s">
        <v>16</v>
      </c>
      <c r="L1316" s="3"/>
    </row>
    <row r="1317" spans="1:12" s="63" customFormat="1" ht="102.95" customHeight="1">
      <c r="A1317" s="137">
        <f t="shared" si="24"/>
        <v>1317</v>
      </c>
      <c r="B1317" s="12">
        <v>44881.441666666666</v>
      </c>
      <c r="C1317" s="13" t="s">
        <v>4038</v>
      </c>
      <c r="D1317" s="13" t="s">
        <v>2574</v>
      </c>
      <c r="E1317" s="13" t="s">
        <v>1174</v>
      </c>
      <c r="F1317" s="12">
        <f>SUM(Table1[[#This Row],[Submission Date]]+14)</f>
        <v>44487.854861111111</v>
      </c>
      <c r="G1317" s="12">
        <v>44896</v>
      </c>
      <c r="H1317" s="14">
        <v>1582251</v>
      </c>
      <c r="I1317" s="14">
        <v>1582251</v>
      </c>
      <c r="J1317" s="13" t="s">
        <v>19</v>
      </c>
      <c r="K1317" s="13" t="s">
        <v>16</v>
      </c>
      <c r="L1317" s="25"/>
    </row>
    <row r="1318" spans="1:12" s="63" customFormat="1" ht="102.95" customHeight="1">
      <c r="A1318" s="137">
        <f t="shared" si="24"/>
        <v>1318</v>
      </c>
      <c r="B1318" s="12">
        <v>44881.441666666666</v>
      </c>
      <c r="C1318" s="13" t="s">
        <v>4038</v>
      </c>
      <c r="D1318" s="13" t="s">
        <v>129</v>
      </c>
      <c r="E1318" s="13" t="s">
        <v>5607</v>
      </c>
      <c r="F1318" s="12">
        <f>SUM(Table1[[#This Row],[Submission Date]]+14)</f>
        <v>44496.686805555553</v>
      </c>
      <c r="G1318" s="12">
        <v>44896</v>
      </c>
      <c r="H1318" s="14">
        <v>126000</v>
      </c>
      <c r="I1318" s="14">
        <v>126000</v>
      </c>
      <c r="J1318" s="13" t="s">
        <v>19</v>
      </c>
      <c r="K1318" s="13" t="s">
        <v>16</v>
      </c>
      <c r="L1318" s="25"/>
    </row>
    <row r="1319" spans="1:12" s="63" customFormat="1" ht="102.95" customHeight="1">
      <c r="A1319" s="137">
        <f t="shared" si="24"/>
        <v>1319</v>
      </c>
      <c r="B1319" s="12">
        <v>44881.440972222219</v>
      </c>
      <c r="C1319" s="13" t="s">
        <v>4038</v>
      </c>
      <c r="D1319" s="13" t="s">
        <v>5608</v>
      </c>
      <c r="E1319" s="13" t="s">
        <v>5006</v>
      </c>
      <c r="F1319" s="12">
        <f>SUM(Table1[[#This Row],[Submission Date]]+14)</f>
        <v>44545</v>
      </c>
      <c r="G1319" s="12">
        <v>44896</v>
      </c>
      <c r="H1319" s="14">
        <v>42187.199999999997</v>
      </c>
      <c r="I1319" s="14">
        <v>42187.199999999997</v>
      </c>
      <c r="J1319" s="13" t="s">
        <v>19</v>
      </c>
      <c r="K1319" s="13" t="s">
        <v>16</v>
      </c>
      <c r="L1319" s="3"/>
    </row>
    <row r="1320" spans="1:12" s="63" customFormat="1" ht="102.95" customHeight="1">
      <c r="A1320" s="137">
        <f t="shared" si="24"/>
        <v>1320</v>
      </c>
      <c r="B1320" s="12">
        <v>44881.44027777778</v>
      </c>
      <c r="C1320" s="13" t="s">
        <v>4038</v>
      </c>
      <c r="D1320" s="13" t="s">
        <v>1686</v>
      </c>
      <c r="E1320" s="13" t="s">
        <v>5609</v>
      </c>
      <c r="F1320" s="12">
        <f>SUM(Table1[[#This Row],[Submission Date]]+14)</f>
        <v>44560</v>
      </c>
      <c r="G1320" s="12">
        <v>44896</v>
      </c>
      <c r="H1320" s="14">
        <v>26582</v>
      </c>
      <c r="I1320" s="14">
        <v>26582</v>
      </c>
      <c r="J1320" s="13" t="s">
        <v>19</v>
      </c>
      <c r="K1320" s="13" t="s">
        <v>16</v>
      </c>
      <c r="L1320" s="25"/>
    </row>
    <row r="1321" spans="1:12" s="63" customFormat="1" ht="102.95" customHeight="1">
      <c r="A1321" s="137">
        <f t="shared" si="24"/>
        <v>1321</v>
      </c>
      <c r="B1321" s="12">
        <v>44883.584027777775</v>
      </c>
      <c r="C1321" s="13" t="s">
        <v>4154</v>
      </c>
      <c r="D1321" s="13" t="s">
        <v>2420</v>
      </c>
      <c r="E1321" s="13" t="s">
        <v>2633</v>
      </c>
      <c r="F1321" s="12">
        <f>SUM(Table1[[#This Row],[Submission Date]]+14)</f>
        <v>43324</v>
      </c>
      <c r="G1321" s="12">
        <v>44897</v>
      </c>
      <c r="H1321" s="14">
        <v>25000</v>
      </c>
      <c r="I1321" s="14">
        <v>65000</v>
      </c>
      <c r="J1321" s="13" t="s">
        <v>15</v>
      </c>
      <c r="K1321" s="13" t="s">
        <v>16</v>
      </c>
      <c r="L1321" s="25"/>
    </row>
    <row r="1322" spans="1:12" s="63" customFormat="1" ht="102.95" customHeight="1">
      <c r="A1322" s="137">
        <f t="shared" si="24"/>
        <v>1322</v>
      </c>
      <c r="B1322" s="12">
        <v>44874.461805555555</v>
      </c>
      <c r="C1322" s="13" t="s">
        <v>4268</v>
      </c>
      <c r="D1322" s="13" t="s">
        <v>2584</v>
      </c>
      <c r="E1322" s="13" t="s">
        <v>5610</v>
      </c>
      <c r="F1322" s="12">
        <f>SUM(Table1[[#This Row],[Submission Date]]+14)</f>
        <v>43346</v>
      </c>
      <c r="G1322" s="12">
        <v>44893</v>
      </c>
      <c r="H1322" s="14">
        <v>560000</v>
      </c>
      <c r="I1322" s="14">
        <v>650000</v>
      </c>
      <c r="J1322" s="13" t="s">
        <v>15</v>
      </c>
      <c r="K1322" s="13" t="s">
        <v>16</v>
      </c>
      <c r="L1322" s="25"/>
    </row>
    <row r="1323" spans="1:12" s="63" customFormat="1" ht="102.95" customHeight="1">
      <c r="A1323" s="137">
        <f t="shared" si="24"/>
        <v>1323</v>
      </c>
      <c r="B1323" s="12">
        <v>44883.56527777778</v>
      </c>
      <c r="C1323" s="13" t="s">
        <v>4268</v>
      </c>
      <c r="D1323" s="13" t="s">
        <v>1338</v>
      </c>
      <c r="E1323" s="13" t="s">
        <v>5611</v>
      </c>
      <c r="F1323" s="12">
        <f>SUM(Table1[[#This Row],[Submission Date]]+14)</f>
        <v>43378</v>
      </c>
      <c r="G1323" s="12">
        <v>44901</v>
      </c>
      <c r="H1323" s="14">
        <v>100000</v>
      </c>
      <c r="I1323" s="14">
        <v>200000</v>
      </c>
      <c r="J1323" s="13" t="s">
        <v>15</v>
      </c>
      <c r="K1323" s="13" t="s">
        <v>16</v>
      </c>
      <c r="L1323" s="3"/>
    </row>
    <row r="1324" spans="1:12" s="63" customFormat="1" ht="102.95" customHeight="1">
      <c r="A1324" s="137">
        <f t="shared" si="24"/>
        <v>1324</v>
      </c>
      <c r="B1324" s="12">
        <v>44896.545138888891</v>
      </c>
      <c r="C1324" s="13" t="s">
        <v>12</v>
      </c>
      <c r="D1324" s="13" t="s">
        <v>5612</v>
      </c>
      <c r="E1324" s="13" t="s">
        <v>5613</v>
      </c>
      <c r="F1324" s="12">
        <v>44910</v>
      </c>
      <c r="G1324" s="12">
        <v>44880</v>
      </c>
      <c r="H1324" s="14">
        <v>25000</v>
      </c>
      <c r="I1324" s="14">
        <v>75000</v>
      </c>
      <c r="J1324" s="13" t="s">
        <v>15</v>
      </c>
      <c r="K1324" s="13" t="s">
        <v>16</v>
      </c>
      <c r="L1324" s="3"/>
    </row>
    <row r="1325" spans="1:12" s="63" customFormat="1" ht="102.95" customHeight="1">
      <c r="A1325" s="137">
        <f t="shared" si="24"/>
        <v>1325</v>
      </c>
      <c r="B1325" s="12">
        <v>44903.70416666667</v>
      </c>
      <c r="C1325" s="13" t="s">
        <v>12</v>
      </c>
      <c r="D1325" s="13" t="s">
        <v>5614</v>
      </c>
      <c r="E1325" s="13" t="s">
        <v>5615</v>
      </c>
      <c r="F1325" s="12">
        <v>44917</v>
      </c>
      <c r="G1325" s="12">
        <v>44896</v>
      </c>
      <c r="H1325" s="14">
        <v>25000</v>
      </c>
      <c r="I1325" s="14">
        <v>300000</v>
      </c>
      <c r="J1325" s="13" t="s">
        <v>15</v>
      </c>
      <c r="K1325" s="13" t="s">
        <v>16</v>
      </c>
      <c r="L1325" s="25"/>
    </row>
    <row r="1326" spans="1:12" s="63" customFormat="1" ht="114.95" customHeight="1">
      <c r="A1326" s="137">
        <f t="shared" si="24"/>
        <v>1326</v>
      </c>
      <c r="B1326" s="12">
        <v>44902.563888888886</v>
      </c>
      <c r="C1326" s="13" t="s">
        <v>12</v>
      </c>
      <c r="D1326" s="13" t="s">
        <v>229</v>
      </c>
      <c r="E1326" s="13" t="s">
        <v>5616</v>
      </c>
      <c r="F1326" s="12">
        <v>44916</v>
      </c>
      <c r="G1326" s="12">
        <v>44882</v>
      </c>
      <c r="H1326" s="14">
        <v>50000</v>
      </c>
      <c r="I1326" s="14">
        <v>300000</v>
      </c>
      <c r="J1326" s="13" t="s">
        <v>64</v>
      </c>
      <c r="K1326" s="13" t="s">
        <v>16</v>
      </c>
      <c r="L1326" s="25"/>
    </row>
    <row r="1327" spans="1:12" s="63" customFormat="1" ht="102.95" customHeight="1">
      <c r="A1327" s="137">
        <f t="shared" si="24"/>
        <v>1327</v>
      </c>
      <c r="B1327" s="12">
        <v>44903.727083333331</v>
      </c>
      <c r="C1327" s="13" t="s">
        <v>12</v>
      </c>
      <c r="D1327" s="13" t="s">
        <v>5111</v>
      </c>
      <c r="E1327" s="13" t="s">
        <v>5617</v>
      </c>
      <c r="F1327" s="12">
        <v>44917</v>
      </c>
      <c r="G1327" s="12">
        <v>44910</v>
      </c>
      <c r="H1327" s="14">
        <v>25000</v>
      </c>
      <c r="I1327" s="14">
        <v>35000</v>
      </c>
      <c r="J1327" s="13" t="s">
        <v>15</v>
      </c>
      <c r="K1327" s="13" t="s">
        <v>16</v>
      </c>
      <c r="L1327" s="25"/>
    </row>
    <row r="1328" spans="1:12" s="63" customFormat="1" ht="102.95" customHeight="1">
      <c r="A1328" s="137">
        <f t="shared" si="24"/>
        <v>1328</v>
      </c>
      <c r="B1328" s="12">
        <v>44903.655555555553</v>
      </c>
      <c r="C1328" s="13" t="s">
        <v>12</v>
      </c>
      <c r="D1328" s="13" t="s">
        <v>5104</v>
      </c>
      <c r="E1328" s="13" t="s">
        <v>5618</v>
      </c>
      <c r="F1328" s="12">
        <v>44917</v>
      </c>
      <c r="G1328" s="12">
        <v>44910</v>
      </c>
      <c r="H1328" s="14">
        <v>25000</v>
      </c>
      <c r="I1328" s="14">
        <v>75000</v>
      </c>
      <c r="J1328" s="13" t="s">
        <v>15</v>
      </c>
      <c r="K1328" s="13" t="s">
        <v>16</v>
      </c>
      <c r="L1328" s="3"/>
    </row>
    <row r="1329" spans="1:12" s="63" customFormat="1" ht="102.95" customHeight="1">
      <c r="A1329" s="137">
        <f t="shared" si="24"/>
        <v>1329</v>
      </c>
      <c r="B1329" s="12">
        <v>44913.913194444445</v>
      </c>
      <c r="C1329" s="13" t="s">
        <v>91</v>
      </c>
      <c r="D1329" s="13" t="s">
        <v>5619</v>
      </c>
      <c r="E1329" s="13" t="s">
        <v>5620</v>
      </c>
      <c r="F1329" s="12">
        <v>44930</v>
      </c>
      <c r="G1329" s="12">
        <v>44690</v>
      </c>
      <c r="H1329" s="14">
        <v>160000</v>
      </c>
      <c r="I1329" s="14">
        <v>170000</v>
      </c>
      <c r="J1329" s="13" t="s">
        <v>15</v>
      </c>
      <c r="K1329" s="13" t="s">
        <v>16</v>
      </c>
      <c r="L1329" s="3" t="s">
        <v>5566</v>
      </c>
    </row>
    <row r="1330" spans="1:12" s="63" customFormat="1" ht="102.95" customHeight="1">
      <c r="A1330" s="137">
        <f t="shared" si="24"/>
        <v>1330</v>
      </c>
      <c r="B1330" s="12">
        <v>44913.895833333336</v>
      </c>
      <c r="C1330" s="13" t="s">
        <v>91</v>
      </c>
      <c r="D1330" s="13" t="s">
        <v>5621</v>
      </c>
      <c r="E1330" s="13" t="s">
        <v>5622</v>
      </c>
      <c r="F1330" s="12">
        <v>44930</v>
      </c>
      <c r="G1330" s="12">
        <v>44725</v>
      </c>
      <c r="H1330" s="14">
        <v>30000</v>
      </c>
      <c r="I1330" s="14">
        <v>36000</v>
      </c>
      <c r="J1330" s="13" t="s">
        <v>15</v>
      </c>
      <c r="K1330" s="13" t="s">
        <v>16</v>
      </c>
      <c r="L1330" s="3" t="s">
        <v>5566</v>
      </c>
    </row>
    <row r="1331" spans="1:12" s="63" customFormat="1" ht="102.95" customHeight="1">
      <c r="A1331" s="137">
        <f t="shared" si="24"/>
        <v>1331</v>
      </c>
      <c r="B1331" s="12">
        <v>44913.904861111114</v>
      </c>
      <c r="C1331" s="13" t="s">
        <v>91</v>
      </c>
      <c r="D1331" s="13" t="s">
        <v>115</v>
      </c>
      <c r="E1331" s="13" t="s">
        <v>5623</v>
      </c>
      <c r="F1331" s="12">
        <v>44930</v>
      </c>
      <c r="G1331" s="12">
        <v>44835</v>
      </c>
      <c r="H1331" s="14">
        <v>305000</v>
      </c>
      <c r="I1331" s="14">
        <v>330000</v>
      </c>
      <c r="J1331" s="13" t="s">
        <v>15</v>
      </c>
      <c r="K1331" s="13" t="s">
        <v>16</v>
      </c>
      <c r="L1331" s="3" t="s">
        <v>5566</v>
      </c>
    </row>
    <row r="1332" spans="1:12" s="63" customFormat="1" ht="102.95" customHeight="1">
      <c r="A1332" s="137">
        <f t="shared" si="24"/>
        <v>1332</v>
      </c>
      <c r="B1332" s="12">
        <v>44914.434027777781</v>
      </c>
      <c r="C1332" s="13" t="s">
        <v>91</v>
      </c>
      <c r="D1332" s="13" t="s">
        <v>4769</v>
      </c>
      <c r="E1332" s="13" t="s">
        <v>5624</v>
      </c>
      <c r="F1332" s="12">
        <v>44930</v>
      </c>
      <c r="G1332" s="12">
        <v>44743</v>
      </c>
      <c r="H1332" s="14">
        <v>25000</v>
      </c>
      <c r="I1332" s="14">
        <v>35000</v>
      </c>
      <c r="J1332" s="13" t="s">
        <v>51</v>
      </c>
      <c r="K1332" s="13" t="s">
        <v>16</v>
      </c>
      <c r="L1332" s="25"/>
    </row>
    <row r="1333" spans="1:12" s="63" customFormat="1" ht="102.95" customHeight="1">
      <c r="A1333" s="137">
        <f t="shared" si="24"/>
        <v>1333</v>
      </c>
      <c r="B1333" s="12">
        <v>44897.548611111109</v>
      </c>
      <c r="C1333" s="13" t="s">
        <v>194</v>
      </c>
      <c r="D1333" s="13" t="s">
        <v>1258</v>
      </c>
      <c r="E1333" s="13" t="s">
        <v>5625</v>
      </c>
      <c r="F1333" s="12">
        <v>44911</v>
      </c>
      <c r="G1333" s="12">
        <v>44743</v>
      </c>
      <c r="H1333" s="14">
        <v>28000</v>
      </c>
      <c r="I1333" s="14">
        <v>28000</v>
      </c>
      <c r="J1333" s="13" t="s">
        <v>166</v>
      </c>
      <c r="K1333" s="13" t="s">
        <v>16</v>
      </c>
      <c r="L1333" s="3" t="s">
        <v>5566</v>
      </c>
    </row>
    <row r="1334" spans="1:12" s="63" customFormat="1" ht="102.95" customHeight="1">
      <c r="A1334" s="137">
        <f t="shared" si="24"/>
        <v>1334</v>
      </c>
      <c r="B1334" s="12">
        <v>44897.563888888886</v>
      </c>
      <c r="C1334" s="13" t="s">
        <v>194</v>
      </c>
      <c r="D1334" s="13" t="s">
        <v>213</v>
      </c>
      <c r="E1334" s="13" t="s">
        <v>205</v>
      </c>
      <c r="F1334" s="12">
        <v>44911</v>
      </c>
      <c r="G1334" s="12">
        <v>45047</v>
      </c>
      <c r="H1334" s="14">
        <v>50300</v>
      </c>
      <c r="I1334" s="14">
        <v>52000</v>
      </c>
      <c r="J1334" s="13" t="s">
        <v>37</v>
      </c>
      <c r="K1334" s="13" t="s">
        <v>16</v>
      </c>
      <c r="L1334" s="3" t="s">
        <v>5566</v>
      </c>
    </row>
    <row r="1335" spans="1:12" s="63" customFormat="1" ht="102.95" customHeight="1">
      <c r="A1335" s="137">
        <f t="shared" si="24"/>
        <v>1335</v>
      </c>
      <c r="B1335" s="12">
        <v>44725.651388888888</v>
      </c>
      <c r="C1335" s="13" t="s">
        <v>243</v>
      </c>
      <c r="D1335" s="13" t="s">
        <v>248</v>
      </c>
      <c r="E1335" s="13" t="s">
        <v>2633</v>
      </c>
      <c r="F1335" s="12">
        <v>44739</v>
      </c>
      <c r="G1335" s="12">
        <v>44743</v>
      </c>
      <c r="H1335" s="14">
        <v>45000</v>
      </c>
      <c r="I1335" s="14">
        <v>198000</v>
      </c>
      <c r="J1335" s="13" t="s">
        <v>19</v>
      </c>
      <c r="K1335" s="13" t="s">
        <v>16</v>
      </c>
      <c r="L1335" s="25"/>
    </row>
    <row r="1336" spans="1:12" s="63" customFormat="1" ht="102.95" customHeight="1">
      <c r="A1336" s="137">
        <f t="shared" si="24"/>
        <v>1336</v>
      </c>
      <c r="B1336" s="12">
        <v>44895.488888888889</v>
      </c>
      <c r="C1336" s="13" t="s">
        <v>387</v>
      </c>
      <c r="D1336" s="13" t="s">
        <v>389</v>
      </c>
      <c r="E1336" s="13" t="s">
        <v>4548</v>
      </c>
      <c r="F1336" s="12">
        <v>44909</v>
      </c>
      <c r="G1336" s="12">
        <v>44927</v>
      </c>
      <c r="H1336" s="14">
        <v>9300245</v>
      </c>
      <c r="I1336" s="14">
        <v>9750380</v>
      </c>
      <c r="J1336" s="13" t="s">
        <v>19</v>
      </c>
      <c r="K1336" s="13" t="s">
        <v>16</v>
      </c>
      <c r="L1336" s="3"/>
    </row>
    <row r="1337" spans="1:12" s="63" customFormat="1" ht="102.95" customHeight="1">
      <c r="A1337" s="137">
        <f t="shared" si="24"/>
        <v>1337</v>
      </c>
      <c r="B1337" s="12">
        <v>44902.67291666667</v>
      </c>
      <c r="C1337" s="13" t="s">
        <v>576</v>
      </c>
      <c r="D1337" s="13" t="s">
        <v>3236</v>
      </c>
      <c r="E1337" s="13" t="s">
        <v>2633</v>
      </c>
      <c r="F1337" s="12">
        <v>44916</v>
      </c>
      <c r="G1337" s="12">
        <v>44378</v>
      </c>
      <c r="H1337" s="14">
        <v>25000</v>
      </c>
      <c r="I1337" s="14">
        <v>50000</v>
      </c>
      <c r="J1337" s="13" t="s">
        <v>51</v>
      </c>
      <c r="K1337" s="13" t="s">
        <v>16</v>
      </c>
      <c r="L1337" s="25"/>
    </row>
    <row r="1338" spans="1:12" s="63" customFormat="1" ht="102.95" customHeight="1">
      <c r="A1338" s="137">
        <f t="shared" si="24"/>
        <v>1338</v>
      </c>
      <c r="B1338" s="12">
        <v>44903.400694444441</v>
      </c>
      <c r="C1338" s="13" t="s">
        <v>583</v>
      </c>
      <c r="D1338" s="13" t="s">
        <v>660</v>
      </c>
      <c r="E1338" s="13" t="s">
        <v>687</v>
      </c>
      <c r="F1338" s="12">
        <v>44917</v>
      </c>
      <c r="G1338" s="12">
        <v>44918</v>
      </c>
      <c r="H1338" s="14">
        <v>53000</v>
      </c>
      <c r="I1338" s="14">
        <v>55000</v>
      </c>
      <c r="J1338" s="13" t="s">
        <v>37</v>
      </c>
      <c r="K1338" s="13" t="s">
        <v>16</v>
      </c>
      <c r="L1338" s="25"/>
    </row>
    <row r="1339" spans="1:12" s="63" customFormat="1" ht="102.95" customHeight="1">
      <c r="A1339" s="137">
        <f t="shared" si="24"/>
        <v>1339</v>
      </c>
      <c r="B1339" s="12">
        <v>44896.565972222219</v>
      </c>
      <c r="C1339" s="13" t="s">
        <v>688</v>
      </c>
      <c r="D1339" s="13" t="s">
        <v>2146</v>
      </c>
      <c r="E1339" s="13" t="s">
        <v>5626</v>
      </c>
      <c r="F1339" s="12">
        <v>44910</v>
      </c>
      <c r="G1339" s="12">
        <v>44805</v>
      </c>
      <c r="H1339" s="14">
        <v>30000</v>
      </c>
      <c r="I1339" s="14">
        <v>100000</v>
      </c>
      <c r="J1339" s="13" t="s">
        <v>37</v>
      </c>
      <c r="K1339" s="13" t="s">
        <v>16</v>
      </c>
      <c r="L1339" s="3" t="s">
        <v>5566</v>
      </c>
    </row>
    <row r="1340" spans="1:12" s="63" customFormat="1" ht="102.95" customHeight="1">
      <c r="A1340" s="137">
        <f t="shared" si="24"/>
        <v>1340</v>
      </c>
      <c r="B1340" s="12">
        <v>44902.575694444444</v>
      </c>
      <c r="C1340" s="13" t="s">
        <v>688</v>
      </c>
      <c r="D1340" s="13" t="s">
        <v>84</v>
      </c>
      <c r="E1340" s="13" t="s">
        <v>5627</v>
      </c>
      <c r="F1340" s="12">
        <v>44916</v>
      </c>
      <c r="G1340" s="12">
        <v>44902</v>
      </c>
      <c r="H1340" s="14">
        <v>50000</v>
      </c>
      <c r="I1340" s="14">
        <v>100000</v>
      </c>
      <c r="J1340" s="13" t="s">
        <v>216</v>
      </c>
      <c r="K1340" s="13" t="s">
        <v>16</v>
      </c>
      <c r="L1340" s="25"/>
    </row>
    <row r="1341" spans="1:12" s="63" customFormat="1" ht="102.95" customHeight="1">
      <c r="A1341" s="137">
        <f t="shared" si="24"/>
        <v>1341</v>
      </c>
      <c r="B1341" s="12">
        <v>44803.57708333333</v>
      </c>
      <c r="C1341" s="13" t="s">
        <v>741</v>
      </c>
      <c r="D1341" s="13" t="s">
        <v>765</v>
      </c>
      <c r="E1341" s="13" t="s">
        <v>5628</v>
      </c>
      <c r="F1341" s="12">
        <v>44818</v>
      </c>
      <c r="G1341" s="12">
        <v>44788</v>
      </c>
      <c r="H1341" s="14">
        <v>25000</v>
      </c>
      <c r="I1341" s="14">
        <v>30000</v>
      </c>
      <c r="J1341" s="13" t="s">
        <v>15</v>
      </c>
      <c r="K1341" s="13" t="s">
        <v>16</v>
      </c>
      <c r="L1341" s="3"/>
    </row>
    <row r="1342" spans="1:12" s="63" customFormat="1" ht="102.95" customHeight="1">
      <c r="A1342" s="137">
        <f t="shared" si="24"/>
        <v>1342</v>
      </c>
      <c r="B1342" s="12">
        <v>44895.509027777778</v>
      </c>
      <c r="C1342" s="13" t="s">
        <v>741</v>
      </c>
      <c r="D1342" s="13" t="s">
        <v>5629</v>
      </c>
      <c r="E1342" s="13" t="s">
        <v>4518</v>
      </c>
      <c r="F1342" s="12">
        <v>44909</v>
      </c>
      <c r="G1342" s="12">
        <v>44896</v>
      </c>
      <c r="H1342" s="14">
        <v>153000</v>
      </c>
      <c r="I1342" s="14">
        <v>153000</v>
      </c>
      <c r="J1342" s="13" t="s">
        <v>15</v>
      </c>
      <c r="K1342" s="13" t="s">
        <v>16</v>
      </c>
      <c r="L1342" s="3"/>
    </row>
    <row r="1343" spans="1:12" s="63" customFormat="1" ht="102.95" customHeight="1">
      <c r="A1343" s="137">
        <f t="shared" si="24"/>
        <v>1343</v>
      </c>
      <c r="B1343" s="12">
        <v>44901.876388888886</v>
      </c>
      <c r="C1343" s="13" t="s">
        <v>1031</v>
      </c>
      <c r="D1343" s="13" t="s">
        <v>5630</v>
      </c>
      <c r="E1343" s="13" t="s">
        <v>5631</v>
      </c>
      <c r="F1343" s="12">
        <v>44916</v>
      </c>
      <c r="G1343" s="12">
        <v>44845</v>
      </c>
      <c r="H1343" s="14">
        <v>25000</v>
      </c>
      <c r="I1343" s="14">
        <v>30000</v>
      </c>
      <c r="J1343" s="13" t="s">
        <v>51</v>
      </c>
      <c r="K1343" s="13" t="s">
        <v>16</v>
      </c>
      <c r="L1343" s="3"/>
    </row>
    <row r="1344" spans="1:12" s="63" customFormat="1" ht="102.95" customHeight="1">
      <c r="A1344" s="137">
        <f t="shared" si="24"/>
        <v>1344</v>
      </c>
      <c r="B1344" s="12">
        <v>44902.546527777777</v>
      </c>
      <c r="C1344" s="13" t="s">
        <v>1031</v>
      </c>
      <c r="D1344" s="13" t="s">
        <v>1592</v>
      </c>
      <c r="E1344" s="13" t="s">
        <v>5290</v>
      </c>
      <c r="F1344" s="12">
        <v>44916</v>
      </c>
      <c r="G1344" s="12">
        <v>44835</v>
      </c>
      <c r="H1344" s="14">
        <v>55000</v>
      </c>
      <c r="I1344" s="14">
        <v>55000</v>
      </c>
      <c r="J1344" s="13" t="s">
        <v>19</v>
      </c>
      <c r="K1344" s="13" t="s">
        <v>16</v>
      </c>
      <c r="L1344" s="3" t="s">
        <v>5566</v>
      </c>
    </row>
    <row r="1345" spans="1:12" s="63" customFormat="1" ht="102.95" customHeight="1">
      <c r="A1345" s="137">
        <f t="shared" si="24"/>
        <v>1345</v>
      </c>
      <c r="B1345" s="12">
        <v>44902.539583333331</v>
      </c>
      <c r="C1345" s="13" t="s">
        <v>1031</v>
      </c>
      <c r="D1345" s="13" t="s">
        <v>5632</v>
      </c>
      <c r="E1345" s="13" t="s">
        <v>5633</v>
      </c>
      <c r="F1345" s="12">
        <v>44916</v>
      </c>
      <c r="G1345" s="12">
        <v>44837</v>
      </c>
      <c r="H1345" s="14">
        <v>38000</v>
      </c>
      <c r="I1345" s="14">
        <v>38000</v>
      </c>
      <c r="J1345" s="13" t="s">
        <v>51</v>
      </c>
      <c r="K1345" s="13" t="s">
        <v>16</v>
      </c>
      <c r="L1345" s="25"/>
    </row>
    <row r="1346" spans="1:12" s="63" customFormat="1" ht="102.95" customHeight="1">
      <c r="A1346" s="137">
        <f t="shared" si="24"/>
        <v>1346</v>
      </c>
      <c r="B1346" s="12">
        <v>44896.458333333336</v>
      </c>
      <c r="C1346" s="13" t="s">
        <v>1086</v>
      </c>
      <c r="D1346" s="13" t="s">
        <v>5634</v>
      </c>
      <c r="E1346" s="13" t="s">
        <v>5635</v>
      </c>
      <c r="F1346" s="12">
        <v>44910</v>
      </c>
      <c r="G1346" s="12">
        <v>44896</v>
      </c>
      <c r="H1346" s="14">
        <v>31200</v>
      </c>
      <c r="I1346" s="14">
        <v>90000</v>
      </c>
      <c r="J1346" s="13" t="s">
        <v>15</v>
      </c>
      <c r="K1346" s="13" t="s">
        <v>16</v>
      </c>
      <c r="L1346" s="25"/>
    </row>
    <row r="1347" spans="1:12" s="63" customFormat="1" ht="102.95" customHeight="1">
      <c r="A1347" s="137">
        <f t="shared" si="24"/>
        <v>1347</v>
      </c>
      <c r="B1347" s="12">
        <v>44902.590277777781</v>
      </c>
      <c r="C1347" s="13" t="s">
        <v>1086</v>
      </c>
      <c r="D1347" s="13" t="s">
        <v>84</v>
      </c>
      <c r="E1347" s="13" t="s">
        <v>996</v>
      </c>
      <c r="F1347" s="12">
        <v>44916</v>
      </c>
      <c r="G1347" s="12">
        <v>44743</v>
      </c>
      <c r="H1347" s="14">
        <v>205734</v>
      </c>
      <c r="I1347" s="14">
        <v>205734</v>
      </c>
      <c r="J1347" s="13" t="s">
        <v>16</v>
      </c>
      <c r="K1347" s="13" t="s">
        <v>16</v>
      </c>
      <c r="L1347" s="3" t="s">
        <v>5566</v>
      </c>
    </row>
    <row r="1348" spans="1:12" s="63" customFormat="1" ht="96" customHeight="1">
      <c r="A1348" s="137">
        <f t="shared" si="24"/>
        <v>1348</v>
      </c>
      <c r="B1348" s="12">
        <v>44896.470138888886</v>
      </c>
      <c r="C1348" s="13" t="s">
        <v>1112</v>
      </c>
      <c r="D1348" s="13" t="s">
        <v>5461</v>
      </c>
      <c r="E1348" s="13" t="s">
        <v>5462</v>
      </c>
      <c r="F1348" s="12">
        <v>44910</v>
      </c>
      <c r="G1348" s="12">
        <v>44755</v>
      </c>
      <c r="H1348" s="14">
        <v>20000</v>
      </c>
      <c r="I1348" s="14">
        <v>20000</v>
      </c>
      <c r="J1348" s="13" t="s">
        <v>1619</v>
      </c>
      <c r="K1348" s="13" t="s">
        <v>15</v>
      </c>
      <c r="L1348" s="3" t="s">
        <v>5636</v>
      </c>
    </row>
    <row r="1349" spans="1:12" s="63" customFormat="1" ht="98.1" customHeight="1">
      <c r="A1349" s="137">
        <f t="shared" si="24"/>
        <v>1349</v>
      </c>
      <c r="B1349" s="12">
        <v>44909.618055555555</v>
      </c>
      <c r="C1349" s="13" t="s">
        <v>1198</v>
      </c>
      <c r="D1349" s="13" t="s">
        <v>188</v>
      </c>
      <c r="E1349" s="13" t="s">
        <v>4622</v>
      </c>
      <c r="F1349" s="12">
        <v>44924</v>
      </c>
      <c r="G1349" s="12">
        <v>44847</v>
      </c>
      <c r="H1349" s="14">
        <v>75000</v>
      </c>
      <c r="I1349" s="14">
        <v>85000</v>
      </c>
      <c r="J1349" s="13" t="s">
        <v>73</v>
      </c>
      <c r="K1349" s="13" t="s">
        <v>16</v>
      </c>
      <c r="L1349" s="3" t="s">
        <v>5566</v>
      </c>
    </row>
    <row r="1350" spans="1:12" s="63" customFormat="1" ht="110.1" customHeight="1">
      <c r="A1350" s="137">
        <f t="shared" si="24"/>
        <v>1350</v>
      </c>
      <c r="B1350" s="12">
        <v>44910.595138888886</v>
      </c>
      <c r="C1350" s="13" t="s">
        <v>1198</v>
      </c>
      <c r="D1350" s="13" t="s">
        <v>1234</v>
      </c>
      <c r="E1350" s="13" t="s">
        <v>5637</v>
      </c>
      <c r="F1350" s="12">
        <v>44925</v>
      </c>
      <c r="G1350" s="12">
        <v>44931</v>
      </c>
      <c r="H1350" s="14">
        <v>1062000</v>
      </c>
      <c r="I1350" s="14">
        <v>1100000</v>
      </c>
      <c r="J1350" s="13" t="s">
        <v>19</v>
      </c>
      <c r="K1350" s="13" t="s">
        <v>16</v>
      </c>
      <c r="L1350" s="25"/>
    </row>
    <row r="1351" spans="1:12" s="63" customFormat="1" ht="102.95" customHeight="1">
      <c r="A1351" s="137">
        <f t="shared" si="24"/>
        <v>1351</v>
      </c>
      <c r="B1351" s="12">
        <v>44910.598611111112</v>
      </c>
      <c r="C1351" s="13" t="s">
        <v>1198</v>
      </c>
      <c r="D1351" s="13" t="s">
        <v>1248</v>
      </c>
      <c r="E1351" s="13" t="s">
        <v>5638</v>
      </c>
      <c r="F1351" s="12">
        <v>44925</v>
      </c>
      <c r="G1351" s="12">
        <v>44931</v>
      </c>
      <c r="H1351" s="14">
        <v>18000000</v>
      </c>
      <c r="I1351" s="14">
        <v>19000000</v>
      </c>
      <c r="J1351" s="13" t="s">
        <v>19</v>
      </c>
      <c r="K1351" s="13" t="s">
        <v>16</v>
      </c>
      <c r="L1351" s="25"/>
    </row>
    <row r="1352" spans="1:12" s="63" customFormat="1" ht="102.95" customHeight="1">
      <c r="A1352" s="137">
        <f t="shared" si="24"/>
        <v>1352</v>
      </c>
      <c r="B1352" s="12">
        <v>44896.697222222225</v>
      </c>
      <c r="C1352" s="13" t="s">
        <v>1276</v>
      </c>
      <c r="D1352" s="13" t="s">
        <v>5639</v>
      </c>
      <c r="E1352" s="13" t="s">
        <v>198</v>
      </c>
      <c r="F1352" s="12">
        <v>44910</v>
      </c>
      <c r="G1352" s="12">
        <v>44774</v>
      </c>
      <c r="H1352" s="14">
        <v>44702</v>
      </c>
      <c r="I1352" s="14">
        <v>50000</v>
      </c>
      <c r="J1352" s="13" t="s">
        <v>73</v>
      </c>
      <c r="K1352" s="13" t="s">
        <v>16</v>
      </c>
      <c r="L1352" s="3" t="s">
        <v>5566</v>
      </c>
    </row>
    <row r="1353" spans="1:12" s="63" customFormat="1" ht="102.95" customHeight="1">
      <c r="A1353" s="137">
        <f t="shared" si="24"/>
        <v>1353</v>
      </c>
      <c r="B1353" s="12">
        <v>44910.544444444444</v>
      </c>
      <c r="C1353" s="13" t="s">
        <v>1400</v>
      </c>
      <c r="D1353" s="13" t="s">
        <v>5640</v>
      </c>
      <c r="E1353" s="13" t="s">
        <v>5641</v>
      </c>
      <c r="F1353" s="12">
        <v>44925</v>
      </c>
      <c r="G1353" s="12">
        <v>44927</v>
      </c>
      <c r="H1353" s="14">
        <v>25000</v>
      </c>
      <c r="I1353" s="14">
        <v>26000</v>
      </c>
      <c r="J1353" s="13" t="s">
        <v>15</v>
      </c>
      <c r="K1353" s="13" t="s">
        <v>16</v>
      </c>
      <c r="L1353" s="25"/>
    </row>
    <row r="1354" spans="1:12" s="63" customFormat="1" ht="102.95" customHeight="1">
      <c r="A1354" s="137">
        <f t="shared" si="24"/>
        <v>1354</v>
      </c>
      <c r="B1354" s="12">
        <v>44910.557638888888</v>
      </c>
      <c r="C1354" s="13" t="s">
        <v>1400</v>
      </c>
      <c r="D1354" s="13" t="s">
        <v>5642</v>
      </c>
      <c r="E1354" s="13" t="s">
        <v>5643</v>
      </c>
      <c r="F1354" s="12">
        <v>44925</v>
      </c>
      <c r="G1354" s="12">
        <v>44927</v>
      </c>
      <c r="H1354" s="14">
        <v>65000</v>
      </c>
      <c r="I1354" s="14">
        <v>67500</v>
      </c>
      <c r="J1354" s="13" t="s">
        <v>15</v>
      </c>
      <c r="K1354" s="13" t="s">
        <v>16</v>
      </c>
      <c r="L1354" s="25"/>
    </row>
    <row r="1355" spans="1:12" s="63" customFormat="1" ht="102.95" customHeight="1">
      <c r="A1355" s="137">
        <f t="shared" si="24"/>
        <v>1355</v>
      </c>
      <c r="B1355" s="12">
        <v>44902.65625</v>
      </c>
      <c r="C1355" s="13" t="s">
        <v>5644</v>
      </c>
      <c r="D1355" s="13" t="s">
        <v>5645</v>
      </c>
      <c r="E1355" s="13" t="s">
        <v>5646</v>
      </c>
      <c r="F1355" s="12">
        <v>44916</v>
      </c>
      <c r="G1355" s="12">
        <v>44802</v>
      </c>
      <c r="H1355" s="14">
        <v>25740</v>
      </c>
      <c r="I1355" s="14">
        <v>102000</v>
      </c>
      <c r="J1355" s="13" t="s">
        <v>51</v>
      </c>
      <c r="K1355" s="13" t="s">
        <v>16</v>
      </c>
      <c r="L1355" s="25"/>
    </row>
    <row r="1356" spans="1:12" s="63" customFormat="1" ht="102.95" customHeight="1">
      <c r="A1356" s="137">
        <f t="shared" si="24"/>
        <v>1356</v>
      </c>
      <c r="B1356" s="12">
        <v>44902.693055555559</v>
      </c>
      <c r="C1356" s="13" t="s">
        <v>5644</v>
      </c>
      <c r="D1356" s="13" t="s">
        <v>5647</v>
      </c>
      <c r="E1356" s="13" t="s">
        <v>5648</v>
      </c>
      <c r="F1356" s="12">
        <v>44916</v>
      </c>
      <c r="G1356" s="12">
        <v>44805</v>
      </c>
      <c r="H1356" s="14">
        <v>26448</v>
      </c>
      <c r="I1356" s="14">
        <v>30000</v>
      </c>
      <c r="J1356" s="13" t="s">
        <v>64</v>
      </c>
      <c r="K1356" s="13" t="s">
        <v>16</v>
      </c>
      <c r="L1356" s="3" t="s">
        <v>5566</v>
      </c>
    </row>
    <row r="1357" spans="1:12" s="63" customFormat="1" ht="102.95" customHeight="1">
      <c r="A1357" s="137">
        <f t="shared" si="24"/>
        <v>1357</v>
      </c>
      <c r="B1357" s="12">
        <v>44907.415972222225</v>
      </c>
      <c r="C1357" s="13" t="s">
        <v>5644</v>
      </c>
      <c r="D1357" s="13" t="s">
        <v>5649</v>
      </c>
      <c r="E1357" s="13" t="s">
        <v>5650</v>
      </c>
      <c r="F1357" s="12">
        <v>44922</v>
      </c>
      <c r="G1357" s="12">
        <v>44406</v>
      </c>
      <c r="H1357" s="14">
        <v>162000</v>
      </c>
      <c r="I1357" s="14">
        <v>330000</v>
      </c>
      <c r="J1357" s="13" t="s">
        <v>37</v>
      </c>
      <c r="K1357" s="13" t="s">
        <v>16</v>
      </c>
      <c r="L1357" s="3" t="s">
        <v>5566</v>
      </c>
    </row>
    <row r="1358" spans="1:12" s="63" customFormat="1" ht="116.1" customHeight="1">
      <c r="A1358" s="137">
        <f t="shared" si="24"/>
        <v>1358</v>
      </c>
      <c r="B1358" s="12">
        <v>44902.509027777778</v>
      </c>
      <c r="C1358" s="13" t="s">
        <v>1665</v>
      </c>
      <c r="D1358" s="13" t="s">
        <v>1104</v>
      </c>
      <c r="E1358" s="13" t="s">
        <v>4879</v>
      </c>
      <c r="F1358" s="12">
        <v>44916</v>
      </c>
      <c r="G1358" s="12">
        <v>44914</v>
      </c>
      <c r="H1358" s="14">
        <v>150000</v>
      </c>
      <c r="I1358" s="14">
        <v>200000</v>
      </c>
      <c r="J1358" s="13" t="s">
        <v>15</v>
      </c>
      <c r="K1358" s="13" t="s">
        <v>16</v>
      </c>
      <c r="L1358" s="25"/>
    </row>
    <row r="1359" spans="1:12" s="63" customFormat="1" ht="102.95" customHeight="1">
      <c r="A1359" s="137">
        <f t="shared" si="24"/>
        <v>1359</v>
      </c>
      <c r="B1359" s="12">
        <v>44910.61041666667</v>
      </c>
      <c r="C1359" s="13" t="s">
        <v>1665</v>
      </c>
      <c r="D1359" s="13" t="s">
        <v>5130</v>
      </c>
      <c r="E1359" s="13" t="s">
        <v>5651</v>
      </c>
      <c r="F1359" s="12">
        <v>44925</v>
      </c>
      <c r="G1359" s="12">
        <v>44910</v>
      </c>
      <c r="H1359" s="14">
        <v>80000</v>
      </c>
      <c r="I1359" s="14">
        <v>100000</v>
      </c>
      <c r="J1359" s="13" t="s">
        <v>15</v>
      </c>
      <c r="K1359" s="13" t="s">
        <v>16</v>
      </c>
      <c r="L1359" s="25"/>
    </row>
    <row r="1360" spans="1:12" s="63" customFormat="1" ht="102.95" customHeight="1">
      <c r="A1360" s="137">
        <f t="shared" si="24"/>
        <v>1360</v>
      </c>
      <c r="B1360" s="12">
        <v>44902.738194444442</v>
      </c>
      <c r="C1360" s="13" t="s">
        <v>1719</v>
      </c>
      <c r="D1360" s="13" t="s">
        <v>123</v>
      </c>
      <c r="E1360" s="13" t="s">
        <v>5652</v>
      </c>
      <c r="F1360" s="12">
        <v>44916</v>
      </c>
      <c r="G1360" s="12">
        <v>44743</v>
      </c>
      <c r="H1360" s="14">
        <v>25000</v>
      </c>
      <c r="I1360" s="14">
        <v>2000000</v>
      </c>
      <c r="J1360" s="13" t="s">
        <v>19</v>
      </c>
      <c r="K1360" s="13" t="s">
        <v>16</v>
      </c>
      <c r="L1360" s="3" t="s">
        <v>5566</v>
      </c>
    </row>
    <row r="1361" spans="1:12" s="63" customFormat="1" ht="102.95" customHeight="1">
      <c r="A1361" s="137">
        <f t="shared" si="24"/>
        <v>1361</v>
      </c>
      <c r="B1361" s="12">
        <v>44902.738888888889</v>
      </c>
      <c r="C1361" s="13" t="s">
        <v>1719</v>
      </c>
      <c r="D1361" s="13" t="s">
        <v>5653</v>
      </c>
      <c r="E1361" s="13" t="s">
        <v>5654</v>
      </c>
      <c r="F1361" s="12">
        <v>44916</v>
      </c>
      <c r="G1361" s="12">
        <v>44743</v>
      </c>
      <c r="H1361" s="14">
        <v>25000</v>
      </c>
      <c r="I1361" s="14">
        <v>900000</v>
      </c>
      <c r="J1361" s="13" t="s">
        <v>19</v>
      </c>
      <c r="K1361" s="13" t="s">
        <v>16</v>
      </c>
      <c r="L1361" s="3" t="s">
        <v>5566</v>
      </c>
    </row>
    <row r="1362" spans="1:12" s="63" customFormat="1" ht="102.95" customHeight="1">
      <c r="A1362" s="137">
        <f t="shared" si="24"/>
        <v>1362</v>
      </c>
      <c r="B1362" s="12">
        <v>44902.740277777775</v>
      </c>
      <c r="C1362" s="13" t="s">
        <v>1719</v>
      </c>
      <c r="D1362" s="13" t="s">
        <v>450</v>
      </c>
      <c r="E1362" s="13" t="s">
        <v>5655</v>
      </c>
      <c r="F1362" s="12">
        <v>44916</v>
      </c>
      <c r="G1362" s="12">
        <v>44743</v>
      </c>
      <c r="H1362" s="14">
        <v>25000</v>
      </c>
      <c r="I1362" s="14">
        <v>300000</v>
      </c>
      <c r="J1362" s="13" t="s">
        <v>19</v>
      </c>
      <c r="K1362" s="13" t="s">
        <v>16</v>
      </c>
      <c r="L1362" s="3" t="s">
        <v>5566</v>
      </c>
    </row>
    <row r="1363" spans="1:12" s="63" customFormat="1" ht="102.95" customHeight="1">
      <c r="A1363" s="137">
        <f t="shared" si="24"/>
        <v>1363</v>
      </c>
      <c r="B1363" s="12">
        <v>44902.741666666669</v>
      </c>
      <c r="C1363" s="13" t="s">
        <v>1719</v>
      </c>
      <c r="D1363" s="13" t="s">
        <v>84</v>
      </c>
      <c r="E1363" s="13" t="s">
        <v>5656</v>
      </c>
      <c r="F1363" s="12">
        <v>44916</v>
      </c>
      <c r="G1363" s="12">
        <v>44743</v>
      </c>
      <c r="H1363" s="14">
        <v>25000</v>
      </c>
      <c r="I1363" s="14">
        <v>300000</v>
      </c>
      <c r="J1363" s="13" t="s">
        <v>19</v>
      </c>
      <c r="K1363" s="13" t="s">
        <v>16</v>
      </c>
      <c r="L1363" s="3" t="s">
        <v>5566</v>
      </c>
    </row>
    <row r="1364" spans="1:12" s="63" customFormat="1" ht="102.95" customHeight="1">
      <c r="A1364" s="137">
        <f t="shared" si="24"/>
        <v>1364</v>
      </c>
      <c r="B1364" s="12">
        <v>44902.743750000001</v>
      </c>
      <c r="C1364" s="13" t="s">
        <v>1719</v>
      </c>
      <c r="D1364" s="13" t="s">
        <v>580</v>
      </c>
      <c r="E1364" s="13" t="s">
        <v>4447</v>
      </c>
      <c r="F1364" s="12">
        <v>44916</v>
      </c>
      <c r="G1364" s="12">
        <v>44774</v>
      </c>
      <c r="H1364" s="14">
        <v>25000</v>
      </c>
      <c r="I1364" s="14">
        <v>800000</v>
      </c>
      <c r="J1364" s="13" t="s">
        <v>216</v>
      </c>
      <c r="K1364" s="13" t="s">
        <v>16</v>
      </c>
      <c r="L1364" s="3" t="s">
        <v>5566</v>
      </c>
    </row>
    <row r="1365" spans="1:12" s="63" customFormat="1" ht="102.95" customHeight="1">
      <c r="A1365" s="137">
        <f t="shared" si="24"/>
        <v>1365</v>
      </c>
      <c r="B1365" s="12">
        <v>44902.745138888888</v>
      </c>
      <c r="C1365" s="13" t="s">
        <v>1719</v>
      </c>
      <c r="D1365" s="13" t="s">
        <v>5657</v>
      </c>
      <c r="E1365" s="13" t="s">
        <v>5658</v>
      </c>
      <c r="F1365" s="12">
        <v>44916</v>
      </c>
      <c r="G1365" s="12">
        <v>44743</v>
      </c>
      <c r="H1365" s="14">
        <v>25000</v>
      </c>
      <c r="I1365" s="14">
        <v>500000</v>
      </c>
      <c r="J1365" s="13" t="s">
        <v>19</v>
      </c>
      <c r="K1365" s="13" t="s">
        <v>16</v>
      </c>
      <c r="L1365" s="3" t="s">
        <v>5566</v>
      </c>
    </row>
    <row r="1366" spans="1:12" s="63" customFormat="1" ht="102.95" customHeight="1">
      <c r="A1366" s="137">
        <f t="shared" si="24"/>
        <v>1366</v>
      </c>
      <c r="B1366" s="12">
        <v>44902.745833333334</v>
      </c>
      <c r="C1366" s="13" t="s">
        <v>1719</v>
      </c>
      <c r="D1366" s="13" t="s">
        <v>221</v>
      </c>
      <c r="E1366" s="13" t="s">
        <v>175</v>
      </c>
      <c r="F1366" s="12">
        <v>44916</v>
      </c>
      <c r="G1366" s="12">
        <v>44743</v>
      </c>
      <c r="H1366" s="14">
        <v>25000</v>
      </c>
      <c r="I1366" s="14">
        <v>400000</v>
      </c>
      <c r="J1366" s="13" t="s">
        <v>19</v>
      </c>
      <c r="K1366" s="13" t="s">
        <v>16</v>
      </c>
      <c r="L1366" s="3" t="s">
        <v>5566</v>
      </c>
    </row>
    <row r="1367" spans="1:12" s="63" customFormat="1" ht="102.95" customHeight="1">
      <c r="A1367" s="137">
        <f t="shared" ref="A1367:A1430" si="25">ROW(A1367)</f>
        <v>1367</v>
      </c>
      <c r="B1367" s="12">
        <v>44902.746527777781</v>
      </c>
      <c r="C1367" s="13" t="s">
        <v>1719</v>
      </c>
      <c r="D1367" s="13" t="s">
        <v>35</v>
      </c>
      <c r="E1367" s="13" t="s">
        <v>136</v>
      </c>
      <c r="F1367" s="12">
        <v>44916</v>
      </c>
      <c r="G1367" s="12">
        <v>44743</v>
      </c>
      <c r="H1367" s="14">
        <v>25000</v>
      </c>
      <c r="I1367" s="14">
        <v>400000</v>
      </c>
      <c r="J1367" s="13" t="s">
        <v>37</v>
      </c>
      <c r="K1367" s="13" t="s">
        <v>16</v>
      </c>
      <c r="L1367" s="3" t="s">
        <v>5566</v>
      </c>
    </row>
    <row r="1368" spans="1:12" s="63" customFormat="1" ht="102.95" customHeight="1">
      <c r="A1368" s="137">
        <f t="shared" si="25"/>
        <v>1368</v>
      </c>
      <c r="B1368" s="12">
        <v>44902.747916666667</v>
      </c>
      <c r="C1368" s="13" t="s">
        <v>1719</v>
      </c>
      <c r="D1368" s="13" t="s">
        <v>560</v>
      </c>
      <c r="E1368" s="13" t="s">
        <v>2483</v>
      </c>
      <c r="F1368" s="12">
        <v>44916</v>
      </c>
      <c r="G1368" s="12">
        <v>44743</v>
      </c>
      <c r="H1368" s="14">
        <v>25000</v>
      </c>
      <c r="I1368" s="14">
        <v>200000</v>
      </c>
      <c r="J1368" s="13" t="s">
        <v>19</v>
      </c>
      <c r="K1368" s="13" t="s">
        <v>16</v>
      </c>
      <c r="L1368" s="3" t="s">
        <v>5566</v>
      </c>
    </row>
    <row r="1369" spans="1:12" s="63" customFormat="1" ht="102.95" customHeight="1">
      <c r="A1369" s="137">
        <f t="shared" si="25"/>
        <v>1369</v>
      </c>
      <c r="B1369" s="12">
        <v>44902.749305555553</v>
      </c>
      <c r="C1369" s="13" t="s">
        <v>1719</v>
      </c>
      <c r="D1369" s="13" t="s">
        <v>514</v>
      </c>
      <c r="E1369" s="13" t="s">
        <v>5659</v>
      </c>
      <c r="F1369" s="12">
        <v>44916</v>
      </c>
      <c r="G1369" s="12">
        <v>44743</v>
      </c>
      <c r="H1369" s="14">
        <v>25000</v>
      </c>
      <c r="I1369" s="14">
        <v>350000</v>
      </c>
      <c r="J1369" s="13" t="s">
        <v>19</v>
      </c>
      <c r="K1369" s="13" t="s">
        <v>16</v>
      </c>
      <c r="L1369" s="3" t="s">
        <v>5566</v>
      </c>
    </row>
    <row r="1370" spans="1:12" s="63" customFormat="1" ht="102.95" customHeight="1">
      <c r="A1370" s="137">
        <f t="shared" si="25"/>
        <v>1370</v>
      </c>
      <c r="B1370" s="12">
        <v>44902.751388888886</v>
      </c>
      <c r="C1370" s="13" t="s">
        <v>1719</v>
      </c>
      <c r="D1370" s="13" t="s">
        <v>318</v>
      </c>
      <c r="E1370" s="13" t="s">
        <v>5660</v>
      </c>
      <c r="F1370" s="12">
        <v>44916</v>
      </c>
      <c r="G1370" s="12">
        <v>44743</v>
      </c>
      <c r="H1370" s="14">
        <v>25000</v>
      </c>
      <c r="I1370" s="14">
        <v>350000</v>
      </c>
      <c r="J1370" s="13" t="s">
        <v>61</v>
      </c>
      <c r="K1370" s="13" t="s">
        <v>16</v>
      </c>
      <c r="L1370" s="25"/>
    </row>
    <row r="1371" spans="1:12" s="63" customFormat="1" ht="102.95" customHeight="1">
      <c r="A1371" s="137">
        <f t="shared" si="25"/>
        <v>1371</v>
      </c>
      <c r="B1371" s="12">
        <v>44902.752083333333</v>
      </c>
      <c r="C1371" s="13" t="s">
        <v>1719</v>
      </c>
      <c r="D1371" s="13" t="s">
        <v>76</v>
      </c>
      <c r="E1371" s="13" t="s">
        <v>4467</v>
      </c>
      <c r="F1371" s="12">
        <v>44916</v>
      </c>
      <c r="G1371" s="12">
        <v>44743</v>
      </c>
      <c r="H1371" s="14">
        <v>25000</v>
      </c>
      <c r="I1371" s="14">
        <v>200000</v>
      </c>
      <c r="J1371" s="13" t="s">
        <v>19</v>
      </c>
      <c r="K1371" s="13" t="s">
        <v>16</v>
      </c>
      <c r="L1371" s="3" t="s">
        <v>5566</v>
      </c>
    </row>
    <row r="1372" spans="1:12" s="63" customFormat="1" ht="102.95" customHeight="1">
      <c r="A1372" s="137">
        <f t="shared" si="25"/>
        <v>1372</v>
      </c>
      <c r="B1372" s="12">
        <v>44902.754861111112</v>
      </c>
      <c r="C1372" s="13" t="s">
        <v>1719</v>
      </c>
      <c r="D1372" s="13" t="s">
        <v>630</v>
      </c>
      <c r="E1372" s="13" t="s">
        <v>5661</v>
      </c>
      <c r="F1372" s="12">
        <v>44916</v>
      </c>
      <c r="G1372" s="12">
        <v>44743</v>
      </c>
      <c r="H1372" s="14">
        <v>25000</v>
      </c>
      <c r="I1372" s="14">
        <v>100000</v>
      </c>
      <c r="J1372" s="13" t="s">
        <v>166</v>
      </c>
      <c r="K1372" s="13" t="s">
        <v>16</v>
      </c>
      <c r="L1372" s="3" t="s">
        <v>5566</v>
      </c>
    </row>
    <row r="1373" spans="1:12" s="63" customFormat="1" ht="102.95" customHeight="1">
      <c r="A1373" s="137">
        <f t="shared" si="25"/>
        <v>1373</v>
      </c>
      <c r="B1373" s="12">
        <v>44902.761111111111</v>
      </c>
      <c r="C1373" s="13" t="s">
        <v>1719</v>
      </c>
      <c r="D1373" s="13" t="s">
        <v>129</v>
      </c>
      <c r="E1373" s="13" t="s">
        <v>198</v>
      </c>
      <c r="F1373" s="12">
        <v>44916</v>
      </c>
      <c r="G1373" s="12">
        <v>44743</v>
      </c>
      <c r="H1373" s="14">
        <v>25000</v>
      </c>
      <c r="I1373" s="14">
        <v>150000</v>
      </c>
      <c r="J1373" s="13" t="s">
        <v>19</v>
      </c>
      <c r="K1373" s="13" t="s">
        <v>16</v>
      </c>
      <c r="L1373" s="3" t="s">
        <v>5566</v>
      </c>
    </row>
    <row r="1374" spans="1:12" s="63" customFormat="1" ht="102.95" customHeight="1">
      <c r="A1374" s="137">
        <f t="shared" si="25"/>
        <v>1374</v>
      </c>
      <c r="B1374" s="12">
        <v>44902.762499999997</v>
      </c>
      <c r="C1374" s="13" t="s">
        <v>1719</v>
      </c>
      <c r="D1374" s="13" t="s">
        <v>2022</v>
      </c>
      <c r="E1374" s="13" t="s">
        <v>4445</v>
      </c>
      <c r="F1374" s="12">
        <v>44916</v>
      </c>
      <c r="G1374" s="12">
        <v>44743</v>
      </c>
      <c r="H1374" s="14">
        <v>25000</v>
      </c>
      <c r="I1374" s="14">
        <v>75000</v>
      </c>
      <c r="J1374" s="13" t="s">
        <v>37</v>
      </c>
      <c r="K1374" s="13" t="s">
        <v>16</v>
      </c>
      <c r="L1374" s="3" t="s">
        <v>5566</v>
      </c>
    </row>
    <row r="1375" spans="1:12" s="63" customFormat="1" ht="102.95" customHeight="1">
      <c r="A1375" s="137">
        <f t="shared" si="25"/>
        <v>1375</v>
      </c>
      <c r="B1375" s="12">
        <v>44902.763888888891</v>
      </c>
      <c r="C1375" s="13" t="s">
        <v>1719</v>
      </c>
      <c r="D1375" s="13" t="s">
        <v>521</v>
      </c>
      <c r="E1375" s="13" t="s">
        <v>3414</v>
      </c>
      <c r="F1375" s="12">
        <v>44916</v>
      </c>
      <c r="G1375" s="12">
        <v>44743</v>
      </c>
      <c r="H1375" s="14">
        <v>25000</v>
      </c>
      <c r="I1375" s="14">
        <v>250000</v>
      </c>
      <c r="J1375" s="13" t="s">
        <v>19</v>
      </c>
      <c r="K1375" s="13" t="s">
        <v>16</v>
      </c>
      <c r="L1375" s="3" t="s">
        <v>5566</v>
      </c>
    </row>
    <row r="1376" spans="1:12" s="63" customFormat="1" ht="102.95" customHeight="1">
      <c r="A1376" s="137">
        <f t="shared" si="25"/>
        <v>1376</v>
      </c>
      <c r="B1376" s="12">
        <v>44902.765277777777</v>
      </c>
      <c r="C1376" s="13" t="s">
        <v>1719</v>
      </c>
      <c r="D1376" s="13" t="s">
        <v>3549</v>
      </c>
      <c r="E1376" s="13" t="s">
        <v>5662</v>
      </c>
      <c r="F1376" s="12">
        <v>44916</v>
      </c>
      <c r="G1376" s="12">
        <v>44743</v>
      </c>
      <c r="H1376" s="14">
        <v>25000</v>
      </c>
      <c r="I1376" s="14">
        <v>200000</v>
      </c>
      <c r="J1376" s="13" t="s">
        <v>19</v>
      </c>
      <c r="K1376" s="13" t="s">
        <v>16</v>
      </c>
      <c r="L1376" s="3" t="s">
        <v>5566</v>
      </c>
    </row>
    <row r="1377" spans="1:12" s="63" customFormat="1" ht="102.95" customHeight="1">
      <c r="A1377" s="137">
        <f t="shared" si="25"/>
        <v>1377</v>
      </c>
      <c r="B1377" s="12">
        <v>44902.767361111109</v>
      </c>
      <c r="C1377" s="13" t="s">
        <v>1719</v>
      </c>
      <c r="D1377" s="13" t="s">
        <v>5663</v>
      </c>
      <c r="E1377" s="13" t="s">
        <v>4445</v>
      </c>
      <c r="F1377" s="12">
        <v>44916</v>
      </c>
      <c r="G1377" s="12">
        <v>44743</v>
      </c>
      <c r="H1377" s="14">
        <v>25000</v>
      </c>
      <c r="I1377" s="14">
        <v>40000</v>
      </c>
      <c r="J1377" s="13" t="s">
        <v>37</v>
      </c>
      <c r="K1377" s="13" t="s">
        <v>16</v>
      </c>
      <c r="L1377" s="3" t="s">
        <v>5566</v>
      </c>
    </row>
    <row r="1378" spans="1:12" s="63" customFormat="1" ht="102.95" customHeight="1">
      <c r="A1378" s="137">
        <f t="shared" si="25"/>
        <v>1378</v>
      </c>
      <c r="B1378" s="12">
        <v>44902.768750000003</v>
      </c>
      <c r="C1378" s="13" t="s">
        <v>1719</v>
      </c>
      <c r="D1378" s="13" t="s">
        <v>1761</v>
      </c>
      <c r="E1378" s="13" t="s">
        <v>5664</v>
      </c>
      <c r="F1378" s="12">
        <v>44916</v>
      </c>
      <c r="G1378" s="12">
        <v>44743</v>
      </c>
      <c r="H1378" s="14">
        <v>25000</v>
      </c>
      <c r="I1378" s="14">
        <v>200000</v>
      </c>
      <c r="J1378" s="13" t="s">
        <v>19</v>
      </c>
      <c r="K1378" s="13" t="s">
        <v>16</v>
      </c>
      <c r="L1378" s="3" t="s">
        <v>5566</v>
      </c>
    </row>
    <row r="1379" spans="1:12" s="63" customFormat="1" ht="102.95" customHeight="1">
      <c r="A1379" s="137">
        <f t="shared" si="25"/>
        <v>1379</v>
      </c>
      <c r="B1379" s="12">
        <v>44902.770138888889</v>
      </c>
      <c r="C1379" s="13" t="s">
        <v>1719</v>
      </c>
      <c r="D1379" s="13" t="s">
        <v>1770</v>
      </c>
      <c r="E1379" s="13" t="s">
        <v>5665</v>
      </c>
      <c r="F1379" s="12">
        <v>44916</v>
      </c>
      <c r="G1379" s="12">
        <v>44743</v>
      </c>
      <c r="H1379" s="14">
        <v>25000</v>
      </c>
      <c r="I1379" s="14">
        <v>40000</v>
      </c>
      <c r="J1379" s="13" t="s">
        <v>37</v>
      </c>
      <c r="K1379" s="13" t="s">
        <v>16</v>
      </c>
      <c r="L1379" s="3" t="s">
        <v>5566</v>
      </c>
    </row>
    <row r="1380" spans="1:12" s="63" customFormat="1" ht="102.95" customHeight="1">
      <c r="A1380" s="137">
        <f t="shared" si="25"/>
        <v>1380</v>
      </c>
      <c r="B1380" s="12">
        <v>44902.770833333336</v>
      </c>
      <c r="C1380" s="13" t="s">
        <v>1719</v>
      </c>
      <c r="D1380" s="13" t="s">
        <v>43</v>
      </c>
      <c r="E1380" s="13" t="s">
        <v>158</v>
      </c>
      <c r="F1380" s="12">
        <v>44916</v>
      </c>
      <c r="G1380" s="12">
        <v>44743</v>
      </c>
      <c r="H1380" s="14">
        <v>25000</v>
      </c>
      <c r="I1380" s="14">
        <v>100000</v>
      </c>
      <c r="J1380" s="13" t="s">
        <v>37</v>
      </c>
      <c r="K1380" s="13" t="s">
        <v>16</v>
      </c>
      <c r="L1380" s="3" t="s">
        <v>5566</v>
      </c>
    </row>
    <row r="1381" spans="1:12" s="63" customFormat="1" ht="102.95" customHeight="1">
      <c r="A1381" s="137">
        <f t="shared" si="25"/>
        <v>1381</v>
      </c>
      <c r="B1381" s="12">
        <v>44902.772916666669</v>
      </c>
      <c r="C1381" s="13" t="s">
        <v>1719</v>
      </c>
      <c r="D1381" s="13" t="s">
        <v>2172</v>
      </c>
      <c r="E1381" s="13" t="s">
        <v>5666</v>
      </c>
      <c r="F1381" s="12">
        <v>44916</v>
      </c>
      <c r="G1381" s="12">
        <v>44743</v>
      </c>
      <c r="H1381" s="14">
        <v>25000</v>
      </c>
      <c r="I1381" s="14">
        <v>50000</v>
      </c>
      <c r="J1381" s="13" t="s">
        <v>19</v>
      </c>
      <c r="K1381" s="13" t="s">
        <v>16</v>
      </c>
      <c r="L1381" s="3" t="s">
        <v>5566</v>
      </c>
    </row>
    <row r="1382" spans="1:12" s="63" customFormat="1" ht="102.95" customHeight="1">
      <c r="A1382" s="137">
        <f t="shared" si="25"/>
        <v>1382</v>
      </c>
      <c r="B1382" s="12">
        <v>44902.789583333331</v>
      </c>
      <c r="C1382" s="13" t="s">
        <v>1719</v>
      </c>
      <c r="D1382" s="13" t="s">
        <v>808</v>
      </c>
      <c r="E1382" s="13" t="s">
        <v>4445</v>
      </c>
      <c r="F1382" s="12">
        <v>44916</v>
      </c>
      <c r="G1382" s="12">
        <v>44743</v>
      </c>
      <c r="H1382" s="14">
        <v>25000</v>
      </c>
      <c r="I1382" s="14">
        <v>40000</v>
      </c>
      <c r="J1382" s="13" t="s">
        <v>37</v>
      </c>
      <c r="K1382" s="13" t="s">
        <v>16</v>
      </c>
      <c r="L1382" s="3" t="s">
        <v>5566</v>
      </c>
    </row>
    <row r="1383" spans="1:12" s="63" customFormat="1" ht="102.95" customHeight="1">
      <c r="A1383" s="137">
        <f t="shared" si="25"/>
        <v>1383</v>
      </c>
      <c r="B1383" s="12">
        <v>44895.651388888888</v>
      </c>
      <c r="C1383" s="13" t="s">
        <v>1774</v>
      </c>
      <c r="D1383" s="13" t="s">
        <v>355</v>
      </c>
      <c r="E1383" s="13" t="s">
        <v>5667</v>
      </c>
      <c r="F1383" s="12">
        <v>44909</v>
      </c>
      <c r="G1383" s="12">
        <v>44907</v>
      </c>
      <c r="H1383" s="14">
        <v>25000</v>
      </c>
      <c r="I1383" s="14">
        <v>221000</v>
      </c>
      <c r="J1383" s="13" t="s">
        <v>37</v>
      </c>
      <c r="K1383" s="13" t="s">
        <v>16</v>
      </c>
      <c r="L1383" s="25"/>
    </row>
    <row r="1384" spans="1:12" s="63" customFormat="1" ht="102.95" customHeight="1">
      <c r="A1384" s="137">
        <f t="shared" si="25"/>
        <v>1384</v>
      </c>
      <c r="B1384" s="12">
        <v>44900.441666666666</v>
      </c>
      <c r="C1384" s="13" t="s">
        <v>1845</v>
      </c>
      <c r="D1384" s="13" t="s">
        <v>1891</v>
      </c>
      <c r="E1384" s="13" t="s">
        <v>5243</v>
      </c>
      <c r="F1384" s="12">
        <v>44914</v>
      </c>
      <c r="G1384" s="12">
        <v>44440</v>
      </c>
      <c r="H1384" s="14">
        <v>136508.46</v>
      </c>
      <c r="I1384" s="14">
        <v>136508.46</v>
      </c>
      <c r="J1384" s="13" t="s">
        <v>216</v>
      </c>
      <c r="K1384" s="13" t="s">
        <v>16</v>
      </c>
      <c r="L1384" s="3" t="s">
        <v>5566</v>
      </c>
    </row>
    <row r="1385" spans="1:12" s="63" customFormat="1" ht="102.95" customHeight="1">
      <c r="A1385" s="137">
        <f t="shared" si="25"/>
        <v>1385</v>
      </c>
      <c r="B1385" s="12">
        <v>44901.77847222222</v>
      </c>
      <c r="C1385" s="13" t="s">
        <v>1890</v>
      </c>
      <c r="D1385" s="13" t="s">
        <v>2200</v>
      </c>
      <c r="E1385" s="13" t="s">
        <v>5668</v>
      </c>
      <c r="F1385" s="12">
        <v>44915</v>
      </c>
      <c r="G1385" s="12">
        <v>44874</v>
      </c>
      <c r="H1385" s="14">
        <v>100000</v>
      </c>
      <c r="I1385" s="14">
        <v>100000</v>
      </c>
      <c r="J1385" s="13" t="s">
        <v>15</v>
      </c>
      <c r="K1385" s="13" t="s">
        <v>15</v>
      </c>
      <c r="L1385" s="3" t="s">
        <v>5669</v>
      </c>
    </row>
    <row r="1386" spans="1:12" s="63" customFormat="1" ht="102.95" customHeight="1">
      <c r="A1386" s="137">
        <f t="shared" si="25"/>
        <v>1386</v>
      </c>
      <c r="B1386" s="12">
        <v>44901.779166666667</v>
      </c>
      <c r="C1386" s="13" t="s">
        <v>1890</v>
      </c>
      <c r="D1386" s="13" t="s">
        <v>31</v>
      </c>
      <c r="E1386" s="13" t="s">
        <v>5670</v>
      </c>
      <c r="F1386" s="12">
        <v>44915</v>
      </c>
      <c r="G1386" s="12">
        <v>44874</v>
      </c>
      <c r="H1386" s="14">
        <v>69000</v>
      </c>
      <c r="I1386" s="14">
        <v>69000</v>
      </c>
      <c r="J1386" s="13" t="s">
        <v>37</v>
      </c>
      <c r="K1386" s="13" t="s">
        <v>15</v>
      </c>
      <c r="L1386" s="25" t="s">
        <v>5671</v>
      </c>
    </row>
    <row r="1387" spans="1:12" s="63" customFormat="1" ht="102.95" customHeight="1">
      <c r="A1387" s="137">
        <f t="shared" si="25"/>
        <v>1387</v>
      </c>
      <c r="B1387" s="12">
        <v>44914.718055555553</v>
      </c>
      <c r="C1387" s="13" t="s">
        <v>1890</v>
      </c>
      <c r="D1387" s="13" t="s">
        <v>366</v>
      </c>
      <c r="E1387" s="13" t="s">
        <v>5672</v>
      </c>
      <c r="F1387" s="30">
        <v>44935</v>
      </c>
      <c r="G1387" s="12">
        <v>44931</v>
      </c>
      <c r="H1387" s="14">
        <v>109504.57</v>
      </c>
      <c r="I1387" s="14">
        <v>109504.57</v>
      </c>
      <c r="J1387" s="13" t="s">
        <v>37</v>
      </c>
      <c r="K1387" s="13" t="s">
        <v>16</v>
      </c>
      <c r="L1387" s="25"/>
    </row>
    <row r="1388" spans="1:12" s="63" customFormat="1" ht="102.95" customHeight="1">
      <c r="A1388" s="137">
        <f t="shared" si="25"/>
        <v>1388</v>
      </c>
      <c r="B1388" s="12">
        <v>44900.693055555559</v>
      </c>
      <c r="C1388" s="13" t="s">
        <v>2413</v>
      </c>
      <c r="D1388" s="13" t="s">
        <v>5673</v>
      </c>
      <c r="E1388" s="13" t="s">
        <v>132</v>
      </c>
      <c r="F1388" s="12">
        <v>44914</v>
      </c>
      <c r="G1388" s="12">
        <v>44379</v>
      </c>
      <c r="H1388" s="14">
        <v>132000</v>
      </c>
      <c r="I1388" s="14">
        <v>132000</v>
      </c>
      <c r="J1388" s="13" t="s">
        <v>15</v>
      </c>
      <c r="K1388" s="13" t="s">
        <v>16</v>
      </c>
      <c r="L1388" s="3" t="s">
        <v>5566</v>
      </c>
    </row>
    <row r="1389" spans="1:12" s="63" customFormat="1" ht="102.95" customHeight="1">
      <c r="A1389" s="137">
        <f t="shared" si="25"/>
        <v>1389</v>
      </c>
      <c r="B1389" s="12">
        <v>44900.681944444441</v>
      </c>
      <c r="C1389" s="13" t="s">
        <v>2413</v>
      </c>
      <c r="D1389" s="13" t="s">
        <v>2426</v>
      </c>
      <c r="E1389" s="13" t="s">
        <v>5674</v>
      </c>
      <c r="F1389" s="12">
        <v>44914</v>
      </c>
      <c r="G1389" s="12">
        <v>44457</v>
      </c>
      <c r="H1389" s="14">
        <v>88506</v>
      </c>
      <c r="I1389" s="14">
        <v>88506</v>
      </c>
      <c r="J1389" s="13" t="s">
        <v>15</v>
      </c>
      <c r="K1389" s="13" t="s">
        <v>16</v>
      </c>
      <c r="L1389" s="3" t="s">
        <v>5566</v>
      </c>
    </row>
    <row r="1390" spans="1:12" s="63" customFormat="1" ht="102.95" customHeight="1">
      <c r="A1390" s="137">
        <f t="shared" si="25"/>
        <v>1390</v>
      </c>
      <c r="B1390" s="12">
        <v>44907.402083333334</v>
      </c>
      <c r="C1390" s="13" t="s">
        <v>2447</v>
      </c>
      <c r="D1390" s="13" t="s">
        <v>5675</v>
      </c>
      <c r="E1390" s="13" t="s">
        <v>2066</v>
      </c>
      <c r="F1390" s="12">
        <v>44922</v>
      </c>
      <c r="G1390" s="12">
        <v>44835</v>
      </c>
      <c r="H1390" s="14">
        <v>330000</v>
      </c>
      <c r="I1390" s="14">
        <v>430000</v>
      </c>
      <c r="J1390" s="13" t="s">
        <v>19</v>
      </c>
      <c r="K1390" s="13" t="s">
        <v>16</v>
      </c>
      <c r="L1390" s="3" t="s">
        <v>5566</v>
      </c>
    </row>
    <row r="1391" spans="1:12" s="63" customFormat="1" ht="102.95" customHeight="1">
      <c r="A1391" s="137">
        <f t="shared" si="25"/>
        <v>1391</v>
      </c>
      <c r="B1391" s="12">
        <v>44901.40902777778</v>
      </c>
      <c r="C1391" s="13" t="s">
        <v>2635</v>
      </c>
      <c r="D1391" s="13" t="s">
        <v>2660</v>
      </c>
      <c r="E1391" s="13" t="s">
        <v>5676</v>
      </c>
      <c r="F1391" s="12">
        <v>44915</v>
      </c>
      <c r="G1391" s="12">
        <v>44896</v>
      </c>
      <c r="H1391" s="14">
        <v>75000</v>
      </c>
      <c r="I1391" s="14">
        <v>95000</v>
      </c>
      <c r="J1391" s="13" t="s">
        <v>73</v>
      </c>
      <c r="K1391" s="13" t="s">
        <v>16</v>
      </c>
      <c r="L1391" s="3"/>
    </row>
    <row r="1392" spans="1:12" s="63" customFormat="1" ht="102.95" customHeight="1">
      <c r="A1392" s="137">
        <f t="shared" si="25"/>
        <v>1392</v>
      </c>
      <c r="B1392" s="12">
        <v>44897.428472222222</v>
      </c>
      <c r="C1392" s="13" t="s">
        <v>2635</v>
      </c>
      <c r="D1392" s="13" t="s">
        <v>4369</v>
      </c>
      <c r="E1392" s="13" t="s">
        <v>5677</v>
      </c>
      <c r="F1392" s="12">
        <v>44911</v>
      </c>
      <c r="G1392" s="12">
        <v>44804</v>
      </c>
      <c r="H1392" s="14">
        <v>25000</v>
      </c>
      <c r="I1392" s="14">
        <v>150000</v>
      </c>
      <c r="J1392" s="13" t="s">
        <v>51</v>
      </c>
      <c r="K1392" s="13" t="s">
        <v>16</v>
      </c>
      <c r="L1392" s="3"/>
    </row>
    <row r="1393" spans="1:12" s="63" customFormat="1" ht="102.95" customHeight="1">
      <c r="A1393" s="137">
        <f t="shared" si="25"/>
        <v>1393</v>
      </c>
      <c r="B1393" s="12">
        <v>44911.433333333334</v>
      </c>
      <c r="C1393" s="13" t="s">
        <v>2635</v>
      </c>
      <c r="D1393" s="13" t="s">
        <v>4165</v>
      </c>
      <c r="E1393" s="13" t="s">
        <v>2633</v>
      </c>
      <c r="F1393" s="12">
        <v>44929</v>
      </c>
      <c r="G1393" s="12">
        <v>44935</v>
      </c>
      <c r="H1393" s="14">
        <v>54000</v>
      </c>
      <c r="I1393" s="14">
        <v>70000</v>
      </c>
      <c r="J1393" s="13" t="s">
        <v>15</v>
      </c>
      <c r="K1393" s="13" t="s">
        <v>16</v>
      </c>
      <c r="L1393" s="25"/>
    </row>
    <row r="1394" spans="1:12" s="63" customFormat="1" ht="102.95" customHeight="1">
      <c r="A1394" s="137">
        <f t="shared" si="25"/>
        <v>1394</v>
      </c>
      <c r="B1394" s="12">
        <v>44911.456944444442</v>
      </c>
      <c r="C1394" s="13" t="s">
        <v>2635</v>
      </c>
      <c r="D1394" s="13" t="s">
        <v>5678</v>
      </c>
      <c r="E1394" s="13" t="s">
        <v>402</v>
      </c>
      <c r="F1394" s="12">
        <v>44929</v>
      </c>
      <c r="G1394" s="12">
        <v>44930</v>
      </c>
      <c r="H1394" s="14">
        <v>35960</v>
      </c>
      <c r="I1394" s="14">
        <v>50000</v>
      </c>
      <c r="J1394" s="13" t="s">
        <v>15</v>
      </c>
      <c r="K1394" s="13" t="s">
        <v>16</v>
      </c>
      <c r="L1394" s="25"/>
    </row>
    <row r="1395" spans="1:12" s="63" customFormat="1" ht="102.95" customHeight="1">
      <c r="A1395" s="137">
        <f t="shared" si="25"/>
        <v>1395</v>
      </c>
      <c r="B1395" s="12">
        <v>44894.628472222219</v>
      </c>
      <c r="C1395" s="13" t="s">
        <v>2703</v>
      </c>
      <c r="D1395" s="13" t="s">
        <v>229</v>
      </c>
      <c r="E1395" s="13" t="s">
        <v>5679</v>
      </c>
      <c r="F1395" s="12">
        <v>44908</v>
      </c>
      <c r="G1395" s="12">
        <v>44908</v>
      </c>
      <c r="H1395" s="14">
        <v>25000</v>
      </c>
      <c r="I1395" s="14">
        <v>25000</v>
      </c>
      <c r="J1395" s="13" t="s">
        <v>64</v>
      </c>
      <c r="K1395" s="13" t="s">
        <v>16</v>
      </c>
      <c r="L1395" s="3"/>
    </row>
    <row r="1396" spans="1:12" s="63" customFormat="1" ht="102.95" customHeight="1">
      <c r="A1396" s="137">
        <f t="shared" si="25"/>
        <v>1396</v>
      </c>
      <c r="B1396" s="12">
        <v>44896.574305555558</v>
      </c>
      <c r="C1396" s="13" t="s">
        <v>2703</v>
      </c>
      <c r="D1396" s="13" t="s">
        <v>5680</v>
      </c>
      <c r="E1396" s="13" t="s">
        <v>4510</v>
      </c>
      <c r="F1396" s="12">
        <v>44910</v>
      </c>
      <c r="G1396" s="12">
        <v>44910</v>
      </c>
      <c r="H1396" s="14">
        <v>108000</v>
      </c>
      <c r="I1396" s="14">
        <v>108000</v>
      </c>
      <c r="J1396" s="13" t="s">
        <v>15</v>
      </c>
      <c r="K1396" s="13" t="s">
        <v>16</v>
      </c>
      <c r="L1396" s="3"/>
    </row>
    <row r="1397" spans="1:12" s="63" customFormat="1" ht="102.95" customHeight="1">
      <c r="A1397" s="137">
        <f t="shared" si="25"/>
        <v>1397</v>
      </c>
      <c r="B1397" s="12">
        <v>44901.711111111108</v>
      </c>
      <c r="C1397" s="13" t="s">
        <v>2703</v>
      </c>
      <c r="D1397" s="13" t="s">
        <v>2706</v>
      </c>
      <c r="E1397" s="13" t="s">
        <v>5681</v>
      </c>
      <c r="F1397" s="12">
        <v>44915</v>
      </c>
      <c r="G1397" s="12">
        <v>44927</v>
      </c>
      <c r="H1397" s="14">
        <v>90000</v>
      </c>
      <c r="I1397" s="14">
        <v>90000</v>
      </c>
      <c r="J1397" s="13" t="s">
        <v>37</v>
      </c>
      <c r="K1397" s="13" t="s">
        <v>16</v>
      </c>
      <c r="L1397" s="25"/>
    </row>
    <row r="1398" spans="1:12" s="63" customFormat="1" ht="102.95" customHeight="1">
      <c r="A1398" s="137">
        <f t="shared" si="25"/>
        <v>1398</v>
      </c>
      <c r="B1398" s="12">
        <v>44901.720833333333</v>
      </c>
      <c r="C1398" s="13" t="s">
        <v>2703</v>
      </c>
      <c r="D1398" s="13" t="s">
        <v>5682</v>
      </c>
      <c r="E1398" s="13" t="s">
        <v>5683</v>
      </c>
      <c r="F1398" s="12">
        <v>44915</v>
      </c>
      <c r="G1398" s="12">
        <v>44915</v>
      </c>
      <c r="H1398" s="14">
        <v>25000</v>
      </c>
      <c r="I1398" s="14">
        <v>25000</v>
      </c>
      <c r="J1398" s="13" t="s">
        <v>37</v>
      </c>
      <c r="K1398" s="13" t="s">
        <v>16</v>
      </c>
      <c r="L1398" s="25"/>
    </row>
    <row r="1399" spans="1:12" s="63" customFormat="1" ht="102.95" customHeight="1">
      <c r="A1399" s="137">
        <f t="shared" si="25"/>
        <v>1399</v>
      </c>
      <c r="B1399" s="12">
        <v>44903.70416666667</v>
      </c>
      <c r="C1399" s="13" t="s">
        <v>2703</v>
      </c>
      <c r="D1399" s="13" t="s">
        <v>4505</v>
      </c>
      <c r="E1399" s="13" t="s">
        <v>5684</v>
      </c>
      <c r="F1399" s="12">
        <v>44917</v>
      </c>
      <c r="G1399" s="12">
        <v>44917</v>
      </c>
      <c r="H1399" s="14">
        <v>50000</v>
      </c>
      <c r="I1399" s="14">
        <v>50000</v>
      </c>
      <c r="J1399" s="13" t="s">
        <v>15</v>
      </c>
      <c r="K1399" s="13" t="s">
        <v>16</v>
      </c>
      <c r="L1399" s="25"/>
    </row>
    <row r="1400" spans="1:12" s="63" customFormat="1" ht="102.95" customHeight="1">
      <c r="A1400" s="137">
        <f t="shared" si="25"/>
        <v>1400</v>
      </c>
      <c r="B1400" s="12">
        <v>44904.631944444445</v>
      </c>
      <c r="C1400" s="13" t="s">
        <v>2703</v>
      </c>
      <c r="D1400" s="13" t="s">
        <v>5603</v>
      </c>
      <c r="E1400" s="13" t="s">
        <v>5685</v>
      </c>
      <c r="F1400" s="12">
        <v>44918</v>
      </c>
      <c r="G1400" s="12">
        <v>44903</v>
      </c>
      <c r="H1400" s="14">
        <v>40000</v>
      </c>
      <c r="I1400" s="14">
        <v>40000</v>
      </c>
      <c r="J1400" s="13" t="s">
        <v>61</v>
      </c>
      <c r="K1400" s="13" t="s">
        <v>16</v>
      </c>
      <c r="L1400" s="25"/>
    </row>
    <row r="1401" spans="1:12" s="63" customFormat="1" ht="102.95" customHeight="1">
      <c r="A1401" s="137">
        <f t="shared" si="25"/>
        <v>1401</v>
      </c>
      <c r="B1401" s="12">
        <v>44907.525000000001</v>
      </c>
      <c r="C1401" s="13" t="s">
        <v>2703</v>
      </c>
      <c r="D1401" s="13" t="s">
        <v>3217</v>
      </c>
      <c r="E1401" s="13" t="s">
        <v>559</v>
      </c>
      <c r="F1401" s="12">
        <v>44922</v>
      </c>
      <c r="G1401" s="12">
        <v>44922</v>
      </c>
      <c r="H1401" s="14">
        <v>250000</v>
      </c>
      <c r="I1401" s="14">
        <v>250000</v>
      </c>
      <c r="J1401" s="13" t="s">
        <v>37</v>
      </c>
      <c r="K1401" s="13" t="s">
        <v>16</v>
      </c>
      <c r="L1401" s="25"/>
    </row>
    <row r="1402" spans="1:12" s="63" customFormat="1" ht="102.95" customHeight="1">
      <c r="A1402" s="137">
        <f t="shared" si="25"/>
        <v>1402</v>
      </c>
      <c r="B1402" s="12">
        <v>44914.70416666667</v>
      </c>
      <c r="C1402" s="13" t="s">
        <v>2703</v>
      </c>
      <c r="D1402" s="13" t="s">
        <v>5686</v>
      </c>
      <c r="E1402" s="13" t="s">
        <v>5687</v>
      </c>
      <c r="F1402" s="30">
        <v>44935</v>
      </c>
      <c r="G1402" s="12">
        <v>44930</v>
      </c>
      <c r="H1402" s="14">
        <v>60000</v>
      </c>
      <c r="I1402" s="14">
        <v>60000</v>
      </c>
      <c r="J1402" s="13" t="s">
        <v>15</v>
      </c>
      <c r="K1402" s="13" t="s">
        <v>16</v>
      </c>
      <c r="L1402" s="25"/>
    </row>
    <row r="1403" spans="1:12" s="63" customFormat="1" ht="102.95" customHeight="1">
      <c r="A1403" s="137">
        <f t="shared" si="25"/>
        <v>1403</v>
      </c>
      <c r="B1403" s="12">
        <v>44914.715277777781</v>
      </c>
      <c r="C1403" s="13" t="s">
        <v>2703</v>
      </c>
      <c r="D1403" s="13" t="s">
        <v>5688</v>
      </c>
      <c r="E1403" s="13" t="s">
        <v>5687</v>
      </c>
      <c r="F1403" s="30">
        <v>44935</v>
      </c>
      <c r="G1403" s="12">
        <v>44930</v>
      </c>
      <c r="H1403" s="14">
        <v>30000</v>
      </c>
      <c r="I1403" s="14">
        <v>30000</v>
      </c>
      <c r="J1403" s="13" t="s">
        <v>15</v>
      </c>
      <c r="K1403" s="13" t="s">
        <v>16</v>
      </c>
      <c r="L1403" s="25"/>
    </row>
    <row r="1404" spans="1:12" s="63" customFormat="1" ht="102.95" customHeight="1">
      <c r="A1404" s="137">
        <f t="shared" si="25"/>
        <v>1404</v>
      </c>
      <c r="B1404" s="12">
        <v>44895.638888888891</v>
      </c>
      <c r="C1404" s="13" t="s">
        <v>3242</v>
      </c>
      <c r="D1404" s="13" t="s">
        <v>580</v>
      </c>
      <c r="E1404" s="13" t="s">
        <v>260</v>
      </c>
      <c r="F1404" s="12">
        <v>44909</v>
      </c>
      <c r="G1404" s="12">
        <v>44896</v>
      </c>
      <c r="H1404" s="14">
        <v>40000</v>
      </c>
      <c r="I1404" s="14">
        <v>80000</v>
      </c>
      <c r="J1404" s="13" t="s">
        <v>15</v>
      </c>
      <c r="K1404" s="13" t="s">
        <v>16</v>
      </c>
      <c r="L1404" s="3"/>
    </row>
    <row r="1405" spans="1:12" s="63" customFormat="1" ht="102.95" customHeight="1">
      <c r="A1405" s="137">
        <f t="shared" si="25"/>
        <v>1405</v>
      </c>
      <c r="B1405" s="12">
        <v>44804.493055555555</v>
      </c>
      <c r="C1405" s="13" t="s">
        <v>3252</v>
      </c>
      <c r="D1405" s="13" t="s">
        <v>5689</v>
      </c>
      <c r="E1405" s="13" t="s">
        <v>5690</v>
      </c>
      <c r="F1405" s="12">
        <v>44819</v>
      </c>
      <c r="G1405" s="12">
        <v>44573</v>
      </c>
      <c r="H1405" s="14">
        <v>30000</v>
      </c>
      <c r="I1405" s="14">
        <v>60000</v>
      </c>
      <c r="J1405" s="13" t="s">
        <v>15</v>
      </c>
      <c r="K1405" s="13" t="s">
        <v>16</v>
      </c>
      <c r="L1405" s="3"/>
    </row>
    <row r="1406" spans="1:12" s="63" customFormat="1" ht="102.95" customHeight="1">
      <c r="A1406" s="137">
        <f t="shared" si="25"/>
        <v>1406</v>
      </c>
      <c r="B1406" s="12">
        <v>44900.388194444444</v>
      </c>
      <c r="C1406" s="13" t="s">
        <v>3252</v>
      </c>
      <c r="D1406" s="13" t="s">
        <v>3405</v>
      </c>
      <c r="E1406" s="13" t="s">
        <v>5691</v>
      </c>
      <c r="F1406" s="12">
        <v>44914</v>
      </c>
      <c r="G1406" s="12">
        <v>44609</v>
      </c>
      <c r="H1406" s="14">
        <v>25000</v>
      </c>
      <c r="I1406" s="14">
        <v>60000</v>
      </c>
      <c r="J1406" s="13" t="s">
        <v>51</v>
      </c>
      <c r="K1406" s="13" t="s">
        <v>16</v>
      </c>
      <c r="L1406" s="3"/>
    </row>
    <row r="1407" spans="1:12" s="63" customFormat="1" ht="102.95" customHeight="1">
      <c r="A1407" s="137">
        <f t="shared" si="25"/>
        <v>1407</v>
      </c>
      <c r="B1407" s="12">
        <v>44900.392361111109</v>
      </c>
      <c r="C1407" s="13" t="s">
        <v>3252</v>
      </c>
      <c r="D1407" s="13" t="s">
        <v>121</v>
      </c>
      <c r="E1407" s="13" t="s">
        <v>2633</v>
      </c>
      <c r="F1407" s="12">
        <v>44914</v>
      </c>
      <c r="G1407" s="12">
        <v>44802</v>
      </c>
      <c r="H1407" s="14">
        <v>200000</v>
      </c>
      <c r="I1407" s="14">
        <v>600000</v>
      </c>
      <c r="J1407" s="13" t="s">
        <v>19</v>
      </c>
      <c r="K1407" s="13" t="s">
        <v>16</v>
      </c>
      <c r="L1407" s="3" t="s">
        <v>5566</v>
      </c>
    </row>
    <row r="1408" spans="1:12" s="63" customFormat="1" ht="102.95" customHeight="1">
      <c r="A1408" s="137">
        <f t="shared" si="25"/>
        <v>1408</v>
      </c>
      <c r="B1408" s="12">
        <v>44900.396527777775</v>
      </c>
      <c r="C1408" s="13" t="s">
        <v>3252</v>
      </c>
      <c r="D1408" s="13" t="s">
        <v>217</v>
      </c>
      <c r="E1408" s="13" t="s">
        <v>2633</v>
      </c>
      <c r="F1408" s="12">
        <v>44914</v>
      </c>
      <c r="G1408" s="12">
        <v>44802</v>
      </c>
      <c r="H1408" s="14">
        <v>50000</v>
      </c>
      <c r="I1408" s="14">
        <v>70000</v>
      </c>
      <c r="J1408" s="13" t="s">
        <v>19</v>
      </c>
      <c r="K1408" s="13" t="s">
        <v>16</v>
      </c>
      <c r="L1408" s="3" t="s">
        <v>5566</v>
      </c>
    </row>
    <row r="1409" spans="1:12" s="63" customFormat="1" ht="102.95" customHeight="1">
      <c r="A1409" s="137">
        <f t="shared" si="25"/>
        <v>1409</v>
      </c>
      <c r="B1409" s="12">
        <v>44900.404166666667</v>
      </c>
      <c r="C1409" s="13" t="s">
        <v>3252</v>
      </c>
      <c r="D1409" s="13" t="s">
        <v>5692</v>
      </c>
      <c r="E1409" s="13" t="s">
        <v>5693</v>
      </c>
      <c r="F1409" s="12">
        <v>44914</v>
      </c>
      <c r="G1409" s="12">
        <v>44762</v>
      </c>
      <c r="H1409" s="14">
        <v>47000</v>
      </c>
      <c r="I1409" s="14">
        <v>47000</v>
      </c>
      <c r="J1409" s="13" t="s">
        <v>51</v>
      </c>
      <c r="K1409" s="13" t="s">
        <v>16</v>
      </c>
      <c r="L1409" s="3"/>
    </row>
    <row r="1410" spans="1:12" s="63" customFormat="1" ht="102.95" customHeight="1">
      <c r="A1410" s="137">
        <f t="shared" si="25"/>
        <v>1410</v>
      </c>
      <c r="B1410" s="12">
        <v>44914.375</v>
      </c>
      <c r="C1410" s="13" t="s">
        <v>3252</v>
      </c>
      <c r="D1410" s="13" t="s">
        <v>5694</v>
      </c>
      <c r="E1410" s="13" t="s">
        <v>5695</v>
      </c>
      <c r="F1410" s="12">
        <v>44930</v>
      </c>
      <c r="G1410" s="12">
        <v>43349</v>
      </c>
      <c r="H1410" s="14">
        <v>25000</v>
      </c>
      <c r="I1410" s="14">
        <v>30000</v>
      </c>
      <c r="J1410" s="13" t="s">
        <v>19</v>
      </c>
      <c r="K1410" s="13" t="s">
        <v>16</v>
      </c>
      <c r="L1410" s="3" t="s">
        <v>5566</v>
      </c>
    </row>
    <row r="1411" spans="1:12" s="63" customFormat="1" ht="102.95" customHeight="1">
      <c r="A1411" s="137">
        <f t="shared" si="25"/>
        <v>1411</v>
      </c>
      <c r="B1411" s="12">
        <v>44905.500694444447</v>
      </c>
      <c r="C1411" s="13" t="s">
        <v>1888</v>
      </c>
      <c r="D1411" s="13" t="s">
        <v>498</v>
      </c>
      <c r="E1411" s="13" t="s">
        <v>5696</v>
      </c>
      <c r="F1411" s="12">
        <v>44918</v>
      </c>
      <c r="G1411" s="12">
        <v>44851</v>
      </c>
      <c r="H1411" s="14">
        <v>25000</v>
      </c>
      <c r="I1411" s="14">
        <v>125000</v>
      </c>
      <c r="J1411" s="13" t="s">
        <v>15</v>
      </c>
      <c r="K1411" s="13" t="s">
        <v>16</v>
      </c>
      <c r="L1411" s="3" t="s">
        <v>5566</v>
      </c>
    </row>
    <row r="1412" spans="1:12" s="63" customFormat="1" ht="102.95" customHeight="1">
      <c r="A1412" s="137">
        <f t="shared" si="25"/>
        <v>1412</v>
      </c>
      <c r="B1412" s="12">
        <v>44897.411805555559</v>
      </c>
      <c r="C1412" s="13" t="s">
        <v>3344</v>
      </c>
      <c r="D1412" s="13" t="s">
        <v>5697</v>
      </c>
      <c r="E1412" s="13" t="s">
        <v>5698</v>
      </c>
      <c r="F1412" s="12">
        <v>44911</v>
      </c>
      <c r="G1412" s="12">
        <v>44876</v>
      </c>
      <c r="H1412" s="14">
        <v>25000</v>
      </c>
      <c r="I1412" s="14">
        <v>28000</v>
      </c>
      <c r="J1412" s="13" t="s">
        <v>37</v>
      </c>
      <c r="K1412" s="13" t="s">
        <v>16</v>
      </c>
      <c r="L1412" s="3" t="s">
        <v>5566</v>
      </c>
    </row>
    <row r="1413" spans="1:12" s="63" customFormat="1" ht="102.95" customHeight="1">
      <c r="A1413" s="137">
        <f t="shared" si="25"/>
        <v>1413</v>
      </c>
      <c r="B1413" s="12">
        <v>44896.620138888888</v>
      </c>
      <c r="C1413" s="13" t="s">
        <v>3344</v>
      </c>
      <c r="D1413" s="13" t="s">
        <v>5054</v>
      </c>
      <c r="E1413" s="13" t="s">
        <v>5699</v>
      </c>
      <c r="F1413" s="12">
        <v>44910</v>
      </c>
      <c r="G1413" s="12">
        <v>44910</v>
      </c>
      <c r="H1413" s="14">
        <v>44800</v>
      </c>
      <c r="I1413" s="14">
        <v>50000</v>
      </c>
      <c r="J1413" s="13" t="s">
        <v>37</v>
      </c>
      <c r="K1413" s="13" t="s">
        <v>16</v>
      </c>
      <c r="L1413" s="3"/>
    </row>
    <row r="1414" spans="1:12" s="63" customFormat="1" ht="102.95" customHeight="1">
      <c r="A1414" s="137">
        <f t="shared" si="25"/>
        <v>1414</v>
      </c>
      <c r="B1414" s="12">
        <v>44896.619444444441</v>
      </c>
      <c r="C1414" s="13" t="s">
        <v>3344</v>
      </c>
      <c r="D1414" s="13" t="s">
        <v>2375</v>
      </c>
      <c r="E1414" s="13" t="s">
        <v>5700</v>
      </c>
      <c r="F1414" s="12">
        <v>44910</v>
      </c>
      <c r="G1414" s="12">
        <v>44910</v>
      </c>
      <c r="H1414" s="14">
        <v>100000</v>
      </c>
      <c r="I1414" s="14">
        <v>100000</v>
      </c>
      <c r="J1414" s="13" t="s">
        <v>19</v>
      </c>
      <c r="K1414" s="13" t="s">
        <v>16</v>
      </c>
      <c r="L1414" s="3"/>
    </row>
    <row r="1415" spans="1:12" s="63" customFormat="1" ht="102.95" customHeight="1">
      <c r="A1415" s="137">
        <f t="shared" si="25"/>
        <v>1415</v>
      </c>
      <c r="B1415" s="12">
        <v>44902.590277777781</v>
      </c>
      <c r="C1415" s="13" t="s">
        <v>3344</v>
      </c>
      <c r="D1415" s="13" t="s">
        <v>3400</v>
      </c>
      <c r="E1415" s="13" t="s">
        <v>5701</v>
      </c>
      <c r="F1415" s="12">
        <v>44916</v>
      </c>
      <c r="G1415" s="12">
        <v>44917</v>
      </c>
      <c r="H1415" s="14">
        <v>40000</v>
      </c>
      <c r="I1415" s="14">
        <v>60000</v>
      </c>
      <c r="J1415" s="13" t="s">
        <v>19</v>
      </c>
      <c r="K1415" s="13" t="s">
        <v>16</v>
      </c>
      <c r="L1415" s="25"/>
    </row>
    <row r="1416" spans="1:12" s="63" customFormat="1" ht="102.95" customHeight="1">
      <c r="A1416" s="137">
        <f t="shared" si="25"/>
        <v>1416</v>
      </c>
      <c r="B1416" s="12">
        <v>44902.599305555559</v>
      </c>
      <c r="C1416" s="13" t="s">
        <v>3344</v>
      </c>
      <c r="D1416" s="13" t="s">
        <v>361</v>
      </c>
      <c r="E1416" s="13" t="s">
        <v>5702</v>
      </c>
      <c r="F1416" s="12">
        <v>44916</v>
      </c>
      <c r="G1416" s="12">
        <v>44927</v>
      </c>
      <c r="H1416" s="14">
        <v>1830662.12</v>
      </c>
      <c r="I1416" s="14">
        <v>1830662.12</v>
      </c>
      <c r="J1416" s="13" t="s">
        <v>73</v>
      </c>
      <c r="K1416" s="13" t="s">
        <v>16</v>
      </c>
      <c r="L1416" s="25"/>
    </row>
    <row r="1417" spans="1:12" s="63" customFormat="1" ht="102.95" customHeight="1">
      <c r="A1417" s="137">
        <f t="shared" si="25"/>
        <v>1417</v>
      </c>
      <c r="B1417" s="12">
        <v>44902.602083333331</v>
      </c>
      <c r="C1417" s="13" t="s">
        <v>3344</v>
      </c>
      <c r="D1417" s="13" t="s">
        <v>606</v>
      </c>
      <c r="E1417" s="13" t="s">
        <v>5703</v>
      </c>
      <c r="F1417" s="12">
        <v>44916</v>
      </c>
      <c r="G1417" s="12">
        <v>44927</v>
      </c>
      <c r="H1417" s="14">
        <v>103495</v>
      </c>
      <c r="I1417" s="14">
        <v>103495</v>
      </c>
      <c r="J1417" s="13" t="s">
        <v>73</v>
      </c>
      <c r="K1417" s="13" t="s">
        <v>16</v>
      </c>
      <c r="L1417" s="25"/>
    </row>
    <row r="1418" spans="1:12" s="63" customFormat="1" ht="102.95" customHeight="1">
      <c r="A1418" s="137">
        <f t="shared" si="25"/>
        <v>1418</v>
      </c>
      <c r="B1418" s="12">
        <v>44897.756249999999</v>
      </c>
      <c r="C1418" s="13" t="s">
        <v>3418</v>
      </c>
      <c r="D1418" s="13" t="s">
        <v>35</v>
      </c>
      <c r="E1418" s="13" t="s">
        <v>5704</v>
      </c>
      <c r="F1418" s="12">
        <v>44911</v>
      </c>
      <c r="G1418" s="12">
        <v>44743</v>
      </c>
      <c r="H1418" s="14">
        <v>200000</v>
      </c>
      <c r="I1418" s="14">
        <v>220000</v>
      </c>
      <c r="J1418" s="13" t="s">
        <v>37</v>
      </c>
      <c r="K1418" s="13" t="s">
        <v>16</v>
      </c>
      <c r="L1418" s="3" t="s">
        <v>5566</v>
      </c>
    </row>
    <row r="1419" spans="1:12" s="63" customFormat="1" ht="102.95" customHeight="1">
      <c r="A1419" s="137">
        <f t="shared" si="25"/>
        <v>1419</v>
      </c>
      <c r="B1419" s="12">
        <v>44904.927777777775</v>
      </c>
      <c r="C1419" s="13" t="s">
        <v>3453</v>
      </c>
      <c r="D1419" s="13" t="s">
        <v>123</v>
      </c>
      <c r="E1419" s="13" t="s">
        <v>2066</v>
      </c>
      <c r="F1419" s="12">
        <v>44918</v>
      </c>
      <c r="G1419" s="12">
        <v>44750</v>
      </c>
      <c r="H1419" s="14">
        <v>700000</v>
      </c>
      <c r="I1419" s="14">
        <v>950000</v>
      </c>
      <c r="J1419" s="13" t="s">
        <v>19</v>
      </c>
      <c r="K1419" s="13" t="s">
        <v>16</v>
      </c>
      <c r="L1419" s="3" t="s">
        <v>5566</v>
      </c>
    </row>
    <row r="1420" spans="1:12" s="63" customFormat="1" ht="102.95" customHeight="1">
      <c r="A1420" s="137">
        <f t="shared" si="25"/>
        <v>1420</v>
      </c>
      <c r="B1420" s="12">
        <v>44904.408333333333</v>
      </c>
      <c r="C1420" s="13" t="s">
        <v>3453</v>
      </c>
      <c r="D1420" s="13" t="s">
        <v>5705</v>
      </c>
      <c r="E1420" s="13" t="s">
        <v>5706</v>
      </c>
      <c r="F1420" s="12">
        <v>44918</v>
      </c>
      <c r="G1420" s="12">
        <v>44907</v>
      </c>
      <c r="H1420" s="14">
        <v>25000</v>
      </c>
      <c r="I1420" s="14">
        <v>45000</v>
      </c>
      <c r="J1420" s="13" t="s">
        <v>15</v>
      </c>
      <c r="K1420" s="13" t="s">
        <v>16</v>
      </c>
      <c r="L1420" s="3"/>
    </row>
    <row r="1421" spans="1:12" s="63" customFormat="1" ht="102.95" customHeight="1">
      <c r="A1421" s="137">
        <f t="shared" si="25"/>
        <v>1421</v>
      </c>
      <c r="B1421" s="12">
        <v>44904.540277777778</v>
      </c>
      <c r="C1421" s="13" t="s">
        <v>3453</v>
      </c>
      <c r="D1421" s="13" t="s">
        <v>530</v>
      </c>
      <c r="E1421" s="13" t="s">
        <v>5707</v>
      </c>
      <c r="F1421" s="12">
        <v>44918</v>
      </c>
      <c r="G1421" s="12">
        <v>44916</v>
      </c>
      <c r="H1421" s="14">
        <v>25000</v>
      </c>
      <c r="I1421" s="14">
        <v>45000</v>
      </c>
      <c r="J1421" s="13" t="s">
        <v>19</v>
      </c>
      <c r="K1421" s="13" t="s">
        <v>16</v>
      </c>
      <c r="L1421" s="25"/>
    </row>
    <row r="1422" spans="1:12" s="63" customFormat="1" ht="102.95" customHeight="1">
      <c r="A1422" s="137">
        <f t="shared" si="25"/>
        <v>1422</v>
      </c>
      <c r="B1422" s="12">
        <v>44904.551388888889</v>
      </c>
      <c r="C1422" s="13" t="s">
        <v>3453</v>
      </c>
      <c r="D1422" s="13" t="s">
        <v>2569</v>
      </c>
      <c r="E1422" s="13" t="s">
        <v>1222</v>
      </c>
      <c r="F1422" s="12">
        <v>44918</v>
      </c>
      <c r="G1422" s="12">
        <v>44917</v>
      </c>
      <c r="H1422" s="14">
        <v>25000</v>
      </c>
      <c r="I1422" s="14">
        <v>90000</v>
      </c>
      <c r="J1422" s="13" t="s">
        <v>15</v>
      </c>
      <c r="K1422" s="13" t="s">
        <v>16</v>
      </c>
      <c r="L1422" s="25"/>
    </row>
    <row r="1423" spans="1:12" s="63" customFormat="1" ht="102.95" customHeight="1">
      <c r="A1423" s="137">
        <f t="shared" si="25"/>
        <v>1423</v>
      </c>
      <c r="B1423" s="12">
        <v>44909.540277777778</v>
      </c>
      <c r="C1423" s="13" t="s">
        <v>3453</v>
      </c>
      <c r="D1423" s="13" t="s">
        <v>3510</v>
      </c>
      <c r="E1423" s="13" t="s">
        <v>5708</v>
      </c>
      <c r="F1423" s="12">
        <v>44924</v>
      </c>
      <c r="G1423" s="12">
        <v>44923</v>
      </c>
      <c r="H1423" s="14">
        <v>25000</v>
      </c>
      <c r="I1423" s="14">
        <v>32000</v>
      </c>
      <c r="J1423" s="13" t="s">
        <v>19</v>
      </c>
      <c r="K1423" s="13" t="s">
        <v>16</v>
      </c>
      <c r="L1423" s="25"/>
    </row>
    <row r="1424" spans="1:12" s="63" customFormat="1" ht="102.95" customHeight="1">
      <c r="A1424" s="137">
        <f t="shared" si="25"/>
        <v>1424</v>
      </c>
      <c r="B1424" s="12">
        <v>44909.53125</v>
      </c>
      <c r="C1424" s="13" t="s">
        <v>3562</v>
      </c>
      <c r="D1424" s="13" t="s">
        <v>55</v>
      </c>
      <c r="E1424" s="13" t="s">
        <v>159</v>
      </c>
      <c r="F1424" s="12">
        <v>44924</v>
      </c>
      <c r="G1424" s="12">
        <v>44484</v>
      </c>
      <c r="H1424" s="14">
        <v>85000</v>
      </c>
      <c r="I1424" s="14">
        <v>85000</v>
      </c>
      <c r="J1424" s="13" t="s">
        <v>19</v>
      </c>
      <c r="K1424" s="13" t="s">
        <v>16</v>
      </c>
      <c r="L1424" s="3" t="s">
        <v>5566</v>
      </c>
    </row>
    <row r="1425" spans="1:12" s="63" customFormat="1" ht="102.95" customHeight="1">
      <c r="A1425" s="137">
        <f t="shared" si="25"/>
        <v>1425</v>
      </c>
      <c r="B1425" s="12">
        <v>44909.535416666666</v>
      </c>
      <c r="C1425" s="13" t="s">
        <v>3562</v>
      </c>
      <c r="D1425" s="13" t="s">
        <v>5709</v>
      </c>
      <c r="E1425" s="13" t="s">
        <v>5710</v>
      </c>
      <c r="F1425" s="12">
        <v>44924</v>
      </c>
      <c r="G1425" s="12">
        <v>44767</v>
      </c>
      <c r="H1425" s="14">
        <v>27000</v>
      </c>
      <c r="I1425" s="14">
        <v>27000</v>
      </c>
      <c r="J1425" s="13" t="s">
        <v>19</v>
      </c>
      <c r="K1425" s="13" t="s">
        <v>16</v>
      </c>
      <c r="L1425" s="3" t="s">
        <v>5566</v>
      </c>
    </row>
    <row r="1426" spans="1:12" s="63" customFormat="1" ht="102.95" customHeight="1">
      <c r="A1426" s="137">
        <f t="shared" si="25"/>
        <v>1426</v>
      </c>
      <c r="B1426" s="12">
        <v>44909.537499999999</v>
      </c>
      <c r="C1426" s="13" t="s">
        <v>3562</v>
      </c>
      <c r="D1426" s="13" t="s">
        <v>564</v>
      </c>
      <c r="E1426" s="13" t="s">
        <v>159</v>
      </c>
      <c r="F1426" s="12">
        <v>44924</v>
      </c>
      <c r="G1426" s="12">
        <v>44403</v>
      </c>
      <c r="H1426" s="14">
        <v>215000</v>
      </c>
      <c r="I1426" s="14">
        <v>215000</v>
      </c>
      <c r="J1426" s="13" t="s">
        <v>19</v>
      </c>
      <c r="K1426" s="13" t="s">
        <v>16</v>
      </c>
      <c r="L1426" s="3" t="s">
        <v>5566</v>
      </c>
    </row>
    <row r="1427" spans="1:12" s="63" customFormat="1" ht="102.95" customHeight="1">
      <c r="A1427" s="137">
        <f t="shared" si="25"/>
        <v>1427</v>
      </c>
      <c r="B1427" s="12">
        <v>44910.538888888892</v>
      </c>
      <c r="C1427" s="13" t="s">
        <v>3562</v>
      </c>
      <c r="D1427" s="13" t="s">
        <v>1831</v>
      </c>
      <c r="E1427" s="13" t="s">
        <v>2993</v>
      </c>
      <c r="F1427" s="12">
        <v>44925</v>
      </c>
      <c r="G1427" s="12">
        <v>44925</v>
      </c>
      <c r="H1427" s="14">
        <v>50000</v>
      </c>
      <c r="I1427" s="14">
        <v>50000</v>
      </c>
      <c r="J1427" s="13" t="s">
        <v>19</v>
      </c>
      <c r="K1427" s="13" t="s">
        <v>16</v>
      </c>
      <c r="L1427" s="25"/>
    </row>
    <row r="1428" spans="1:12" s="63" customFormat="1" ht="102.95" customHeight="1">
      <c r="A1428" s="137">
        <f t="shared" si="25"/>
        <v>1428</v>
      </c>
      <c r="B1428" s="12">
        <v>44910.553472222222</v>
      </c>
      <c r="C1428" s="13" t="s">
        <v>3562</v>
      </c>
      <c r="D1428" s="13" t="s">
        <v>5711</v>
      </c>
      <c r="E1428" s="13" t="s">
        <v>5712</v>
      </c>
      <c r="F1428" s="12">
        <v>44925</v>
      </c>
      <c r="G1428" s="12">
        <v>44816</v>
      </c>
      <c r="H1428" s="14">
        <v>50000</v>
      </c>
      <c r="I1428" s="14">
        <v>50000</v>
      </c>
      <c r="J1428" s="13" t="s">
        <v>51</v>
      </c>
      <c r="K1428" s="13" t="s">
        <v>16</v>
      </c>
      <c r="L1428" s="25"/>
    </row>
    <row r="1429" spans="1:12" s="63" customFormat="1" ht="102.95" customHeight="1">
      <c r="A1429" s="137">
        <f t="shared" si="25"/>
        <v>1429</v>
      </c>
      <c r="B1429" s="12">
        <v>44910.65347222222</v>
      </c>
      <c r="C1429" s="13" t="s">
        <v>3562</v>
      </c>
      <c r="D1429" s="13" t="s">
        <v>5713</v>
      </c>
      <c r="E1429" s="13" t="s">
        <v>5714</v>
      </c>
      <c r="F1429" s="12">
        <v>44925</v>
      </c>
      <c r="G1429" s="12">
        <v>44819</v>
      </c>
      <c r="H1429" s="14">
        <v>25000</v>
      </c>
      <c r="I1429" s="14">
        <v>80000</v>
      </c>
      <c r="J1429" s="13" t="s">
        <v>51</v>
      </c>
      <c r="K1429" s="13" t="s">
        <v>16</v>
      </c>
      <c r="L1429" s="25"/>
    </row>
    <row r="1430" spans="1:12" s="63" customFormat="1" ht="102.95" customHeight="1">
      <c r="A1430" s="137">
        <f t="shared" si="25"/>
        <v>1430</v>
      </c>
      <c r="B1430" s="12">
        <v>44910.662499999999</v>
      </c>
      <c r="C1430" s="13" t="s">
        <v>3562</v>
      </c>
      <c r="D1430" s="13" t="s">
        <v>3941</v>
      </c>
      <c r="E1430" s="13" t="s">
        <v>619</v>
      </c>
      <c r="F1430" s="12">
        <v>44925</v>
      </c>
      <c r="G1430" s="12">
        <v>44866</v>
      </c>
      <c r="H1430" s="14">
        <v>26000</v>
      </c>
      <c r="I1430" s="14">
        <v>26000</v>
      </c>
      <c r="J1430" s="13" t="s">
        <v>51</v>
      </c>
      <c r="K1430" s="13" t="s">
        <v>16</v>
      </c>
      <c r="L1430" s="25"/>
    </row>
    <row r="1431" spans="1:12" s="63" customFormat="1" ht="102.95" customHeight="1">
      <c r="A1431" s="137">
        <f t="shared" ref="A1431:A1494" si="26">ROW(A1431)</f>
        <v>1431</v>
      </c>
      <c r="B1431" s="12">
        <v>44902.418749999997</v>
      </c>
      <c r="C1431" s="13" t="s">
        <v>3694</v>
      </c>
      <c r="D1431" s="13" t="s">
        <v>3719</v>
      </c>
      <c r="E1431" s="13" t="s">
        <v>5715</v>
      </c>
      <c r="F1431" s="12">
        <v>44916</v>
      </c>
      <c r="G1431" s="12">
        <v>44865</v>
      </c>
      <c r="H1431" s="14">
        <v>100000</v>
      </c>
      <c r="I1431" s="14">
        <v>125000</v>
      </c>
      <c r="J1431" s="13" t="s">
        <v>19</v>
      </c>
      <c r="K1431" s="13" t="s">
        <v>16</v>
      </c>
      <c r="L1431" s="3" t="s">
        <v>5566</v>
      </c>
    </row>
    <row r="1432" spans="1:12" s="63" customFormat="1" ht="102.95" customHeight="1">
      <c r="A1432" s="137">
        <f t="shared" si="26"/>
        <v>1432</v>
      </c>
      <c r="B1432" s="12">
        <v>44902.43472222222</v>
      </c>
      <c r="C1432" s="13" t="s">
        <v>3694</v>
      </c>
      <c r="D1432" s="13" t="s">
        <v>179</v>
      </c>
      <c r="E1432" s="13" t="s">
        <v>4447</v>
      </c>
      <c r="F1432" s="12">
        <v>44916</v>
      </c>
      <c r="G1432" s="12">
        <v>44769</v>
      </c>
      <c r="H1432" s="14">
        <v>247350</v>
      </c>
      <c r="I1432" s="14">
        <v>247350</v>
      </c>
      <c r="J1432" s="13" t="s">
        <v>216</v>
      </c>
      <c r="K1432" s="13" t="s">
        <v>16</v>
      </c>
      <c r="L1432" s="3" t="s">
        <v>5566</v>
      </c>
    </row>
    <row r="1433" spans="1:12" s="63" customFormat="1" ht="102.95" customHeight="1">
      <c r="A1433" s="137">
        <f t="shared" si="26"/>
        <v>1433</v>
      </c>
      <c r="B1433" s="12">
        <v>44902.46875</v>
      </c>
      <c r="C1433" s="13" t="s">
        <v>3694</v>
      </c>
      <c r="D1433" s="13" t="s">
        <v>5716</v>
      </c>
      <c r="E1433" s="13" t="s">
        <v>5717</v>
      </c>
      <c r="F1433" s="12">
        <v>44916</v>
      </c>
      <c r="G1433" s="12">
        <v>44805</v>
      </c>
      <c r="H1433" s="14">
        <v>25000</v>
      </c>
      <c r="I1433" s="14">
        <v>50000</v>
      </c>
      <c r="J1433" s="13" t="s">
        <v>15</v>
      </c>
      <c r="K1433" s="13" t="s">
        <v>16</v>
      </c>
      <c r="L1433" s="3" t="s">
        <v>5566</v>
      </c>
    </row>
    <row r="1434" spans="1:12" s="63" customFormat="1" ht="102.95" customHeight="1">
      <c r="A1434" s="137">
        <f t="shared" si="26"/>
        <v>1434</v>
      </c>
      <c r="B1434" s="12">
        <v>44902.479861111111</v>
      </c>
      <c r="C1434" s="13" t="s">
        <v>3694</v>
      </c>
      <c r="D1434" s="13" t="s">
        <v>5718</v>
      </c>
      <c r="E1434" s="13" t="s">
        <v>5719</v>
      </c>
      <c r="F1434" s="12">
        <v>44916</v>
      </c>
      <c r="G1434" s="12">
        <v>44757</v>
      </c>
      <c r="H1434" s="14">
        <v>240500</v>
      </c>
      <c r="I1434" s="14">
        <v>265200</v>
      </c>
      <c r="J1434" s="13" t="s">
        <v>15</v>
      </c>
      <c r="K1434" s="13" t="s">
        <v>16</v>
      </c>
      <c r="L1434" s="3" t="s">
        <v>5566</v>
      </c>
    </row>
    <row r="1435" spans="1:12" s="63" customFormat="1" ht="102.95" customHeight="1">
      <c r="A1435" s="137">
        <f t="shared" si="26"/>
        <v>1435</v>
      </c>
      <c r="B1435" s="12">
        <v>44895.4</v>
      </c>
      <c r="C1435" s="13" t="s">
        <v>3730</v>
      </c>
      <c r="D1435" s="13" t="s">
        <v>5720</v>
      </c>
      <c r="E1435" s="13" t="s">
        <v>5721</v>
      </c>
      <c r="F1435" s="12">
        <v>44909</v>
      </c>
      <c r="G1435" s="12">
        <v>44910</v>
      </c>
      <c r="H1435" s="14">
        <v>25000</v>
      </c>
      <c r="I1435" s="14">
        <v>90000</v>
      </c>
      <c r="J1435" s="13" t="s">
        <v>153</v>
      </c>
      <c r="K1435" s="13" t="s">
        <v>16</v>
      </c>
      <c r="L1435" s="25"/>
    </row>
    <row r="1436" spans="1:12" s="63" customFormat="1" ht="102.95" customHeight="1">
      <c r="A1436" s="137">
        <f t="shared" si="26"/>
        <v>1436</v>
      </c>
      <c r="B1436" s="12">
        <v>44899.334722222222</v>
      </c>
      <c r="C1436" s="13" t="s">
        <v>3771</v>
      </c>
      <c r="D1436" s="13" t="s">
        <v>256</v>
      </c>
      <c r="E1436" s="13" t="s">
        <v>1174</v>
      </c>
      <c r="F1436" s="12">
        <v>44911</v>
      </c>
      <c r="G1436" s="12">
        <v>44927</v>
      </c>
      <c r="H1436" s="14">
        <v>110000</v>
      </c>
      <c r="I1436" s="14">
        <v>115000</v>
      </c>
      <c r="J1436" s="13" t="s">
        <v>73</v>
      </c>
      <c r="K1436" s="13" t="s">
        <v>16</v>
      </c>
      <c r="L1436" s="25"/>
    </row>
    <row r="1437" spans="1:12" s="63" customFormat="1" ht="102.95" customHeight="1">
      <c r="A1437" s="137">
        <f t="shared" si="26"/>
        <v>1437</v>
      </c>
      <c r="B1437" s="12">
        <v>44903.533333333333</v>
      </c>
      <c r="C1437" s="13" t="s">
        <v>3798</v>
      </c>
      <c r="D1437" s="13" t="s">
        <v>5722</v>
      </c>
      <c r="E1437" s="13" t="s">
        <v>5723</v>
      </c>
      <c r="F1437" s="12">
        <v>44917</v>
      </c>
      <c r="G1437" s="12">
        <v>44880</v>
      </c>
      <c r="H1437" s="14">
        <v>53000</v>
      </c>
      <c r="I1437" s="14">
        <v>66843.8</v>
      </c>
      <c r="J1437" s="13" t="s">
        <v>15</v>
      </c>
      <c r="K1437" s="13" t="s">
        <v>16</v>
      </c>
      <c r="L1437" s="3" t="s">
        <v>5566</v>
      </c>
    </row>
    <row r="1438" spans="1:12" s="63" customFormat="1" ht="102.95" customHeight="1">
      <c r="A1438" s="137">
        <f t="shared" si="26"/>
        <v>1438</v>
      </c>
      <c r="B1438" s="12">
        <v>44902.696527777778</v>
      </c>
      <c r="C1438" s="13" t="s">
        <v>3798</v>
      </c>
      <c r="D1438" s="13" t="s">
        <v>35</v>
      </c>
      <c r="E1438" s="13" t="s">
        <v>5724</v>
      </c>
      <c r="F1438" s="12">
        <v>44916</v>
      </c>
      <c r="G1438" s="12">
        <v>44743</v>
      </c>
      <c r="H1438" s="14">
        <v>253000</v>
      </c>
      <c r="I1438" s="14">
        <v>320000</v>
      </c>
      <c r="J1438" s="13" t="s">
        <v>37</v>
      </c>
      <c r="K1438" s="13" t="s">
        <v>16</v>
      </c>
      <c r="L1438" s="3" t="s">
        <v>5566</v>
      </c>
    </row>
    <row r="1439" spans="1:12" s="63" customFormat="1" ht="102.95" customHeight="1">
      <c r="A1439" s="137">
        <f t="shared" si="26"/>
        <v>1439</v>
      </c>
      <c r="B1439" s="12">
        <v>44902.695833333331</v>
      </c>
      <c r="C1439" s="13" t="s">
        <v>3798</v>
      </c>
      <c r="D1439" s="13" t="s">
        <v>630</v>
      </c>
      <c r="E1439" s="13" t="s">
        <v>4262</v>
      </c>
      <c r="F1439" s="12">
        <v>44916</v>
      </c>
      <c r="G1439" s="12">
        <v>44743</v>
      </c>
      <c r="H1439" s="14">
        <v>52200</v>
      </c>
      <c r="I1439" s="14">
        <v>52200</v>
      </c>
      <c r="J1439" s="13" t="s">
        <v>166</v>
      </c>
      <c r="K1439" s="13" t="s">
        <v>16</v>
      </c>
      <c r="L1439" s="3" t="s">
        <v>5566</v>
      </c>
    </row>
    <row r="1440" spans="1:12" s="63" customFormat="1" ht="102.95" customHeight="1">
      <c r="A1440" s="137">
        <f t="shared" si="26"/>
        <v>1440</v>
      </c>
      <c r="B1440" s="12">
        <v>44902.697916666664</v>
      </c>
      <c r="C1440" s="13" t="s">
        <v>3798</v>
      </c>
      <c r="D1440" s="13" t="s">
        <v>43</v>
      </c>
      <c r="E1440" s="13" t="s">
        <v>5725</v>
      </c>
      <c r="F1440" s="12">
        <v>44916</v>
      </c>
      <c r="G1440" s="12">
        <v>44743</v>
      </c>
      <c r="H1440" s="14">
        <v>43000</v>
      </c>
      <c r="I1440" s="14">
        <v>58000</v>
      </c>
      <c r="J1440" s="13" t="s">
        <v>37</v>
      </c>
      <c r="K1440" s="13" t="s">
        <v>16</v>
      </c>
      <c r="L1440" s="3" t="s">
        <v>5566</v>
      </c>
    </row>
    <row r="1441" spans="1:12" s="63" customFormat="1" ht="102.95" customHeight="1">
      <c r="A1441" s="137">
        <f t="shared" si="26"/>
        <v>1441</v>
      </c>
      <c r="B1441" s="12">
        <v>44902.715277777781</v>
      </c>
      <c r="C1441" s="13" t="s">
        <v>3798</v>
      </c>
      <c r="D1441" s="13" t="s">
        <v>589</v>
      </c>
      <c r="E1441" s="13" t="s">
        <v>1002</v>
      </c>
      <c r="F1441" s="12">
        <v>44916</v>
      </c>
      <c r="G1441" s="12">
        <v>44805</v>
      </c>
      <c r="H1441" s="14">
        <v>95000</v>
      </c>
      <c r="I1441" s="14">
        <v>98000</v>
      </c>
      <c r="J1441" s="13" t="s">
        <v>37</v>
      </c>
      <c r="K1441" s="13" t="s">
        <v>16</v>
      </c>
      <c r="L1441" s="3" t="s">
        <v>5566</v>
      </c>
    </row>
    <row r="1442" spans="1:12" s="63" customFormat="1" ht="102.95" customHeight="1">
      <c r="A1442" s="137">
        <f t="shared" si="26"/>
        <v>1442</v>
      </c>
      <c r="B1442" s="12">
        <v>44902.744444444441</v>
      </c>
      <c r="C1442" s="13" t="s">
        <v>3798</v>
      </c>
      <c r="D1442" s="13" t="s">
        <v>5726</v>
      </c>
      <c r="E1442" s="13" t="s">
        <v>5727</v>
      </c>
      <c r="F1442" s="12">
        <v>44916</v>
      </c>
      <c r="G1442" s="12">
        <v>44378</v>
      </c>
      <c r="H1442" s="14">
        <v>145662.01999999999</v>
      </c>
      <c r="I1442" s="14">
        <v>145662.01999999999</v>
      </c>
      <c r="J1442" s="13" t="s">
        <v>37</v>
      </c>
      <c r="K1442" s="13" t="s">
        <v>16</v>
      </c>
      <c r="L1442" s="3" t="s">
        <v>5566</v>
      </c>
    </row>
    <row r="1443" spans="1:12" s="63" customFormat="1" ht="102.95" customHeight="1">
      <c r="A1443" s="137">
        <f t="shared" si="26"/>
        <v>1443</v>
      </c>
      <c r="B1443" s="12">
        <v>44902.758333333331</v>
      </c>
      <c r="C1443" s="13" t="s">
        <v>3798</v>
      </c>
      <c r="D1443" s="13" t="s">
        <v>1343</v>
      </c>
      <c r="E1443" s="13" t="s">
        <v>5728</v>
      </c>
      <c r="F1443" s="12">
        <v>44916</v>
      </c>
      <c r="G1443" s="12">
        <v>44378</v>
      </c>
      <c r="H1443" s="14">
        <v>27723</v>
      </c>
      <c r="I1443" s="14">
        <v>52723</v>
      </c>
      <c r="J1443" s="13" t="s">
        <v>37</v>
      </c>
      <c r="K1443" s="13" t="s">
        <v>16</v>
      </c>
      <c r="L1443" s="3" t="s">
        <v>5566</v>
      </c>
    </row>
    <row r="1444" spans="1:12" s="63" customFormat="1" ht="102.95" customHeight="1">
      <c r="A1444" s="137">
        <f t="shared" si="26"/>
        <v>1444</v>
      </c>
      <c r="B1444" s="12">
        <v>44901.290972222225</v>
      </c>
      <c r="C1444" s="13" t="s">
        <v>3905</v>
      </c>
      <c r="D1444" s="13" t="s">
        <v>5729</v>
      </c>
      <c r="E1444" s="13" t="s">
        <v>5730</v>
      </c>
      <c r="F1444" s="12">
        <v>44915</v>
      </c>
      <c r="G1444" s="12">
        <v>44798</v>
      </c>
      <c r="H1444" s="14">
        <v>90000</v>
      </c>
      <c r="I1444" s="14">
        <v>110000</v>
      </c>
      <c r="J1444" s="13" t="s">
        <v>61</v>
      </c>
      <c r="K1444" s="13" t="s">
        <v>16</v>
      </c>
      <c r="L1444" s="25"/>
    </row>
    <row r="1445" spans="1:12" s="63" customFormat="1" ht="102.95" customHeight="1">
      <c r="A1445" s="137">
        <f t="shared" si="26"/>
        <v>1445</v>
      </c>
      <c r="B1445" s="12">
        <v>44901.29791666667</v>
      </c>
      <c r="C1445" s="13" t="s">
        <v>3905</v>
      </c>
      <c r="D1445" s="13" t="s">
        <v>1287</v>
      </c>
      <c r="E1445" s="13" t="s">
        <v>5731</v>
      </c>
      <c r="F1445" s="12">
        <v>44915</v>
      </c>
      <c r="G1445" s="12">
        <v>44635</v>
      </c>
      <c r="H1445" s="14">
        <v>50000</v>
      </c>
      <c r="I1445" s="14">
        <v>70000</v>
      </c>
      <c r="J1445" s="13" t="s">
        <v>19</v>
      </c>
      <c r="K1445" s="13" t="s">
        <v>16</v>
      </c>
      <c r="L1445" s="3" t="s">
        <v>5566</v>
      </c>
    </row>
    <row r="1446" spans="1:12" s="63" customFormat="1" ht="102.95" customHeight="1">
      <c r="A1446" s="137">
        <f t="shared" si="26"/>
        <v>1446</v>
      </c>
      <c r="B1446" s="12">
        <v>44901.304861111108</v>
      </c>
      <c r="C1446" s="13" t="s">
        <v>3905</v>
      </c>
      <c r="D1446" s="13" t="s">
        <v>5732</v>
      </c>
      <c r="E1446" s="13" t="s">
        <v>5733</v>
      </c>
      <c r="F1446" s="12">
        <v>44915</v>
      </c>
      <c r="G1446" s="12">
        <v>44775</v>
      </c>
      <c r="H1446" s="14">
        <v>45000</v>
      </c>
      <c r="I1446" s="14">
        <v>50000</v>
      </c>
      <c r="J1446" s="13" t="s">
        <v>19</v>
      </c>
      <c r="K1446" s="13" t="s">
        <v>16</v>
      </c>
      <c r="L1446" s="3" t="s">
        <v>5566</v>
      </c>
    </row>
    <row r="1447" spans="1:12" s="63" customFormat="1" ht="102.95" customHeight="1">
      <c r="A1447" s="137">
        <f t="shared" si="26"/>
        <v>1447</v>
      </c>
      <c r="B1447" s="12">
        <v>44901.3125</v>
      </c>
      <c r="C1447" s="13" t="s">
        <v>3905</v>
      </c>
      <c r="D1447" s="13" t="s">
        <v>76</v>
      </c>
      <c r="E1447" s="13" t="s">
        <v>5734</v>
      </c>
      <c r="F1447" s="12">
        <v>44915</v>
      </c>
      <c r="G1447" s="12">
        <v>44743</v>
      </c>
      <c r="H1447" s="14">
        <v>90000</v>
      </c>
      <c r="I1447" s="14">
        <v>100000</v>
      </c>
      <c r="J1447" s="13" t="s">
        <v>19</v>
      </c>
      <c r="K1447" s="13" t="s">
        <v>16</v>
      </c>
      <c r="L1447" s="3" t="s">
        <v>5566</v>
      </c>
    </row>
    <row r="1448" spans="1:12" s="63" customFormat="1" ht="102.95" customHeight="1">
      <c r="A1448" s="137">
        <f t="shared" si="26"/>
        <v>1448</v>
      </c>
      <c r="B1448" s="12">
        <v>44900.866666666669</v>
      </c>
      <c r="C1448" s="13" t="s">
        <v>3973</v>
      </c>
      <c r="D1448" s="13" t="s">
        <v>5735</v>
      </c>
      <c r="E1448" s="13" t="s">
        <v>5736</v>
      </c>
      <c r="F1448" s="12">
        <v>44915</v>
      </c>
      <c r="G1448" s="12">
        <v>44767</v>
      </c>
      <c r="H1448" s="14">
        <v>50000</v>
      </c>
      <c r="I1448" s="14">
        <v>200000</v>
      </c>
      <c r="J1448" s="13" t="s">
        <v>15</v>
      </c>
      <c r="K1448" s="13" t="s">
        <v>16</v>
      </c>
      <c r="L1448" s="3" t="s">
        <v>5566</v>
      </c>
    </row>
    <row r="1449" spans="1:12" s="63" customFormat="1" ht="102.95" customHeight="1">
      <c r="A1449" s="137">
        <f t="shared" si="26"/>
        <v>1449</v>
      </c>
      <c r="B1449" s="12">
        <v>44910.601388888892</v>
      </c>
      <c r="C1449" s="13" t="s">
        <v>3975</v>
      </c>
      <c r="D1449" s="13" t="s">
        <v>3994</v>
      </c>
      <c r="E1449" s="13" t="s">
        <v>5737</v>
      </c>
      <c r="F1449" s="12">
        <v>44925</v>
      </c>
      <c r="G1449" s="12">
        <v>44929</v>
      </c>
      <c r="H1449" s="14">
        <v>33880</v>
      </c>
      <c r="I1449" s="14">
        <v>37080</v>
      </c>
      <c r="J1449" s="13" t="s">
        <v>15</v>
      </c>
      <c r="K1449" s="13" t="s">
        <v>16</v>
      </c>
      <c r="L1449" s="25"/>
    </row>
    <row r="1450" spans="1:12" s="63" customFormat="1" ht="102.95" customHeight="1">
      <c r="A1450" s="137">
        <f t="shared" si="26"/>
        <v>1450</v>
      </c>
      <c r="B1450" s="12">
        <v>44909.7</v>
      </c>
      <c r="C1450" s="13" t="s">
        <v>4038</v>
      </c>
      <c r="D1450" s="13" t="s">
        <v>2572</v>
      </c>
      <c r="E1450" s="13" t="s">
        <v>5215</v>
      </c>
      <c r="F1450" s="12">
        <v>44924</v>
      </c>
      <c r="G1450" s="12">
        <v>44924</v>
      </c>
      <c r="H1450" s="14">
        <v>67000</v>
      </c>
      <c r="I1450" s="14">
        <v>67000</v>
      </c>
      <c r="J1450" s="13" t="s">
        <v>15</v>
      </c>
      <c r="K1450" s="13" t="s">
        <v>16</v>
      </c>
      <c r="L1450" s="25"/>
    </row>
    <row r="1451" spans="1:12" s="63" customFormat="1" ht="102.95" customHeight="1">
      <c r="A1451" s="137">
        <f t="shared" si="26"/>
        <v>1451</v>
      </c>
      <c r="B1451" s="12">
        <v>44882.85</v>
      </c>
      <c r="C1451" s="13" t="s">
        <v>4154</v>
      </c>
      <c r="D1451" s="13" t="s">
        <v>1027</v>
      </c>
      <c r="E1451" s="13" t="s">
        <v>1841</v>
      </c>
      <c r="F1451" s="12">
        <v>44900</v>
      </c>
      <c r="G1451" s="12">
        <v>44409</v>
      </c>
      <c r="H1451" s="14">
        <v>45000</v>
      </c>
      <c r="I1451" s="14">
        <v>68000</v>
      </c>
      <c r="J1451" s="13" t="s">
        <v>19</v>
      </c>
      <c r="K1451" s="13" t="s">
        <v>16</v>
      </c>
      <c r="L1451" s="3" t="s">
        <v>5566</v>
      </c>
    </row>
    <row r="1452" spans="1:12" s="63" customFormat="1" ht="102.95" customHeight="1">
      <c r="A1452" s="137">
        <f t="shared" si="26"/>
        <v>1452</v>
      </c>
      <c r="B1452" s="12">
        <v>44911.60833333333</v>
      </c>
      <c r="C1452" s="13" t="s">
        <v>4268</v>
      </c>
      <c r="D1452" s="13" t="s">
        <v>1248</v>
      </c>
      <c r="E1452" s="13" t="s">
        <v>5131</v>
      </c>
      <c r="F1452" s="12">
        <v>44929</v>
      </c>
      <c r="G1452" s="12">
        <v>44925</v>
      </c>
      <c r="H1452" s="14">
        <v>17000000</v>
      </c>
      <c r="I1452" s="14">
        <v>19000000</v>
      </c>
      <c r="J1452" s="13" t="s">
        <v>15</v>
      </c>
      <c r="K1452" s="13" t="s">
        <v>16</v>
      </c>
      <c r="L1452" s="25"/>
    </row>
    <row r="1453" spans="1:12" ht="84.95" customHeight="1">
      <c r="A1453" s="137">
        <f t="shared" si="26"/>
        <v>1453</v>
      </c>
      <c r="B1453" s="119">
        <v>44930.779861111114</v>
      </c>
      <c r="C1453" s="85" t="s">
        <v>194</v>
      </c>
      <c r="D1453" s="85" t="s">
        <v>5738</v>
      </c>
      <c r="E1453" s="118" t="s">
        <v>5739</v>
      </c>
      <c r="F1453" s="119">
        <v>44945</v>
      </c>
      <c r="G1453" s="119">
        <v>44946</v>
      </c>
      <c r="H1453" s="120">
        <v>26035</v>
      </c>
      <c r="I1453" s="120">
        <v>30000</v>
      </c>
      <c r="J1453" s="85" t="s">
        <v>51</v>
      </c>
      <c r="K1453" s="85" t="s">
        <v>16</v>
      </c>
      <c r="L1453" s="85"/>
    </row>
    <row r="1454" spans="1:12" ht="84.95" customHeight="1">
      <c r="A1454" s="137">
        <f t="shared" si="26"/>
        <v>1454</v>
      </c>
      <c r="B1454" s="119">
        <v>44945.736111111109</v>
      </c>
      <c r="C1454" s="85" t="s">
        <v>194</v>
      </c>
      <c r="D1454" s="85" t="s">
        <v>498</v>
      </c>
      <c r="E1454" s="118" t="s">
        <v>5740</v>
      </c>
      <c r="F1454" s="119">
        <v>44959</v>
      </c>
      <c r="G1454" s="119">
        <v>44945</v>
      </c>
      <c r="H1454" s="120">
        <v>79920</v>
      </c>
      <c r="I1454" s="120">
        <v>88000</v>
      </c>
      <c r="J1454" s="85" t="s">
        <v>64</v>
      </c>
      <c r="K1454" s="85" t="s">
        <v>16</v>
      </c>
      <c r="L1454" s="85"/>
    </row>
    <row r="1455" spans="1:12" ht="84.95" customHeight="1">
      <c r="A1455" s="137">
        <f t="shared" si="26"/>
        <v>1455</v>
      </c>
      <c r="B1455" s="119">
        <v>44957.497916666667</v>
      </c>
      <c r="C1455" s="85" t="s">
        <v>387</v>
      </c>
      <c r="D1455" s="85" t="s">
        <v>5741</v>
      </c>
      <c r="E1455" s="85" t="s">
        <v>5742</v>
      </c>
      <c r="F1455" s="119">
        <f>B1455+14</f>
        <v>44971.497916666667</v>
      </c>
      <c r="G1455" s="119">
        <v>44972</v>
      </c>
      <c r="H1455" s="120">
        <v>3000000</v>
      </c>
      <c r="I1455" s="120">
        <v>6000000</v>
      </c>
      <c r="J1455" s="85" t="s">
        <v>15</v>
      </c>
      <c r="K1455" s="85" t="s">
        <v>16</v>
      </c>
      <c r="L1455" s="85"/>
    </row>
    <row r="1456" spans="1:12" ht="84.95" customHeight="1">
      <c r="A1456" s="137">
        <f t="shared" si="26"/>
        <v>1456</v>
      </c>
      <c r="B1456" s="119">
        <v>44931.609722222223</v>
      </c>
      <c r="C1456" s="85" t="s">
        <v>500</v>
      </c>
      <c r="D1456" s="85" t="s">
        <v>5743</v>
      </c>
      <c r="E1456" s="118" t="s">
        <v>5744</v>
      </c>
      <c r="F1456" s="119">
        <v>44946</v>
      </c>
      <c r="G1456" s="119">
        <v>44931</v>
      </c>
      <c r="H1456" s="120">
        <v>90000</v>
      </c>
      <c r="I1456" s="120">
        <v>120000</v>
      </c>
      <c r="J1456" s="85" t="s">
        <v>15</v>
      </c>
      <c r="K1456" s="85" t="s">
        <v>16</v>
      </c>
      <c r="L1456" s="85"/>
    </row>
    <row r="1457" spans="1:12" ht="84.95" customHeight="1">
      <c r="A1457" s="137">
        <f t="shared" si="26"/>
        <v>1457</v>
      </c>
      <c r="B1457" s="119">
        <v>44944.395138888889</v>
      </c>
      <c r="C1457" s="85" t="s">
        <v>500</v>
      </c>
      <c r="D1457" s="85" t="s">
        <v>5745</v>
      </c>
      <c r="E1457" s="118" t="s">
        <v>1678</v>
      </c>
      <c r="F1457" s="119">
        <v>44958</v>
      </c>
      <c r="G1457" s="119">
        <v>44810</v>
      </c>
      <c r="H1457" s="120">
        <v>25000</v>
      </c>
      <c r="I1457" s="120">
        <v>50000</v>
      </c>
      <c r="J1457" s="85" t="s">
        <v>51</v>
      </c>
      <c r="K1457" s="85" t="s">
        <v>16</v>
      </c>
      <c r="L1457" s="85"/>
    </row>
    <row r="1458" spans="1:12" ht="84.95" customHeight="1">
      <c r="A1458" s="137">
        <f t="shared" si="26"/>
        <v>1458</v>
      </c>
      <c r="B1458" s="119">
        <v>44957.556250000001</v>
      </c>
      <c r="C1458" s="85" t="s">
        <v>500</v>
      </c>
      <c r="D1458" s="85" t="s">
        <v>554</v>
      </c>
      <c r="E1458" s="85" t="s">
        <v>5148</v>
      </c>
      <c r="F1458" s="119">
        <f>B1458+14</f>
        <v>44971.556250000001</v>
      </c>
      <c r="G1458" s="119">
        <v>44378</v>
      </c>
      <c r="H1458" s="120">
        <v>25000</v>
      </c>
      <c r="I1458" s="120">
        <v>60000</v>
      </c>
      <c r="J1458" s="85" t="s">
        <v>19</v>
      </c>
      <c r="K1458" s="85" t="s">
        <v>16</v>
      </c>
      <c r="L1458" s="85"/>
    </row>
    <row r="1459" spans="1:12" ht="84.95" customHeight="1">
      <c r="A1459" s="137">
        <f t="shared" si="26"/>
        <v>1459</v>
      </c>
      <c r="B1459" s="119">
        <v>44944.461805555555</v>
      </c>
      <c r="C1459" s="85" t="s">
        <v>583</v>
      </c>
      <c r="D1459" s="85" t="s">
        <v>229</v>
      </c>
      <c r="E1459" s="118" t="s">
        <v>5746</v>
      </c>
      <c r="F1459" s="119">
        <v>44958</v>
      </c>
      <c r="G1459" s="119">
        <v>44917</v>
      </c>
      <c r="H1459" s="120">
        <v>200000</v>
      </c>
      <c r="I1459" s="120">
        <v>210000</v>
      </c>
      <c r="J1459" s="85" t="s">
        <v>15</v>
      </c>
      <c r="K1459" s="85" t="s">
        <v>16</v>
      </c>
      <c r="L1459" s="85"/>
    </row>
    <row r="1460" spans="1:12" ht="84.95" customHeight="1">
      <c r="A1460" s="137">
        <f t="shared" si="26"/>
        <v>1460</v>
      </c>
      <c r="B1460" s="119">
        <v>44944.652083333334</v>
      </c>
      <c r="C1460" s="85" t="s">
        <v>583</v>
      </c>
      <c r="D1460" s="85" t="s">
        <v>5747</v>
      </c>
      <c r="E1460" s="118" t="s">
        <v>5748</v>
      </c>
      <c r="F1460" s="119">
        <v>44958</v>
      </c>
      <c r="G1460" s="119">
        <v>44958</v>
      </c>
      <c r="H1460" s="120">
        <v>396000</v>
      </c>
      <c r="I1460" s="120">
        <v>698000</v>
      </c>
      <c r="J1460" s="85" t="s">
        <v>15</v>
      </c>
      <c r="K1460" s="85" t="s">
        <v>16</v>
      </c>
      <c r="L1460" s="85"/>
    </row>
    <row r="1461" spans="1:12" ht="84.95" customHeight="1">
      <c r="A1461" s="137">
        <f t="shared" si="26"/>
        <v>1461</v>
      </c>
      <c r="B1461" s="119">
        <v>44943.57916666667</v>
      </c>
      <c r="C1461" s="85" t="s">
        <v>1086</v>
      </c>
      <c r="D1461" s="85" t="s">
        <v>5749</v>
      </c>
      <c r="E1461" s="118" t="s">
        <v>5750</v>
      </c>
      <c r="F1461" s="119">
        <v>44957</v>
      </c>
      <c r="G1461" s="119">
        <v>44958</v>
      </c>
      <c r="H1461" s="120">
        <v>27000</v>
      </c>
      <c r="I1461" s="120">
        <v>30000</v>
      </c>
      <c r="J1461" s="85" t="s">
        <v>15</v>
      </c>
      <c r="K1461" s="85" t="s">
        <v>16</v>
      </c>
      <c r="L1461" s="85"/>
    </row>
    <row r="1462" spans="1:12" ht="84.95" customHeight="1">
      <c r="A1462" s="137">
        <f t="shared" si="26"/>
        <v>1462</v>
      </c>
      <c r="B1462" s="119">
        <v>44936.667361111111</v>
      </c>
      <c r="C1462" s="85" t="s">
        <v>1198</v>
      </c>
      <c r="D1462" s="85" t="s">
        <v>5751</v>
      </c>
      <c r="E1462" s="118" t="s">
        <v>5752</v>
      </c>
      <c r="F1462" s="119">
        <v>44951</v>
      </c>
      <c r="G1462" s="119">
        <v>44957</v>
      </c>
      <c r="H1462" s="120">
        <v>40000</v>
      </c>
      <c r="I1462" s="120">
        <v>45000</v>
      </c>
      <c r="J1462" s="85" t="s">
        <v>37</v>
      </c>
      <c r="K1462" s="85" t="s">
        <v>16</v>
      </c>
      <c r="L1462" s="85"/>
    </row>
    <row r="1463" spans="1:12" ht="84.95" customHeight="1">
      <c r="A1463" s="137">
        <f t="shared" si="26"/>
        <v>1463</v>
      </c>
      <c r="B1463" s="119">
        <v>44957.674305555556</v>
      </c>
      <c r="C1463" s="85" t="s">
        <v>1198</v>
      </c>
      <c r="D1463" s="85" t="s">
        <v>5466</v>
      </c>
      <c r="E1463" s="85" t="s">
        <v>5467</v>
      </c>
      <c r="F1463" s="119">
        <f>B1463+14</f>
        <v>44971.674305555556</v>
      </c>
      <c r="G1463" s="119">
        <v>44972</v>
      </c>
      <c r="H1463" s="120">
        <v>30000</v>
      </c>
      <c r="I1463" s="120">
        <v>35000</v>
      </c>
      <c r="J1463" s="85" t="s">
        <v>37</v>
      </c>
      <c r="K1463" s="85" t="s">
        <v>16</v>
      </c>
      <c r="L1463" s="85"/>
    </row>
    <row r="1464" spans="1:12" ht="84.95" customHeight="1">
      <c r="A1464" s="137">
        <f t="shared" si="26"/>
        <v>1464</v>
      </c>
      <c r="B1464" s="119">
        <v>44946.752083333333</v>
      </c>
      <c r="C1464" s="85" t="s">
        <v>1276</v>
      </c>
      <c r="D1464" s="85" t="s">
        <v>5753</v>
      </c>
      <c r="E1464" s="118" t="s">
        <v>5754</v>
      </c>
      <c r="F1464" s="119">
        <v>44960</v>
      </c>
      <c r="G1464" s="119">
        <v>44963</v>
      </c>
      <c r="H1464" s="120">
        <v>25000</v>
      </c>
      <c r="I1464" s="120">
        <v>40000</v>
      </c>
      <c r="J1464" s="85" t="s">
        <v>15</v>
      </c>
      <c r="K1464" s="85" t="s">
        <v>16</v>
      </c>
      <c r="L1464" s="85"/>
    </row>
    <row r="1465" spans="1:12" ht="84.95" customHeight="1">
      <c r="A1465" s="137">
        <f t="shared" si="26"/>
        <v>1465</v>
      </c>
      <c r="B1465" s="119">
        <v>44946.754861111112</v>
      </c>
      <c r="C1465" s="85" t="s">
        <v>1276</v>
      </c>
      <c r="D1465" s="85" t="s">
        <v>5755</v>
      </c>
      <c r="E1465" s="118" t="s">
        <v>5754</v>
      </c>
      <c r="F1465" s="119">
        <v>44960</v>
      </c>
      <c r="G1465" s="119">
        <v>44963</v>
      </c>
      <c r="H1465" s="120">
        <v>25000</v>
      </c>
      <c r="I1465" s="120">
        <v>60000</v>
      </c>
      <c r="J1465" s="85" t="s">
        <v>15</v>
      </c>
      <c r="K1465" s="85" t="s">
        <v>16</v>
      </c>
      <c r="L1465" s="85"/>
    </row>
    <row r="1466" spans="1:12" ht="84.95" customHeight="1">
      <c r="A1466" s="137">
        <f t="shared" si="26"/>
        <v>1466</v>
      </c>
      <c r="B1466" s="119">
        <v>44939.464583333334</v>
      </c>
      <c r="C1466" s="85" t="s">
        <v>1535</v>
      </c>
      <c r="D1466" s="85" t="s">
        <v>5756</v>
      </c>
      <c r="E1466" s="118" t="s">
        <v>5757</v>
      </c>
      <c r="F1466" s="119">
        <v>44956</v>
      </c>
      <c r="G1466" s="119">
        <v>44970</v>
      </c>
      <c r="H1466" s="120">
        <v>35000</v>
      </c>
      <c r="I1466" s="120">
        <v>75000</v>
      </c>
      <c r="J1466" s="85" t="s">
        <v>15</v>
      </c>
      <c r="K1466" s="85" t="s">
        <v>16</v>
      </c>
      <c r="L1466" s="85"/>
    </row>
    <row r="1467" spans="1:12" ht="84.95" customHeight="1">
      <c r="A1467" s="137">
        <f t="shared" si="26"/>
        <v>1467</v>
      </c>
      <c r="B1467" s="119">
        <v>44949.375694444447</v>
      </c>
      <c r="C1467" s="85" t="s">
        <v>1535</v>
      </c>
      <c r="D1467" s="85" t="s">
        <v>5211</v>
      </c>
      <c r="E1467" s="118" t="s">
        <v>5758</v>
      </c>
      <c r="F1467" s="119">
        <v>44963</v>
      </c>
      <c r="G1467" s="119">
        <v>44965</v>
      </c>
      <c r="H1467" s="120">
        <v>75000</v>
      </c>
      <c r="I1467" s="120">
        <v>110000</v>
      </c>
      <c r="J1467" s="85" t="s">
        <v>19</v>
      </c>
      <c r="K1467" s="85" t="s">
        <v>16</v>
      </c>
      <c r="L1467" s="85"/>
    </row>
    <row r="1468" spans="1:12" ht="84.95" customHeight="1">
      <c r="A1468" s="137">
        <f t="shared" si="26"/>
        <v>1468</v>
      </c>
      <c r="B1468" s="119">
        <v>44953.481944444444</v>
      </c>
      <c r="C1468" s="85" t="s">
        <v>1535</v>
      </c>
      <c r="D1468" s="85" t="s">
        <v>5759</v>
      </c>
      <c r="E1468" s="118" t="s">
        <v>1841</v>
      </c>
      <c r="F1468" s="119">
        <v>44967</v>
      </c>
      <c r="G1468" s="119">
        <v>44958</v>
      </c>
      <c r="H1468" s="120">
        <v>75000</v>
      </c>
      <c r="I1468" s="120">
        <v>90000</v>
      </c>
      <c r="J1468" s="85" t="s">
        <v>61</v>
      </c>
      <c r="K1468" s="85" t="s">
        <v>16</v>
      </c>
      <c r="L1468" s="85"/>
    </row>
    <row r="1469" spans="1:12" ht="84.95" customHeight="1">
      <c r="A1469" s="137">
        <f t="shared" si="26"/>
        <v>1469</v>
      </c>
      <c r="B1469" s="119">
        <v>44931.318055555559</v>
      </c>
      <c r="C1469" s="85" t="s">
        <v>1665</v>
      </c>
      <c r="D1469" s="85" t="s">
        <v>5760</v>
      </c>
      <c r="E1469" s="118" t="s">
        <v>5761</v>
      </c>
      <c r="F1469" s="119">
        <v>44946</v>
      </c>
      <c r="G1469" s="119">
        <v>44930</v>
      </c>
      <c r="H1469" s="120">
        <v>25000</v>
      </c>
      <c r="I1469" s="120">
        <v>55000</v>
      </c>
      <c r="J1469" s="85" t="s">
        <v>51</v>
      </c>
      <c r="K1469" s="85" t="s">
        <v>16</v>
      </c>
      <c r="L1469" s="85"/>
    </row>
    <row r="1470" spans="1:12" ht="84.95" customHeight="1">
      <c r="A1470" s="137">
        <f t="shared" si="26"/>
        <v>1470</v>
      </c>
      <c r="B1470" s="119">
        <v>44946.720833333333</v>
      </c>
      <c r="C1470" s="85" t="s">
        <v>1890</v>
      </c>
      <c r="D1470" s="85" t="s">
        <v>1234</v>
      </c>
      <c r="E1470" s="118" t="s">
        <v>5762</v>
      </c>
      <c r="F1470" s="119">
        <f>B1470+14</f>
        <v>44960.720833333333</v>
      </c>
      <c r="G1470" s="119">
        <v>44960</v>
      </c>
      <c r="H1470" s="120">
        <v>1500000</v>
      </c>
      <c r="I1470" s="120">
        <v>1500000</v>
      </c>
      <c r="J1470" s="85" t="s">
        <v>15</v>
      </c>
      <c r="K1470" s="85" t="s">
        <v>16</v>
      </c>
      <c r="L1470" s="85"/>
    </row>
    <row r="1471" spans="1:12" ht="84.95" customHeight="1">
      <c r="A1471" s="137">
        <f t="shared" si="26"/>
        <v>1471</v>
      </c>
      <c r="B1471" s="119">
        <v>44946.724999999999</v>
      </c>
      <c r="C1471" s="85" t="s">
        <v>1890</v>
      </c>
      <c r="D1471" s="85" t="s">
        <v>5763</v>
      </c>
      <c r="E1471" s="118" t="s">
        <v>5762</v>
      </c>
      <c r="F1471" s="119">
        <v>44960</v>
      </c>
      <c r="G1471" s="119">
        <v>44960</v>
      </c>
      <c r="H1471" s="120">
        <v>225000</v>
      </c>
      <c r="I1471" s="120">
        <v>225000</v>
      </c>
      <c r="J1471" s="85" t="s">
        <v>15</v>
      </c>
      <c r="K1471" s="85" t="s">
        <v>16</v>
      </c>
      <c r="L1471" s="85"/>
    </row>
    <row r="1472" spans="1:12" ht="84.95" customHeight="1">
      <c r="A1472" s="137">
        <f t="shared" si="26"/>
        <v>1472</v>
      </c>
      <c r="B1472" s="119">
        <v>44946.732638888891</v>
      </c>
      <c r="C1472" s="85" t="s">
        <v>1890</v>
      </c>
      <c r="D1472" s="85" t="s">
        <v>2469</v>
      </c>
      <c r="E1472" s="118" t="s">
        <v>5764</v>
      </c>
      <c r="F1472" s="119">
        <f>B1472+14</f>
        <v>44960.732638888891</v>
      </c>
      <c r="G1472" s="119">
        <v>44960</v>
      </c>
      <c r="H1472" s="120">
        <v>150000</v>
      </c>
      <c r="I1472" s="120">
        <v>150000</v>
      </c>
      <c r="J1472" s="85" t="s">
        <v>15</v>
      </c>
      <c r="K1472" s="85" t="s">
        <v>16</v>
      </c>
      <c r="L1472" s="85"/>
    </row>
    <row r="1473" spans="1:12" ht="84.95" customHeight="1">
      <c r="A1473" s="137">
        <f t="shared" si="26"/>
        <v>1473</v>
      </c>
      <c r="B1473" s="119">
        <v>44946.736111111109</v>
      </c>
      <c r="C1473" s="85" t="s">
        <v>1890</v>
      </c>
      <c r="D1473" s="85" t="s">
        <v>2227</v>
      </c>
      <c r="E1473" s="118" t="s">
        <v>5764</v>
      </c>
      <c r="F1473" s="119">
        <v>44960</v>
      </c>
      <c r="G1473" s="119">
        <v>44960</v>
      </c>
      <c r="H1473" s="120">
        <v>150000</v>
      </c>
      <c r="I1473" s="120">
        <v>150000</v>
      </c>
      <c r="J1473" s="85" t="s">
        <v>15</v>
      </c>
      <c r="K1473" s="85" t="s">
        <v>16</v>
      </c>
      <c r="L1473" s="85"/>
    </row>
    <row r="1474" spans="1:12" ht="84.95" customHeight="1">
      <c r="A1474" s="137">
        <f t="shared" si="26"/>
        <v>1474</v>
      </c>
      <c r="B1474" s="119">
        <v>44930.645138888889</v>
      </c>
      <c r="C1474" s="85" t="s">
        <v>2703</v>
      </c>
      <c r="D1474" s="85" t="s">
        <v>3135</v>
      </c>
      <c r="E1474" s="118" t="s">
        <v>5765</v>
      </c>
      <c r="F1474" s="119">
        <v>44945</v>
      </c>
      <c r="G1474" s="119">
        <v>44945</v>
      </c>
      <c r="H1474" s="120">
        <v>66843</v>
      </c>
      <c r="I1474" s="120">
        <v>66843</v>
      </c>
      <c r="J1474" s="85" t="s">
        <v>37</v>
      </c>
      <c r="K1474" s="85" t="s">
        <v>16</v>
      </c>
      <c r="L1474" s="85"/>
    </row>
    <row r="1475" spans="1:12" ht="84.95" customHeight="1">
      <c r="A1475" s="137">
        <f t="shared" si="26"/>
        <v>1475</v>
      </c>
      <c r="B1475" s="119">
        <v>44952.709027777775</v>
      </c>
      <c r="C1475" s="85" t="s">
        <v>2703</v>
      </c>
      <c r="D1475" s="85" t="s">
        <v>2940</v>
      </c>
      <c r="E1475" s="118" t="s">
        <v>5766</v>
      </c>
      <c r="F1475" s="119">
        <v>44966</v>
      </c>
      <c r="G1475" s="119">
        <v>44967</v>
      </c>
      <c r="H1475" s="120">
        <v>137000</v>
      </c>
      <c r="I1475" s="120">
        <v>137000</v>
      </c>
      <c r="J1475" s="85" t="s">
        <v>15</v>
      </c>
      <c r="K1475" s="85" t="s">
        <v>16</v>
      </c>
      <c r="L1475" s="85"/>
    </row>
    <row r="1476" spans="1:12" ht="84.95" customHeight="1">
      <c r="A1476" s="137">
        <f t="shared" si="26"/>
        <v>1476</v>
      </c>
      <c r="B1476" s="119">
        <v>44953.715277777781</v>
      </c>
      <c r="C1476" s="85" t="s">
        <v>2703</v>
      </c>
      <c r="D1476" s="85" t="s">
        <v>5767</v>
      </c>
      <c r="E1476" s="118" t="s">
        <v>5768</v>
      </c>
      <c r="F1476" s="119">
        <v>44967</v>
      </c>
      <c r="G1476" s="119">
        <v>44967</v>
      </c>
      <c r="H1476" s="120">
        <v>55400</v>
      </c>
      <c r="I1476" s="120">
        <v>55400</v>
      </c>
      <c r="J1476" s="85" t="s">
        <v>15</v>
      </c>
      <c r="K1476" s="85" t="s">
        <v>16</v>
      </c>
      <c r="L1476" s="85"/>
    </row>
    <row r="1477" spans="1:12" ht="84.95" customHeight="1">
      <c r="A1477" s="137">
        <f t="shared" si="26"/>
        <v>1477</v>
      </c>
      <c r="B1477" s="119">
        <v>44953.71875</v>
      </c>
      <c r="C1477" s="85" t="s">
        <v>2703</v>
      </c>
      <c r="D1477" s="85" t="s">
        <v>5769</v>
      </c>
      <c r="E1477" s="118" t="s">
        <v>5770</v>
      </c>
      <c r="F1477" s="119">
        <v>44967</v>
      </c>
      <c r="G1477" s="119">
        <v>44982</v>
      </c>
      <c r="H1477" s="120">
        <v>50000</v>
      </c>
      <c r="I1477" s="120">
        <v>50000</v>
      </c>
      <c r="J1477" s="85" t="s">
        <v>19</v>
      </c>
      <c r="K1477" s="85" t="s">
        <v>16</v>
      </c>
      <c r="L1477" s="85"/>
    </row>
    <row r="1478" spans="1:12" ht="84.95" customHeight="1">
      <c r="A1478" s="137">
        <f t="shared" si="26"/>
        <v>1478</v>
      </c>
      <c r="B1478" s="119">
        <v>44930.365972222222</v>
      </c>
      <c r="C1478" s="85" t="s">
        <v>1888</v>
      </c>
      <c r="D1478" s="85" t="s">
        <v>4811</v>
      </c>
      <c r="E1478" s="118" t="s">
        <v>5771</v>
      </c>
      <c r="F1478" s="119">
        <v>44945</v>
      </c>
      <c r="G1478" s="119">
        <v>44923</v>
      </c>
      <c r="H1478" s="120">
        <v>50000</v>
      </c>
      <c r="I1478" s="120">
        <v>80000</v>
      </c>
      <c r="J1478" s="85" t="s">
        <v>61</v>
      </c>
      <c r="K1478" s="85" t="s">
        <v>16</v>
      </c>
      <c r="L1478" s="85"/>
    </row>
    <row r="1479" spans="1:12" ht="84.95" customHeight="1">
      <c r="A1479" s="137">
        <f t="shared" si="26"/>
        <v>1479</v>
      </c>
      <c r="B1479" s="119">
        <v>44935.489583333336</v>
      </c>
      <c r="C1479" s="85" t="s">
        <v>3344</v>
      </c>
      <c r="D1479" s="85" t="s">
        <v>5772</v>
      </c>
      <c r="E1479" s="118" t="s">
        <v>5773</v>
      </c>
      <c r="F1479" s="119">
        <v>44950</v>
      </c>
      <c r="G1479" s="119">
        <v>44951</v>
      </c>
      <c r="H1479" s="120">
        <v>90000</v>
      </c>
      <c r="I1479" s="120">
        <v>90000</v>
      </c>
      <c r="J1479" s="85" t="s">
        <v>64</v>
      </c>
      <c r="K1479" s="85" t="s">
        <v>16</v>
      </c>
      <c r="L1479" s="85"/>
    </row>
    <row r="1480" spans="1:12" ht="84.95" customHeight="1">
      <c r="A1480" s="137">
        <f t="shared" si="26"/>
        <v>1480</v>
      </c>
      <c r="B1480" s="119">
        <v>44937.479166666664</v>
      </c>
      <c r="C1480" s="85" t="s">
        <v>3453</v>
      </c>
      <c r="D1480" s="85" t="s">
        <v>3469</v>
      </c>
      <c r="E1480" s="118" t="s">
        <v>5774</v>
      </c>
      <c r="F1480" s="119">
        <v>44952</v>
      </c>
      <c r="G1480" s="119">
        <v>44951</v>
      </c>
      <c r="H1480" s="120">
        <v>150000</v>
      </c>
      <c r="I1480" s="120">
        <v>250000</v>
      </c>
      <c r="J1480" s="85" t="s">
        <v>15</v>
      </c>
      <c r="K1480" s="85" t="s">
        <v>16</v>
      </c>
      <c r="L1480" s="85"/>
    </row>
    <row r="1481" spans="1:12" s="121" customFormat="1" ht="84.95" customHeight="1">
      <c r="A1481" s="137">
        <f t="shared" si="26"/>
        <v>1481</v>
      </c>
      <c r="B1481" s="119">
        <v>44957.556250000001</v>
      </c>
      <c r="C1481" s="85" t="s">
        <v>3453</v>
      </c>
      <c r="D1481" s="85" t="s">
        <v>3528</v>
      </c>
      <c r="E1481" s="85" t="s">
        <v>1222</v>
      </c>
      <c r="F1481" s="119">
        <f>B1481+14</f>
        <v>44971.556250000001</v>
      </c>
      <c r="G1481" s="119">
        <v>44967</v>
      </c>
      <c r="H1481" s="120">
        <v>25000</v>
      </c>
      <c r="I1481" s="120">
        <v>45000</v>
      </c>
      <c r="J1481" s="85" t="s">
        <v>19</v>
      </c>
      <c r="K1481" s="85" t="s">
        <v>16</v>
      </c>
      <c r="L1481" s="85"/>
    </row>
    <row r="1482" spans="1:12" s="121" customFormat="1" ht="84.95" customHeight="1">
      <c r="A1482" s="137">
        <f t="shared" si="26"/>
        <v>1482</v>
      </c>
      <c r="B1482" s="119">
        <v>44943.364583333336</v>
      </c>
      <c r="C1482" s="85" t="s">
        <v>3562</v>
      </c>
      <c r="D1482" s="85" t="s">
        <v>5775</v>
      </c>
      <c r="E1482" s="118" t="s">
        <v>5776</v>
      </c>
      <c r="F1482" s="119">
        <v>44957</v>
      </c>
      <c r="G1482" s="119">
        <v>44957</v>
      </c>
      <c r="H1482" s="120">
        <v>50000</v>
      </c>
      <c r="I1482" s="120">
        <v>50000</v>
      </c>
      <c r="J1482" s="85" t="s">
        <v>61</v>
      </c>
      <c r="K1482" s="85" t="s">
        <v>16</v>
      </c>
      <c r="L1482" s="85"/>
    </row>
    <row r="1483" spans="1:12" s="121" customFormat="1" ht="84.95" customHeight="1">
      <c r="A1483" s="137">
        <f t="shared" si="26"/>
        <v>1483</v>
      </c>
      <c r="B1483" s="119">
        <v>44957.341666666667</v>
      </c>
      <c r="C1483" s="85" t="s">
        <v>3828</v>
      </c>
      <c r="D1483" s="85" t="s">
        <v>5777</v>
      </c>
      <c r="E1483" s="85" t="s">
        <v>5778</v>
      </c>
      <c r="F1483" s="119">
        <f>B1483+14</f>
        <v>44971.341666666667</v>
      </c>
      <c r="G1483" s="119">
        <v>44438</v>
      </c>
      <c r="H1483" s="120">
        <v>25000</v>
      </c>
      <c r="I1483" s="120">
        <v>50000</v>
      </c>
      <c r="J1483" s="85" t="s">
        <v>153</v>
      </c>
      <c r="K1483" s="85" t="s">
        <v>16</v>
      </c>
      <c r="L1483" s="85" t="s">
        <v>5779</v>
      </c>
    </row>
    <row r="1484" spans="1:12" s="121" customFormat="1" ht="84.95" customHeight="1">
      <c r="A1484" s="137">
        <f t="shared" si="26"/>
        <v>1484</v>
      </c>
      <c r="B1484" s="119">
        <v>44937.417361111111</v>
      </c>
      <c r="C1484" s="85" t="s">
        <v>3933</v>
      </c>
      <c r="D1484" s="85" t="s">
        <v>4128</v>
      </c>
      <c r="E1484" s="118" t="s">
        <v>5780</v>
      </c>
      <c r="F1484" s="119">
        <v>44952</v>
      </c>
      <c r="G1484" s="119">
        <v>44951</v>
      </c>
      <c r="H1484" s="120">
        <v>50000</v>
      </c>
      <c r="I1484" s="120">
        <v>80000</v>
      </c>
      <c r="J1484" s="85" t="s">
        <v>15</v>
      </c>
      <c r="K1484" s="85" t="s">
        <v>15</v>
      </c>
      <c r="L1484" s="85" t="s">
        <v>5781</v>
      </c>
    </row>
    <row r="1485" spans="1:12" s="121" customFormat="1" ht="84.95" customHeight="1">
      <c r="A1485" s="137">
        <f t="shared" si="26"/>
        <v>1485</v>
      </c>
      <c r="B1485" s="119">
        <v>44937.569444444445</v>
      </c>
      <c r="C1485" s="85" t="s">
        <v>4038</v>
      </c>
      <c r="D1485" s="85" t="s">
        <v>5782</v>
      </c>
      <c r="E1485" s="118" t="s">
        <v>5783</v>
      </c>
      <c r="F1485" s="119">
        <v>44952</v>
      </c>
      <c r="G1485" s="119">
        <v>44958</v>
      </c>
      <c r="H1485" s="120">
        <v>44200</v>
      </c>
      <c r="I1485" s="120">
        <v>44200</v>
      </c>
      <c r="J1485" s="85" t="s">
        <v>15</v>
      </c>
      <c r="K1485" s="85" t="s">
        <v>16</v>
      </c>
      <c r="L1485" s="85"/>
    </row>
    <row r="1486" spans="1:12" s="121" customFormat="1" ht="84.95" customHeight="1">
      <c r="A1486" s="137">
        <f t="shared" si="26"/>
        <v>1486</v>
      </c>
      <c r="B1486" s="119">
        <v>44957.515277777777</v>
      </c>
      <c r="C1486" s="85" t="s">
        <v>4178</v>
      </c>
      <c r="D1486" s="85" t="s">
        <v>2949</v>
      </c>
      <c r="E1486" s="85" t="s">
        <v>5784</v>
      </c>
      <c r="F1486" s="119">
        <f>B1486+14</f>
        <v>44971.515277777777</v>
      </c>
      <c r="G1486" s="119">
        <v>44952</v>
      </c>
      <c r="H1486" s="120">
        <v>75000</v>
      </c>
      <c r="I1486" s="120">
        <v>85000</v>
      </c>
      <c r="J1486" s="85" t="s">
        <v>15</v>
      </c>
      <c r="K1486" s="85" t="s">
        <v>16</v>
      </c>
      <c r="L1486" s="85"/>
    </row>
    <row r="1487" spans="1:12" s="121" customFormat="1" ht="84.95" customHeight="1">
      <c r="A1487" s="137">
        <f t="shared" si="26"/>
        <v>1487</v>
      </c>
      <c r="B1487" s="177">
        <v>44956.706944444442</v>
      </c>
      <c r="C1487" s="178" t="s">
        <v>4178</v>
      </c>
      <c r="D1487" s="178" t="s">
        <v>5785</v>
      </c>
      <c r="E1487" s="178" t="s">
        <v>5786</v>
      </c>
      <c r="F1487" s="177">
        <f>B1487+14</f>
        <v>44970.706944444442</v>
      </c>
      <c r="G1487" s="177">
        <v>44951</v>
      </c>
      <c r="H1487" s="179">
        <v>30000</v>
      </c>
      <c r="I1487" s="179">
        <v>40000</v>
      </c>
      <c r="J1487" s="178" t="s">
        <v>15</v>
      </c>
      <c r="K1487" s="178" t="s">
        <v>16</v>
      </c>
      <c r="L1487" s="178"/>
    </row>
    <row r="1488" spans="1:12" ht="42.75" customHeight="1">
      <c r="A1488" s="175">
        <f t="shared" si="26"/>
        <v>1488</v>
      </c>
      <c r="B1488" s="160">
        <v>44973</v>
      </c>
      <c r="C1488" s="152" t="s">
        <v>12</v>
      </c>
      <c r="D1488" s="152" t="s">
        <v>5787</v>
      </c>
      <c r="E1488" s="152" t="s">
        <v>5788</v>
      </c>
      <c r="F1488" s="160">
        <v>44988</v>
      </c>
      <c r="G1488" s="160">
        <v>44988</v>
      </c>
      <c r="H1488" s="161">
        <v>25000</v>
      </c>
      <c r="I1488" s="161">
        <v>30000</v>
      </c>
      <c r="J1488" s="152" t="s">
        <v>15</v>
      </c>
      <c r="K1488" s="152" t="s">
        <v>16</v>
      </c>
      <c r="L1488" s="152"/>
    </row>
    <row r="1489" spans="1:12" ht="42.75" customHeight="1">
      <c r="A1489" s="175">
        <f t="shared" si="26"/>
        <v>1489</v>
      </c>
      <c r="B1489" s="160">
        <v>44973</v>
      </c>
      <c r="C1489" s="152" t="s">
        <v>12</v>
      </c>
      <c r="D1489" s="152" t="s">
        <v>2296</v>
      </c>
      <c r="E1489" s="152" t="s">
        <v>5789</v>
      </c>
      <c r="F1489" s="160">
        <v>44988</v>
      </c>
      <c r="G1489" s="160">
        <v>44987</v>
      </c>
      <c r="H1489" s="161">
        <v>25000</v>
      </c>
      <c r="I1489" s="161">
        <v>50000</v>
      </c>
      <c r="J1489" s="152" t="s">
        <v>15</v>
      </c>
      <c r="K1489" s="152" t="s">
        <v>16</v>
      </c>
      <c r="L1489" s="152"/>
    </row>
    <row r="1490" spans="1:12" ht="42.75" customHeight="1">
      <c r="A1490" s="175">
        <f t="shared" si="26"/>
        <v>1490</v>
      </c>
      <c r="B1490" s="160">
        <v>44973</v>
      </c>
      <c r="C1490" s="152" t="s">
        <v>500</v>
      </c>
      <c r="D1490" s="152" t="s">
        <v>562</v>
      </c>
      <c r="E1490" s="152" t="s">
        <v>5790</v>
      </c>
      <c r="F1490" s="160">
        <v>44988</v>
      </c>
      <c r="G1490" s="160">
        <v>44475</v>
      </c>
      <c r="H1490" s="161">
        <v>70000</v>
      </c>
      <c r="I1490" s="161">
        <v>90000</v>
      </c>
      <c r="J1490" s="152" t="s">
        <v>15</v>
      </c>
      <c r="K1490" s="152" t="s">
        <v>16</v>
      </c>
      <c r="L1490" s="152"/>
    </row>
    <row r="1491" spans="1:12" ht="42.75" customHeight="1">
      <c r="A1491" s="175">
        <f t="shared" si="26"/>
        <v>1491</v>
      </c>
      <c r="B1491" s="160">
        <v>44973</v>
      </c>
      <c r="C1491" s="152" t="s">
        <v>500</v>
      </c>
      <c r="D1491" s="152" t="s">
        <v>571</v>
      </c>
      <c r="E1491" s="152" t="s">
        <v>4440</v>
      </c>
      <c r="F1491" s="160">
        <v>44988</v>
      </c>
      <c r="G1491" s="160">
        <v>44294</v>
      </c>
      <c r="H1491" s="161">
        <v>25000</v>
      </c>
      <c r="I1491" s="161">
        <v>30000</v>
      </c>
      <c r="J1491" s="152" t="s">
        <v>15</v>
      </c>
      <c r="K1491" s="152" t="s">
        <v>16</v>
      </c>
      <c r="L1491" s="152"/>
    </row>
    <row r="1492" spans="1:12" ht="42.75" customHeight="1">
      <c r="A1492" s="175">
        <f t="shared" si="26"/>
        <v>1492</v>
      </c>
      <c r="B1492" s="160">
        <v>44973</v>
      </c>
      <c r="C1492" s="152" t="s">
        <v>500</v>
      </c>
      <c r="D1492" s="152" t="s">
        <v>534</v>
      </c>
      <c r="E1492" s="152" t="s">
        <v>5791</v>
      </c>
      <c r="F1492" s="160">
        <v>44988</v>
      </c>
      <c r="G1492" s="160">
        <v>44409</v>
      </c>
      <c r="H1492" s="161">
        <v>50000</v>
      </c>
      <c r="I1492" s="161">
        <v>70000</v>
      </c>
      <c r="J1492" s="152" t="s">
        <v>15</v>
      </c>
      <c r="K1492" s="152" t="s">
        <v>16</v>
      </c>
      <c r="L1492" s="152"/>
    </row>
    <row r="1493" spans="1:12" ht="42.75" customHeight="1">
      <c r="A1493" s="175">
        <f t="shared" si="26"/>
        <v>1493</v>
      </c>
      <c r="B1493" s="160">
        <v>44973</v>
      </c>
      <c r="C1493" s="152" t="s">
        <v>500</v>
      </c>
      <c r="D1493" s="152" t="s">
        <v>544</v>
      </c>
      <c r="E1493" s="152" t="s">
        <v>5792</v>
      </c>
      <c r="F1493" s="160">
        <v>44988</v>
      </c>
      <c r="G1493" s="160">
        <v>44420</v>
      </c>
      <c r="H1493" s="161">
        <v>50000</v>
      </c>
      <c r="I1493" s="161">
        <v>100000</v>
      </c>
      <c r="J1493" s="152" t="s">
        <v>15</v>
      </c>
      <c r="K1493" s="152" t="s">
        <v>16</v>
      </c>
      <c r="L1493" s="152"/>
    </row>
    <row r="1494" spans="1:12" ht="42.75" customHeight="1">
      <c r="A1494" s="175">
        <f t="shared" si="26"/>
        <v>1494</v>
      </c>
      <c r="B1494" s="160">
        <v>44973</v>
      </c>
      <c r="C1494" s="152" t="s">
        <v>500</v>
      </c>
      <c r="D1494" s="152" t="s">
        <v>2966</v>
      </c>
      <c r="E1494" s="152" t="s">
        <v>5792</v>
      </c>
      <c r="F1494" s="160">
        <v>44988</v>
      </c>
      <c r="G1494" s="160">
        <v>44403</v>
      </c>
      <c r="H1494" s="161">
        <v>25000</v>
      </c>
      <c r="I1494" s="161">
        <v>40000</v>
      </c>
      <c r="J1494" s="152" t="s">
        <v>15</v>
      </c>
      <c r="K1494" s="152" t="s">
        <v>16</v>
      </c>
      <c r="L1494" s="152"/>
    </row>
    <row r="1495" spans="1:12" ht="42.75" customHeight="1">
      <c r="A1495" s="175">
        <f t="shared" ref="A1495:A1558" si="27">ROW(A1495)</f>
        <v>1495</v>
      </c>
      <c r="B1495" s="160">
        <v>44984</v>
      </c>
      <c r="C1495" s="152" t="s">
        <v>500</v>
      </c>
      <c r="D1495" s="152" t="s">
        <v>532</v>
      </c>
      <c r="E1495" s="152" t="s">
        <v>4827</v>
      </c>
      <c r="F1495" s="160">
        <v>44998</v>
      </c>
      <c r="G1495" s="160">
        <v>44986</v>
      </c>
      <c r="H1495" s="161">
        <v>90000</v>
      </c>
      <c r="I1495" s="161">
        <v>150000</v>
      </c>
      <c r="J1495" s="152" t="s">
        <v>19</v>
      </c>
      <c r="K1495" s="152" t="s">
        <v>16</v>
      </c>
      <c r="L1495" s="152"/>
    </row>
    <row r="1496" spans="1:12" ht="42.75" customHeight="1">
      <c r="A1496" s="175">
        <f t="shared" si="27"/>
        <v>1496</v>
      </c>
      <c r="B1496" s="160">
        <v>44979</v>
      </c>
      <c r="C1496" s="152" t="s">
        <v>583</v>
      </c>
      <c r="D1496" s="152" t="s">
        <v>5793</v>
      </c>
      <c r="E1496" s="152" t="s">
        <v>5794</v>
      </c>
      <c r="F1496" s="160">
        <v>44993</v>
      </c>
      <c r="G1496" s="160">
        <v>44918</v>
      </c>
      <c r="H1496" s="161">
        <v>130175</v>
      </c>
      <c r="I1496" s="161">
        <v>135000</v>
      </c>
      <c r="J1496" s="152" t="s">
        <v>37</v>
      </c>
      <c r="K1496" s="152" t="s">
        <v>16</v>
      </c>
      <c r="L1496" s="152"/>
    </row>
    <row r="1497" spans="1:12" ht="42.75" customHeight="1">
      <c r="A1497" s="175">
        <f t="shared" si="27"/>
        <v>1497</v>
      </c>
      <c r="B1497" s="160">
        <v>44959</v>
      </c>
      <c r="C1497" s="152" t="s">
        <v>1031</v>
      </c>
      <c r="D1497" s="152" t="s">
        <v>5795</v>
      </c>
      <c r="E1497" s="152" t="s">
        <v>5796</v>
      </c>
      <c r="F1497" s="160">
        <v>44973</v>
      </c>
      <c r="G1497" s="160">
        <v>44879</v>
      </c>
      <c r="H1497" s="161">
        <v>40000</v>
      </c>
      <c r="I1497" s="161">
        <v>40000</v>
      </c>
      <c r="J1497" s="152" t="s">
        <v>51</v>
      </c>
      <c r="K1497" s="152" t="s">
        <v>16</v>
      </c>
      <c r="L1497" s="152"/>
    </row>
    <row r="1498" spans="1:12" ht="42.75" customHeight="1">
      <c r="A1498" s="175">
        <f t="shared" si="27"/>
        <v>1498</v>
      </c>
      <c r="B1498" s="160">
        <v>44971</v>
      </c>
      <c r="C1498" s="152" t="s">
        <v>1031</v>
      </c>
      <c r="D1498" s="152" t="s">
        <v>67</v>
      </c>
      <c r="E1498" s="152" t="s">
        <v>5797</v>
      </c>
      <c r="F1498" s="160">
        <v>44986</v>
      </c>
      <c r="G1498" s="160">
        <v>44395</v>
      </c>
      <c r="H1498" s="161">
        <v>26074</v>
      </c>
      <c r="I1498" s="161">
        <v>26074</v>
      </c>
      <c r="J1498" s="152" t="s">
        <v>37</v>
      </c>
      <c r="K1498" s="152" t="s">
        <v>16</v>
      </c>
      <c r="L1498" s="152"/>
    </row>
    <row r="1499" spans="1:12" ht="42.75" customHeight="1">
      <c r="A1499" s="175">
        <f t="shared" si="27"/>
        <v>1499</v>
      </c>
      <c r="B1499" s="160">
        <v>44967</v>
      </c>
      <c r="C1499" s="152" t="s">
        <v>1031</v>
      </c>
      <c r="D1499" s="152" t="s">
        <v>5798</v>
      </c>
      <c r="E1499" s="152" t="s">
        <v>5799</v>
      </c>
      <c r="F1499" s="160">
        <v>44984</v>
      </c>
      <c r="G1499" s="160">
        <v>44393</v>
      </c>
      <c r="H1499" s="161">
        <v>25000</v>
      </c>
      <c r="I1499" s="161">
        <v>32743</v>
      </c>
      <c r="J1499" s="152" t="s">
        <v>51</v>
      </c>
      <c r="K1499" s="152" t="s">
        <v>16</v>
      </c>
      <c r="L1499" s="152"/>
    </row>
    <row r="1500" spans="1:12" ht="42.75" customHeight="1">
      <c r="A1500" s="175">
        <f t="shared" si="27"/>
        <v>1500</v>
      </c>
      <c r="B1500" s="160">
        <v>44967</v>
      </c>
      <c r="C1500" s="152" t="s">
        <v>1031</v>
      </c>
      <c r="D1500" s="152" t="s">
        <v>5800</v>
      </c>
      <c r="E1500" s="152" t="s">
        <v>5801</v>
      </c>
      <c r="F1500" s="160">
        <v>44984</v>
      </c>
      <c r="G1500" s="160">
        <v>44411</v>
      </c>
      <c r="H1500" s="161">
        <v>38127</v>
      </c>
      <c r="I1500" s="161">
        <v>38127</v>
      </c>
      <c r="J1500" s="152" t="s">
        <v>51</v>
      </c>
      <c r="K1500" s="152" t="s">
        <v>16</v>
      </c>
      <c r="L1500" s="152"/>
    </row>
    <row r="1501" spans="1:12" ht="42.75" customHeight="1">
      <c r="A1501" s="175">
        <f t="shared" si="27"/>
        <v>1501</v>
      </c>
      <c r="B1501" s="160">
        <v>44967</v>
      </c>
      <c r="C1501" s="152" t="s">
        <v>1031</v>
      </c>
      <c r="D1501" s="152" t="s">
        <v>1022</v>
      </c>
      <c r="E1501" s="152" t="s">
        <v>5802</v>
      </c>
      <c r="F1501" s="160">
        <v>44984</v>
      </c>
      <c r="G1501" s="160">
        <v>44761</v>
      </c>
      <c r="H1501" s="161">
        <v>300000</v>
      </c>
      <c r="I1501" s="161">
        <v>314950</v>
      </c>
      <c r="J1501" s="152" t="s">
        <v>19</v>
      </c>
      <c r="K1501" s="152" t="s">
        <v>16</v>
      </c>
      <c r="L1501" s="152"/>
    </row>
    <row r="1502" spans="1:12" ht="42.75" customHeight="1">
      <c r="A1502" s="175">
        <f t="shared" si="27"/>
        <v>1502</v>
      </c>
      <c r="B1502" s="160">
        <v>44967</v>
      </c>
      <c r="C1502" s="152" t="s">
        <v>1031</v>
      </c>
      <c r="D1502" s="152" t="s">
        <v>1373</v>
      </c>
      <c r="E1502" s="152" t="s">
        <v>5803</v>
      </c>
      <c r="F1502" s="160">
        <v>44984</v>
      </c>
      <c r="G1502" s="160">
        <v>44805</v>
      </c>
      <c r="H1502" s="161">
        <v>25000</v>
      </c>
      <c r="I1502" s="161">
        <v>35000</v>
      </c>
      <c r="J1502" s="152" t="s">
        <v>15</v>
      </c>
      <c r="K1502" s="152" t="s">
        <v>16</v>
      </c>
      <c r="L1502" s="152"/>
    </row>
    <row r="1503" spans="1:12" ht="42.75" customHeight="1">
      <c r="A1503" s="175">
        <f t="shared" si="27"/>
        <v>1503</v>
      </c>
      <c r="B1503" s="160">
        <v>44967</v>
      </c>
      <c r="C1503" s="152" t="s">
        <v>1031</v>
      </c>
      <c r="D1503" s="152" t="s">
        <v>1001</v>
      </c>
      <c r="E1503" s="152" t="s">
        <v>5804</v>
      </c>
      <c r="F1503" s="160">
        <v>44984</v>
      </c>
      <c r="G1503" s="160">
        <v>44393</v>
      </c>
      <c r="H1503" s="161">
        <v>57629</v>
      </c>
      <c r="I1503" s="161">
        <v>57629</v>
      </c>
      <c r="J1503" s="152" t="s">
        <v>37</v>
      </c>
      <c r="K1503" s="152" t="s">
        <v>16</v>
      </c>
      <c r="L1503" s="152"/>
    </row>
    <row r="1504" spans="1:12" ht="42.75" customHeight="1">
      <c r="A1504" s="175">
        <f t="shared" si="27"/>
        <v>1504</v>
      </c>
      <c r="B1504" s="160">
        <v>44967</v>
      </c>
      <c r="C1504" s="152" t="s">
        <v>1031</v>
      </c>
      <c r="D1504" s="152" t="s">
        <v>3214</v>
      </c>
      <c r="E1504" s="152" t="s">
        <v>996</v>
      </c>
      <c r="F1504" s="160">
        <v>44984</v>
      </c>
      <c r="G1504" s="160">
        <v>44775</v>
      </c>
      <c r="H1504" s="161">
        <v>134603</v>
      </c>
      <c r="I1504" s="161">
        <v>250000</v>
      </c>
      <c r="J1504" s="152" t="s">
        <v>19</v>
      </c>
      <c r="K1504" s="152" t="s">
        <v>16</v>
      </c>
      <c r="L1504" s="152"/>
    </row>
    <row r="1505" spans="1:12" ht="42.75" customHeight="1">
      <c r="A1505" s="175">
        <f t="shared" si="27"/>
        <v>1505</v>
      </c>
      <c r="B1505" s="160">
        <v>44978</v>
      </c>
      <c r="C1505" s="152" t="s">
        <v>1086</v>
      </c>
      <c r="D1505" s="152" t="s">
        <v>76</v>
      </c>
      <c r="E1505" s="152" t="s">
        <v>4879</v>
      </c>
      <c r="F1505" s="160">
        <v>44992</v>
      </c>
      <c r="G1505" s="160">
        <v>44743</v>
      </c>
      <c r="H1505" s="161">
        <v>25000</v>
      </c>
      <c r="I1505" s="161">
        <v>80000</v>
      </c>
      <c r="J1505" s="152" t="s">
        <v>19</v>
      </c>
      <c r="K1505" s="152" t="s">
        <v>16</v>
      </c>
      <c r="L1505" s="152"/>
    </row>
    <row r="1506" spans="1:12" ht="42.75" customHeight="1">
      <c r="A1506" s="175">
        <f t="shared" si="27"/>
        <v>1506</v>
      </c>
      <c r="B1506" s="160">
        <v>44978</v>
      </c>
      <c r="C1506" s="152" t="s">
        <v>1086</v>
      </c>
      <c r="D1506" s="152" t="s">
        <v>1096</v>
      </c>
      <c r="E1506" s="152" t="s">
        <v>789</v>
      </c>
      <c r="F1506" s="160">
        <v>44992</v>
      </c>
      <c r="G1506" s="160">
        <v>44743</v>
      </c>
      <c r="H1506" s="161">
        <v>253175</v>
      </c>
      <c r="I1506" s="161">
        <v>300000</v>
      </c>
      <c r="J1506" s="152" t="s">
        <v>19</v>
      </c>
      <c r="K1506" s="152" t="s">
        <v>16</v>
      </c>
      <c r="L1506" s="152"/>
    </row>
    <row r="1507" spans="1:12" ht="42.75" customHeight="1">
      <c r="A1507" s="175">
        <f t="shared" si="27"/>
        <v>1507</v>
      </c>
      <c r="B1507" s="160">
        <v>44964</v>
      </c>
      <c r="C1507" s="152" t="s">
        <v>1276</v>
      </c>
      <c r="D1507" s="152" t="s">
        <v>1329</v>
      </c>
      <c r="E1507" s="152" t="s">
        <v>5805</v>
      </c>
      <c r="F1507" s="160">
        <v>44979</v>
      </c>
      <c r="G1507" s="160">
        <v>44980</v>
      </c>
      <c r="H1507" s="161">
        <v>25000</v>
      </c>
      <c r="I1507" s="161">
        <v>60000</v>
      </c>
      <c r="J1507" s="152" t="s">
        <v>15</v>
      </c>
      <c r="K1507" s="152" t="s">
        <v>16</v>
      </c>
      <c r="L1507" s="152"/>
    </row>
    <row r="1508" spans="1:12" ht="42.75" customHeight="1">
      <c r="A1508" s="175">
        <f t="shared" si="27"/>
        <v>1508</v>
      </c>
      <c r="B1508" s="160">
        <v>44972</v>
      </c>
      <c r="C1508" s="152" t="s">
        <v>1276</v>
      </c>
      <c r="D1508" s="152" t="s">
        <v>1337</v>
      </c>
      <c r="E1508" s="152" t="s">
        <v>1841</v>
      </c>
      <c r="F1508" s="160">
        <v>44987</v>
      </c>
      <c r="G1508" s="160">
        <v>44742</v>
      </c>
      <c r="H1508" s="161">
        <v>25000</v>
      </c>
      <c r="I1508" s="161">
        <v>27749</v>
      </c>
      <c r="J1508" s="152" t="s">
        <v>51</v>
      </c>
      <c r="K1508" s="152" t="s">
        <v>16</v>
      </c>
      <c r="L1508" s="152"/>
    </row>
    <row r="1509" spans="1:12" ht="42.75" customHeight="1">
      <c r="A1509" s="175">
        <f t="shared" si="27"/>
        <v>1509</v>
      </c>
      <c r="B1509" s="160">
        <v>44972</v>
      </c>
      <c r="C1509" s="152" t="s">
        <v>1276</v>
      </c>
      <c r="D1509" s="152" t="s">
        <v>2472</v>
      </c>
      <c r="E1509" s="152" t="s">
        <v>619</v>
      </c>
      <c r="F1509" s="160">
        <v>44987</v>
      </c>
      <c r="G1509" s="160">
        <v>44718</v>
      </c>
      <c r="H1509" s="161">
        <v>25000</v>
      </c>
      <c r="I1509" s="161">
        <v>37290</v>
      </c>
      <c r="J1509" s="152" t="s">
        <v>51</v>
      </c>
      <c r="K1509" s="152" t="s">
        <v>16</v>
      </c>
      <c r="L1509" s="152"/>
    </row>
    <row r="1510" spans="1:12" ht="42.75" customHeight="1">
      <c r="A1510" s="175">
        <f t="shared" si="27"/>
        <v>1510</v>
      </c>
      <c r="B1510" s="160">
        <v>44972</v>
      </c>
      <c r="C1510" s="152" t="s">
        <v>1276</v>
      </c>
      <c r="D1510" s="152" t="s">
        <v>5806</v>
      </c>
      <c r="E1510" s="152" t="s">
        <v>5807</v>
      </c>
      <c r="F1510" s="152"/>
      <c r="G1510" s="160">
        <v>44988</v>
      </c>
      <c r="H1510" s="161">
        <v>150000</v>
      </c>
      <c r="I1510" s="161">
        <v>200000</v>
      </c>
      <c r="J1510" s="152" t="s">
        <v>15</v>
      </c>
      <c r="K1510" s="152" t="s">
        <v>16</v>
      </c>
      <c r="L1510" s="152"/>
    </row>
    <row r="1511" spans="1:12" ht="42.75" customHeight="1">
      <c r="A1511" s="175">
        <f t="shared" si="27"/>
        <v>1511</v>
      </c>
      <c r="B1511" s="160">
        <v>44972</v>
      </c>
      <c r="C1511" s="152" t="s">
        <v>1400</v>
      </c>
      <c r="D1511" s="152" t="s">
        <v>1329</v>
      </c>
      <c r="E1511" s="152" t="s">
        <v>5808</v>
      </c>
      <c r="F1511" s="160">
        <v>44987</v>
      </c>
      <c r="G1511" s="160">
        <v>44988</v>
      </c>
      <c r="H1511" s="161">
        <v>26000</v>
      </c>
      <c r="I1511" s="161">
        <v>47500</v>
      </c>
      <c r="J1511" s="152" t="s">
        <v>153</v>
      </c>
      <c r="K1511" s="152" t="s">
        <v>16</v>
      </c>
      <c r="L1511" s="152"/>
    </row>
    <row r="1512" spans="1:12" ht="42.75" customHeight="1">
      <c r="A1512" s="175">
        <f t="shared" si="27"/>
        <v>1512</v>
      </c>
      <c r="B1512" s="160">
        <v>44960</v>
      </c>
      <c r="C1512" s="152" t="s">
        <v>5644</v>
      </c>
      <c r="D1512" s="152" t="s">
        <v>5649</v>
      </c>
      <c r="E1512" s="152" t="s">
        <v>5809</v>
      </c>
      <c r="F1512" s="160">
        <v>44974</v>
      </c>
      <c r="G1512" s="160">
        <v>44406</v>
      </c>
      <c r="H1512" s="161">
        <v>150000</v>
      </c>
      <c r="I1512" s="161">
        <v>330000</v>
      </c>
      <c r="J1512" s="152" t="s">
        <v>153</v>
      </c>
      <c r="K1512" s="152" t="s">
        <v>16</v>
      </c>
      <c r="L1512" s="152"/>
    </row>
    <row r="1513" spans="1:12" ht="42.75" customHeight="1">
      <c r="A1513" s="175">
        <f t="shared" si="27"/>
        <v>1513</v>
      </c>
      <c r="B1513" s="160">
        <v>44959</v>
      </c>
      <c r="C1513" s="152" t="s">
        <v>5644</v>
      </c>
      <c r="D1513" s="152" t="s">
        <v>76</v>
      </c>
      <c r="E1513" s="152" t="s">
        <v>5810</v>
      </c>
      <c r="F1513" s="160">
        <v>44974</v>
      </c>
      <c r="G1513" s="160">
        <v>44743</v>
      </c>
      <c r="H1513" s="161">
        <v>61680</v>
      </c>
      <c r="I1513" s="161">
        <v>61680</v>
      </c>
      <c r="J1513" s="152" t="s">
        <v>15</v>
      </c>
      <c r="K1513" s="152" t="s">
        <v>16</v>
      </c>
      <c r="L1513" s="152"/>
    </row>
    <row r="1514" spans="1:12" ht="42.75" customHeight="1">
      <c r="A1514" s="175">
        <f t="shared" si="27"/>
        <v>1514</v>
      </c>
      <c r="B1514" s="160">
        <v>44963</v>
      </c>
      <c r="C1514" s="152" t="s">
        <v>1665</v>
      </c>
      <c r="D1514" s="152" t="s">
        <v>5811</v>
      </c>
      <c r="E1514" s="152" t="s">
        <v>5812</v>
      </c>
      <c r="F1514" s="160">
        <v>44978</v>
      </c>
      <c r="G1514" s="160">
        <v>44984</v>
      </c>
      <c r="H1514" s="161">
        <v>25000</v>
      </c>
      <c r="I1514" s="161">
        <v>30000</v>
      </c>
      <c r="J1514" s="152" t="s">
        <v>15</v>
      </c>
      <c r="K1514" s="152" t="s">
        <v>16</v>
      </c>
      <c r="L1514" s="152"/>
    </row>
    <row r="1515" spans="1:12" ht="42.75" customHeight="1">
      <c r="A1515" s="175">
        <f t="shared" si="27"/>
        <v>1515</v>
      </c>
      <c r="B1515" s="160">
        <v>44966</v>
      </c>
      <c r="C1515" s="152" t="s">
        <v>1665</v>
      </c>
      <c r="D1515" s="152" t="s">
        <v>5160</v>
      </c>
      <c r="E1515" s="152" t="s">
        <v>5813</v>
      </c>
      <c r="F1515" s="160">
        <v>44981</v>
      </c>
      <c r="G1515" s="160">
        <v>44959</v>
      </c>
      <c r="H1515" s="161">
        <v>25000</v>
      </c>
      <c r="I1515" s="161">
        <v>60000</v>
      </c>
      <c r="J1515" s="152" t="s">
        <v>51</v>
      </c>
      <c r="K1515" s="152" t="s">
        <v>16</v>
      </c>
      <c r="L1515" s="152"/>
    </row>
    <row r="1516" spans="1:12" ht="42.75" customHeight="1">
      <c r="A1516" s="175">
        <f t="shared" si="27"/>
        <v>1516</v>
      </c>
      <c r="B1516" s="160">
        <v>44965</v>
      </c>
      <c r="C1516" s="152" t="s">
        <v>1665</v>
      </c>
      <c r="D1516" s="152" t="s">
        <v>3013</v>
      </c>
      <c r="E1516" s="152" t="s">
        <v>5814</v>
      </c>
      <c r="F1516" s="160">
        <v>44980</v>
      </c>
      <c r="G1516" s="160">
        <v>44377</v>
      </c>
      <c r="H1516" s="161">
        <v>25000</v>
      </c>
      <c r="I1516" s="161">
        <v>35000</v>
      </c>
      <c r="J1516" s="152" t="s">
        <v>51</v>
      </c>
      <c r="K1516" s="152" t="s">
        <v>16</v>
      </c>
      <c r="L1516" s="152"/>
    </row>
    <row r="1517" spans="1:12" ht="42.75" customHeight="1">
      <c r="A1517" s="175">
        <f t="shared" si="27"/>
        <v>1517</v>
      </c>
      <c r="B1517" s="160">
        <v>44965</v>
      </c>
      <c r="C1517" s="152" t="s">
        <v>1665</v>
      </c>
      <c r="D1517" s="152" t="s">
        <v>1703</v>
      </c>
      <c r="E1517" s="152" t="s">
        <v>5815</v>
      </c>
      <c r="F1517" s="160">
        <v>44980</v>
      </c>
      <c r="G1517" s="160">
        <v>44377</v>
      </c>
      <c r="H1517" s="161">
        <v>25000</v>
      </c>
      <c r="I1517" s="161">
        <v>45000</v>
      </c>
      <c r="J1517" s="152" t="s">
        <v>51</v>
      </c>
      <c r="K1517" s="152" t="s">
        <v>16</v>
      </c>
      <c r="L1517" s="152"/>
    </row>
    <row r="1518" spans="1:12" ht="42.75" customHeight="1">
      <c r="A1518" s="175">
        <f t="shared" si="27"/>
        <v>1518</v>
      </c>
      <c r="B1518" s="160">
        <v>44965</v>
      </c>
      <c r="C1518" s="152" t="s">
        <v>1665</v>
      </c>
      <c r="D1518" s="152" t="s">
        <v>361</v>
      </c>
      <c r="E1518" s="152" t="s">
        <v>5816</v>
      </c>
      <c r="F1518" s="160">
        <v>44980</v>
      </c>
      <c r="G1518" s="160">
        <v>44440</v>
      </c>
      <c r="H1518" s="161">
        <v>1000000</v>
      </c>
      <c r="I1518" s="161">
        <v>1300000</v>
      </c>
      <c r="J1518" s="152" t="s">
        <v>19</v>
      </c>
      <c r="K1518" s="152" t="s">
        <v>16</v>
      </c>
      <c r="L1518" s="152"/>
    </row>
    <row r="1519" spans="1:12" ht="42.75" customHeight="1">
      <c r="A1519" s="175">
        <f t="shared" si="27"/>
        <v>1519</v>
      </c>
      <c r="B1519" s="160">
        <v>44965</v>
      </c>
      <c r="C1519" s="152" t="s">
        <v>1665</v>
      </c>
      <c r="D1519" s="152" t="s">
        <v>179</v>
      </c>
      <c r="E1519" s="152" t="s">
        <v>940</v>
      </c>
      <c r="F1519" s="160">
        <v>44980</v>
      </c>
      <c r="G1519" s="160">
        <v>44438</v>
      </c>
      <c r="H1519" s="161">
        <v>25000</v>
      </c>
      <c r="I1519" s="161">
        <v>30000</v>
      </c>
      <c r="J1519" s="152" t="s">
        <v>216</v>
      </c>
      <c r="K1519" s="152" t="s">
        <v>16</v>
      </c>
      <c r="L1519" s="152"/>
    </row>
    <row r="1520" spans="1:12" ht="42.75" customHeight="1">
      <c r="A1520" s="175">
        <f t="shared" si="27"/>
        <v>1520</v>
      </c>
      <c r="B1520" s="160">
        <v>44965</v>
      </c>
      <c r="C1520" s="152" t="s">
        <v>1665</v>
      </c>
      <c r="D1520" s="152" t="s">
        <v>374</v>
      </c>
      <c r="E1520" s="152" t="s">
        <v>5457</v>
      </c>
      <c r="F1520" s="160">
        <v>44980</v>
      </c>
      <c r="G1520" s="160">
        <v>44438</v>
      </c>
      <c r="H1520" s="161">
        <v>45000</v>
      </c>
      <c r="I1520" s="161">
        <v>50000</v>
      </c>
      <c r="J1520" s="152" t="s">
        <v>19</v>
      </c>
      <c r="K1520" s="152" t="s">
        <v>16</v>
      </c>
      <c r="L1520" s="152"/>
    </row>
    <row r="1521" spans="1:12" ht="42.75" customHeight="1">
      <c r="A1521" s="175">
        <f t="shared" si="27"/>
        <v>1521</v>
      </c>
      <c r="B1521" s="160">
        <v>44965</v>
      </c>
      <c r="C1521" s="152" t="s">
        <v>1665</v>
      </c>
      <c r="D1521" s="152" t="s">
        <v>188</v>
      </c>
      <c r="E1521" s="152" t="s">
        <v>5817</v>
      </c>
      <c r="F1521" s="160">
        <v>44980</v>
      </c>
      <c r="G1521" s="160">
        <v>44438</v>
      </c>
      <c r="H1521" s="161">
        <v>55000</v>
      </c>
      <c r="I1521" s="161">
        <v>60000</v>
      </c>
      <c r="J1521" s="152" t="s">
        <v>19</v>
      </c>
      <c r="K1521" s="152" t="s">
        <v>16</v>
      </c>
      <c r="L1521" s="152"/>
    </row>
    <row r="1522" spans="1:12" ht="42.75" customHeight="1">
      <c r="A1522" s="175">
        <f t="shared" si="27"/>
        <v>1522</v>
      </c>
      <c r="B1522" s="160">
        <v>44965</v>
      </c>
      <c r="C1522" s="152" t="s">
        <v>1665</v>
      </c>
      <c r="D1522" s="152" t="s">
        <v>225</v>
      </c>
      <c r="E1522" s="152" t="s">
        <v>5818</v>
      </c>
      <c r="F1522" s="160">
        <v>44980</v>
      </c>
      <c r="G1522" s="160">
        <v>44438</v>
      </c>
      <c r="H1522" s="161">
        <v>90000</v>
      </c>
      <c r="I1522" s="161">
        <v>95000</v>
      </c>
      <c r="J1522" s="152" t="s">
        <v>19</v>
      </c>
      <c r="K1522" s="152" t="s">
        <v>16</v>
      </c>
      <c r="L1522" s="152"/>
    </row>
    <row r="1523" spans="1:12" ht="42.75" customHeight="1">
      <c r="A1523" s="175">
        <f t="shared" si="27"/>
        <v>1523</v>
      </c>
      <c r="B1523" s="160">
        <v>44965</v>
      </c>
      <c r="C1523" s="152" t="s">
        <v>1665</v>
      </c>
      <c r="D1523" s="152" t="s">
        <v>1707</v>
      </c>
      <c r="E1523" s="152" t="s">
        <v>5819</v>
      </c>
      <c r="F1523" s="160">
        <v>44980</v>
      </c>
      <c r="G1523" s="160">
        <v>44438</v>
      </c>
      <c r="H1523" s="161">
        <v>25000</v>
      </c>
      <c r="I1523" s="161">
        <v>30000</v>
      </c>
      <c r="J1523" s="152" t="s">
        <v>19</v>
      </c>
      <c r="K1523" s="152" t="s">
        <v>16</v>
      </c>
      <c r="L1523" s="152"/>
    </row>
    <row r="1524" spans="1:12" ht="42.75" customHeight="1">
      <c r="A1524" s="175">
        <f t="shared" si="27"/>
        <v>1524</v>
      </c>
      <c r="B1524" s="160">
        <v>44965</v>
      </c>
      <c r="C1524" s="152" t="s">
        <v>1665</v>
      </c>
      <c r="D1524" s="152" t="s">
        <v>514</v>
      </c>
      <c r="E1524" s="152" t="s">
        <v>5820</v>
      </c>
      <c r="F1524" s="160">
        <v>44980</v>
      </c>
      <c r="G1524" s="160">
        <v>44438</v>
      </c>
      <c r="H1524" s="161">
        <v>25000</v>
      </c>
      <c r="I1524" s="161">
        <v>30000</v>
      </c>
      <c r="J1524" s="152" t="s">
        <v>19</v>
      </c>
      <c r="K1524" s="152" t="s">
        <v>16</v>
      </c>
      <c r="L1524" s="152"/>
    </row>
    <row r="1525" spans="1:12" ht="42.75" customHeight="1">
      <c r="A1525" s="175">
        <f t="shared" si="27"/>
        <v>1525</v>
      </c>
      <c r="B1525" s="160">
        <v>44965</v>
      </c>
      <c r="C1525" s="152" t="s">
        <v>1665</v>
      </c>
      <c r="D1525" s="152" t="s">
        <v>1694</v>
      </c>
      <c r="E1525" s="152" t="s">
        <v>5821</v>
      </c>
      <c r="F1525" s="160">
        <v>44980</v>
      </c>
      <c r="G1525" s="160">
        <v>44438</v>
      </c>
      <c r="H1525" s="161">
        <v>25000</v>
      </c>
      <c r="I1525" s="161">
        <v>35000</v>
      </c>
      <c r="J1525" s="152" t="s">
        <v>37</v>
      </c>
      <c r="K1525" s="152" t="s">
        <v>16</v>
      </c>
      <c r="L1525" s="152"/>
    </row>
    <row r="1526" spans="1:12" ht="42.75" customHeight="1">
      <c r="A1526" s="175">
        <f t="shared" si="27"/>
        <v>1526</v>
      </c>
      <c r="B1526" s="160">
        <v>44965</v>
      </c>
      <c r="C1526" s="152" t="s">
        <v>1665</v>
      </c>
      <c r="D1526" s="152" t="s">
        <v>5119</v>
      </c>
      <c r="E1526" s="152" t="s">
        <v>5822</v>
      </c>
      <c r="F1526" s="160">
        <v>44980</v>
      </c>
      <c r="G1526" s="160">
        <v>44802</v>
      </c>
      <c r="H1526" s="161">
        <v>25000</v>
      </c>
      <c r="I1526" s="161">
        <v>30000</v>
      </c>
      <c r="J1526" s="152" t="s">
        <v>37</v>
      </c>
      <c r="K1526" s="152" t="s">
        <v>16</v>
      </c>
      <c r="L1526" s="152"/>
    </row>
    <row r="1527" spans="1:12" ht="42.75" customHeight="1">
      <c r="A1527" s="175">
        <f t="shared" si="27"/>
        <v>1527</v>
      </c>
      <c r="B1527" s="160">
        <v>44965</v>
      </c>
      <c r="C1527" s="152" t="s">
        <v>1665</v>
      </c>
      <c r="D1527" s="152" t="s">
        <v>2630</v>
      </c>
      <c r="E1527" s="152" t="s">
        <v>5823</v>
      </c>
      <c r="F1527" s="160">
        <v>44980</v>
      </c>
      <c r="G1527" s="160">
        <v>44438</v>
      </c>
      <c r="H1527" s="161">
        <v>80000</v>
      </c>
      <c r="I1527" s="161">
        <v>85000</v>
      </c>
      <c r="J1527" s="152" t="s">
        <v>19</v>
      </c>
      <c r="K1527" s="152" t="s">
        <v>16</v>
      </c>
      <c r="L1527" s="152"/>
    </row>
    <row r="1528" spans="1:12" ht="42.75" customHeight="1">
      <c r="A1528" s="175">
        <f t="shared" si="27"/>
        <v>1528</v>
      </c>
      <c r="B1528" s="160">
        <v>44965</v>
      </c>
      <c r="C1528" s="152" t="s">
        <v>1665</v>
      </c>
      <c r="D1528" s="152" t="s">
        <v>67</v>
      </c>
      <c r="E1528" s="152" t="s">
        <v>5824</v>
      </c>
      <c r="F1528" s="160">
        <v>44980</v>
      </c>
      <c r="G1528" s="160">
        <v>44438</v>
      </c>
      <c r="H1528" s="161">
        <v>25000</v>
      </c>
      <c r="I1528" s="161">
        <v>35000</v>
      </c>
      <c r="J1528" s="152" t="s">
        <v>37</v>
      </c>
      <c r="K1528" s="152" t="s">
        <v>16</v>
      </c>
      <c r="L1528" s="152"/>
    </row>
    <row r="1529" spans="1:12" ht="42.75" customHeight="1">
      <c r="A1529" s="175">
        <f t="shared" si="27"/>
        <v>1529</v>
      </c>
      <c r="B1529" s="160">
        <v>44965</v>
      </c>
      <c r="C1529" s="152" t="s">
        <v>1665</v>
      </c>
      <c r="D1529" s="152" t="s">
        <v>1698</v>
      </c>
      <c r="E1529" s="152" t="s">
        <v>5825</v>
      </c>
      <c r="F1529" s="160">
        <v>44980</v>
      </c>
      <c r="G1529" s="160">
        <v>44438</v>
      </c>
      <c r="H1529" s="161">
        <v>25000</v>
      </c>
      <c r="I1529" s="161">
        <v>30000</v>
      </c>
      <c r="J1529" s="152" t="s">
        <v>19</v>
      </c>
      <c r="K1529" s="152" t="s">
        <v>16</v>
      </c>
      <c r="L1529" s="152"/>
    </row>
    <row r="1530" spans="1:12" ht="42.75" customHeight="1">
      <c r="A1530" s="175">
        <f t="shared" si="27"/>
        <v>1530</v>
      </c>
      <c r="B1530" s="160">
        <v>44970</v>
      </c>
      <c r="C1530" s="152" t="s">
        <v>1774</v>
      </c>
      <c r="D1530" s="152" t="s">
        <v>5826</v>
      </c>
      <c r="E1530" s="152" t="s">
        <v>5827</v>
      </c>
      <c r="F1530" s="160">
        <v>44985</v>
      </c>
      <c r="G1530" s="160">
        <v>44392</v>
      </c>
      <c r="H1530" s="161">
        <v>80500</v>
      </c>
      <c r="I1530" s="161">
        <v>80500</v>
      </c>
      <c r="J1530" s="152" t="s">
        <v>37</v>
      </c>
      <c r="K1530" s="152" t="s">
        <v>16</v>
      </c>
      <c r="L1530" s="152"/>
    </row>
    <row r="1531" spans="1:12" ht="42.75" customHeight="1">
      <c r="A1531" s="175">
        <f t="shared" si="27"/>
        <v>1531</v>
      </c>
      <c r="B1531" s="160">
        <v>44970</v>
      </c>
      <c r="C1531" s="152" t="s">
        <v>1774</v>
      </c>
      <c r="D1531" s="152" t="s">
        <v>569</v>
      </c>
      <c r="E1531" s="152" t="s">
        <v>4692</v>
      </c>
      <c r="F1531" s="160">
        <v>44985</v>
      </c>
      <c r="G1531" s="160">
        <v>44713</v>
      </c>
      <c r="H1531" s="161">
        <v>36750</v>
      </c>
      <c r="I1531" s="161">
        <v>40000</v>
      </c>
      <c r="J1531" s="152" t="s">
        <v>19</v>
      </c>
      <c r="K1531" s="152" t="s">
        <v>16</v>
      </c>
      <c r="L1531" s="152"/>
    </row>
    <row r="1532" spans="1:12" ht="42.75" customHeight="1">
      <c r="A1532" s="175">
        <f t="shared" si="27"/>
        <v>1532</v>
      </c>
      <c r="B1532" s="160">
        <v>44970</v>
      </c>
      <c r="C1532" s="152" t="s">
        <v>1774</v>
      </c>
      <c r="D1532" s="152" t="s">
        <v>5828</v>
      </c>
      <c r="E1532" s="152" t="s">
        <v>5829</v>
      </c>
      <c r="F1532" s="160">
        <v>44985</v>
      </c>
      <c r="G1532" s="160">
        <v>44499</v>
      </c>
      <c r="H1532" s="161">
        <v>25000</v>
      </c>
      <c r="I1532" s="161">
        <v>25200</v>
      </c>
      <c r="J1532" s="152" t="s">
        <v>37</v>
      </c>
      <c r="K1532" s="152" t="s">
        <v>16</v>
      </c>
      <c r="L1532" s="152"/>
    </row>
    <row r="1533" spans="1:12" ht="42.75" customHeight="1">
      <c r="A1533" s="175">
        <f t="shared" si="27"/>
        <v>1533</v>
      </c>
      <c r="B1533" s="160">
        <v>44970</v>
      </c>
      <c r="C1533" s="152" t="s">
        <v>1774</v>
      </c>
      <c r="D1533" s="152" t="s">
        <v>1779</v>
      </c>
      <c r="E1533" s="152" t="s">
        <v>5830</v>
      </c>
      <c r="F1533" s="160">
        <v>44985</v>
      </c>
      <c r="G1533" s="160">
        <v>44440</v>
      </c>
      <c r="H1533" s="161">
        <v>120000</v>
      </c>
      <c r="I1533" s="161">
        <v>120000</v>
      </c>
      <c r="J1533" s="152" t="s">
        <v>37</v>
      </c>
      <c r="K1533" s="152" t="s">
        <v>16</v>
      </c>
      <c r="L1533" s="152"/>
    </row>
    <row r="1534" spans="1:12" ht="42.75" customHeight="1">
      <c r="A1534" s="175">
        <f t="shared" si="27"/>
        <v>1534</v>
      </c>
      <c r="B1534" s="160">
        <v>44970</v>
      </c>
      <c r="C1534" s="152" t="s">
        <v>1774</v>
      </c>
      <c r="D1534" s="152" t="s">
        <v>5831</v>
      </c>
      <c r="E1534" s="152" t="s">
        <v>5832</v>
      </c>
      <c r="F1534" s="160">
        <v>44985</v>
      </c>
      <c r="G1534" s="160">
        <v>44410</v>
      </c>
      <c r="H1534" s="161">
        <v>25000</v>
      </c>
      <c r="I1534" s="161">
        <v>62404</v>
      </c>
      <c r="J1534" s="152" t="s">
        <v>51</v>
      </c>
      <c r="K1534" s="152" t="s">
        <v>16</v>
      </c>
      <c r="L1534" s="152"/>
    </row>
    <row r="1535" spans="1:12" ht="42.75" customHeight="1">
      <c r="A1535" s="175">
        <f t="shared" si="27"/>
        <v>1535</v>
      </c>
      <c r="B1535" s="160">
        <v>44970</v>
      </c>
      <c r="C1535" s="152" t="s">
        <v>1774</v>
      </c>
      <c r="D1535" s="152" t="s">
        <v>3214</v>
      </c>
      <c r="E1535" s="152" t="s">
        <v>5833</v>
      </c>
      <c r="F1535" s="160">
        <v>44985</v>
      </c>
      <c r="G1535" s="160">
        <v>44392</v>
      </c>
      <c r="H1535" s="161">
        <v>25000</v>
      </c>
      <c r="I1535" s="161">
        <v>33068</v>
      </c>
      <c r="J1535" s="152" t="s">
        <v>216</v>
      </c>
      <c r="K1535" s="152" t="s">
        <v>16</v>
      </c>
      <c r="L1535" s="152"/>
    </row>
    <row r="1536" spans="1:12" ht="42.75" customHeight="1">
      <c r="A1536" s="175">
        <f t="shared" si="27"/>
        <v>1536</v>
      </c>
      <c r="B1536" s="160">
        <v>44970</v>
      </c>
      <c r="C1536" s="152" t="s">
        <v>1774</v>
      </c>
      <c r="D1536" s="152" t="s">
        <v>5834</v>
      </c>
      <c r="E1536" s="152" t="s">
        <v>559</v>
      </c>
      <c r="F1536" s="160">
        <v>44985</v>
      </c>
      <c r="G1536" s="160">
        <v>44378</v>
      </c>
      <c r="H1536" s="161">
        <v>25000</v>
      </c>
      <c r="I1536" s="161">
        <v>46458</v>
      </c>
      <c r="J1536" s="152" t="s">
        <v>37</v>
      </c>
      <c r="K1536" s="152" t="s">
        <v>16</v>
      </c>
      <c r="L1536" s="152"/>
    </row>
    <row r="1537" spans="1:12" ht="42.75" customHeight="1">
      <c r="A1537" s="175">
        <f t="shared" si="27"/>
        <v>1537</v>
      </c>
      <c r="B1537" s="160">
        <v>44970</v>
      </c>
      <c r="C1537" s="152" t="s">
        <v>1774</v>
      </c>
      <c r="D1537" s="152" t="s">
        <v>5226</v>
      </c>
      <c r="E1537" s="152" t="s">
        <v>5835</v>
      </c>
      <c r="F1537" s="160">
        <v>44985</v>
      </c>
      <c r="G1537" s="160">
        <v>44331</v>
      </c>
      <c r="H1537" s="161">
        <v>25000</v>
      </c>
      <c r="I1537" s="161">
        <v>78145</v>
      </c>
      <c r="J1537" s="152" t="s">
        <v>51</v>
      </c>
      <c r="K1537" s="152" t="s">
        <v>16</v>
      </c>
      <c r="L1537" s="152"/>
    </row>
    <row r="1538" spans="1:12" ht="42.75" customHeight="1">
      <c r="A1538" s="175">
        <f t="shared" si="27"/>
        <v>1538</v>
      </c>
      <c r="B1538" s="160">
        <v>44970</v>
      </c>
      <c r="C1538" s="152" t="s">
        <v>1774</v>
      </c>
      <c r="D1538" s="152" t="s">
        <v>808</v>
      </c>
      <c r="E1538" s="152" t="s">
        <v>5836</v>
      </c>
      <c r="F1538" s="160">
        <v>44985</v>
      </c>
      <c r="G1538" s="160">
        <v>44378</v>
      </c>
      <c r="H1538" s="161">
        <v>25000</v>
      </c>
      <c r="I1538" s="161">
        <v>31444</v>
      </c>
      <c r="J1538" s="152" t="s">
        <v>37</v>
      </c>
      <c r="K1538" s="152" t="s">
        <v>16</v>
      </c>
      <c r="L1538" s="152"/>
    </row>
    <row r="1539" spans="1:12" ht="42.75" customHeight="1">
      <c r="A1539" s="175">
        <f t="shared" si="27"/>
        <v>1539</v>
      </c>
      <c r="B1539" s="160">
        <v>44970</v>
      </c>
      <c r="C1539" s="152" t="s">
        <v>1774</v>
      </c>
      <c r="D1539" s="152" t="s">
        <v>5837</v>
      </c>
      <c r="E1539" s="152" t="s">
        <v>5838</v>
      </c>
      <c r="F1539" s="160">
        <v>44985</v>
      </c>
      <c r="G1539" s="160">
        <v>44378</v>
      </c>
      <c r="H1539" s="161">
        <v>25000</v>
      </c>
      <c r="I1539" s="161">
        <v>29920</v>
      </c>
      <c r="J1539" s="152" t="s">
        <v>51</v>
      </c>
      <c r="K1539" s="152" t="s">
        <v>16</v>
      </c>
      <c r="L1539" s="152"/>
    </row>
    <row r="1540" spans="1:12" ht="42.75" customHeight="1">
      <c r="A1540" s="175">
        <f t="shared" si="27"/>
        <v>1540</v>
      </c>
      <c r="B1540" s="160">
        <v>44970</v>
      </c>
      <c r="C1540" s="152" t="s">
        <v>1774</v>
      </c>
      <c r="D1540" s="152" t="s">
        <v>5839</v>
      </c>
      <c r="E1540" s="152" t="s">
        <v>5840</v>
      </c>
      <c r="F1540" s="160">
        <v>44985</v>
      </c>
      <c r="G1540" s="160">
        <v>44409</v>
      </c>
      <c r="H1540" s="161">
        <v>250000</v>
      </c>
      <c r="I1540" s="161">
        <v>750000</v>
      </c>
      <c r="J1540" s="152" t="s">
        <v>19</v>
      </c>
      <c r="K1540" s="152" t="s">
        <v>16</v>
      </c>
      <c r="L1540" s="152"/>
    </row>
    <row r="1541" spans="1:12" ht="42.75" customHeight="1">
      <c r="A1541" s="175">
        <f t="shared" si="27"/>
        <v>1541</v>
      </c>
      <c r="B1541" s="160">
        <v>44970</v>
      </c>
      <c r="C1541" s="152" t="s">
        <v>1774</v>
      </c>
      <c r="D1541" s="152" t="s">
        <v>5841</v>
      </c>
      <c r="E1541" s="152" t="s">
        <v>5842</v>
      </c>
      <c r="F1541" s="160">
        <v>44985</v>
      </c>
      <c r="G1541" s="160">
        <v>44378</v>
      </c>
      <c r="H1541" s="161">
        <v>25000</v>
      </c>
      <c r="I1541" s="161">
        <v>27634</v>
      </c>
      <c r="J1541" s="152" t="s">
        <v>51</v>
      </c>
      <c r="K1541" s="152" t="s">
        <v>16</v>
      </c>
      <c r="L1541" s="152"/>
    </row>
    <row r="1542" spans="1:12" ht="42.75" customHeight="1">
      <c r="A1542" s="175">
        <f t="shared" si="27"/>
        <v>1542</v>
      </c>
      <c r="B1542" s="160">
        <v>44970</v>
      </c>
      <c r="C1542" s="152" t="s">
        <v>1774</v>
      </c>
      <c r="D1542" s="152" t="s">
        <v>5843</v>
      </c>
      <c r="E1542" s="152" t="s">
        <v>5113</v>
      </c>
      <c r="F1542" s="160">
        <v>44985</v>
      </c>
      <c r="G1542" s="160">
        <v>44378</v>
      </c>
      <c r="H1542" s="161">
        <v>25000</v>
      </c>
      <c r="I1542" s="161">
        <v>33622</v>
      </c>
      <c r="J1542" s="152" t="s">
        <v>51</v>
      </c>
      <c r="K1542" s="152" t="s">
        <v>16</v>
      </c>
      <c r="L1542" s="152"/>
    </row>
    <row r="1543" spans="1:12" ht="42.75" customHeight="1">
      <c r="A1543" s="175">
        <f t="shared" si="27"/>
        <v>1543</v>
      </c>
      <c r="B1543" s="160">
        <v>44970</v>
      </c>
      <c r="C1543" s="152" t="s">
        <v>1774</v>
      </c>
      <c r="D1543" s="152" t="s">
        <v>5844</v>
      </c>
      <c r="E1543" s="152" t="s">
        <v>264</v>
      </c>
      <c r="F1543" s="160">
        <v>44985</v>
      </c>
      <c r="G1543" s="160">
        <v>44075</v>
      </c>
      <c r="H1543" s="161">
        <v>25000</v>
      </c>
      <c r="I1543" s="161">
        <v>41252</v>
      </c>
      <c r="J1543" s="152" t="s">
        <v>19</v>
      </c>
      <c r="K1543" s="152" t="s">
        <v>16</v>
      </c>
      <c r="L1543" s="152"/>
    </row>
    <row r="1544" spans="1:12" ht="42.75" customHeight="1">
      <c r="A1544" s="175">
        <f t="shared" si="27"/>
        <v>1544</v>
      </c>
      <c r="B1544" s="160">
        <v>44970</v>
      </c>
      <c r="C1544" s="152" t="s">
        <v>1774</v>
      </c>
      <c r="D1544" s="152" t="s">
        <v>1795</v>
      </c>
      <c r="E1544" s="152" t="s">
        <v>5845</v>
      </c>
      <c r="F1544" s="160">
        <v>44985</v>
      </c>
      <c r="G1544" s="160">
        <v>44378</v>
      </c>
      <c r="H1544" s="161">
        <v>25000</v>
      </c>
      <c r="I1544" s="161">
        <v>38672</v>
      </c>
      <c r="J1544" s="152" t="s">
        <v>19</v>
      </c>
      <c r="K1544" s="152" t="s">
        <v>16</v>
      </c>
      <c r="L1544" s="152"/>
    </row>
    <row r="1545" spans="1:12" ht="42.75" customHeight="1">
      <c r="A1545" s="175">
        <f t="shared" si="27"/>
        <v>1545</v>
      </c>
      <c r="B1545" s="160">
        <v>44970</v>
      </c>
      <c r="C1545" s="152" t="s">
        <v>1774</v>
      </c>
      <c r="D1545" s="152" t="s">
        <v>640</v>
      </c>
      <c r="E1545" s="152" t="s">
        <v>5846</v>
      </c>
      <c r="F1545" s="160">
        <v>44985</v>
      </c>
      <c r="G1545" s="160">
        <v>44682</v>
      </c>
      <c r="H1545" s="161">
        <v>25000</v>
      </c>
      <c r="I1545" s="161">
        <v>64581</v>
      </c>
      <c r="J1545" s="152" t="s">
        <v>19</v>
      </c>
      <c r="K1545" s="152" t="s">
        <v>16</v>
      </c>
      <c r="L1545" s="152"/>
    </row>
    <row r="1546" spans="1:12" ht="42.75" customHeight="1">
      <c r="A1546" s="175">
        <f t="shared" si="27"/>
        <v>1546</v>
      </c>
      <c r="B1546" s="160">
        <v>44965</v>
      </c>
      <c r="C1546" s="152" t="s">
        <v>1812</v>
      </c>
      <c r="D1546" s="152" t="s">
        <v>5847</v>
      </c>
      <c r="E1546" s="152" t="s">
        <v>5848</v>
      </c>
      <c r="F1546" s="160">
        <v>44980</v>
      </c>
      <c r="G1546" s="160">
        <v>44964</v>
      </c>
      <c r="H1546" s="161">
        <v>25000</v>
      </c>
      <c r="I1546" s="161">
        <v>125000</v>
      </c>
      <c r="J1546" s="152" t="s">
        <v>153</v>
      </c>
      <c r="K1546" s="152" t="s">
        <v>16</v>
      </c>
      <c r="L1546" s="152"/>
    </row>
    <row r="1547" spans="1:12" ht="42.75" customHeight="1">
      <c r="A1547" s="175">
        <f t="shared" si="27"/>
        <v>1547</v>
      </c>
      <c r="B1547" s="160">
        <v>44964</v>
      </c>
      <c r="C1547" s="152" t="s">
        <v>1890</v>
      </c>
      <c r="D1547" s="152" t="s">
        <v>1357</v>
      </c>
      <c r="E1547" s="152" t="s">
        <v>1028</v>
      </c>
      <c r="F1547" s="160">
        <v>44979</v>
      </c>
      <c r="G1547" s="160">
        <v>44979</v>
      </c>
      <c r="H1547" s="161">
        <v>45000</v>
      </c>
      <c r="I1547" s="161">
        <v>45000</v>
      </c>
      <c r="J1547" s="152" t="s">
        <v>64</v>
      </c>
      <c r="K1547" s="152" t="s">
        <v>16</v>
      </c>
      <c r="L1547" s="152"/>
    </row>
    <row r="1548" spans="1:12" ht="42.75" customHeight="1">
      <c r="A1548" s="175">
        <f t="shared" si="27"/>
        <v>1548</v>
      </c>
      <c r="B1548" s="160">
        <v>44964</v>
      </c>
      <c r="C1548" s="152" t="s">
        <v>1890</v>
      </c>
      <c r="D1548" s="152" t="s">
        <v>5849</v>
      </c>
      <c r="E1548" s="152" t="s">
        <v>5850</v>
      </c>
      <c r="F1548" s="160">
        <v>44979</v>
      </c>
      <c r="G1548" s="160">
        <v>44979</v>
      </c>
      <c r="H1548" s="161">
        <v>105000</v>
      </c>
      <c r="I1548" s="161">
        <v>105000</v>
      </c>
      <c r="J1548" s="152" t="s">
        <v>15</v>
      </c>
      <c r="K1548" s="152" t="s">
        <v>16</v>
      </c>
      <c r="L1548" s="152"/>
    </row>
    <row r="1549" spans="1:12" ht="42.75" customHeight="1">
      <c r="A1549" s="175">
        <f t="shared" si="27"/>
        <v>1549</v>
      </c>
      <c r="B1549" s="160">
        <v>44964</v>
      </c>
      <c r="C1549" s="152" t="s">
        <v>1890</v>
      </c>
      <c r="D1549" s="152" t="s">
        <v>5851</v>
      </c>
      <c r="E1549" s="152" t="s">
        <v>5852</v>
      </c>
      <c r="F1549" s="160">
        <v>44979</v>
      </c>
      <c r="G1549" s="160">
        <v>44979</v>
      </c>
      <c r="H1549" s="161">
        <v>105000</v>
      </c>
      <c r="I1549" s="161">
        <v>105000</v>
      </c>
      <c r="J1549" s="152" t="s">
        <v>15</v>
      </c>
      <c r="K1549" s="152" t="s">
        <v>16</v>
      </c>
      <c r="L1549" s="152"/>
    </row>
    <row r="1550" spans="1:12" ht="42.75" customHeight="1">
      <c r="A1550" s="175">
        <f t="shared" si="27"/>
        <v>1550</v>
      </c>
      <c r="B1550" s="160">
        <v>44964</v>
      </c>
      <c r="C1550" s="152" t="s">
        <v>1890</v>
      </c>
      <c r="D1550" s="152" t="s">
        <v>5853</v>
      </c>
      <c r="E1550" s="152" t="s">
        <v>5850</v>
      </c>
      <c r="F1550" s="160">
        <v>44979</v>
      </c>
      <c r="G1550" s="160">
        <v>44979</v>
      </c>
      <c r="H1550" s="161">
        <v>105000</v>
      </c>
      <c r="I1550" s="161">
        <v>105000</v>
      </c>
      <c r="J1550" s="152" t="s">
        <v>15</v>
      </c>
      <c r="K1550" s="152" t="s">
        <v>16</v>
      </c>
      <c r="L1550" s="152"/>
    </row>
    <row r="1551" spans="1:12" ht="42.75" customHeight="1">
      <c r="A1551" s="175">
        <f t="shared" si="27"/>
        <v>1551</v>
      </c>
      <c r="B1551" s="160">
        <v>44971</v>
      </c>
      <c r="C1551" s="152" t="s">
        <v>2332</v>
      </c>
      <c r="D1551" s="152" t="s">
        <v>1275</v>
      </c>
      <c r="E1551" s="152" t="s">
        <v>5453</v>
      </c>
      <c r="F1551" s="160">
        <v>44986</v>
      </c>
      <c r="G1551" s="160">
        <v>44464</v>
      </c>
      <c r="H1551" s="161">
        <v>25000</v>
      </c>
      <c r="I1551" s="161">
        <v>26402</v>
      </c>
      <c r="J1551" s="152" t="s">
        <v>51</v>
      </c>
      <c r="K1551" s="152" t="s">
        <v>16</v>
      </c>
      <c r="L1551" s="152"/>
    </row>
    <row r="1552" spans="1:12" ht="42.75" customHeight="1">
      <c r="A1552" s="175">
        <f t="shared" si="27"/>
        <v>1552</v>
      </c>
      <c r="B1552" s="160">
        <v>44971</v>
      </c>
      <c r="C1552" s="152" t="s">
        <v>2332</v>
      </c>
      <c r="D1552" s="152" t="s">
        <v>1874</v>
      </c>
      <c r="E1552" s="152" t="s">
        <v>5357</v>
      </c>
      <c r="F1552" s="160">
        <v>44986</v>
      </c>
      <c r="G1552" s="160">
        <v>44405</v>
      </c>
      <c r="H1552" s="161">
        <v>25000</v>
      </c>
      <c r="I1552" s="161">
        <v>26159</v>
      </c>
      <c r="J1552" s="152" t="s">
        <v>64</v>
      </c>
      <c r="K1552" s="152" t="s">
        <v>16</v>
      </c>
      <c r="L1552" s="152"/>
    </row>
    <row r="1553" spans="1:12" ht="42.75" customHeight="1">
      <c r="A1553" s="175">
        <f t="shared" si="27"/>
        <v>1553</v>
      </c>
      <c r="B1553" s="160">
        <v>44978</v>
      </c>
      <c r="C1553" s="152" t="s">
        <v>2394</v>
      </c>
      <c r="D1553" s="152" t="s">
        <v>2406</v>
      </c>
      <c r="E1553" s="152" t="s">
        <v>1841</v>
      </c>
      <c r="F1553" s="160">
        <v>44992</v>
      </c>
      <c r="G1553" s="160">
        <v>44438</v>
      </c>
      <c r="H1553" s="161">
        <v>48031</v>
      </c>
      <c r="I1553" s="161">
        <v>48031</v>
      </c>
      <c r="J1553" s="152" t="s">
        <v>73</v>
      </c>
      <c r="K1553" s="152" t="s">
        <v>16</v>
      </c>
      <c r="L1553" s="152"/>
    </row>
    <row r="1554" spans="1:12" ht="42.75" customHeight="1">
      <c r="A1554" s="175">
        <f t="shared" si="27"/>
        <v>1554</v>
      </c>
      <c r="B1554" s="160">
        <v>44978</v>
      </c>
      <c r="C1554" s="152" t="s">
        <v>2394</v>
      </c>
      <c r="D1554" s="152" t="s">
        <v>35</v>
      </c>
      <c r="E1554" s="152" t="s">
        <v>5854</v>
      </c>
      <c r="F1554" s="160">
        <v>44992</v>
      </c>
      <c r="G1554" s="160">
        <v>44378</v>
      </c>
      <c r="H1554" s="161">
        <v>61986</v>
      </c>
      <c r="I1554" s="161">
        <v>61986</v>
      </c>
      <c r="J1554" s="152" t="s">
        <v>37</v>
      </c>
      <c r="K1554" s="152" t="s">
        <v>16</v>
      </c>
      <c r="L1554" s="152"/>
    </row>
    <row r="1555" spans="1:12" ht="42.75" customHeight="1">
      <c r="A1555" s="175">
        <f t="shared" si="27"/>
        <v>1555</v>
      </c>
      <c r="B1555" s="160">
        <v>44978</v>
      </c>
      <c r="C1555" s="152" t="s">
        <v>2394</v>
      </c>
      <c r="D1555" s="152" t="s">
        <v>5855</v>
      </c>
      <c r="E1555" s="152" t="s">
        <v>5856</v>
      </c>
      <c r="F1555" s="160">
        <v>44992</v>
      </c>
      <c r="G1555" s="160">
        <v>44435</v>
      </c>
      <c r="H1555" s="161">
        <v>85259</v>
      </c>
      <c r="I1555" s="161">
        <v>85259</v>
      </c>
      <c r="J1555" s="152" t="s">
        <v>73</v>
      </c>
      <c r="K1555" s="152" t="s">
        <v>16</v>
      </c>
      <c r="L1555" s="152"/>
    </row>
    <row r="1556" spans="1:12" ht="42.75" customHeight="1">
      <c r="A1556" s="175">
        <f t="shared" si="27"/>
        <v>1556</v>
      </c>
      <c r="B1556" s="160">
        <v>44978</v>
      </c>
      <c r="C1556" s="152" t="s">
        <v>2394</v>
      </c>
      <c r="D1556" s="152" t="s">
        <v>5119</v>
      </c>
      <c r="E1556" s="152" t="s">
        <v>5857</v>
      </c>
      <c r="F1556" s="160">
        <v>44992</v>
      </c>
      <c r="G1556" s="160">
        <v>44378</v>
      </c>
      <c r="H1556" s="161">
        <v>28382</v>
      </c>
      <c r="I1556" s="161">
        <v>28382</v>
      </c>
      <c r="J1556" s="152" t="s">
        <v>37</v>
      </c>
      <c r="K1556" s="152" t="s">
        <v>16</v>
      </c>
      <c r="L1556" s="152"/>
    </row>
    <row r="1557" spans="1:12" ht="42.75" customHeight="1">
      <c r="A1557" s="175">
        <f t="shared" si="27"/>
        <v>1557</v>
      </c>
      <c r="B1557" s="160">
        <v>44978</v>
      </c>
      <c r="C1557" s="152" t="s">
        <v>2394</v>
      </c>
      <c r="D1557" s="152" t="s">
        <v>97</v>
      </c>
      <c r="E1557" s="152" t="s">
        <v>5858</v>
      </c>
      <c r="F1557" s="160">
        <v>44992</v>
      </c>
      <c r="G1557" s="160">
        <v>44378</v>
      </c>
      <c r="H1557" s="161">
        <v>37040</v>
      </c>
      <c r="I1557" s="161">
        <v>37040</v>
      </c>
      <c r="J1557" s="152" t="s">
        <v>37</v>
      </c>
      <c r="K1557" s="152" t="s">
        <v>16</v>
      </c>
      <c r="L1557" s="152"/>
    </row>
    <row r="1558" spans="1:12" ht="42.75" customHeight="1">
      <c r="A1558" s="175">
        <f t="shared" si="27"/>
        <v>1558</v>
      </c>
      <c r="B1558" s="160">
        <v>44978</v>
      </c>
      <c r="C1558" s="152" t="s">
        <v>2394</v>
      </c>
      <c r="D1558" s="152" t="s">
        <v>569</v>
      </c>
      <c r="E1558" s="152" t="s">
        <v>2592</v>
      </c>
      <c r="F1558" s="160">
        <v>44992</v>
      </c>
      <c r="G1558" s="160">
        <v>44378</v>
      </c>
      <c r="H1558" s="161">
        <v>28471</v>
      </c>
      <c r="I1558" s="161">
        <v>28471</v>
      </c>
      <c r="J1558" s="152" t="s">
        <v>166</v>
      </c>
      <c r="K1558" s="152" t="s">
        <v>16</v>
      </c>
      <c r="L1558" s="152"/>
    </row>
    <row r="1559" spans="1:12" ht="42.75" customHeight="1">
      <c r="A1559" s="175">
        <f t="shared" ref="A1559:A1622" si="28">ROW(A1559)</f>
        <v>1559</v>
      </c>
      <c r="B1559" s="160">
        <v>44978</v>
      </c>
      <c r="C1559" s="152" t="s">
        <v>2394</v>
      </c>
      <c r="D1559" s="152" t="s">
        <v>2402</v>
      </c>
      <c r="E1559" s="152" t="s">
        <v>4768</v>
      </c>
      <c r="F1559" s="160">
        <v>44992</v>
      </c>
      <c r="G1559" s="160">
        <v>44378</v>
      </c>
      <c r="H1559" s="161">
        <v>33836</v>
      </c>
      <c r="I1559" s="161">
        <v>33836</v>
      </c>
      <c r="J1559" s="152" t="s">
        <v>19</v>
      </c>
      <c r="K1559" s="152" t="s">
        <v>16</v>
      </c>
      <c r="L1559" s="152"/>
    </row>
    <row r="1560" spans="1:12" ht="42.75" customHeight="1">
      <c r="A1560" s="175">
        <f t="shared" si="28"/>
        <v>1560</v>
      </c>
      <c r="B1560" s="160">
        <v>44978</v>
      </c>
      <c r="C1560" s="152" t="s">
        <v>2394</v>
      </c>
      <c r="D1560" s="152" t="s">
        <v>808</v>
      </c>
      <c r="E1560" s="152" t="s">
        <v>5859</v>
      </c>
      <c r="F1560" s="160">
        <v>44992</v>
      </c>
      <c r="G1560" s="160">
        <v>44378</v>
      </c>
      <c r="H1560" s="161">
        <v>30865</v>
      </c>
      <c r="I1560" s="161">
        <v>30865</v>
      </c>
      <c r="J1560" s="152" t="s">
        <v>37</v>
      </c>
      <c r="K1560" s="152" t="s">
        <v>16</v>
      </c>
      <c r="L1560" s="152"/>
    </row>
    <row r="1561" spans="1:12" ht="42.75" customHeight="1">
      <c r="A1561" s="175">
        <f t="shared" si="28"/>
        <v>1561</v>
      </c>
      <c r="B1561" s="160">
        <v>44978</v>
      </c>
      <c r="C1561" s="152" t="s">
        <v>2394</v>
      </c>
      <c r="D1561" s="152" t="s">
        <v>179</v>
      </c>
      <c r="E1561" s="152" t="s">
        <v>5860</v>
      </c>
      <c r="F1561" s="160">
        <v>44992</v>
      </c>
      <c r="G1561" s="160">
        <v>44378</v>
      </c>
      <c r="H1561" s="161">
        <v>207534</v>
      </c>
      <c r="I1561" s="161">
        <v>207534</v>
      </c>
      <c r="J1561" s="152" t="s">
        <v>19</v>
      </c>
      <c r="K1561" s="152" t="s">
        <v>16</v>
      </c>
      <c r="L1561" s="152"/>
    </row>
    <row r="1562" spans="1:12" ht="42.75" customHeight="1">
      <c r="A1562" s="175">
        <f t="shared" si="28"/>
        <v>1562</v>
      </c>
      <c r="B1562" s="160">
        <v>44970</v>
      </c>
      <c r="C1562" s="152" t="s">
        <v>2542</v>
      </c>
      <c r="D1562" s="152" t="s">
        <v>2578</v>
      </c>
      <c r="E1562" s="152" t="s">
        <v>5861</v>
      </c>
      <c r="F1562" s="160">
        <v>44985</v>
      </c>
      <c r="G1562" s="160">
        <v>44986</v>
      </c>
      <c r="H1562" s="161">
        <v>25000</v>
      </c>
      <c r="I1562" s="161">
        <v>45000</v>
      </c>
      <c r="J1562" s="152" t="s">
        <v>15</v>
      </c>
      <c r="K1562" s="152" t="s">
        <v>16</v>
      </c>
      <c r="L1562" s="152"/>
    </row>
    <row r="1563" spans="1:12" ht="42.75" customHeight="1">
      <c r="A1563" s="175">
        <f t="shared" si="28"/>
        <v>1563</v>
      </c>
      <c r="B1563" s="160">
        <v>44973</v>
      </c>
      <c r="C1563" s="152" t="s">
        <v>2542</v>
      </c>
      <c r="D1563" s="152" t="s">
        <v>1258</v>
      </c>
      <c r="E1563" s="152" t="s">
        <v>5862</v>
      </c>
      <c r="F1563" s="160">
        <v>44988</v>
      </c>
      <c r="G1563" s="160">
        <v>44991</v>
      </c>
      <c r="H1563" s="161">
        <v>90000</v>
      </c>
      <c r="I1563" s="161">
        <v>125000</v>
      </c>
      <c r="J1563" s="152" t="s">
        <v>15</v>
      </c>
      <c r="K1563" s="152" t="s">
        <v>16</v>
      </c>
      <c r="L1563" s="152"/>
    </row>
    <row r="1564" spans="1:12" ht="42.75" customHeight="1">
      <c r="A1564" s="175">
        <f t="shared" si="28"/>
        <v>1564</v>
      </c>
      <c r="B1564" s="160">
        <v>44974</v>
      </c>
      <c r="C1564" s="152" t="s">
        <v>2542</v>
      </c>
      <c r="D1564" s="152" t="s">
        <v>1258</v>
      </c>
      <c r="E1564" s="152" t="s">
        <v>5863</v>
      </c>
      <c r="F1564" s="160">
        <v>44991</v>
      </c>
      <c r="G1564" s="160">
        <v>44743</v>
      </c>
      <c r="H1564" s="161">
        <v>25000</v>
      </c>
      <c r="I1564" s="161">
        <v>35000</v>
      </c>
      <c r="J1564" s="152" t="s">
        <v>19</v>
      </c>
      <c r="K1564" s="152" t="s">
        <v>16</v>
      </c>
      <c r="L1564" s="152"/>
    </row>
    <row r="1565" spans="1:12" ht="42.75" customHeight="1">
      <c r="A1565" s="175">
        <f t="shared" si="28"/>
        <v>1565</v>
      </c>
      <c r="B1565" s="160">
        <v>44974</v>
      </c>
      <c r="C1565" s="152" t="s">
        <v>2542</v>
      </c>
      <c r="D1565" s="152" t="s">
        <v>5864</v>
      </c>
      <c r="E1565" s="152" t="s">
        <v>2274</v>
      </c>
      <c r="F1565" s="160">
        <v>44991</v>
      </c>
      <c r="G1565" s="160">
        <v>39141</v>
      </c>
      <c r="H1565" s="161">
        <v>30000</v>
      </c>
      <c r="I1565" s="161">
        <v>75000</v>
      </c>
      <c r="J1565" s="152" t="s">
        <v>73</v>
      </c>
      <c r="K1565" s="152" t="s">
        <v>16</v>
      </c>
      <c r="L1565" s="152"/>
    </row>
    <row r="1566" spans="1:12" ht="42.75" customHeight="1">
      <c r="A1566" s="175">
        <f t="shared" si="28"/>
        <v>1566</v>
      </c>
      <c r="B1566" s="160">
        <v>44980</v>
      </c>
      <c r="C1566" s="152" t="s">
        <v>2542</v>
      </c>
      <c r="D1566" s="152" t="s">
        <v>1248</v>
      </c>
      <c r="E1566" s="152" t="s">
        <v>1196</v>
      </c>
      <c r="F1566" s="160">
        <v>44994</v>
      </c>
      <c r="G1566" s="160">
        <v>44991</v>
      </c>
      <c r="H1566" s="161">
        <v>25000000</v>
      </c>
      <c r="I1566" s="161">
        <v>30000000</v>
      </c>
      <c r="J1566" s="152" t="s">
        <v>15</v>
      </c>
      <c r="K1566" s="152" t="s">
        <v>16</v>
      </c>
      <c r="L1566" s="152"/>
    </row>
    <row r="1567" spans="1:12" ht="42.75" customHeight="1">
      <c r="A1567" s="175">
        <f t="shared" si="28"/>
        <v>1567</v>
      </c>
      <c r="B1567" s="160">
        <v>44959</v>
      </c>
      <c r="C1567" s="152" t="s">
        <v>2635</v>
      </c>
      <c r="D1567" s="152" t="s">
        <v>5185</v>
      </c>
      <c r="E1567" s="152" t="s">
        <v>5865</v>
      </c>
      <c r="F1567" s="160">
        <v>44973</v>
      </c>
      <c r="G1567" s="160">
        <v>44743</v>
      </c>
      <c r="H1567" s="161">
        <v>54000</v>
      </c>
      <c r="I1567" s="161">
        <v>60000</v>
      </c>
      <c r="J1567" s="152" t="s">
        <v>15</v>
      </c>
      <c r="K1567" s="152" t="s">
        <v>16</v>
      </c>
      <c r="L1567" s="152"/>
    </row>
    <row r="1568" spans="1:12" ht="42.75" customHeight="1">
      <c r="A1568" s="175">
        <f t="shared" si="28"/>
        <v>1568</v>
      </c>
      <c r="B1568" s="160">
        <v>44966</v>
      </c>
      <c r="C1568" s="152" t="s">
        <v>2635</v>
      </c>
      <c r="D1568" s="152" t="s">
        <v>5866</v>
      </c>
      <c r="E1568" s="152" t="s">
        <v>5867</v>
      </c>
      <c r="F1568" s="160">
        <v>44981</v>
      </c>
      <c r="G1568" s="160">
        <v>44966</v>
      </c>
      <c r="H1568" s="161">
        <v>178930</v>
      </c>
      <c r="I1568" s="161">
        <v>200000</v>
      </c>
      <c r="J1568" s="152" t="s">
        <v>51</v>
      </c>
      <c r="K1568" s="152" t="s">
        <v>16</v>
      </c>
      <c r="L1568" s="152"/>
    </row>
    <row r="1569" spans="1:12" ht="42.75" customHeight="1">
      <c r="A1569" s="175">
        <f t="shared" si="28"/>
        <v>1569</v>
      </c>
      <c r="B1569" s="160">
        <v>44972</v>
      </c>
      <c r="C1569" s="152" t="s">
        <v>2635</v>
      </c>
      <c r="D1569" s="152" t="s">
        <v>339</v>
      </c>
      <c r="E1569" s="152" t="s">
        <v>2633</v>
      </c>
      <c r="F1569" s="160">
        <v>44986</v>
      </c>
      <c r="G1569" s="160">
        <v>44991</v>
      </c>
      <c r="H1569" s="161">
        <v>60000</v>
      </c>
      <c r="I1569" s="161">
        <v>85000</v>
      </c>
      <c r="J1569" s="152" t="s">
        <v>15</v>
      </c>
      <c r="K1569" s="152" t="s">
        <v>16</v>
      </c>
      <c r="L1569" s="152"/>
    </row>
    <row r="1570" spans="1:12" ht="42.75" customHeight="1">
      <c r="A1570" s="175">
        <f t="shared" si="28"/>
        <v>1570</v>
      </c>
      <c r="B1570" s="160">
        <v>44963</v>
      </c>
      <c r="C1570" s="152" t="s">
        <v>2703</v>
      </c>
      <c r="D1570" s="152" t="s">
        <v>2923</v>
      </c>
      <c r="E1570" s="152" t="s">
        <v>5868</v>
      </c>
      <c r="F1570" s="160">
        <v>44978</v>
      </c>
      <c r="G1570" s="160">
        <v>44978</v>
      </c>
      <c r="H1570" s="161">
        <v>275000</v>
      </c>
      <c r="I1570" s="161">
        <v>275000</v>
      </c>
      <c r="J1570" s="152" t="s">
        <v>15</v>
      </c>
      <c r="K1570" s="152" t="s">
        <v>15</v>
      </c>
      <c r="L1570" s="152" t="s">
        <v>5869</v>
      </c>
    </row>
    <row r="1571" spans="1:12" ht="42.75" customHeight="1">
      <c r="A1571" s="175">
        <f t="shared" si="28"/>
        <v>1571</v>
      </c>
      <c r="B1571" s="160">
        <v>44964</v>
      </c>
      <c r="C1571" s="152" t="s">
        <v>2703</v>
      </c>
      <c r="D1571" s="152" t="s">
        <v>2554</v>
      </c>
      <c r="E1571" s="152" t="s">
        <v>4986</v>
      </c>
      <c r="F1571" s="160">
        <v>44979</v>
      </c>
      <c r="G1571" s="160">
        <v>44979</v>
      </c>
      <c r="H1571" s="161">
        <v>1008592</v>
      </c>
      <c r="I1571" s="161">
        <v>1008592</v>
      </c>
      <c r="J1571" s="152" t="s">
        <v>64</v>
      </c>
      <c r="K1571" s="152" t="s">
        <v>16</v>
      </c>
      <c r="L1571" s="152"/>
    </row>
    <row r="1572" spans="1:12" ht="42.75" customHeight="1">
      <c r="A1572" s="175">
        <f t="shared" si="28"/>
        <v>1572</v>
      </c>
      <c r="B1572" s="160">
        <v>44965</v>
      </c>
      <c r="C1572" s="152" t="s">
        <v>2703</v>
      </c>
      <c r="D1572" s="152" t="s">
        <v>1221</v>
      </c>
      <c r="E1572" s="152" t="s">
        <v>5870</v>
      </c>
      <c r="F1572" s="160">
        <v>44980</v>
      </c>
      <c r="G1572" s="160">
        <v>44980</v>
      </c>
      <c r="H1572" s="161">
        <v>35000</v>
      </c>
      <c r="I1572" s="161">
        <v>35000</v>
      </c>
      <c r="J1572" s="152" t="s">
        <v>15</v>
      </c>
      <c r="K1572" s="152" t="s">
        <v>16</v>
      </c>
      <c r="L1572" s="152"/>
    </row>
    <row r="1573" spans="1:12" ht="42.75" customHeight="1">
      <c r="A1573" s="175">
        <f t="shared" si="28"/>
        <v>1573</v>
      </c>
      <c r="B1573" s="160">
        <v>44979</v>
      </c>
      <c r="C1573" s="152" t="s">
        <v>2703</v>
      </c>
      <c r="D1573" s="152" t="s">
        <v>5871</v>
      </c>
      <c r="E1573" s="152" t="s">
        <v>5872</v>
      </c>
      <c r="F1573" s="160">
        <v>44993</v>
      </c>
      <c r="G1573" s="160">
        <v>44993</v>
      </c>
      <c r="H1573" s="161">
        <v>36000</v>
      </c>
      <c r="I1573" s="161">
        <v>36000</v>
      </c>
      <c r="J1573" s="152" t="s">
        <v>15</v>
      </c>
      <c r="K1573" s="152" t="s">
        <v>16</v>
      </c>
      <c r="L1573" s="152"/>
    </row>
    <row r="1574" spans="1:12" ht="42.75" customHeight="1">
      <c r="A1574" s="175">
        <f t="shared" si="28"/>
        <v>1574</v>
      </c>
      <c r="B1574" s="160">
        <v>44980</v>
      </c>
      <c r="C1574" s="152" t="s">
        <v>2703</v>
      </c>
      <c r="D1574" s="152" t="s">
        <v>2841</v>
      </c>
      <c r="E1574" s="152" t="s">
        <v>5873</v>
      </c>
      <c r="F1574" s="160">
        <v>44994</v>
      </c>
      <c r="G1574" s="160">
        <v>44994</v>
      </c>
      <c r="H1574" s="161">
        <v>74870</v>
      </c>
      <c r="I1574" s="161">
        <v>74870</v>
      </c>
      <c r="J1574" s="152" t="s">
        <v>15</v>
      </c>
      <c r="K1574" s="152" t="s">
        <v>16</v>
      </c>
      <c r="L1574" s="152"/>
    </row>
    <row r="1575" spans="1:12" ht="42.75" customHeight="1">
      <c r="A1575" s="175">
        <f t="shared" si="28"/>
        <v>1575</v>
      </c>
      <c r="B1575" s="160">
        <v>44966</v>
      </c>
      <c r="C1575" s="152" t="s">
        <v>3218</v>
      </c>
      <c r="D1575" s="152" t="s">
        <v>1511</v>
      </c>
      <c r="E1575" s="152" t="s">
        <v>4622</v>
      </c>
      <c r="F1575" s="160">
        <v>44981</v>
      </c>
      <c r="G1575" s="160">
        <v>44805</v>
      </c>
      <c r="H1575" s="161">
        <v>25000</v>
      </c>
      <c r="I1575" s="161">
        <v>33260</v>
      </c>
      <c r="J1575" s="152" t="s">
        <v>51</v>
      </c>
      <c r="K1575" s="152" t="s">
        <v>16</v>
      </c>
      <c r="L1575" s="152"/>
    </row>
    <row r="1576" spans="1:12" ht="42.75" customHeight="1">
      <c r="A1576" s="175">
        <f t="shared" si="28"/>
        <v>1576</v>
      </c>
      <c r="B1576" s="160">
        <v>44966</v>
      </c>
      <c r="C1576" s="152" t="s">
        <v>3218</v>
      </c>
      <c r="D1576" s="152" t="s">
        <v>1258</v>
      </c>
      <c r="E1576" s="152" t="s">
        <v>5874</v>
      </c>
      <c r="F1576" s="160">
        <v>44981</v>
      </c>
      <c r="G1576" s="160">
        <v>44355</v>
      </c>
      <c r="H1576" s="161">
        <v>29900</v>
      </c>
      <c r="I1576" s="161">
        <v>34900</v>
      </c>
      <c r="J1576" s="152" t="s">
        <v>166</v>
      </c>
      <c r="K1576" s="152" t="s">
        <v>16</v>
      </c>
      <c r="L1576" s="152"/>
    </row>
    <row r="1577" spans="1:12" ht="42.75" customHeight="1">
      <c r="A1577" s="175">
        <f t="shared" si="28"/>
        <v>1577</v>
      </c>
      <c r="B1577" s="160">
        <v>44966</v>
      </c>
      <c r="C1577" s="152" t="s">
        <v>3218</v>
      </c>
      <c r="D1577" s="152" t="s">
        <v>5875</v>
      </c>
      <c r="E1577" s="152" t="s">
        <v>5876</v>
      </c>
      <c r="F1577" s="160">
        <v>44981</v>
      </c>
      <c r="G1577" s="160">
        <v>44742</v>
      </c>
      <c r="H1577" s="161">
        <v>37500</v>
      </c>
      <c r="I1577" s="161">
        <v>47500</v>
      </c>
      <c r="J1577" s="152" t="s">
        <v>166</v>
      </c>
      <c r="K1577" s="152" t="s">
        <v>16</v>
      </c>
      <c r="L1577" s="152"/>
    </row>
    <row r="1578" spans="1:12" ht="42.75" customHeight="1">
      <c r="A1578" s="175">
        <f t="shared" si="28"/>
        <v>1578</v>
      </c>
      <c r="B1578" s="160">
        <v>44966</v>
      </c>
      <c r="C1578" s="152" t="s">
        <v>3218</v>
      </c>
      <c r="D1578" s="152" t="s">
        <v>3230</v>
      </c>
      <c r="E1578" s="152" t="s">
        <v>5877</v>
      </c>
      <c r="F1578" s="160">
        <v>44981</v>
      </c>
      <c r="G1578" s="160">
        <v>44440</v>
      </c>
      <c r="H1578" s="161">
        <v>480974</v>
      </c>
      <c r="I1578" s="161">
        <v>480974</v>
      </c>
      <c r="J1578" s="152" t="s">
        <v>19</v>
      </c>
      <c r="K1578" s="152" t="s">
        <v>16</v>
      </c>
      <c r="L1578" s="152"/>
    </row>
    <row r="1579" spans="1:12" ht="42.75" customHeight="1">
      <c r="A1579" s="175">
        <f t="shared" si="28"/>
        <v>1579</v>
      </c>
      <c r="B1579" s="160">
        <v>44966</v>
      </c>
      <c r="C1579" s="152" t="s">
        <v>3218</v>
      </c>
      <c r="D1579" s="152" t="s">
        <v>5878</v>
      </c>
      <c r="E1579" s="152" t="s">
        <v>5879</v>
      </c>
      <c r="F1579" s="160">
        <v>44984</v>
      </c>
      <c r="G1579" s="160">
        <v>44438</v>
      </c>
      <c r="H1579" s="161">
        <v>35000</v>
      </c>
      <c r="I1579" s="161">
        <v>35000</v>
      </c>
      <c r="J1579" s="152" t="s">
        <v>153</v>
      </c>
      <c r="K1579" s="152" t="s">
        <v>16</v>
      </c>
      <c r="L1579" s="152"/>
    </row>
    <row r="1580" spans="1:12" ht="42.75" customHeight="1">
      <c r="A1580" s="175">
        <f t="shared" si="28"/>
        <v>1580</v>
      </c>
      <c r="B1580" s="160">
        <v>44966</v>
      </c>
      <c r="C1580" s="152" t="s">
        <v>3218</v>
      </c>
      <c r="D1580" s="152" t="s">
        <v>3236</v>
      </c>
      <c r="E1580" s="152" t="s">
        <v>5880</v>
      </c>
      <c r="F1580" s="160">
        <v>44981</v>
      </c>
      <c r="G1580" s="160">
        <v>44435</v>
      </c>
      <c r="H1580" s="161">
        <v>120000</v>
      </c>
      <c r="I1580" s="161">
        <v>200000</v>
      </c>
      <c r="J1580" s="152" t="s">
        <v>19</v>
      </c>
      <c r="K1580" s="152" t="s">
        <v>16</v>
      </c>
      <c r="L1580" s="152" t="s">
        <v>5881</v>
      </c>
    </row>
    <row r="1581" spans="1:12" ht="42.75" customHeight="1">
      <c r="A1581" s="175">
        <f t="shared" si="28"/>
        <v>1581</v>
      </c>
      <c r="B1581" s="160">
        <v>44966</v>
      </c>
      <c r="C1581" s="152" t="s">
        <v>3218</v>
      </c>
      <c r="D1581" s="152" t="s">
        <v>76</v>
      </c>
      <c r="E1581" s="152" t="s">
        <v>612</v>
      </c>
      <c r="F1581" s="160">
        <v>44981</v>
      </c>
      <c r="G1581" s="160">
        <v>44480</v>
      </c>
      <c r="H1581" s="161">
        <v>54720</v>
      </c>
      <c r="I1581" s="161">
        <v>54720</v>
      </c>
      <c r="J1581" s="152" t="s">
        <v>61</v>
      </c>
      <c r="K1581" s="152" t="s">
        <v>16</v>
      </c>
      <c r="L1581" s="152" t="s">
        <v>5881</v>
      </c>
    </row>
    <row r="1582" spans="1:12" ht="42.75" customHeight="1">
      <c r="A1582" s="175">
        <f t="shared" si="28"/>
        <v>1582</v>
      </c>
      <c r="B1582" s="160">
        <v>44966</v>
      </c>
      <c r="C1582" s="152" t="s">
        <v>3218</v>
      </c>
      <c r="D1582" s="152" t="s">
        <v>1511</v>
      </c>
      <c r="E1582" s="152" t="s">
        <v>4526</v>
      </c>
      <c r="F1582" s="160">
        <v>44981</v>
      </c>
      <c r="G1582" s="160">
        <v>44440</v>
      </c>
      <c r="H1582" s="161">
        <v>28039</v>
      </c>
      <c r="I1582" s="161">
        <v>33260</v>
      </c>
      <c r="J1582" s="152" t="s">
        <v>51</v>
      </c>
      <c r="K1582" s="152" t="s">
        <v>16</v>
      </c>
      <c r="L1582" s="152" t="s">
        <v>5881</v>
      </c>
    </row>
    <row r="1583" spans="1:12" ht="42.75" customHeight="1">
      <c r="A1583" s="175">
        <f t="shared" si="28"/>
        <v>1583</v>
      </c>
      <c r="B1583" s="160">
        <v>44967</v>
      </c>
      <c r="C1583" s="152" t="s">
        <v>3242</v>
      </c>
      <c r="D1583" s="152" t="s">
        <v>355</v>
      </c>
      <c r="E1583" s="152" t="s">
        <v>5882</v>
      </c>
      <c r="F1583" s="160">
        <v>44984</v>
      </c>
      <c r="G1583" s="160">
        <v>44802</v>
      </c>
      <c r="H1583" s="161">
        <v>25000</v>
      </c>
      <c r="I1583" s="161">
        <v>100000</v>
      </c>
      <c r="J1583" s="152" t="s">
        <v>51</v>
      </c>
      <c r="K1583" s="152" t="s">
        <v>16</v>
      </c>
      <c r="L1583" s="152" t="s">
        <v>5881</v>
      </c>
    </row>
    <row r="1584" spans="1:12" ht="42.75" customHeight="1">
      <c r="A1584" s="175">
        <f t="shared" si="28"/>
        <v>1584</v>
      </c>
      <c r="B1584" s="160">
        <v>44965</v>
      </c>
      <c r="C1584" s="152" t="s">
        <v>3672</v>
      </c>
      <c r="D1584" s="152" t="s">
        <v>192</v>
      </c>
      <c r="E1584" s="152" t="s">
        <v>2624</v>
      </c>
      <c r="F1584" s="160">
        <v>44980</v>
      </c>
      <c r="G1584" s="160">
        <v>44438</v>
      </c>
      <c r="H1584" s="161">
        <v>350000</v>
      </c>
      <c r="I1584" s="161">
        <v>450000</v>
      </c>
      <c r="J1584" s="152" t="s">
        <v>216</v>
      </c>
      <c r="K1584" s="152" t="s">
        <v>16</v>
      </c>
      <c r="L1584" s="152"/>
    </row>
    <row r="1585" spans="1:12" ht="42.75" customHeight="1">
      <c r="A1585" s="175">
        <f t="shared" si="28"/>
        <v>1585</v>
      </c>
      <c r="B1585" s="160">
        <v>44965</v>
      </c>
      <c r="C1585" s="152" t="s">
        <v>3672</v>
      </c>
      <c r="D1585" s="152" t="s">
        <v>5883</v>
      </c>
      <c r="E1585" s="152" t="s">
        <v>5884</v>
      </c>
      <c r="F1585" s="160">
        <v>44980</v>
      </c>
      <c r="G1585" s="160">
        <v>44440</v>
      </c>
      <c r="H1585" s="161">
        <v>90000</v>
      </c>
      <c r="I1585" s="161">
        <v>120000</v>
      </c>
      <c r="J1585" s="152" t="s">
        <v>73</v>
      </c>
      <c r="K1585" s="152" t="s">
        <v>16</v>
      </c>
      <c r="L1585" s="152"/>
    </row>
    <row r="1586" spans="1:12" ht="42.75" customHeight="1">
      <c r="A1586" s="175">
        <f t="shared" si="28"/>
        <v>1586</v>
      </c>
      <c r="B1586" s="160">
        <v>44965</v>
      </c>
      <c r="C1586" s="152" t="s">
        <v>3672</v>
      </c>
      <c r="D1586" s="152" t="s">
        <v>321</v>
      </c>
      <c r="E1586" s="152" t="s">
        <v>5885</v>
      </c>
      <c r="F1586" s="160">
        <v>44980</v>
      </c>
      <c r="G1586" s="160">
        <v>44440</v>
      </c>
      <c r="H1586" s="161">
        <v>53000</v>
      </c>
      <c r="I1586" s="161">
        <v>53000</v>
      </c>
      <c r="J1586" s="152" t="s">
        <v>51</v>
      </c>
      <c r="K1586" s="152" t="s">
        <v>16</v>
      </c>
      <c r="L1586" s="152"/>
    </row>
    <row r="1587" spans="1:12" ht="42.75" customHeight="1">
      <c r="A1587" s="175">
        <f t="shared" si="28"/>
        <v>1587</v>
      </c>
      <c r="B1587" s="160">
        <v>44973</v>
      </c>
      <c r="C1587" s="152" t="s">
        <v>3694</v>
      </c>
      <c r="D1587" s="152" t="s">
        <v>375</v>
      </c>
      <c r="E1587" s="152" t="s">
        <v>5886</v>
      </c>
      <c r="F1587" s="160">
        <v>44988</v>
      </c>
      <c r="G1587" s="160">
        <v>44378</v>
      </c>
      <c r="H1587" s="161">
        <v>25000</v>
      </c>
      <c r="I1587" s="161">
        <v>38105</v>
      </c>
      <c r="J1587" s="152" t="s">
        <v>51</v>
      </c>
      <c r="K1587" s="152" t="s">
        <v>16</v>
      </c>
      <c r="L1587" s="152" t="s">
        <v>5881</v>
      </c>
    </row>
    <row r="1588" spans="1:12" ht="42.75" customHeight="1">
      <c r="A1588" s="175">
        <f t="shared" si="28"/>
        <v>1588</v>
      </c>
      <c r="B1588" s="160">
        <v>44973</v>
      </c>
      <c r="C1588" s="152" t="s">
        <v>3694</v>
      </c>
      <c r="D1588" s="152" t="s">
        <v>5887</v>
      </c>
      <c r="E1588" s="152" t="s">
        <v>5888</v>
      </c>
      <c r="F1588" s="160">
        <v>44988</v>
      </c>
      <c r="G1588" s="160">
        <v>44378</v>
      </c>
      <c r="H1588" s="161">
        <v>25000</v>
      </c>
      <c r="I1588" s="161">
        <v>30314</v>
      </c>
      <c r="J1588" s="152" t="s">
        <v>51</v>
      </c>
      <c r="K1588" s="152" t="s">
        <v>16</v>
      </c>
      <c r="L1588" s="152" t="s">
        <v>5881</v>
      </c>
    </row>
    <row r="1589" spans="1:12" ht="42.75" customHeight="1">
      <c r="A1589" s="175">
        <f t="shared" si="28"/>
        <v>1589</v>
      </c>
      <c r="B1589" s="160">
        <v>44973</v>
      </c>
      <c r="C1589" s="152" t="s">
        <v>3694</v>
      </c>
      <c r="D1589" s="152" t="s">
        <v>5889</v>
      </c>
      <c r="E1589" s="152" t="s">
        <v>5890</v>
      </c>
      <c r="F1589" s="160">
        <v>44988</v>
      </c>
      <c r="G1589" s="160">
        <v>44562</v>
      </c>
      <c r="H1589" s="161">
        <v>25000</v>
      </c>
      <c r="I1589" s="161">
        <v>27000</v>
      </c>
      <c r="J1589" s="152" t="s">
        <v>51</v>
      </c>
      <c r="K1589" s="152" t="s">
        <v>16</v>
      </c>
      <c r="L1589" s="152" t="s">
        <v>5881</v>
      </c>
    </row>
    <row r="1590" spans="1:12" ht="42.75" customHeight="1">
      <c r="A1590" s="175">
        <f t="shared" si="28"/>
        <v>1590</v>
      </c>
      <c r="B1590" s="160">
        <v>44973</v>
      </c>
      <c r="C1590" s="152" t="s">
        <v>3694</v>
      </c>
      <c r="D1590" s="152" t="s">
        <v>569</v>
      </c>
      <c r="E1590" s="152" t="s">
        <v>2592</v>
      </c>
      <c r="F1590" s="160">
        <v>44988</v>
      </c>
      <c r="G1590" s="160">
        <v>44378</v>
      </c>
      <c r="H1590" s="161">
        <v>25000</v>
      </c>
      <c r="I1590" s="161">
        <v>28000</v>
      </c>
      <c r="J1590" s="152" t="s">
        <v>51</v>
      </c>
      <c r="K1590" s="152" t="s">
        <v>16</v>
      </c>
      <c r="L1590" s="152" t="s">
        <v>5881</v>
      </c>
    </row>
    <row r="1591" spans="1:12" ht="42.75" customHeight="1">
      <c r="A1591" s="175">
        <f t="shared" si="28"/>
        <v>1591</v>
      </c>
      <c r="B1591" s="160">
        <v>44973</v>
      </c>
      <c r="C1591" s="152" t="s">
        <v>3694</v>
      </c>
      <c r="D1591" s="152" t="s">
        <v>5891</v>
      </c>
      <c r="E1591" s="152" t="s">
        <v>5892</v>
      </c>
      <c r="F1591" s="160">
        <v>44988</v>
      </c>
      <c r="G1591" s="160">
        <v>44378</v>
      </c>
      <c r="H1591" s="161">
        <v>25000</v>
      </c>
      <c r="I1591" s="161">
        <v>33600</v>
      </c>
      <c r="J1591" s="152" t="s">
        <v>51</v>
      </c>
      <c r="K1591" s="152" t="s">
        <v>16</v>
      </c>
      <c r="L1591" s="152" t="s">
        <v>5881</v>
      </c>
    </row>
    <row r="1592" spans="1:12" ht="42.75" customHeight="1">
      <c r="A1592" s="175">
        <f t="shared" si="28"/>
        <v>1592</v>
      </c>
      <c r="B1592" s="160">
        <v>44965</v>
      </c>
      <c r="C1592" s="152" t="s">
        <v>3798</v>
      </c>
      <c r="D1592" s="152" t="s">
        <v>55</v>
      </c>
      <c r="E1592" s="152" t="s">
        <v>56</v>
      </c>
      <c r="F1592" s="160">
        <v>44980</v>
      </c>
      <c r="G1592" s="160">
        <v>44378</v>
      </c>
      <c r="H1592" s="161">
        <v>38999</v>
      </c>
      <c r="I1592" s="161">
        <v>38999</v>
      </c>
      <c r="J1592" s="152" t="s">
        <v>37</v>
      </c>
      <c r="K1592" s="152" t="s">
        <v>16</v>
      </c>
      <c r="L1592" s="152"/>
    </row>
    <row r="1593" spans="1:12" ht="42.75" customHeight="1">
      <c r="A1593" s="175">
        <f t="shared" si="28"/>
        <v>1593</v>
      </c>
      <c r="B1593" s="160">
        <v>44967</v>
      </c>
      <c r="C1593" s="152" t="s">
        <v>3798</v>
      </c>
      <c r="D1593" s="152" t="s">
        <v>521</v>
      </c>
      <c r="E1593" s="152" t="s">
        <v>5893</v>
      </c>
      <c r="F1593" s="160">
        <v>44984</v>
      </c>
      <c r="G1593" s="160">
        <v>44378</v>
      </c>
      <c r="H1593" s="161">
        <v>31952</v>
      </c>
      <c r="I1593" s="161">
        <v>31952</v>
      </c>
      <c r="J1593" s="152" t="s">
        <v>73</v>
      </c>
      <c r="K1593" s="152" t="s">
        <v>16</v>
      </c>
      <c r="L1593" s="152" t="s">
        <v>5881</v>
      </c>
    </row>
    <row r="1594" spans="1:12" ht="42.75" customHeight="1">
      <c r="A1594" s="175">
        <f t="shared" si="28"/>
        <v>1594</v>
      </c>
      <c r="B1594" s="160">
        <v>44967</v>
      </c>
      <c r="C1594" s="152" t="s">
        <v>3798</v>
      </c>
      <c r="D1594" s="152" t="s">
        <v>129</v>
      </c>
      <c r="E1594" s="152" t="s">
        <v>5894</v>
      </c>
      <c r="F1594" s="160">
        <v>44984</v>
      </c>
      <c r="G1594" s="160">
        <v>44378</v>
      </c>
      <c r="H1594" s="161">
        <v>56075</v>
      </c>
      <c r="I1594" s="161">
        <v>56075</v>
      </c>
      <c r="J1594" s="152" t="s">
        <v>73</v>
      </c>
      <c r="K1594" s="152" t="s">
        <v>16</v>
      </c>
      <c r="L1594" s="152" t="s">
        <v>5881</v>
      </c>
    </row>
    <row r="1595" spans="1:12" ht="42.75" customHeight="1">
      <c r="A1595" s="175">
        <f t="shared" si="28"/>
        <v>1595</v>
      </c>
      <c r="B1595" s="160">
        <v>44967</v>
      </c>
      <c r="C1595" s="152" t="s">
        <v>3798</v>
      </c>
      <c r="D1595" s="152" t="s">
        <v>950</v>
      </c>
      <c r="E1595" s="152" t="s">
        <v>5895</v>
      </c>
      <c r="F1595" s="160">
        <v>44984</v>
      </c>
      <c r="G1595" s="160">
        <v>44378</v>
      </c>
      <c r="H1595" s="161">
        <v>871103</v>
      </c>
      <c r="I1595" s="161">
        <v>871103</v>
      </c>
      <c r="J1595" s="152" t="s">
        <v>73</v>
      </c>
      <c r="K1595" s="152" t="s">
        <v>16</v>
      </c>
      <c r="L1595" s="152" t="s">
        <v>5881</v>
      </c>
    </row>
    <row r="1596" spans="1:12" ht="42.75" customHeight="1">
      <c r="A1596" s="175">
        <f t="shared" si="28"/>
        <v>1596</v>
      </c>
      <c r="B1596" s="160">
        <v>44970</v>
      </c>
      <c r="C1596" s="152" t="s">
        <v>3905</v>
      </c>
      <c r="D1596" s="152" t="s">
        <v>2584</v>
      </c>
      <c r="E1596" s="152" t="s">
        <v>5896</v>
      </c>
      <c r="F1596" s="160">
        <v>44985</v>
      </c>
      <c r="G1596" s="160">
        <v>44873</v>
      </c>
      <c r="H1596" s="161">
        <v>8000000</v>
      </c>
      <c r="I1596" s="161">
        <v>12000000</v>
      </c>
      <c r="J1596" s="152" t="s">
        <v>15</v>
      </c>
      <c r="K1596" s="152" t="s">
        <v>16</v>
      </c>
      <c r="L1596" s="152"/>
    </row>
    <row r="1597" spans="1:12" ht="42.75" customHeight="1">
      <c r="A1597" s="175">
        <f t="shared" si="28"/>
        <v>1597</v>
      </c>
      <c r="B1597" s="160">
        <v>44974</v>
      </c>
      <c r="C1597" s="152" t="s">
        <v>3975</v>
      </c>
      <c r="D1597" s="152" t="s">
        <v>1044</v>
      </c>
      <c r="E1597" s="152" t="s">
        <v>136</v>
      </c>
      <c r="F1597" s="160">
        <v>44991</v>
      </c>
      <c r="G1597" s="160">
        <v>45017</v>
      </c>
      <c r="H1597" s="161">
        <v>280000</v>
      </c>
      <c r="I1597" s="161">
        <v>340000</v>
      </c>
      <c r="J1597" s="152" t="s">
        <v>37</v>
      </c>
      <c r="K1597" s="152" t="s">
        <v>16</v>
      </c>
      <c r="L1597" s="152"/>
    </row>
    <row r="1598" spans="1:12" ht="42.75" customHeight="1">
      <c r="A1598" s="175">
        <f t="shared" si="28"/>
        <v>1598</v>
      </c>
      <c r="B1598" s="160">
        <v>44974</v>
      </c>
      <c r="C1598" s="152" t="s">
        <v>3975</v>
      </c>
      <c r="D1598" s="152" t="s">
        <v>35</v>
      </c>
      <c r="E1598" s="152" t="s">
        <v>136</v>
      </c>
      <c r="F1598" s="160">
        <v>44991</v>
      </c>
      <c r="G1598" s="160">
        <v>45017</v>
      </c>
      <c r="H1598" s="161">
        <v>568000</v>
      </c>
      <c r="I1598" s="161">
        <v>695000</v>
      </c>
      <c r="J1598" s="152" t="s">
        <v>37</v>
      </c>
      <c r="K1598" s="152" t="s">
        <v>16</v>
      </c>
      <c r="L1598" s="152"/>
    </row>
    <row r="1599" spans="1:12" ht="42.75" customHeight="1">
      <c r="A1599" s="175">
        <f t="shared" si="28"/>
        <v>1599</v>
      </c>
      <c r="B1599" s="160">
        <v>44972</v>
      </c>
      <c r="C1599" s="152" t="s">
        <v>4038</v>
      </c>
      <c r="D1599" s="152" t="s">
        <v>5897</v>
      </c>
      <c r="E1599" s="152" t="s">
        <v>5898</v>
      </c>
      <c r="F1599" s="160">
        <v>44986</v>
      </c>
      <c r="G1599" s="160">
        <v>44988</v>
      </c>
      <c r="H1599" s="161">
        <v>25000</v>
      </c>
      <c r="I1599" s="161">
        <v>28000</v>
      </c>
      <c r="J1599" s="152" t="s">
        <v>15</v>
      </c>
      <c r="K1599" s="152" t="s">
        <v>16</v>
      </c>
      <c r="L1599" s="152"/>
    </row>
    <row r="1600" spans="1:12" ht="42.75" customHeight="1">
      <c r="A1600" s="175">
        <f t="shared" si="28"/>
        <v>1600</v>
      </c>
      <c r="B1600" s="160">
        <v>44967</v>
      </c>
      <c r="C1600" s="152" t="s">
        <v>4178</v>
      </c>
      <c r="D1600" s="152" t="s">
        <v>4194</v>
      </c>
      <c r="E1600" s="152" t="s">
        <v>4195</v>
      </c>
      <c r="F1600" s="160">
        <v>44984</v>
      </c>
      <c r="G1600" s="160">
        <v>45042</v>
      </c>
      <c r="H1600" s="161">
        <v>30000</v>
      </c>
      <c r="I1600" s="161">
        <v>40000</v>
      </c>
      <c r="J1600" s="152" t="s">
        <v>153</v>
      </c>
      <c r="K1600" s="152" t="s">
        <v>16</v>
      </c>
      <c r="L1600" s="152"/>
    </row>
    <row r="1601" spans="1:12" ht="42.75" customHeight="1">
      <c r="A1601" s="175">
        <f t="shared" si="28"/>
        <v>1601</v>
      </c>
      <c r="B1601" s="160">
        <v>44973</v>
      </c>
      <c r="C1601" s="152" t="s">
        <v>4243</v>
      </c>
      <c r="D1601" s="152" t="s">
        <v>950</v>
      </c>
      <c r="E1601" s="152" t="s">
        <v>2066</v>
      </c>
      <c r="F1601" s="160">
        <v>44988</v>
      </c>
      <c r="G1601" s="160">
        <v>44409</v>
      </c>
      <c r="H1601" s="161">
        <v>500000</v>
      </c>
      <c r="I1601" s="161">
        <v>600000</v>
      </c>
      <c r="J1601" s="152" t="s">
        <v>73</v>
      </c>
      <c r="K1601" s="152" t="s">
        <v>16</v>
      </c>
      <c r="L1601" s="152"/>
    </row>
    <row r="1602" spans="1:12" ht="42.75" customHeight="1">
      <c r="A1602" s="175">
        <f t="shared" si="28"/>
        <v>1602</v>
      </c>
      <c r="B1602" s="160">
        <v>44972</v>
      </c>
      <c r="C1602" s="152" t="s">
        <v>4243</v>
      </c>
      <c r="D1602" s="152" t="s">
        <v>521</v>
      </c>
      <c r="E1602" s="152" t="s">
        <v>1988</v>
      </c>
      <c r="F1602" s="160">
        <v>44987</v>
      </c>
      <c r="G1602" s="160">
        <v>44378</v>
      </c>
      <c r="H1602" s="161">
        <v>25000</v>
      </c>
      <c r="I1602" s="161">
        <v>75000</v>
      </c>
      <c r="J1602" s="152" t="s">
        <v>73</v>
      </c>
      <c r="K1602" s="152" t="s">
        <v>16</v>
      </c>
      <c r="L1602" s="152" t="s">
        <v>5881</v>
      </c>
    </row>
    <row r="1603" spans="1:12" s="146" customFormat="1" ht="42.75" customHeight="1">
      <c r="A1603" s="176">
        <f t="shared" si="28"/>
        <v>1603</v>
      </c>
      <c r="B1603" s="162">
        <v>44986</v>
      </c>
      <c r="C1603" s="163" t="s">
        <v>1031</v>
      </c>
      <c r="D1603" s="163" t="s">
        <v>5370</v>
      </c>
      <c r="E1603" s="163" t="s">
        <v>5899</v>
      </c>
      <c r="F1603" s="162">
        <v>45000</v>
      </c>
      <c r="G1603" s="162">
        <v>44393</v>
      </c>
      <c r="H1603" s="164">
        <v>31023.5</v>
      </c>
      <c r="I1603" s="164">
        <v>31023.5</v>
      </c>
      <c r="J1603" s="163" t="s">
        <v>5900</v>
      </c>
      <c r="K1603" s="163" t="s">
        <v>5901</v>
      </c>
      <c r="L1603" s="165"/>
    </row>
    <row r="1604" spans="1:12" ht="42.75" customHeight="1">
      <c r="A1604" s="175">
        <f t="shared" si="28"/>
        <v>1604</v>
      </c>
      <c r="B1604" s="166">
        <v>44986</v>
      </c>
      <c r="C1604" s="167" t="s">
        <v>2703</v>
      </c>
      <c r="D1604" s="167" t="s">
        <v>5321</v>
      </c>
      <c r="E1604" s="167" t="s">
        <v>289</v>
      </c>
      <c r="F1604" s="166">
        <v>45000</v>
      </c>
      <c r="G1604" s="166">
        <v>45000</v>
      </c>
      <c r="H1604" s="168">
        <v>30000</v>
      </c>
      <c r="I1604" s="168">
        <v>30000</v>
      </c>
      <c r="J1604" s="167" t="s">
        <v>5902</v>
      </c>
      <c r="K1604" s="167" t="s">
        <v>5901</v>
      </c>
      <c r="L1604" s="169"/>
    </row>
    <row r="1605" spans="1:12" s="146" customFormat="1" ht="42.75" customHeight="1">
      <c r="A1605" s="176">
        <f t="shared" si="28"/>
        <v>1605</v>
      </c>
      <c r="B1605" s="162">
        <v>44986</v>
      </c>
      <c r="C1605" s="163" t="s">
        <v>2394</v>
      </c>
      <c r="D1605" s="163" t="s">
        <v>1297</v>
      </c>
      <c r="E1605" s="163" t="s">
        <v>5903</v>
      </c>
      <c r="F1605" s="162">
        <v>45001</v>
      </c>
      <c r="G1605" s="162">
        <v>44553</v>
      </c>
      <c r="H1605" s="164">
        <v>33898.92</v>
      </c>
      <c r="I1605" s="164">
        <v>33898.92</v>
      </c>
      <c r="J1605" s="163" t="s">
        <v>5904</v>
      </c>
      <c r="K1605" s="163" t="s">
        <v>5901</v>
      </c>
      <c r="L1605" s="165"/>
    </row>
    <row r="1606" spans="1:12" ht="42.75" customHeight="1">
      <c r="A1606" s="175">
        <f t="shared" si="28"/>
        <v>1606</v>
      </c>
      <c r="B1606" s="166">
        <v>44988</v>
      </c>
      <c r="C1606" s="167" t="s">
        <v>3917</v>
      </c>
      <c r="D1606" s="167" t="s">
        <v>747</v>
      </c>
      <c r="E1606" s="167" t="s">
        <v>5905</v>
      </c>
      <c r="F1606" s="166">
        <v>45002</v>
      </c>
      <c r="G1606" s="166">
        <v>44460</v>
      </c>
      <c r="H1606" s="168">
        <v>30500</v>
      </c>
      <c r="I1606" s="168">
        <v>122000</v>
      </c>
      <c r="J1606" s="167" t="s">
        <v>5906</v>
      </c>
      <c r="K1606" s="167" t="s">
        <v>5901</v>
      </c>
      <c r="L1606" s="169"/>
    </row>
    <row r="1607" spans="1:12" s="146" customFormat="1" ht="42.75" customHeight="1">
      <c r="A1607" s="176">
        <f t="shared" si="28"/>
        <v>1607</v>
      </c>
      <c r="B1607" s="162">
        <v>44987</v>
      </c>
      <c r="C1607" s="163" t="s">
        <v>3895</v>
      </c>
      <c r="D1607" s="163" t="s">
        <v>5907</v>
      </c>
      <c r="E1607" s="163" t="s">
        <v>5908</v>
      </c>
      <c r="F1607" s="162">
        <v>45001</v>
      </c>
      <c r="G1607" s="162">
        <v>45017</v>
      </c>
      <c r="H1607" s="164">
        <v>27776</v>
      </c>
      <c r="I1607" s="164">
        <v>29000</v>
      </c>
      <c r="J1607" s="163" t="s">
        <v>4557</v>
      </c>
      <c r="K1607" s="163" t="s">
        <v>5901</v>
      </c>
      <c r="L1607" s="165"/>
    </row>
    <row r="1608" spans="1:12" ht="42.75" customHeight="1">
      <c r="A1608" s="175">
        <f t="shared" si="28"/>
        <v>1608</v>
      </c>
      <c r="B1608" s="166">
        <v>44988</v>
      </c>
      <c r="C1608" s="167" t="s">
        <v>2447</v>
      </c>
      <c r="D1608" s="167" t="s">
        <v>2511</v>
      </c>
      <c r="E1608" s="167" t="s">
        <v>292</v>
      </c>
      <c r="F1608" s="166">
        <v>45002</v>
      </c>
      <c r="G1608" s="166">
        <v>44768</v>
      </c>
      <c r="H1608" s="168">
        <v>59340</v>
      </c>
      <c r="I1608" s="168">
        <v>59340</v>
      </c>
      <c r="J1608" s="167" t="s">
        <v>5909</v>
      </c>
      <c r="K1608" s="167" t="s">
        <v>5901</v>
      </c>
      <c r="L1608" s="169"/>
    </row>
    <row r="1609" spans="1:12" s="146" customFormat="1" ht="42.75" customHeight="1">
      <c r="A1609" s="176">
        <f t="shared" si="28"/>
        <v>1609</v>
      </c>
      <c r="B1609" s="162">
        <v>44988</v>
      </c>
      <c r="C1609" s="163" t="s">
        <v>2447</v>
      </c>
      <c r="D1609" s="163" t="s">
        <v>2493</v>
      </c>
      <c r="E1609" s="163" t="s">
        <v>2482</v>
      </c>
      <c r="F1609" s="162">
        <v>45002</v>
      </c>
      <c r="G1609" s="162">
        <v>44805</v>
      </c>
      <c r="H1609" s="164">
        <v>30842.5</v>
      </c>
      <c r="I1609" s="164">
        <v>50000</v>
      </c>
      <c r="J1609" s="163" t="s">
        <v>5900</v>
      </c>
      <c r="K1609" s="163" t="s">
        <v>5901</v>
      </c>
      <c r="L1609" s="165"/>
    </row>
    <row r="1610" spans="1:12" ht="42.75" customHeight="1">
      <c r="A1610" s="175">
        <f t="shared" si="28"/>
        <v>1610</v>
      </c>
      <c r="B1610" s="166">
        <v>44988</v>
      </c>
      <c r="C1610" s="167" t="s">
        <v>2447</v>
      </c>
      <c r="D1610" s="167" t="s">
        <v>1843</v>
      </c>
      <c r="E1610" s="167" t="s">
        <v>120</v>
      </c>
      <c r="F1610" s="166">
        <v>45002</v>
      </c>
      <c r="G1610" s="166">
        <v>44937</v>
      </c>
      <c r="H1610" s="168">
        <v>42839.66</v>
      </c>
      <c r="I1610" s="168">
        <v>90000</v>
      </c>
      <c r="J1610" s="167" t="s">
        <v>5910</v>
      </c>
      <c r="K1610" s="167" t="s">
        <v>5901</v>
      </c>
      <c r="L1610" s="169"/>
    </row>
    <row r="1611" spans="1:12" s="146" customFormat="1" ht="42.75" customHeight="1">
      <c r="A1611" s="176">
        <f t="shared" si="28"/>
        <v>1611</v>
      </c>
      <c r="B1611" s="162">
        <v>44988</v>
      </c>
      <c r="C1611" s="163" t="s">
        <v>1774</v>
      </c>
      <c r="D1611" s="163" t="s">
        <v>1770</v>
      </c>
      <c r="E1611" s="163" t="s">
        <v>5911</v>
      </c>
      <c r="F1611" s="162">
        <v>45002</v>
      </c>
      <c r="G1611" s="162">
        <v>44972</v>
      </c>
      <c r="H1611" s="164">
        <v>40134.300000000003</v>
      </c>
      <c r="I1611" s="164">
        <v>50000</v>
      </c>
      <c r="J1611" s="163" t="s">
        <v>5902</v>
      </c>
      <c r="K1611" s="163" t="s">
        <v>5901</v>
      </c>
      <c r="L1611" s="165"/>
    </row>
    <row r="1612" spans="1:12" ht="42.75" customHeight="1">
      <c r="A1612" s="175">
        <f t="shared" si="28"/>
        <v>1612</v>
      </c>
      <c r="B1612" s="166">
        <v>44990</v>
      </c>
      <c r="C1612" s="167" t="s">
        <v>2635</v>
      </c>
      <c r="D1612" s="167" t="s">
        <v>5912</v>
      </c>
      <c r="E1612" s="167" t="s">
        <v>5913</v>
      </c>
      <c r="F1612" s="166">
        <v>45005</v>
      </c>
      <c r="G1612" s="166">
        <v>45005</v>
      </c>
      <c r="H1612" s="168">
        <v>30000</v>
      </c>
      <c r="I1612" s="168">
        <v>65000</v>
      </c>
      <c r="J1612" s="167" t="s">
        <v>4557</v>
      </c>
      <c r="K1612" s="167" t="s">
        <v>5901</v>
      </c>
      <c r="L1612" s="169"/>
    </row>
    <row r="1613" spans="1:12" s="146" customFormat="1" ht="42.75" customHeight="1">
      <c r="A1613" s="176">
        <f t="shared" si="28"/>
        <v>1613</v>
      </c>
      <c r="B1613" s="162">
        <v>44991</v>
      </c>
      <c r="C1613" s="163" t="s">
        <v>2635</v>
      </c>
      <c r="D1613" s="163" t="s">
        <v>5914</v>
      </c>
      <c r="E1613" s="163" t="s">
        <v>706</v>
      </c>
      <c r="F1613" s="162">
        <v>45005</v>
      </c>
      <c r="G1613" s="162">
        <v>45006</v>
      </c>
      <c r="H1613" s="164">
        <v>45000</v>
      </c>
      <c r="I1613" s="164">
        <v>70000</v>
      </c>
      <c r="J1613" s="163" t="s">
        <v>5904</v>
      </c>
      <c r="K1613" s="163" t="s">
        <v>5901</v>
      </c>
      <c r="L1613" s="165"/>
    </row>
    <row r="1614" spans="1:12" ht="42.75" customHeight="1">
      <c r="A1614" s="175">
        <f t="shared" si="28"/>
        <v>1614</v>
      </c>
      <c r="B1614" s="166">
        <v>44991</v>
      </c>
      <c r="C1614" s="167" t="s">
        <v>1888</v>
      </c>
      <c r="D1614" s="167" t="s">
        <v>5915</v>
      </c>
      <c r="E1614" s="167" t="s">
        <v>5916</v>
      </c>
      <c r="F1614" s="166">
        <v>45005</v>
      </c>
      <c r="G1614" s="166">
        <v>45006</v>
      </c>
      <c r="H1614" s="168">
        <v>120000</v>
      </c>
      <c r="I1614" s="168">
        <v>160000</v>
      </c>
      <c r="J1614" s="167" t="s">
        <v>5917</v>
      </c>
      <c r="K1614" s="167" t="s">
        <v>5901</v>
      </c>
      <c r="L1614" s="169"/>
    </row>
    <row r="1615" spans="1:12" s="146" customFormat="1" ht="42.75" customHeight="1">
      <c r="A1615" s="176">
        <f t="shared" si="28"/>
        <v>1615</v>
      </c>
      <c r="B1615" s="162">
        <v>44992</v>
      </c>
      <c r="C1615" s="163" t="s">
        <v>1112</v>
      </c>
      <c r="D1615" s="163" t="s">
        <v>5918</v>
      </c>
      <c r="E1615" s="163" t="s">
        <v>5919</v>
      </c>
      <c r="F1615" s="162">
        <v>45006</v>
      </c>
      <c r="G1615" s="162">
        <v>44928</v>
      </c>
      <c r="H1615" s="164">
        <v>25000</v>
      </c>
      <c r="I1615" s="164">
        <v>75000</v>
      </c>
      <c r="J1615" s="163" t="s">
        <v>5900</v>
      </c>
      <c r="K1615" s="163" t="s">
        <v>5901</v>
      </c>
      <c r="L1615" s="165"/>
    </row>
    <row r="1616" spans="1:12" ht="42.75" customHeight="1">
      <c r="A1616" s="175">
        <f t="shared" si="28"/>
        <v>1616</v>
      </c>
      <c r="B1616" s="166">
        <v>44992</v>
      </c>
      <c r="C1616" s="167" t="s">
        <v>3798</v>
      </c>
      <c r="D1616" s="167" t="s">
        <v>55</v>
      </c>
      <c r="E1616" s="167" t="s">
        <v>56</v>
      </c>
      <c r="F1616" s="166">
        <v>45006</v>
      </c>
      <c r="G1616" s="166">
        <v>44743</v>
      </c>
      <c r="H1616" s="168">
        <v>35000</v>
      </c>
      <c r="I1616" s="168">
        <v>40000</v>
      </c>
      <c r="J1616" s="167" t="s">
        <v>5902</v>
      </c>
      <c r="K1616" s="167" t="s">
        <v>5901</v>
      </c>
      <c r="L1616" s="169"/>
    </row>
    <row r="1617" spans="1:12" s="146" customFormat="1" ht="42.75" customHeight="1">
      <c r="A1617" s="176">
        <f t="shared" si="28"/>
        <v>1617</v>
      </c>
      <c r="B1617" s="162">
        <v>44992</v>
      </c>
      <c r="C1617" s="163" t="s">
        <v>3798</v>
      </c>
      <c r="D1617" s="163" t="s">
        <v>950</v>
      </c>
      <c r="E1617" s="163" t="s">
        <v>5920</v>
      </c>
      <c r="F1617" s="162">
        <v>45006</v>
      </c>
      <c r="G1617" s="162">
        <v>44743</v>
      </c>
      <c r="H1617" s="164">
        <v>900000</v>
      </c>
      <c r="I1617" s="164">
        <v>1300000</v>
      </c>
      <c r="J1617" s="163" t="s">
        <v>5921</v>
      </c>
      <c r="K1617" s="163" t="s">
        <v>5901</v>
      </c>
      <c r="L1617" s="165"/>
    </row>
    <row r="1618" spans="1:12" ht="42.75" customHeight="1">
      <c r="A1618" s="175">
        <f t="shared" si="28"/>
        <v>1618</v>
      </c>
      <c r="B1618" s="166">
        <v>44992</v>
      </c>
      <c r="C1618" s="167" t="s">
        <v>3798</v>
      </c>
      <c r="D1618" s="167" t="s">
        <v>129</v>
      </c>
      <c r="E1618" s="167" t="s">
        <v>5922</v>
      </c>
      <c r="F1618" s="166">
        <v>45006</v>
      </c>
      <c r="G1618" s="166">
        <v>44743</v>
      </c>
      <c r="H1618" s="168">
        <v>60000</v>
      </c>
      <c r="I1618" s="168">
        <v>82000</v>
      </c>
      <c r="J1618" s="167" t="s">
        <v>5921</v>
      </c>
      <c r="K1618" s="167" t="s">
        <v>5901</v>
      </c>
      <c r="L1618" s="169"/>
    </row>
    <row r="1619" spans="1:12" s="146" customFormat="1" ht="42.75" customHeight="1">
      <c r="A1619" s="176">
        <f t="shared" si="28"/>
        <v>1619</v>
      </c>
      <c r="B1619" s="162">
        <v>44992</v>
      </c>
      <c r="C1619" s="163" t="s">
        <v>3798</v>
      </c>
      <c r="D1619" s="163" t="s">
        <v>521</v>
      </c>
      <c r="E1619" s="163" t="s">
        <v>5920</v>
      </c>
      <c r="F1619" s="162">
        <v>45006</v>
      </c>
      <c r="G1619" s="162">
        <v>44743</v>
      </c>
      <c r="H1619" s="164">
        <v>35000</v>
      </c>
      <c r="I1619" s="164">
        <v>42000</v>
      </c>
      <c r="J1619" s="163" t="s">
        <v>5921</v>
      </c>
      <c r="K1619" s="163" t="s">
        <v>5901</v>
      </c>
      <c r="L1619" s="165"/>
    </row>
    <row r="1620" spans="1:12" ht="42.75" customHeight="1">
      <c r="A1620" s="175">
        <f t="shared" si="28"/>
        <v>1620</v>
      </c>
      <c r="B1620" s="166">
        <v>44992</v>
      </c>
      <c r="C1620" s="167" t="s">
        <v>3933</v>
      </c>
      <c r="D1620" s="167" t="s">
        <v>1843</v>
      </c>
      <c r="E1620" s="167" t="s">
        <v>4540</v>
      </c>
      <c r="F1620" s="166">
        <v>45006</v>
      </c>
      <c r="G1620" s="166">
        <v>45008</v>
      </c>
      <c r="H1620" s="168">
        <v>25000</v>
      </c>
      <c r="I1620" s="168">
        <v>200000</v>
      </c>
      <c r="J1620" s="167" t="s">
        <v>5910</v>
      </c>
      <c r="K1620" s="167" t="s">
        <v>5901</v>
      </c>
      <c r="L1620" s="169"/>
    </row>
    <row r="1621" spans="1:12" s="146" customFormat="1" ht="42.75" customHeight="1">
      <c r="A1621" s="176">
        <f t="shared" si="28"/>
        <v>1621</v>
      </c>
      <c r="B1621" s="162">
        <v>44993</v>
      </c>
      <c r="C1621" s="163" t="s">
        <v>2447</v>
      </c>
      <c r="D1621" s="163" t="s">
        <v>4165</v>
      </c>
      <c r="E1621" s="163" t="s">
        <v>2657</v>
      </c>
      <c r="F1621" s="162">
        <v>45007</v>
      </c>
      <c r="G1621" s="162">
        <v>44671</v>
      </c>
      <c r="H1621" s="164">
        <v>42973.52</v>
      </c>
      <c r="I1621" s="164">
        <v>80000</v>
      </c>
      <c r="J1621" s="163" t="s">
        <v>5909</v>
      </c>
      <c r="K1621" s="163" t="s">
        <v>5901</v>
      </c>
      <c r="L1621" s="165"/>
    </row>
    <row r="1622" spans="1:12" ht="42.75" customHeight="1">
      <c r="A1622" s="175">
        <f t="shared" si="28"/>
        <v>1622</v>
      </c>
      <c r="B1622" s="166">
        <v>44993</v>
      </c>
      <c r="C1622" s="167" t="s">
        <v>3798</v>
      </c>
      <c r="D1622" s="167" t="s">
        <v>1343</v>
      </c>
      <c r="E1622" s="167" t="s">
        <v>5923</v>
      </c>
      <c r="F1622" s="166">
        <v>45007</v>
      </c>
      <c r="G1622" s="166">
        <v>44949</v>
      </c>
      <c r="H1622" s="168">
        <v>27000</v>
      </c>
      <c r="I1622" s="168">
        <v>28700</v>
      </c>
      <c r="J1622" s="167" t="s">
        <v>5902</v>
      </c>
      <c r="K1622" s="167" t="s">
        <v>5901</v>
      </c>
      <c r="L1622" s="169"/>
    </row>
    <row r="1623" spans="1:12" s="146" customFormat="1" ht="42.75" customHeight="1">
      <c r="A1623" s="176">
        <f t="shared" ref="A1623:A1686" si="29">ROW(A1623)</f>
        <v>1623</v>
      </c>
      <c r="B1623" s="162">
        <v>45005</v>
      </c>
      <c r="C1623" s="163" t="s">
        <v>2447</v>
      </c>
      <c r="D1623" s="163" t="s">
        <v>1508</v>
      </c>
      <c r="E1623" s="163" t="s">
        <v>319</v>
      </c>
      <c r="F1623" s="162">
        <v>45019</v>
      </c>
      <c r="G1623" s="162">
        <v>44449</v>
      </c>
      <c r="H1623" s="164">
        <v>57631.39</v>
      </c>
      <c r="I1623" s="164">
        <v>100000</v>
      </c>
      <c r="J1623" s="163" t="s">
        <v>5909</v>
      </c>
      <c r="K1623" s="163" t="s">
        <v>5901</v>
      </c>
      <c r="L1623" s="165"/>
    </row>
    <row r="1624" spans="1:12" ht="42.75" customHeight="1">
      <c r="A1624" s="175">
        <f t="shared" si="29"/>
        <v>1624</v>
      </c>
      <c r="B1624" s="166">
        <v>44993</v>
      </c>
      <c r="C1624" s="167" t="s">
        <v>1890</v>
      </c>
      <c r="D1624" s="167" t="s">
        <v>1969</v>
      </c>
      <c r="E1624" s="167" t="s">
        <v>5924</v>
      </c>
      <c r="F1624" s="166">
        <v>45007</v>
      </c>
      <c r="G1624" s="166">
        <v>45008</v>
      </c>
      <c r="H1624" s="168">
        <v>120000</v>
      </c>
      <c r="I1624" s="168">
        <v>120000</v>
      </c>
      <c r="J1624" s="167" t="s">
        <v>5906</v>
      </c>
      <c r="K1624" s="167" t="s">
        <v>5901</v>
      </c>
      <c r="L1624" s="169"/>
    </row>
    <row r="1625" spans="1:12" s="146" customFormat="1" ht="42.75" customHeight="1">
      <c r="A1625" s="176">
        <f t="shared" si="29"/>
        <v>1625</v>
      </c>
      <c r="B1625" s="162">
        <v>44993</v>
      </c>
      <c r="C1625" s="163" t="s">
        <v>1890</v>
      </c>
      <c r="D1625" s="163" t="s">
        <v>181</v>
      </c>
      <c r="E1625" s="163" t="s">
        <v>5925</v>
      </c>
      <c r="F1625" s="162">
        <v>45007</v>
      </c>
      <c r="G1625" s="162">
        <v>45008</v>
      </c>
      <c r="H1625" s="164">
        <v>600000</v>
      </c>
      <c r="I1625" s="164">
        <v>600000</v>
      </c>
      <c r="J1625" s="163" t="s">
        <v>4557</v>
      </c>
      <c r="K1625" s="163" t="s">
        <v>5901</v>
      </c>
      <c r="L1625" s="165"/>
    </row>
    <row r="1626" spans="1:12" ht="42.75" customHeight="1">
      <c r="A1626" s="175">
        <f t="shared" si="29"/>
        <v>1626</v>
      </c>
      <c r="B1626" s="166">
        <v>44998</v>
      </c>
      <c r="C1626" s="167" t="s">
        <v>1665</v>
      </c>
      <c r="D1626" s="167" t="s">
        <v>5160</v>
      </c>
      <c r="E1626" s="167" t="s">
        <v>120</v>
      </c>
      <c r="F1626" s="166">
        <v>45012</v>
      </c>
      <c r="G1626" s="166">
        <v>45005</v>
      </c>
      <c r="H1626" s="168">
        <v>45000</v>
      </c>
      <c r="I1626" s="168">
        <v>60000</v>
      </c>
      <c r="J1626" s="167" t="s">
        <v>4557</v>
      </c>
      <c r="K1626" s="167" t="s">
        <v>5901</v>
      </c>
      <c r="L1626" s="169"/>
    </row>
    <row r="1627" spans="1:12" s="146" customFormat="1" ht="42.75" customHeight="1">
      <c r="A1627" s="176">
        <f t="shared" si="29"/>
        <v>1627</v>
      </c>
      <c r="B1627" s="162">
        <v>44998</v>
      </c>
      <c r="C1627" s="163" t="s">
        <v>1535</v>
      </c>
      <c r="D1627" s="163" t="s">
        <v>5926</v>
      </c>
      <c r="E1627" s="163" t="s">
        <v>2278</v>
      </c>
      <c r="F1627" s="162">
        <v>45012</v>
      </c>
      <c r="G1627" s="162">
        <v>44812</v>
      </c>
      <c r="H1627" s="164">
        <v>25000</v>
      </c>
      <c r="I1627" s="164">
        <v>65000</v>
      </c>
      <c r="J1627" s="163" t="s">
        <v>5900</v>
      </c>
      <c r="K1627" s="163" t="s">
        <v>5901</v>
      </c>
      <c r="L1627" s="165"/>
    </row>
    <row r="1628" spans="1:12" ht="42.75" customHeight="1">
      <c r="A1628" s="175">
        <f t="shared" si="29"/>
        <v>1628</v>
      </c>
      <c r="B1628" s="166">
        <v>45000</v>
      </c>
      <c r="C1628" s="167" t="s">
        <v>2635</v>
      </c>
      <c r="D1628" s="167" t="s">
        <v>5927</v>
      </c>
      <c r="E1628" s="167" t="s">
        <v>1679</v>
      </c>
      <c r="F1628" s="166">
        <v>45014</v>
      </c>
      <c r="G1628" s="166">
        <v>45013</v>
      </c>
      <c r="H1628" s="168">
        <v>490000</v>
      </c>
      <c r="I1628" s="168">
        <v>550000</v>
      </c>
      <c r="J1628" s="167" t="s">
        <v>4557</v>
      </c>
      <c r="K1628" s="167" t="s">
        <v>5901</v>
      </c>
      <c r="L1628" s="169"/>
    </row>
    <row r="1629" spans="1:12" s="146" customFormat="1" ht="42.75" customHeight="1">
      <c r="A1629" s="176">
        <f t="shared" si="29"/>
        <v>1629</v>
      </c>
      <c r="B1629" s="162">
        <v>44999</v>
      </c>
      <c r="C1629" s="163" t="s">
        <v>231</v>
      </c>
      <c r="D1629" s="163" t="s">
        <v>950</v>
      </c>
      <c r="E1629" s="163" t="s">
        <v>5928</v>
      </c>
      <c r="F1629" s="162">
        <v>45013</v>
      </c>
      <c r="G1629" s="162">
        <v>45017</v>
      </c>
      <c r="H1629" s="164">
        <v>303508</v>
      </c>
      <c r="I1629" s="164">
        <v>303508</v>
      </c>
      <c r="J1629" s="163" t="s">
        <v>5921</v>
      </c>
      <c r="K1629" s="163" t="s">
        <v>5901</v>
      </c>
      <c r="L1629" s="165"/>
    </row>
    <row r="1630" spans="1:12" ht="42.75" customHeight="1">
      <c r="A1630" s="175">
        <f t="shared" si="29"/>
        <v>1630</v>
      </c>
      <c r="B1630" s="166">
        <v>44999</v>
      </c>
      <c r="C1630" s="167" t="s">
        <v>1276</v>
      </c>
      <c r="D1630" s="167" t="s">
        <v>5929</v>
      </c>
      <c r="E1630" s="167" t="s">
        <v>815</v>
      </c>
      <c r="F1630" s="166">
        <v>45013</v>
      </c>
      <c r="G1630" s="166">
        <v>45014</v>
      </c>
      <c r="H1630" s="168">
        <v>25000</v>
      </c>
      <c r="I1630" s="168">
        <v>80000</v>
      </c>
      <c r="J1630" s="167" t="s">
        <v>4557</v>
      </c>
      <c r="K1630" s="167" t="s">
        <v>5901</v>
      </c>
      <c r="L1630" s="169"/>
    </row>
    <row r="1631" spans="1:12" s="146" customFormat="1" ht="42.75" customHeight="1">
      <c r="A1631" s="176">
        <f t="shared" si="29"/>
        <v>1631</v>
      </c>
      <c r="B1631" s="162">
        <v>44999</v>
      </c>
      <c r="C1631" s="163" t="s">
        <v>2703</v>
      </c>
      <c r="D1631" s="163" t="s">
        <v>1044</v>
      </c>
      <c r="E1631" s="163" t="s">
        <v>2789</v>
      </c>
      <c r="F1631" s="162">
        <v>45013</v>
      </c>
      <c r="G1631" s="162">
        <v>45023</v>
      </c>
      <c r="H1631" s="164">
        <v>76810</v>
      </c>
      <c r="I1631" s="164">
        <v>76810</v>
      </c>
      <c r="J1631" s="163" t="s">
        <v>5902</v>
      </c>
      <c r="K1631" s="163" t="s">
        <v>5901</v>
      </c>
      <c r="L1631" s="165"/>
    </row>
    <row r="1632" spans="1:12" ht="42.75" customHeight="1">
      <c r="A1632" s="175">
        <f t="shared" si="29"/>
        <v>1632</v>
      </c>
      <c r="B1632" s="166">
        <v>44999</v>
      </c>
      <c r="C1632" s="167" t="s">
        <v>583</v>
      </c>
      <c r="D1632" s="167" t="s">
        <v>5930</v>
      </c>
      <c r="E1632" s="167" t="s">
        <v>5931</v>
      </c>
      <c r="F1632" s="166">
        <v>45013</v>
      </c>
      <c r="G1632" s="166">
        <v>44764</v>
      </c>
      <c r="H1632" s="168">
        <v>42000</v>
      </c>
      <c r="I1632" s="168">
        <v>48000</v>
      </c>
      <c r="J1632" s="167" t="s">
        <v>5902</v>
      </c>
      <c r="K1632" s="167" t="s">
        <v>5901</v>
      </c>
      <c r="L1632" s="169"/>
    </row>
    <row r="1633" spans="1:12" s="146" customFormat="1" ht="42.75" customHeight="1">
      <c r="A1633" s="176">
        <f t="shared" si="29"/>
        <v>1633</v>
      </c>
      <c r="B1633" s="162">
        <v>45000</v>
      </c>
      <c r="C1633" s="163" t="s">
        <v>1276</v>
      </c>
      <c r="D1633" s="163" t="s">
        <v>5932</v>
      </c>
      <c r="E1633" s="163" t="s">
        <v>118</v>
      </c>
      <c r="F1633" s="162">
        <v>45015</v>
      </c>
      <c r="G1633" s="162">
        <v>45000</v>
      </c>
      <c r="H1633" s="164">
        <v>25000</v>
      </c>
      <c r="I1633" s="164">
        <v>50000</v>
      </c>
      <c r="J1633" s="163" t="s">
        <v>5904</v>
      </c>
      <c r="K1633" s="163" t="s">
        <v>5901</v>
      </c>
      <c r="L1633" s="165"/>
    </row>
    <row r="1634" spans="1:12" ht="42.75" customHeight="1">
      <c r="A1634" s="175">
        <f t="shared" si="29"/>
        <v>1634</v>
      </c>
      <c r="B1634" s="166">
        <v>45000</v>
      </c>
      <c r="C1634" s="167" t="s">
        <v>4038</v>
      </c>
      <c r="D1634" s="167" t="s">
        <v>879</v>
      </c>
      <c r="E1634" s="167" t="s">
        <v>4144</v>
      </c>
      <c r="F1634" s="166">
        <v>45014</v>
      </c>
      <c r="G1634" s="166">
        <v>45014</v>
      </c>
      <c r="H1634" s="168">
        <v>36000</v>
      </c>
      <c r="I1634" s="168">
        <v>36000</v>
      </c>
      <c r="J1634" s="167" t="s">
        <v>5910</v>
      </c>
      <c r="K1634" s="167" t="s">
        <v>5901</v>
      </c>
      <c r="L1634" s="169"/>
    </row>
    <row r="1635" spans="1:12" s="146" customFormat="1" ht="42.75" customHeight="1">
      <c r="A1635" s="176">
        <f t="shared" si="29"/>
        <v>1635</v>
      </c>
      <c r="B1635" s="162">
        <v>45000</v>
      </c>
      <c r="C1635" s="163" t="s">
        <v>4038</v>
      </c>
      <c r="D1635" s="163" t="s">
        <v>5933</v>
      </c>
      <c r="E1635" s="163" t="s">
        <v>2278</v>
      </c>
      <c r="F1635" s="162">
        <v>45014</v>
      </c>
      <c r="G1635" s="162">
        <v>45014</v>
      </c>
      <c r="H1635" s="164">
        <v>72815</v>
      </c>
      <c r="I1635" s="164">
        <v>72815</v>
      </c>
      <c r="J1635" s="163" t="s">
        <v>5900</v>
      </c>
      <c r="K1635" s="163" t="s">
        <v>5901</v>
      </c>
      <c r="L1635" s="165"/>
    </row>
    <row r="1636" spans="1:12" ht="42.75" customHeight="1">
      <c r="A1636" s="175">
        <f t="shared" si="29"/>
        <v>1636</v>
      </c>
      <c r="B1636" s="166">
        <v>45001</v>
      </c>
      <c r="C1636" s="167" t="s">
        <v>2703</v>
      </c>
      <c r="D1636" s="167" t="s">
        <v>2954</v>
      </c>
      <c r="E1636" s="167" t="s">
        <v>5934</v>
      </c>
      <c r="F1636" s="166">
        <v>45015</v>
      </c>
      <c r="G1636" s="166">
        <v>45108</v>
      </c>
      <c r="H1636" s="168">
        <v>483168</v>
      </c>
      <c r="I1636" s="168">
        <v>483168</v>
      </c>
      <c r="J1636" s="167" t="s">
        <v>5935</v>
      </c>
      <c r="K1636" s="167" t="s">
        <v>5901</v>
      </c>
      <c r="L1636" s="169"/>
    </row>
    <row r="1637" spans="1:12" s="146" customFormat="1" ht="42.75" customHeight="1">
      <c r="A1637" s="176">
        <f t="shared" si="29"/>
        <v>1637</v>
      </c>
      <c r="B1637" s="162">
        <v>45001</v>
      </c>
      <c r="C1637" s="163" t="s">
        <v>500</v>
      </c>
      <c r="D1637" s="163" t="s">
        <v>879</v>
      </c>
      <c r="E1637" s="163" t="s">
        <v>5936</v>
      </c>
      <c r="F1637" s="162">
        <v>45015</v>
      </c>
      <c r="G1637" s="162">
        <v>45108</v>
      </c>
      <c r="H1637" s="164">
        <v>30000</v>
      </c>
      <c r="I1637" s="164">
        <v>50000</v>
      </c>
      <c r="J1637" s="163" t="s">
        <v>5902</v>
      </c>
      <c r="K1637" s="163" t="s">
        <v>5901</v>
      </c>
      <c r="L1637" s="165"/>
    </row>
    <row r="1638" spans="1:12" ht="42.75" customHeight="1">
      <c r="A1638" s="175">
        <f t="shared" si="29"/>
        <v>1638</v>
      </c>
      <c r="B1638" s="166">
        <v>45001</v>
      </c>
      <c r="C1638" s="167" t="s">
        <v>2703</v>
      </c>
      <c r="D1638" s="167" t="s">
        <v>5937</v>
      </c>
      <c r="E1638" s="167" t="s">
        <v>3193</v>
      </c>
      <c r="F1638" s="166">
        <v>45015</v>
      </c>
      <c r="G1638" s="166">
        <v>44854</v>
      </c>
      <c r="H1638" s="168">
        <v>30715</v>
      </c>
      <c r="I1638" s="168">
        <v>30715</v>
      </c>
      <c r="J1638" s="167" t="s">
        <v>5910</v>
      </c>
      <c r="K1638" s="167" t="s">
        <v>5901</v>
      </c>
      <c r="L1638" s="169"/>
    </row>
    <row r="1639" spans="1:12" s="146" customFormat="1" ht="42.75" customHeight="1">
      <c r="A1639" s="176">
        <f t="shared" si="29"/>
        <v>1639</v>
      </c>
      <c r="B1639" s="162">
        <v>45001</v>
      </c>
      <c r="C1639" s="163" t="s">
        <v>2703</v>
      </c>
      <c r="D1639" s="163" t="s">
        <v>5938</v>
      </c>
      <c r="E1639" s="163" t="s">
        <v>5939</v>
      </c>
      <c r="F1639" s="162">
        <v>45015</v>
      </c>
      <c r="G1639" s="162">
        <v>44922</v>
      </c>
      <c r="H1639" s="164">
        <v>36731</v>
      </c>
      <c r="I1639" s="164">
        <v>36731</v>
      </c>
      <c r="J1639" s="163" t="s">
        <v>5910</v>
      </c>
      <c r="K1639" s="163" t="s">
        <v>5901</v>
      </c>
      <c r="L1639" s="165"/>
    </row>
    <row r="1640" spans="1:12" ht="42.75" customHeight="1">
      <c r="A1640" s="175">
        <f t="shared" si="29"/>
        <v>1640</v>
      </c>
      <c r="B1640" s="166">
        <v>45001</v>
      </c>
      <c r="C1640" s="167" t="s">
        <v>2703</v>
      </c>
      <c r="D1640" s="167" t="s">
        <v>5940</v>
      </c>
      <c r="E1640" s="167" t="s">
        <v>5941</v>
      </c>
      <c r="F1640" s="166">
        <v>45015</v>
      </c>
      <c r="G1640" s="166">
        <v>44834</v>
      </c>
      <c r="H1640" s="168">
        <v>115004</v>
      </c>
      <c r="I1640" s="168">
        <v>115004</v>
      </c>
      <c r="J1640" s="167" t="s">
        <v>5910</v>
      </c>
      <c r="K1640" s="167" t="s">
        <v>5901</v>
      </c>
      <c r="L1640" s="169"/>
    </row>
    <row r="1641" spans="1:12" s="146" customFormat="1" ht="42.75" customHeight="1">
      <c r="A1641" s="176">
        <f t="shared" si="29"/>
        <v>1641</v>
      </c>
      <c r="B1641" s="162">
        <v>45015</v>
      </c>
      <c r="C1641" s="163" t="s">
        <v>1400</v>
      </c>
      <c r="D1641" s="163" t="s">
        <v>814</v>
      </c>
      <c r="E1641" s="163" t="s">
        <v>5942</v>
      </c>
      <c r="F1641" s="162">
        <v>45029</v>
      </c>
      <c r="G1641" s="162">
        <v>45108</v>
      </c>
      <c r="H1641" s="164">
        <v>59131.92</v>
      </c>
      <c r="I1641" s="164">
        <v>63000</v>
      </c>
      <c r="J1641" s="163" t="s">
        <v>5906</v>
      </c>
      <c r="K1641" s="163" t="s">
        <v>5901</v>
      </c>
      <c r="L1641" s="165"/>
    </row>
    <row r="1642" spans="1:12" ht="42.75" customHeight="1">
      <c r="A1642" s="175">
        <f t="shared" si="29"/>
        <v>1642</v>
      </c>
      <c r="B1642" s="166">
        <v>45001</v>
      </c>
      <c r="C1642" s="167" t="s">
        <v>2601</v>
      </c>
      <c r="D1642" s="167" t="s">
        <v>35</v>
      </c>
      <c r="E1642" s="167" t="s">
        <v>136</v>
      </c>
      <c r="F1642" s="166">
        <v>45015</v>
      </c>
      <c r="G1642" s="166">
        <v>44743</v>
      </c>
      <c r="H1642" s="168">
        <v>35000</v>
      </c>
      <c r="I1642" s="168">
        <v>70000</v>
      </c>
      <c r="J1642" s="167" t="s">
        <v>5900</v>
      </c>
      <c r="K1642" s="167" t="s">
        <v>5901</v>
      </c>
      <c r="L1642" s="169"/>
    </row>
    <row r="1643" spans="1:12" s="146" customFormat="1" ht="42.75" customHeight="1">
      <c r="A1643" s="176">
        <f t="shared" si="29"/>
        <v>1643</v>
      </c>
      <c r="B1643" s="162">
        <v>45001</v>
      </c>
      <c r="C1643" s="163" t="s">
        <v>3975</v>
      </c>
      <c r="D1643" s="163" t="s">
        <v>4687</v>
      </c>
      <c r="E1643" s="163" t="s">
        <v>5943</v>
      </c>
      <c r="F1643" s="162">
        <v>45015</v>
      </c>
      <c r="G1643" s="162">
        <v>45108</v>
      </c>
      <c r="H1643" s="164">
        <v>29640</v>
      </c>
      <c r="I1643" s="164">
        <v>50000</v>
      </c>
      <c r="J1643" s="163" t="s">
        <v>5935</v>
      </c>
      <c r="K1643" s="163" t="s">
        <v>5901</v>
      </c>
      <c r="L1643" s="165"/>
    </row>
    <row r="1644" spans="1:12" ht="42.75" customHeight="1">
      <c r="A1644" s="175">
        <f t="shared" si="29"/>
        <v>1644</v>
      </c>
      <c r="B1644" s="166">
        <v>45002</v>
      </c>
      <c r="C1644" s="167" t="s">
        <v>1890</v>
      </c>
      <c r="D1644" s="167" t="s">
        <v>5944</v>
      </c>
      <c r="E1644" s="167" t="s">
        <v>5945</v>
      </c>
      <c r="F1644" s="166">
        <v>45016</v>
      </c>
      <c r="G1644" s="166">
        <v>45019</v>
      </c>
      <c r="H1644" s="168">
        <v>360000</v>
      </c>
      <c r="I1644" s="168">
        <v>392500</v>
      </c>
      <c r="J1644" s="167" t="s">
        <v>5910</v>
      </c>
      <c r="K1644" s="167" t="s">
        <v>5901</v>
      </c>
      <c r="L1644" s="169"/>
    </row>
    <row r="1645" spans="1:12" s="146" customFormat="1" ht="42.75" customHeight="1">
      <c r="A1645" s="176">
        <f t="shared" si="29"/>
        <v>1645</v>
      </c>
      <c r="B1645" s="162">
        <v>45002</v>
      </c>
      <c r="C1645" s="163" t="s">
        <v>1890</v>
      </c>
      <c r="D1645" s="163" t="s">
        <v>644</v>
      </c>
      <c r="E1645" s="163" t="s">
        <v>5946</v>
      </c>
      <c r="F1645" s="162">
        <v>45016</v>
      </c>
      <c r="G1645" s="162">
        <v>45019</v>
      </c>
      <c r="H1645" s="164">
        <v>75000</v>
      </c>
      <c r="I1645" s="164">
        <v>75000</v>
      </c>
      <c r="J1645" s="163" t="s">
        <v>5921</v>
      </c>
      <c r="K1645" s="163" t="s">
        <v>5901</v>
      </c>
      <c r="L1645" s="165"/>
    </row>
    <row r="1646" spans="1:12" ht="42.75" customHeight="1">
      <c r="A1646" s="175">
        <f t="shared" si="29"/>
        <v>1646</v>
      </c>
      <c r="B1646" s="166">
        <v>45002</v>
      </c>
      <c r="C1646" s="167" t="s">
        <v>1890</v>
      </c>
      <c r="D1646" s="167" t="s">
        <v>1044</v>
      </c>
      <c r="E1646" s="167" t="s">
        <v>5947</v>
      </c>
      <c r="F1646" s="166">
        <v>45016</v>
      </c>
      <c r="G1646" s="166">
        <v>45019</v>
      </c>
      <c r="H1646" s="168">
        <v>3452319</v>
      </c>
      <c r="I1646" s="168">
        <v>3452319</v>
      </c>
      <c r="J1646" s="167" t="s">
        <v>5902</v>
      </c>
      <c r="K1646" s="167" t="s">
        <v>5901</v>
      </c>
      <c r="L1646" s="169"/>
    </row>
    <row r="1647" spans="1:12" s="146" customFormat="1" ht="42.75" customHeight="1">
      <c r="A1647" s="176">
        <f t="shared" si="29"/>
        <v>1647</v>
      </c>
      <c r="B1647" s="162">
        <v>45002</v>
      </c>
      <c r="C1647" s="163" t="s">
        <v>1890</v>
      </c>
      <c r="D1647" s="163" t="s">
        <v>2273</v>
      </c>
      <c r="E1647" s="163" t="s">
        <v>5948</v>
      </c>
      <c r="F1647" s="162">
        <v>45016</v>
      </c>
      <c r="G1647" s="162">
        <v>45019</v>
      </c>
      <c r="H1647" s="164">
        <v>25382</v>
      </c>
      <c r="I1647" s="164">
        <v>25382</v>
      </c>
      <c r="J1647" s="163" t="s">
        <v>5904</v>
      </c>
      <c r="K1647" s="163" t="s">
        <v>5901</v>
      </c>
      <c r="L1647" s="165"/>
    </row>
    <row r="1648" spans="1:12" ht="42.75" customHeight="1">
      <c r="A1648" s="175">
        <f t="shared" si="29"/>
        <v>1648</v>
      </c>
      <c r="B1648" s="166">
        <v>45002</v>
      </c>
      <c r="C1648" s="167" t="s">
        <v>1400</v>
      </c>
      <c r="D1648" s="167" t="s">
        <v>125</v>
      </c>
      <c r="E1648" s="167" t="s">
        <v>5949</v>
      </c>
      <c r="F1648" s="166">
        <v>45016</v>
      </c>
      <c r="G1648" s="166">
        <v>45015</v>
      </c>
      <c r="H1648" s="168">
        <v>25000</v>
      </c>
      <c r="I1648" s="168">
        <v>40000</v>
      </c>
      <c r="J1648" s="167" t="s">
        <v>5900</v>
      </c>
      <c r="K1648" s="167" t="s">
        <v>5901</v>
      </c>
      <c r="L1648" s="169"/>
    </row>
    <row r="1649" spans="1:12" s="146" customFormat="1" ht="42.75" customHeight="1">
      <c r="A1649" s="176">
        <f t="shared" si="29"/>
        <v>1649</v>
      </c>
      <c r="B1649" s="162">
        <v>45005</v>
      </c>
      <c r="C1649" s="163" t="s">
        <v>3453</v>
      </c>
      <c r="D1649" s="163" t="s">
        <v>5950</v>
      </c>
      <c r="E1649" s="163" t="s">
        <v>5951</v>
      </c>
      <c r="F1649" s="162">
        <v>45019</v>
      </c>
      <c r="G1649" s="162">
        <v>45015</v>
      </c>
      <c r="H1649" s="164">
        <v>25000</v>
      </c>
      <c r="I1649" s="164">
        <v>40000</v>
      </c>
      <c r="J1649" s="163" t="s">
        <v>4557</v>
      </c>
      <c r="K1649" s="163" t="s">
        <v>5901</v>
      </c>
      <c r="L1649" s="165"/>
    </row>
    <row r="1650" spans="1:12" ht="42.75" customHeight="1">
      <c r="A1650" s="175">
        <f t="shared" si="29"/>
        <v>1650</v>
      </c>
      <c r="B1650" s="166">
        <v>45016</v>
      </c>
      <c r="C1650" s="167" t="s">
        <v>2601</v>
      </c>
      <c r="D1650" s="167" t="s">
        <v>62</v>
      </c>
      <c r="E1650" s="167" t="s">
        <v>5303</v>
      </c>
      <c r="F1650" s="166">
        <v>45030</v>
      </c>
      <c r="G1650" s="166">
        <v>45033</v>
      </c>
      <c r="H1650" s="168">
        <v>353087</v>
      </c>
      <c r="I1650" s="168">
        <v>600000</v>
      </c>
      <c r="J1650" s="167" t="s">
        <v>5917</v>
      </c>
      <c r="K1650" s="167" t="s">
        <v>5901</v>
      </c>
      <c r="L1650" s="169"/>
    </row>
    <row r="1651" spans="1:12" s="146" customFormat="1" ht="42.75" customHeight="1">
      <c r="A1651" s="176">
        <f t="shared" si="29"/>
        <v>1651</v>
      </c>
      <c r="B1651" s="162">
        <v>45005</v>
      </c>
      <c r="C1651" s="163" t="s">
        <v>3453</v>
      </c>
      <c r="D1651" s="163" t="s">
        <v>2420</v>
      </c>
      <c r="E1651" s="163" t="s">
        <v>5952</v>
      </c>
      <c r="F1651" s="162">
        <v>45019</v>
      </c>
      <c r="G1651" s="162">
        <v>45019</v>
      </c>
      <c r="H1651" s="164">
        <v>25000</v>
      </c>
      <c r="I1651" s="164">
        <v>40000</v>
      </c>
      <c r="J1651" s="163" t="s">
        <v>4557</v>
      </c>
      <c r="K1651" s="163" t="s">
        <v>5901</v>
      </c>
      <c r="L1651" s="165"/>
    </row>
    <row r="1652" spans="1:12" ht="42.75" customHeight="1">
      <c r="A1652" s="175">
        <f t="shared" si="29"/>
        <v>1652</v>
      </c>
      <c r="B1652" s="166">
        <v>45006</v>
      </c>
      <c r="C1652" s="167" t="s">
        <v>1276</v>
      </c>
      <c r="D1652" s="167" t="s">
        <v>1077</v>
      </c>
      <c r="E1652" s="167" t="s">
        <v>5953</v>
      </c>
      <c r="F1652" s="166">
        <v>45020</v>
      </c>
      <c r="G1652" s="166">
        <v>45021</v>
      </c>
      <c r="H1652" s="168">
        <v>25000</v>
      </c>
      <c r="I1652" s="168">
        <v>80000</v>
      </c>
      <c r="J1652" s="167" t="s">
        <v>4557</v>
      </c>
      <c r="K1652" s="167" t="s">
        <v>5901</v>
      </c>
      <c r="L1652" s="169"/>
    </row>
    <row r="1653" spans="1:12" s="146" customFormat="1" ht="42.75" customHeight="1">
      <c r="A1653" s="176">
        <f t="shared" si="29"/>
        <v>1653</v>
      </c>
      <c r="B1653" s="162">
        <v>45007</v>
      </c>
      <c r="C1653" s="163" t="s">
        <v>3838</v>
      </c>
      <c r="D1653" s="163" t="s">
        <v>1027</v>
      </c>
      <c r="E1653" s="163" t="s">
        <v>706</v>
      </c>
      <c r="F1653" s="162">
        <v>45021</v>
      </c>
      <c r="G1653" s="162">
        <v>45017</v>
      </c>
      <c r="H1653" s="164">
        <v>25000</v>
      </c>
      <c r="I1653" s="164">
        <v>50000</v>
      </c>
      <c r="J1653" s="163" t="s">
        <v>5904</v>
      </c>
      <c r="K1653" s="163" t="s">
        <v>5901</v>
      </c>
      <c r="L1653" s="165"/>
    </row>
    <row r="1654" spans="1:12" ht="42.75" customHeight="1">
      <c r="A1654" s="175">
        <f t="shared" si="29"/>
        <v>1654</v>
      </c>
      <c r="B1654" s="166">
        <v>45007</v>
      </c>
      <c r="C1654" s="167" t="s">
        <v>3252</v>
      </c>
      <c r="D1654" s="167" t="s">
        <v>3236</v>
      </c>
      <c r="E1654" s="167" t="s">
        <v>513</v>
      </c>
      <c r="F1654" s="166">
        <v>45021</v>
      </c>
      <c r="G1654" s="166">
        <v>44909</v>
      </c>
      <c r="H1654" s="168">
        <v>27000</v>
      </c>
      <c r="I1654" s="168">
        <v>27000</v>
      </c>
      <c r="J1654" s="167" t="s">
        <v>5900</v>
      </c>
      <c r="K1654" s="167" t="s">
        <v>5901</v>
      </c>
      <c r="L1654" s="169"/>
    </row>
    <row r="1655" spans="1:12" s="146" customFormat="1" ht="42.75" customHeight="1">
      <c r="A1655" s="176">
        <f t="shared" si="29"/>
        <v>1655</v>
      </c>
      <c r="B1655" s="162">
        <v>45008</v>
      </c>
      <c r="C1655" s="163" t="s">
        <v>1888</v>
      </c>
      <c r="D1655" s="163" t="s">
        <v>3661</v>
      </c>
      <c r="E1655" s="163" t="s">
        <v>5954</v>
      </c>
      <c r="F1655" s="162">
        <v>45022</v>
      </c>
      <c r="G1655" s="162">
        <v>44795</v>
      </c>
      <c r="H1655" s="164">
        <v>25000</v>
      </c>
      <c r="I1655" s="164">
        <v>40000</v>
      </c>
      <c r="J1655" s="163" t="s">
        <v>5900</v>
      </c>
      <c r="K1655" s="163" t="s">
        <v>5901</v>
      </c>
      <c r="L1655" s="165"/>
    </row>
    <row r="1656" spans="1:12" ht="42.75" customHeight="1">
      <c r="A1656" s="175">
        <f t="shared" si="29"/>
        <v>1656</v>
      </c>
      <c r="B1656" s="166">
        <v>45008</v>
      </c>
      <c r="C1656" s="167" t="s">
        <v>3933</v>
      </c>
      <c r="D1656" s="167" t="s">
        <v>164</v>
      </c>
      <c r="E1656" s="167" t="s">
        <v>4541</v>
      </c>
      <c r="F1656" s="166">
        <v>45022</v>
      </c>
      <c r="G1656" s="166">
        <v>45108</v>
      </c>
      <c r="H1656" s="168">
        <v>25000</v>
      </c>
      <c r="I1656" s="168">
        <v>45000</v>
      </c>
      <c r="J1656" s="167" t="s">
        <v>5955</v>
      </c>
      <c r="K1656" s="167" t="s">
        <v>5901</v>
      </c>
      <c r="L1656" s="169"/>
    </row>
    <row r="1657" spans="1:12" s="146" customFormat="1" ht="42.75" customHeight="1">
      <c r="A1657" s="176">
        <f t="shared" si="29"/>
        <v>1657</v>
      </c>
      <c r="B1657" s="162">
        <v>45009</v>
      </c>
      <c r="C1657" s="163" t="s">
        <v>1400</v>
      </c>
      <c r="D1657" s="163" t="s">
        <v>123</v>
      </c>
      <c r="E1657" s="163" t="s">
        <v>5956</v>
      </c>
      <c r="F1657" s="162">
        <v>45023</v>
      </c>
      <c r="G1657" s="162">
        <v>45078</v>
      </c>
      <c r="H1657" s="164">
        <v>544652.68000000005</v>
      </c>
      <c r="I1657" s="164">
        <v>551000</v>
      </c>
      <c r="J1657" s="163" t="s">
        <v>5921</v>
      </c>
      <c r="K1657" s="163" t="s">
        <v>5901</v>
      </c>
      <c r="L1657" s="165"/>
    </row>
    <row r="1658" spans="1:12" ht="42.75" customHeight="1">
      <c r="A1658" s="175">
        <f t="shared" si="29"/>
        <v>1658</v>
      </c>
      <c r="B1658" s="166">
        <v>45012</v>
      </c>
      <c r="C1658" s="167" t="s">
        <v>1112</v>
      </c>
      <c r="D1658" s="167" t="s">
        <v>156</v>
      </c>
      <c r="E1658" s="167" t="s">
        <v>5957</v>
      </c>
      <c r="F1658" s="166">
        <v>45026</v>
      </c>
      <c r="G1658" s="166">
        <v>44347</v>
      </c>
      <c r="H1658" s="168">
        <v>25000</v>
      </c>
      <c r="I1658" s="168">
        <v>80000</v>
      </c>
      <c r="J1658" s="167" t="s">
        <v>5902</v>
      </c>
      <c r="K1658" s="167" t="s">
        <v>5901</v>
      </c>
      <c r="L1658" s="169"/>
    </row>
    <row r="1659" spans="1:12" s="146" customFormat="1" ht="42.75" customHeight="1">
      <c r="A1659" s="176">
        <f t="shared" si="29"/>
        <v>1659</v>
      </c>
      <c r="B1659" s="162">
        <v>45012</v>
      </c>
      <c r="C1659" s="163" t="s">
        <v>1276</v>
      </c>
      <c r="D1659" s="163" t="s">
        <v>1302</v>
      </c>
      <c r="E1659" s="163" t="s">
        <v>1303</v>
      </c>
      <c r="F1659" s="162">
        <v>45026</v>
      </c>
      <c r="G1659" s="162">
        <v>45108</v>
      </c>
      <c r="H1659" s="164">
        <v>45000</v>
      </c>
      <c r="I1659" s="164">
        <v>60000</v>
      </c>
      <c r="J1659" s="163" t="s">
        <v>5935</v>
      </c>
      <c r="K1659" s="163" t="s">
        <v>5901</v>
      </c>
      <c r="L1659" s="165"/>
    </row>
    <row r="1660" spans="1:12" ht="42.75" customHeight="1">
      <c r="A1660" s="175">
        <f t="shared" si="29"/>
        <v>1660</v>
      </c>
      <c r="B1660" s="166">
        <v>45012</v>
      </c>
      <c r="C1660" s="167" t="s">
        <v>1031</v>
      </c>
      <c r="D1660" s="167" t="s">
        <v>5370</v>
      </c>
      <c r="E1660" s="167" t="s">
        <v>5958</v>
      </c>
      <c r="F1660" s="166">
        <v>45026</v>
      </c>
      <c r="G1660" s="166">
        <v>45027</v>
      </c>
      <c r="H1660" s="168">
        <v>75000</v>
      </c>
      <c r="I1660" s="168">
        <v>75000</v>
      </c>
      <c r="J1660" s="167" t="s">
        <v>4557</v>
      </c>
      <c r="K1660" s="167" t="s">
        <v>5901</v>
      </c>
      <c r="L1660" s="169"/>
    </row>
    <row r="1661" spans="1:12" s="146" customFormat="1" ht="42.75" customHeight="1">
      <c r="A1661" s="176">
        <f t="shared" si="29"/>
        <v>1661</v>
      </c>
      <c r="B1661" s="162">
        <v>45012</v>
      </c>
      <c r="C1661" s="163" t="s">
        <v>1276</v>
      </c>
      <c r="D1661" s="163" t="s">
        <v>3214</v>
      </c>
      <c r="E1661" s="163" t="s">
        <v>5959</v>
      </c>
      <c r="F1661" s="162">
        <v>45026</v>
      </c>
      <c r="G1661" s="162">
        <v>45031</v>
      </c>
      <c r="H1661" s="164">
        <v>33750</v>
      </c>
      <c r="I1661" s="164">
        <v>53000</v>
      </c>
      <c r="J1661" s="163" t="s">
        <v>5935</v>
      </c>
      <c r="K1661" s="163" t="s">
        <v>5901</v>
      </c>
      <c r="L1661" s="165"/>
    </row>
    <row r="1662" spans="1:12" ht="42.75" customHeight="1">
      <c r="A1662" s="175">
        <f t="shared" si="29"/>
        <v>1662</v>
      </c>
      <c r="B1662" s="166">
        <v>45013</v>
      </c>
      <c r="C1662" s="167" t="s">
        <v>2703</v>
      </c>
      <c r="D1662" s="167" t="s">
        <v>3214</v>
      </c>
      <c r="E1662" s="167" t="s">
        <v>5960</v>
      </c>
      <c r="F1662" s="166">
        <v>45027</v>
      </c>
      <c r="G1662" s="166">
        <v>45108</v>
      </c>
      <c r="H1662" s="168">
        <v>254538</v>
      </c>
      <c r="I1662" s="168">
        <v>254538</v>
      </c>
      <c r="J1662" s="167" t="s">
        <v>5935</v>
      </c>
      <c r="K1662" s="167" t="s">
        <v>5901</v>
      </c>
      <c r="L1662" s="169"/>
    </row>
    <row r="1663" spans="1:12" s="146" customFormat="1" ht="42.75" customHeight="1">
      <c r="A1663" s="176">
        <f t="shared" si="29"/>
        <v>1663</v>
      </c>
      <c r="B1663" s="162">
        <v>45013</v>
      </c>
      <c r="C1663" s="163" t="s">
        <v>1276</v>
      </c>
      <c r="D1663" s="163" t="s">
        <v>879</v>
      </c>
      <c r="E1663" s="163" t="s">
        <v>1416</v>
      </c>
      <c r="F1663" s="162">
        <v>45027</v>
      </c>
      <c r="G1663" s="162">
        <v>45108</v>
      </c>
      <c r="H1663" s="164">
        <v>38516.160000000003</v>
      </c>
      <c r="I1663" s="164">
        <v>55340</v>
      </c>
      <c r="J1663" s="163" t="s">
        <v>5910</v>
      </c>
      <c r="K1663" s="163" t="s">
        <v>5901</v>
      </c>
      <c r="L1663" s="165"/>
    </row>
    <row r="1664" spans="1:12" ht="42.75" customHeight="1">
      <c r="A1664" s="175">
        <f t="shared" si="29"/>
        <v>1664</v>
      </c>
      <c r="B1664" s="166">
        <v>45014</v>
      </c>
      <c r="C1664" s="167" t="s">
        <v>1198</v>
      </c>
      <c r="D1664" s="167" t="s">
        <v>5961</v>
      </c>
      <c r="E1664" s="167" t="s">
        <v>559</v>
      </c>
      <c r="F1664" s="166">
        <v>45028</v>
      </c>
      <c r="G1664" s="166">
        <v>44992</v>
      </c>
      <c r="H1664" s="168">
        <v>27000</v>
      </c>
      <c r="I1664" s="168">
        <v>40000</v>
      </c>
      <c r="J1664" s="167" t="s">
        <v>5900</v>
      </c>
      <c r="K1664" s="167" t="s">
        <v>5901</v>
      </c>
      <c r="L1664" s="169"/>
    </row>
    <row r="1665" spans="1:12" s="146" customFormat="1" ht="42.75" customHeight="1">
      <c r="A1665" s="176">
        <f t="shared" si="29"/>
        <v>1665</v>
      </c>
      <c r="B1665" s="162">
        <v>45014</v>
      </c>
      <c r="C1665" s="163" t="s">
        <v>1774</v>
      </c>
      <c r="D1665" s="163" t="s">
        <v>5962</v>
      </c>
      <c r="E1665" s="163" t="s">
        <v>5963</v>
      </c>
      <c r="F1665" s="162">
        <v>45028</v>
      </c>
      <c r="G1665" s="162">
        <v>44743</v>
      </c>
      <c r="H1665" s="164">
        <v>25000</v>
      </c>
      <c r="I1665" s="164">
        <v>1500000</v>
      </c>
      <c r="J1665" s="163" t="s">
        <v>5935</v>
      </c>
      <c r="K1665" s="163" t="s">
        <v>5901</v>
      </c>
      <c r="L1665" s="165"/>
    </row>
    <row r="1666" spans="1:12" ht="42.75" customHeight="1">
      <c r="A1666" s="175">
        <f t="shared" si="29"/>
        <v>1666</v>
      </c>
      <c r="B1666" s="166">
        <v>45014</v>
      </c>
      <c r="C1666" s="167" t="s">
        <v>1198</v>
      </c>
      <c r="D1666" s="170" t="s">
        <v>375</v>
      </c>
      <c r="E1666" s="167" t="s">
        <v>5500</v>
      </c>
      <c r="F1666" s="166">
        <v>45028</v>
      </c>
      <c r="G1666" s="166">
        <v>44987</v>
      </c>
      <c r="H1666" s="168">
        <v>32000</v>
      </c>
      <c r="I1666" s="168">
        <v>47000</v>
      </c>
      <c r="J1666" s="167" t="s">
        <v>5900</v>
      </c>
      <c r="K1666" s="167" t="s">
        <v>5901</v>
      </c>
      <c r="L1666" s="169"/>
    </row>
    <row r="1667" spans="1:12" s="146" customFormat="1" ht="42.75" customHeight="1">
      <c r="A1667" s="176">
        <f t="shared" si="29"/>
        <v>1667</v>
      </c>
      <c r="B1667" s="162">
        <v>45014</v>
      </c>
      <c r="C1667" s="163" t="s">
        <v>3453</v>
      </c>
      <c r="D1667" s="163" t="s">
        <v>5964</v>
      </c>
      <c r="E1667" s="163" t="s">
        <v>5965</v>
      </c>
      <c r="F1667" s="162">
        <v>45028</v>
      </c>
      <c r="G1667" s="162">
        <v>45026</v>
      </c>
      <c r="H1667" s="164">
        <v>25000</v>
      </c>
      <c r="I1667" s="164">
        <v>50000</v>
      </c>
      <c r="J1667" s="163" t="s">
        <v>4557</v>
      </c>
      <c r="K1667" s="163" t="s">
        <v>5901</v>
      </c>
      <c r="L1667" s="165"/>
    </row>
    <row r="1668" spans="1:12" ht="42.75" customHeight="1">
      <c r="A1668" s="175">
        <f t="shared" si="29"/>
        <v>1668</v>
      </c>
      <c r="B1668" s="166">
        <v>45016</v>
      </c>
      <c r="C1668" s="167" t="s">
        <v>1774</v>
      </c>
      <c r="D1668" s="167" t="s">
        <v>5235</v>
      </c>
      <c r="E1668" s="167" t="s">
        <v>5966</v>
      </c>
      <c r="F1668" s="166">
        <v>45030</v>
      </c>
      <c r="G1668" s="166">
        <v>44866</v>
      </c>
      <c r="H1668" s="168">
        <v>25000</v>
      </c>
      <c r="I1668" s="168">
        <v>1150500</v>
      </c>
      <c r="J1668" s="167" t="s">
        <v>5910</v>
      </c>
      <c r="K1668" s="167" t="s">
        <v>5901</v>
      </c>
      <c r="L1668" s="169"/>
    </row>
    <row r="1669" spans="1:12" s="146" customFormat="1" ht="42.75" customHeight="1">
      <c r="A1669" s="175">
        <f t="shared" si="29"/>
        <v>1669</v>
      </c>
      <c r="B1669" s="162">
        <v>45016</v>
      </c>
      <c r="C1669" s="163" t="s">
        <v>1535</v>
      </c>
      <c r="D1669" s="163" t="s">
        <v>4520</v>
      </c>
      <c r="E1669" s="163" t="s">
        <v>5967</v>
      </c>
      <c r="F1669" s="162">
        <v>45030</v>
      </c>
      <c r="G1669" s="162">
        <v>45108</v>
      </c>
      <c r="H1669" s="164">
        <v>35000</v>
      </c>
      <c r="I1669" s="164">
        <v>80000</v>
      </c>
      <c r="J1669" s="163" t="s">
        <v>4557</v>
      </c>
      <c r="K1669" s="163" t="s">
        <v>5901</v>
      </c>
      <c r="L1669" s="165"/>
    </row>
    <row r="1670" spans="1:12" ht="42.75" customHeight="1">
      <c r="A1670" s="175">
        <f t="shared" si="29"/>
        <v>1670</v>
      </c>
      <c r="B1670" s="166">
        <v>45019</v>
      </c>
      <c r="C1670" s="167" t="s">
        <v>2703</v>
      </c>
      <c r="D1670" s="167" t="s">
        <v>5968</v>
      </c>
      <c r="E1670" s="167" t="s">
        <v>5545</v>
      </c>
      <c r="F1670" s="166">
        <v>45034</v>
      </c>
      <c r="G1670" s="166">
        <v>45034</v>
      </c>
      <c r="H1670" s="168">
        <v>105600</v>
      </c>
      <c r="I1670" s="168">
        <v>105600</v>
      </c>
      <c r="J1670" s="167" t="s">
        <v>4557</v>
      </c>
      <c r="K1670" s="167" t="s">
        <v>5901</v>
      </c>
      <c r="L1670" s="169"/>
    </row>
    <row r="1671" spans="1:12" ht="42.75" customHeight="1">
      <c r="A1671" s="175">
        <f t="shared" si="29"/>
        <v>1671</v>
      </c>
      <c r="B1671" s="171">
        <v>45019</v>
      </c>
      <c r="C1671" s="172" t="s">
        <v>1890</v>
      </c>
      <c r="D1671" s="172" t="s">
        <v>2089</v>
      </c>
      <c r="E1671" s="172" t="s">
        <v>5969</v>
      </c>
      <c r="F1671" s="171">
        <v>45034</v>
      </c>
      <c r="G1671" s="171">
        <v>45035</v>
      </c>
      <c r="H1671" s="173">
        <v>88444.14</v>
      </c>
      <c r="I1671" s="173">
        <v>89000</v>
      </c>
      <c r="J1671" s="172" t="s">
        <v>5902</v>
      </c>
      <c r="K1671" s="172" t="s">
        <v>5901</v>
      </c>
      <c r="L1671" s="169"/>
    </row>
    <row r="1672" spans="1:12" ht="42.75" customHeight="1">
      <c r="A1672" s="175">
        <f t="shared" si="29"/>
        <v>1672</v>
      </c>
      <c r="B1672" s="166">
        <v>45019</v>
      </c>
      <c r="C1672" s="167" t="s">
        <v>1890</v>
      </c>
      <c r="D1672" s="167" t="s">
        <v>944</v>
      </c>
      <c r="E1672" s="167" t="s">
        <v>5970</v>
      </c>
      <c r="F1672" s="166">
        <v>45034</v>
      </c>
      <c r="G1672" s="166">
        <v>45035</v>
      </c>
      <c r="H1672" s="168">
        <v>31320</v>
      </c>
      <c r="I1672" s="168">
        <v>36000</v>
      </c>
      <c r="J1672" s="167" t="s">
        <v>5902</v>
      </c>
      <c r="K1672" s="167" t="s">
        <v>5901</v>
      </c>
      <c r="L1672" s="169"/>
    </row>
    <row r="1673" spans="1:12" ht="42.75" customHeight="1">
      <c r="A1673" s="175">
        <f t="shared" si="29"/>
        <v>1673</v>
      </c>
      <c r="B1673" s="171">
        <v>45019</v>
      </c>
      <c r="C1673" s="172" t="s">
        <v>1890</v>
      </c>
      <c r="D1673" s="172" t="s">
        <v>2180</v>
      </c>
      <c r="E1673" s="172" t="s">
        <v>5971</v>
      </c>
      <c r="F1673" s="171">
        <v>45034</v>
      </c>
      <c r="G1673" s="171">
        <v>45035</v>
      </c>
      <c r="H1673" s="173">
        <v>47244.99</v>
      </c>
      <c r="I1673" s="173">
        <v>48000</v>
      </c>
      <c r="J1673" s="172" t="s">
        <v>5902</v>
      </c>
      <c r="K1673" s="172" t="s">
        <v>5901</v>
      </c>
      <c r="L1673" s="169"/>
    </row>
    <row r="1674" spans="1:12" ht="42.75" customHeight="1">
      <c r="A1674" s="175">
        <f t="shared" si="29"/>
        <v>1674</v>
      </c>
      <c r="B1674" s="166">
        <v>45019</v>
      </c>
      <c r="C1674" s="167" t="s">
        <v>1890</v>
      </c>
      <c r="D1674" s="167" t="s">
        <v>5972</v>
      </c>
      <c r="E1674" s="167" t="s">
        <v>5973</v>
      </c>
      <c r="F1674" s="166">
        <v>45034</v>
      </c>
      <c r="G1674" s="166">
        <v>45035</v>
      </c>
      <c r="H1674" s="168">
        <v>96792.8</v>
      </c>
      <c r="I1674" s="168">
        <v>100000</v>
      </c>
      <c r="J1674" s="167" t="s">
        <v>5902</v>
      </c>
      <c r="K1674" s="167" t="s">
        <v>5901</v>
      </c>
      <c r="L1674" s="169"/>
    </row>
    <row r="1675" spans="1:12" ht="42.75" customHeight="1">
      <c r="A1675" s="175">
        <f t="shared" si="29"/>
        <v>1675</v>
      </c>
      <c r="B1675" s="171">
        <v>45019</v>
      </c>
      <c r="C1675" s="172" t="s">
        <v>1890</v>
      </c>
      <c r="D1675" s="172" t="s">
        <v>3209</v>
      </c>
      <c r="E1675" s="172" t="s">
        <v>5974</v>
      </c>
      <c r="F1675" s="171">
        <v>45034</v>
      </c>
      <c r="G1675" s="171">
        <v>45035</v>
      </c>
      <c r="H1675" s="173">
        <v>695452.56</v>
      </c>
      <c r="I1675" s="173">
        <v>695452.56</v>
      </c>
      <c r="J1675" s="172" t="s">
        <v>4557</v>
      </c>
      <c r="K1675" s="172" t="s">
        <v>5901</v>
      </c>
      <c r="L1675" s="169"/>
    </row>
    <row r="1676" spans="1:12" ht="42.75" customHeight="1">
      <c r="A1676" s="175">
        <f t="shared" si="29"/>
        <v>1676</v>
      </c>
      <c r="B1676" s="166">
        <v>45019</v>
      </c>
      <c r="C1676" s="167" t="s">
        <v>1890</v>
      </c>
      <c r="D1676" s="167" t="s">
        <v>2130</v>
      </c>
      <c r="E1676" s="167" t="s">
        <v>5975</v>
      </c>
      <c r="F1676" s="166">
        <v>45034</v>
      </c>
      <c r="G1676" s="166">
        <v>45035</v>
      </c>
      <c r="H1676" s="168">
        <v>118800</v>
      </c>
      <c r="I1676" s="168">
        <v>118800</v>
      </c>
      <c r="J1676" s="167" t="s">
        <v>5902</v>
      </c>
      <c r="K1676" s="167" t="s">
        <v>5901</v>
      </c>
      <c r="L1676" s="169"/>
    </row>
    <row r="1677" spans="1:12" ht="42.75" customHeight="1">
      <c r="A1677" s="175">
        <f t="shared" si="29"/>
        <v>1677</v>
      </c>
      <c r="B1677" s="171">
        <v>45019</v>
      </c>
      <c r="C1677" s="172" t="s">
        <v>1890</v>
      </c>
      <c r="D1677" s="172" t="s">
        <v>229</v>
      </c>
      <c r="E1677" s="172" t="s">
        <v>5976</v>
      </c>
      <c r="F1677" s="171">
        <v>45034</v>
      </c>
      <c r="G1677" s="171">
        <v>45035</v>
      </c>
      <c r="H1677" s="173">
        <v>1174350</v>
      </c>
      <c r="I1677" s="173">
        <v>1285750</v>
      </c>
      <c r="J1677" s="172" t="s">
        <v>4557</v>
      </c>
      <c r="K1677" s="172" t="s">
        <v>5901</v>
      </c>
      <c r="L1677" s="169"/>
    </row>
    <row r="1678" spans="1:12" ht="42.75" customHeight="1">
      <c r="A1678" s="175">
        <f t="shared" si="29"/>
        <v>1678</v>
      </c>
      <c r="B1678" s="166">
        <v>45019</v>
      </c>
      <c r="C1678" s="167" t="s">
        <v>3905</v>
      </c>
      <c r="D1678" s="167" t="s">
        <v>1350</v>
      </c>
      <c r="E1678" s="167" t="s">
        <v>5977</v>
      </c>
      <c r="F1678" s="166">
        <v>45034</v>
      </c>
      <c r="G1678" s="166">
        <v>45108</v>
      </c>
      <c r="H1678" s="168">
        <v>190000</v>
      </c>
      <c r="I1678" s="168">
        <v>200000</v>
      </c>
      <c r="J1678" s="167" t="s">
        <v>5910</v>
      </c>
      <c r="K1678" s="167" t="s">
        <v>5901</v>
      </c>
      <c r="L1678" s="169"/>
    </row>
    <row r="1679" spans="1:12" ht="42.75" customHeight="1">
      <c r="A1679" s="175">
        <f t="shared" si="29"/>
        <v>1679</v>
      </c>
      <c r="B1679" s="171">
        <v>45019</v>
      </c>
      <c r="C1679" s="172" t="s">
        <v>1890</v>
      </c>
      <c r="D1679" s="172" t="s">
        <v>4694</v>
      </c>
      <c r="E1679" s="172" t="s">
        <v>5978</v>
      </c>
      <c r="F1679" s="171">
        <v>45034</v>
      </c>
      <c r="G1679" s="171">
        <v>45035</v>
      </c>
      <c r="H1679" s="173">
        <v>75000</v>
      </c>
      <c r="I1679" s="173">
        <v>95000</v>
      </c>
      <c r="J1679" s="172" t="s">
        <v>5910</v>
      </c>
      <c r="K1679" s="172" t="s">
        <v>5901</v>
      </c>
      <c r="L1679" s="169"/>
    </row>
    <row r="1680" spans="1:12" ht="42.75" customHeight="1">
      <c r="A1680" s="175">
        <f t="shared" si="29"/>
        <v>1680</v>
      </c>
      <c r="B1680" s="166">
        <v>45020</v>
      </c>
      <c r="C1680" s="167" t="s">
        <v>2703</v>
      </c>
      <c r="D1680" s="167" t="s">
        <v>151</v>
      </c>
      <c r="E1680" s="167" t="s">
        <v>2956</v>
      </c>
      <c r="F1680" s="166">
        <v>45035</v>
      </c>
      <c r="G1680" s="166">
        <v>45108</v>
      </c>
      <c r="H1680" s="168">
        <v>260000</v>
      </c>
      <c r="I1680" s="168">
        <v>260000</v>
      </c>
      <c r="J1680" s="167" t="s">
        <v>5902</v>
      </c>
      <c r="K1680" s="167" t="s">
        <v>5901</v>
      </c>
      <c r="L1680" s="169"/>
    </row>
    <row r="1681" spans="1:12" ht="42.75" customHeight="1">
      <c r="A1681" s="175">
        <f t="shared" si="29"/>
        <v>1681</v>
      </c>
      <c r="B1681" s="171">
        <v>45020</v>
      </c>
      <c r="C1681" s="172" t="s">
        <v>2703</v>
      </c>
      <c r="D1681" s="172" t="s">
        <v>4373</v>
      </c>
      <c r="E1681" s="172" t="s">
        <v>289</v>
      </c>
      <c r="F1681" s="171">
        <v>45035</v>
      </c>
      <c r="G1681" s="171">
        <v>45108</v>
      </c>
      <c r="H1681" s="173">
        <v>30000</v>
      </c>
      <c r="I1681" s="173">
        <v>30000</v>
      </c>
      <c r="J1681" s="172" t="s">
        <v>5902</v>
      </c>
      <c r="K1681" s="172" t="s">
        <v>5901</v>
      </c>
      <c r="L1681" s="169"/>
    </row>
    <row r="1682" spans="1:12" ht="42.75" customHeight="1">
      <c r="A1682" s="175">
        <f t="shared" si="29"/>
        <v>1682</v>
      </c>
      <c r="B1682" s="166">
        <v>45020</v>
      </c>
      <c r="C1682" s="167" t="s">
        <v>1888</v>
      </c>
      <c r="D1682" s="167" t="s">
        <v>70</v>
      </c>
      <c r="E1682" s="167" t="s">
        <v>5979</v>
      </c>
      <c r="F1682" s="166">
        <v>45035</v>
      </c>
      <c r="G1682" s="166">
        <v>44901</v>
      </c>
      <c r="H1682" s="168">
        <v>27000</v>
      </c>
      <c r="I1682" s="168">
        <v>45000</v>
      </c>
      <c r="J1682" s="167" t="s">
        <v>5910</v>
      </c>
      <c r="K1682" s="167" t="s">
        <v>5901</v>
      </c>
      <c r="L1682" s="169"/>
    </row>
    <row r="1683" spans="1:12" ht="42.75" customHeight="1">
      <c r="A1683" s="175">
        <f t="shared" si="29"/>
        <v>1683</v>
      </c>
      <c r="B1683" s="171">
        <v>45020</v>
      </c>
      <c r="C1683" s="172" t="s">
        <v>1890</v>
      </c>
      <c r="D1683" s="172" t="s">
        <v>5980</v>
      </c>
      <c r="E1683" s="172" t="s">
        <v>5981</v>
      </c>
      <c r="F1683" s="171">
        <v>45035</v>
      </c>
      <c r="G1683" s="171">
        <v>45036</v>
      </c>
      <c r="H1683" s="173">
        <v>57128.75</v>
      </c>
      <c r="I1683" s="173">
        <v>57128.75</v>
      </c>
      <c r="J1683" s="172" t="s">
        <v>5902</v>
      </c>
      <c r="K1683" s="172" t="s">
        <v>5901</v>
      </c>
      <c r="L1683" s="169"/>
    </row>
    <row r="1684" spans="1:12" ht="42.75" customHeight="1">
      <c r="A1684" s="175">
        <f t="shared" si="29"/>
        <v>1684</v>
      </c>
      <c r="B1684" s="166">
        <v>45020</v>
      </c>
      <c r="C1684" s="167" t="s">
        <v>1890</v>
      </c>
      <c r="D1684" s="167" t="s">
        <v>5982</v>
      </c>
      <c r="E1684" s="167" t="s">
        <v>5983</v>
      </c>
      <c r="F1684" s="166">
        <v>45035</v>
      </c>
      <c r="G1684" s="166">
        <v>45036</v>
      </c>
      <c r="H1684" s="168">
        <v>87599.97</v>
      </c>
      <c r="I1684" s="168">
        <v>87599.97</v>
      </c>
      <c r="J1684" s="167" t="s">
        <v>5906</v>
      </c>
      <c r="K1684" s="167" t="s">
        <v>5901</v>
      </c>
      <c r="L1684" s="169"/>
    </row>
    <row r="1685" spans="1:12" ht="42.75" customHeight="1">
      <c r="A1685" s="175">
        <f t="shared" si="29"/>
        <v>1685</v>
      </c>
      <c r="B1685" s="171">
        <v>45021</v>
      </c>
      <c r="C1685" s="172" t="s">
        <v>79</v>
      </c>
      <c r="D1685" s="172" t="s">
        <v>4288</v>
      </c>
      <c r="E1685" s="172" t="s">
        <v>5984</v>
      </c>
      <c r="F1685" s="171">
        <v>45036</v>
      </c>
      <c r="G1685" s="171">
        <v>44767</v>
      </c>
      <c r="H1685" s="173">
        <v>250000</v>
      </c>
      <c r="I1685" s="173">
        <v>300000</v>
      </c>
      <c r="J1685" s="172" t="s">
        <v>4557</v>
      </c>
      <c r="K1685" s="172" t="s">
        <v>5901</v>
      </c>
      <c r="L1685" s="169"/>
    </row>
    <row r="1686" spans="1:12" ht="42.75" customHeight="1">
      <c r="A1686" s="175">
        <f t="shared" si="29"/>
        <v>1686</v>
      </c>
      <c r="B1686" s="166">
        <v>45021</v>
      </c>
      <c r="C1686" s="167" t="s">
        <v>3242</v>
      </c>
      <c r="D1686" s="167" t="s">
        <v>1868</v>
      </c>
      <c r="E1686" s="167" t="s">
        <v>743</v>
      </c>
      <c r="F1686" s="166">
        <v>45036</v>
      </c>
      <c r="G1686" s="166">
        <v>45031</v>
      </c>
      <c r="H1686" s="168">
        <v>25000</v>
      </c>
      <c r="I1686" s="168">
        <v>100000</v>
      </c>
      <c r="J1686" s="167" t="s">
        <v>4557</v>
      </c>
      <c r="K1686" s="167" t="s">
        <v>5901</v>
      </c>
      <c r="L1686" s="169"/>
    </row>
    <row r="1687" spans="1:12" ht="42.75" customHeight="1">
      <c r="A1687" s="175">
        <f t="shared" ref="A1687:A1750" si="30">ROW(A1687)</f>
        <v>1687</v>
      </c>
      <c r="B1687" s="171">
        <v>45021</v>
      </c>
      <c r="C1687" s="172" t="s">
        <v>3562</v>
      </c>
      <c r="D1687" s="172" t="s">
        <v>1852</v>
      </c>
      <c r="E1687" s="172" t="s">
        <v>5985</v>
      </c>
      <c r="F1687" s="171">
        <v>45036</v>
      </c>
      <c r="G1687" s="171">
        <v>45036</v>
      </c>
      <c r="H1687" s="173">
        <v>134000</v>
      </c>
      <c r="I1687" s="173">
        <v>134000</v>
      </c>
      <c r="J1687" s="172" t="s">
        <v>4557</v>
      </c>
      <c r="K1687" s="172" t="s">
        <v>5901</v>
      </c>
      <c r="L1687" s="169"/>
    </row>
    <row r="1688" spans="1:12" ht="42.75" customHeight="1">
      <c r="A1688" s="175">
        <f t="shared" si="30"/>
        <v>1688</v>
      </c>
      <c r="B1688" s="166">
        <v>45021</v>
      </c>
      <c r="C1688" s="167" t="s">
        <v>1890</v>
      </c>
      <c r="D1688" s="167" t="s">
        <v>3366</v>
      </c>
      <c r="E1688" s="167" t="s">
        <v>5986</v>
      </c>
      <c r="F1688" s="166">
        <v>45036</v>
      </c>
      <c r="G1688" s="166">
        <v>45037</v>
      </c>
      <c r="H1688" s="168">
        <v>300000</v>
      </c>
      <c r="I1688" s="168">
        <v>300000</v>
      </c>
      <c r="J1688" s="167" t="s">
        <v>5902</v>
      </c>
      <c r="K1688" s="167" t="s">
        <v>5901</v>
      </c>
      <c r="L1688" s="169"/>
    </row>
    <row r="1689" spans="1:12" ht="42.75" customHeight="1">
      <c r="A1689" s="175">
        <f t="shared" si="30"/>
        <v>1689</v>
      </c>
      <c r="B1689" s="171">
        <v>45021</v>
      </c>
      <c r="C1689" s="172" t="s">
        <v>1890</v>
      </c>
      <c r="D1689" s="172" t="s">
        <v>2132</v>
      </c>
      <c r="E1689" s="172" t="s">
        <v>5987</v>
      </c>
      <c r="F1689" s="171">
        <v>45036</v>
      </c>
      <c r="G1689" s="171">
        <v>45037</v>
      </c>
      <c r="H1689" s="173">
        <v>160000</v>
      </c>
      <c r="I1689" s="173">
        <v>160000</v>
      </c>
      <c r="J1689" s="172" t="s">
        <v>5902</v>
      </c>
      <c r="K1689" s="172" t="s">
        <v>5901</v>
      </c>
      <c r="L1689" s="169"/>
    </row>
    <row r="1690" spans="1:12" ht="42.75" customHeight="1">
      <c r="A1690" s="175">
        <f t="shared" si="30"/>
        <v>1690</v>
      </c>
      <c r="B1690" s="166">
        <v>45022</v>
      </c>
      <c r="C1690" s="167" t="s">
        <v>1890</v>
      </c>
      <c r="D1690" s="167" t="s">
        <v>1952</v>
      </c>
      <c r="E1690" s="167" t="s">
        <v>1953</v>
      </c>
      <c r="F1690" s="166">
        <v>45037</v>
      </c>
      <c r="G1690" s="166">
        <v>45040</v>
      </c>
      <c r="H1690" s="168">
        <v>40000</v>
      </c>
      <c r="I1690" s="168">
        <v>55000</v>
      </c>
      <c r="J1690" s="167" t="s">
        <v>5902</v>
      </c>
      <c r="K1690" s="167" t="s">
        <v>5901</v>
      </c>
      <c r="L1690" s="169"/>
    </row>
    <row r="1691" spans="1:12" ht="42.75" customHeight="1">
      <c r="A1691" s="175">
        <f t="shared" si="30"/>
        <v>1691</v>
      </c>
      <c r="B1691" s="171">
        <v>45022</v>
      </c>
      <c r="C1691" s="172" t="s">
        <v>1031</v>
      </c>
      <c r="D1691" s="172" t="s">
        <v>1027</v>
      </c>
      <c r="E1691" s="172" t="s">
        <v>1050</v>
      </c>
      <c r="F1691" s="171">
        <v>45037</v>
      </c>
      <c r="G1691" s="171">
        <v>45108</v>
      </c>
      <c r="H1691" s="173">
        <v>75000</v>
      </c>
      <c r="I1691" s="173">
        <v>75000</v>
      </c>
      <c r="J1691" s="172" t="s">
        <v>5910</v>
      </c>
      <c r="K1691" s="172" t="s">
        <v>5901</v>
      </c>
      <c r="L1691" s="169"/>
    </row>
    <row r="1692" spans="1:12" ht="42.75" customHeight="1">
      <c r="A1692" s="175">
        <f t="shared" si="30"/>
        <v>1692</v>
      </c>
      <c r="B1692" s="166">
        <v>45023</v>
      </c>
      <c r="C1692" s="167" t="s">
        <v>194</v>
      </c>
      <c r="D1692" s="167" t="s">
        <v>4201</v>
      </c>
      <c r="E1692" s="167" t="s">
        <v>5988</v>
      </c>
      <c r="F1692" s="166">
        <v>45040</v>
      </c>
      <c r="G1692" s="166">
        <v>44890</v>
      </c>
      <c r="H1692" s="168">
        <v>25000</v>
      </c>
      <c r="I1692" s="168">
        <v>41000</v>
      </c>
      <c r="J1692" s="167" t="s">
        <v>5900</v>
      </c>
      <c r="K1692" s="167" t="s">
        <v>5901</v>
      </c>
      <c r="L1692" s="169"/>
    </row>
    <row r="1693" spans="1:12" ht="42.75" customHeight="1">
      <c r="A1693" s="175">
        <f t="shared" si="30"/>
        <v>1693</v>
      </c>
      <c r="B1693" s="171">
        <v>45023</v>
      </c>
      <c r="C1693" s="172" t="s">
        <v>1890</v>
      </c>
      <c r="D1693" s="172" t="s">
        <v>961</v>
      </c>
      <c r="E1693" s="172" t="s">
        <v>5989</v>
      </c>
      <c r="F1693" s="171">
        <v>45040</v>
      </c>
      <c r="G1693" s="171">
        <v>45041</v>
      </c>
      <c r="H1693" s="173">
        <v>35000</v>
      </c>
      <c r="I1693" s="173">
        <v>35000</v>
      </c>
      <c r="J1693" s="172" t="s">
        <v>5902</v>
      </c>
      <c r="K1693" s="172" t="s">
        <v>5901</v>
      </c>
      <c r="L1693" s="169"/>
    </row>
    <row r="1694" spans="1:12" ht="42.75" customHeight="1">
      <c r="A1694" s="175">
        <f t="shared" si="30"/>
        <v>1694</v>
      </c>
      <c r="B1694" s="166">
        <v>45023</v>
      </c>
      <c r="C1694" s="167" t="s">
        <v>1890</v>
      </c>
      <c r="D1694" s="167" t="s">
        <v>154</v>
      </c>
      <c r="E1694" s="167" t="s">
        <v>5990</v>
      </c>
      <c r="F1694" s="166">
        <v>45040</v>
      </c>
      <c r="G1694" s="166">
        <v>45041</v>
      </c>
      <c r="H1694" s="168">
        <v>500000</v>
      </c>
      <c r="I1694" s="168">
        <v>500000</v>
      </c>
      <c r="J1694" s="167" t="s">
        <v>5910</v>
      </c>
      <c r="K1694" s="167" t="s">
        <v>5901</v>
      </c>
      <c r="L1694" s="169"/>
    </row>
    <row r="1695" spans="1:12" ht="42.75" customHeight="1">
      <c r="A1695" s="175">
        <f t="shared" si="30"/>
        <v>1695</v>
      </c>
      <c r="B1695" s="171">
        <v>45023</v>
      </c>
      <c r="C1695" s="172" t="s">
        <v>1535</v>
      </c>
      <c r="D1695" s="172" t="s">
        <v>1258</v>
      </c>
      <c r="E1695" s="172" t="s">
        <v>463</v>
      </c>
      <c r="F1695" s="171">
        <v>45040</v>
      </c>
      <c r="G1695" s="171">
        <v>44743</v>
      </c>
      <c r="H1695" s="173">
        <v>25000</v>
      </c>
      <c r="I1695" s="173">
        <v>55000</v>
      </c>
      <c r="J1695" s="172" t="s">
        <v>5955</v>
      </c>
      <c r="K1695" s="172" t="s">
        <v>5901</v>
      </c>
      <c r="L1695" s="169"/>
    </row>
    <row r="1696" spans="1:12" ht="42.75" customHeight="1">
      <c r="A1696" s="175">
        <f t="shared" si="30"/>
        <v>1696</v>
      </c>
      <c r="B1696" s="166">
        <v>45023</v>
      </c>
      <c r="C1696" s="167" t="s">
        <v>1890</v>
      </c>
      <c r="D1696" s="170" t="s">
        <v>375</v>
      </c>
      <c r="E1696" s="167" t="s">
        <v>5991</v>
      </c>
      <c r="F1696" s="166">
        <v>45040</v>
      </c>
      <c r="G1696" s="166">
        <v>45041</v>
      </c>
      <c r="H1696" s="168">
        <v>30000</v>
      </c>
      <c r="I1696" s="168">
        <v>50000</v>
      </c>
      <c r="J1696" s="167" t="s">
        <v>5906</v>
      </c>
      <c r="K1696" s="167" t="s">
        <v>5901</v>
      </c>
      <c r="L1696" s="169"/>
    </row>
    <row r="1697" spans="1:12" ht="42.75" customHeight="1">
      <c r="A1697" s="175">
        <f t="shared" si="30"/>
        <v>1697</v>
      </c>
      <c r="B1697" s="171">
        <v>45023</v>
      </c>
      <c r="C1697" s="172" t="s">
        <v>1890</v>
      </c>
      <c r="D1697" s="172" t="s">
        <v>4474</v>
      </c>
      <c r="E1697" s="172" t="s">
        <v>4475</v>
      </c>
      <c r="F1697" s="171">
        <v>45040</v>
      </c>
      <c r="G1697" s="171">
        <v>45041</v>
      </c>
      <c r="H1697" s="173">
        <v>120000</v>
      </c>
      <c r="I1697" s="173">
        <v>120000</v>
      </c>
      <c r="J1697" s="172" t="s">
        <v>5910</v>
      </c>
      <c r="K1697" s="172" t="s">
        <v>5901</v>
      </c>
      <c r="L1697" s="169"/>
    </row>
    <row r="1698" spans="1:12" ht="42.75" customHeight="1">
      <c r="A1698" s="175">
        <f t="shared" si="30"/>
        <v>1698</v>
      </c>
      <c r="B1698" s="166">
        <v>45023</v>
      </c>
      <c r="C1698" s="167" t="s">
        <v>1890</v>
      </c>
      <c r="D1698" s="167" t="s">
        <v>1804</v>
      </c>
      <c r="E1698" s="167" t="s">
        <v>5992</v>
      </c>
      <c r="F1698" s="166">
        <v>45040</v>
      </c>
      <c r="G1698" s="166">
        <v>45041</v>
      </c>
      <c r="H1698" s="168">
        <v>600000</v>
      </c>
      <c r="I1698" s="168">
        <v>600000</v>
      </c>
      <c r="J1698" s="167" t="s">
        <v>5902</v>
      </c>
      <c r="K1698" s="167" t="s">
        <v>5901</v>
      </c>
      <c r="L1698" s="169"/>
    </row>
    <row r="1699" spans="1:12" ht="42.75" customHeight="1">
      <c r="A1699" s="175">
        <f t="shared" si="30"/>
        <v>1699</v>
      </c>
      <c r="B1699" s="171">
        <v>45026</v>
      </c>
      <c r="C1699" s="172" t="s">
        <v>1774</v>
      </c>
      <c r="D1699" s="172" t="s">
        <v>4454</v>
      </c>
      <c r="E1699" s="172" t="s">
        <v>5993</v>
      </c>
      <c r="F1699" s="171">
        <v>45041</v>
      </c>
      <c r="G1699" s="171">
        <v>44282</v>
      </c>
      <c r="H1699" s="173">
        <v>25000</v>
      </c>
      <c r="I1699" s="173">
        <v>40000</v>
      </c>
      <c r="J1699" s="172" t="s">
        <v>5994</v>
      </c>
      <c r="K1699" s="172" t="s">
        <v>5901</v>
      </c>
      <c r="L1699" s="169"/>
    </row>
    <row r="1700" spans="1:12" ht="42.75" customHeight="1">
      <c r="A1700" s="175">
        <f t="shared" si="30"/>
        <v>1700</v>
      </c>
      <c r="B1700" s="166">
        <v>45027</v>
      </c>
      <c r="C1700" s="167" t="s">
        <v>2601</v>
      </c>
      <c r="D1700" s="167" t="s">
        <v>5995</v>
      </c>
      <c r="E1700" s="167" t="s">
        <v>5996</v>
      </c>
      <c r="F1700" s="166">
        <v>45042</v>
      </c>
      <c r="G1700" s="166">
        <v>45023</v>
      </c>
      <c r="H1700" s="168">
        <v>35000</v>
      </c>
      <c r="I1700" s="168">
        <v>45000</v>
      </c>
      <c r="J1700" s="167" t="s">
        <v>4557</v>
      </c>
      <c r="K1700" s="167" t="s">
        <v>5901</v>
      </c>
      <c r="L1700" s="169"/>
    </row>
    <row r="1701" spans="1:12" ht="42.75" customHeight="1">
      <c r="A1701" s="175">
        <f t="shared" si="30"/>
        <v>1701</v>
      </c>
      <c r="B1701" s="171">
        <v>45027</v>
      </c>
      <c r="C1701" s="172" t="s">
        <v>3672</v>
      </c>
      <c r="D1701" s="172" t="s">
        <v>5997</v>
      </c>
      <c r="E1701" s="172" t="s">
        <v>5998</v>
      </c>
      <c r="F1701" s="171">
        <v>45042</v>
      </c>
      <c r="G1701" s="171">
        <v>45027</v>
      </c>
      <c r="H1701" s="173">
        <v>30000</v>
      </c>
      <c r="I1701" s="173">
        <v>50000</v>
      </c>
      <c r="J1701" s="172" t="s">
        <v>5900</v>
      </c>
      <c r="K1701" s="172" t="s">
        <v>5901</v>
      </c>
      <c r="L1701" s="169"/>
    </row>
    <row r="1702" spans="1:12" ht="42.75" customHeight="1">
      <c r="A1702" s="175">
        <f t="shared" si="30"/>
        <v>1702</v>
      </c>
      <c r="B1702" s="166">
        <v>45027</v>
      </c>
      <c r="C1702" s="167" t="s">
        <v>243</v>
      </c>
      <c r="D1702" s="167" t="s">
        <v>5999</v>
      </c>
      <c r="E1702" s="167" t="s">
        <v>4145</v>
      </c>
      <c r="F1702" s="166">
        <v>45042</v>
      </c>
      <c r="G1702" s="166">
        <v>45129</v>
      </c>
      <c r="H1702" s="168">
        <v>480000</v>
      </c>
      <c r="I1702" s="168">
        <v>580000</v>
      </c>
      <c r="J1702" s="167" t="s">
        <v>5910</v>
      </c>
      <c r="K1702" s="167" t="s">
        <v>5901</v>
      </c>
      <c r="L1702" s="169"/>
    </row>
    <row r="1703" spans="1:12" ht="42.75" customHeight="1">
      <c r="A1703" s="175">
        <f t="shared" si="30"/>
        <v>1703</v>
      </c>
      <c r="B1703" s="171">
        <v>45028</v>
      </c>
      <c r="C1703" s="172" t="s">
        <v>1535</v>
      </c>
      <c r="D1703" s="172" t="s">
        <v>192</v>
      </c>
      <c r="E1703" s="172" t="s">
        <v>6000</v>
      </c>
      <c r="F1703" s="171">
        <v>45043</v>
      </c>
      <c r="G1703" s="171">
        <v>45017</v>
      </c>
      <c r="H1703" s="173">
        <v>25000</v>
      </c>
      <c r="I1703" s="173">
        <v>125000</v>
      </c>
      <c r="J1703" s="172" t="s">
        <v>5935</v>
      </c>
      <c r="K1703" s="172" t="s">
        <v>5901</v>
      </c>
      <c r="L1703" s="169"/>
    </row>
    <row r="1704" spans="1:12" ht="42.75" customHeight="1">
      <c r="A1704" s="175">
        <f t="shared" si="30"/>
        <v>1704</v>
      </c>
      <c r="B1704" s="166">
        <v>45028</v>
      </c>
      <c r="C1704" s="167" t="s">
        <v>1535</v>
      </c>
      <c r="D1704" s="167" t="s">
        <v>6001</v>
      </c>
      <c r="E1704" s="167" t="s">
        <v>6002</v>
      </c>
      <c r="F1704" s="166">
        <v>45043</v>
      </c>
      <c r="G1704" s="166">
        <v>44743</v>
      </c>
      <c r="H1704" s="168">
        <v>45000</v>
      </c>
      <c r="I1704" s="168">
        <v>150000</v>
      </c>
      <c r="J1704" s="167" t="s">
        <v>5900</v>
      </c>
      <c r="K1704" s="167" t="s">
        <v>5901</v>
      </c>
      <c r="L1704" s="169"/>
    </row>
    <row r="1705" spans="1:12" ht="42.75" customHeight="1">
      <c r="A1705" s="175">
        <f t="shared" si="30"/>
        <v>1705</v>
      </c>
      <c r="B1705" s="171">
        <v>45028</v>
      </c>
      <c r="C1705" s="172" t="s">
        <v>2703</v>
      </c>
      <c r="D1705" s="172" t="s">
        <v>2706</v>
      </c>
      <c r="E1705" s="172" t="s">
        <v>6003</v>
      </c>
      <c r="F1705" s="171">
        <v>45043</v>
      </c>
      <c r="G1705" s="171">
        <v>44820</v>
      </c>
      <c r="H1705" s="173">
        <v>26518</v>
      </c>
      <c r="I1705" s="173">
        <v>26518</v>
      </c>
      <c r="J1705" s="172" t="s">
        <v>5900</v>
      </c>
      <c r="K1705" s="172" t="s">
        <v>5901</v>
      </c>
      <c r="L1705" s="169"/>
    </row>
    <row r="1706" spans="1:12" ht="42.75" customHeight="1">
      <c r="A1706" s="175">
        <f t="shared" si="30"/>
        <v>1706</v>
      </c>
      <c r="B1706" s="166">
        <v>45028</v>
      </c>
      <c r="C1706" s="167" t="s">
        <v>1276</v>
      </c>
      <c r="D1706" s="167" t="s">
        <v>4520</v>
      </c>
      <c r="E1706" s="167" t="s">
        <v>1312</v>
      </c>
      <c r="F1706" s="166">
        <v>45043</v>
      </c>
      <c r="G1706" s="166">
        <v>45108</v>
      </c>
      <c r="H1706" s="168">
        <v>234000</v>
      </c>
      <c r="I1706" s="168">
        <v>250000</v>
      </c>
      <c r="J1706" s="167" t="s">
        <v>5910</v>
      </c>
      <c r="K1706" s="167" t="s">
        <v>5901</v>
      </c>
      <c r="L1706" s="169"/>
    </row>
    <row r="1707" spans="1:12" ht="42.75" customHeight="1">
      <c r="A1707" s="175">
        <f t="shared" si="30"/>
        <v>1707</v>
      </c>
      <c r="B1707" s="171">
        <v>45029</v>
      </c>
      <c r="C1707" s="172" t="s">
        <v>1400</v>
      </c>
      <c r="D1707" s="172" t="s">
        <v>1831</v>
      </c>
      <c r="E1707" s="172" t="s">
        <v>6004</v>
      </c>
      <c r="F1707" s="171">
        <v>45044</v>
      </c>
      <c r="G1707" s="171">
        <v>45108</v>
      </c>
      <c r="H1707" s="173">
        <v>36289.64</v>
      </c>
      <c r="I1707" s="173">
        <v>40000</v>
      </c>
      <c r="J1707" s="172" t="s">
        <v>5906</v>
      </c>
      <c r="K1707" s="172" t="s">
        <v>5901</v>
      </c>
      <c r="L1707" s="169"/>
    </row>
    <row r="1708" spans="1:12" ht="42.75" customHeight="1">
      <c r="A1708" s="175">
        <f t="shared" si="30"/>
        <v>1708</v>
      </c>
      <c r="B1708" s="166">
        <v>45029</v>
      </c>
      <c r="C1708" s="167" t="s">
        <v>243</v>
      </c>
      <c r="D1708" s="167" t="s">
        <v>361</v>
      </c>
      <c r="E1708" s="167" t="s">
        <v>379</v>
      </c>
      <c r="F1708" s="166">
        <v>45044</v>
      </c>
      <c r="G1708" s="166">
        <v>44835</v>
      </c>
      <c r="H1708" s="168">
        <v>615000</v>
      </c>
      <c r="I1708" s="168">
        <v>675000</v>
      </c>
      <c r="J1708" s="167" t="s">
        <v>5910</v>
      </c>
      <c r="K1708" s="167" t="s">
        <v>5901</v>
      </c>
      <c r="L1708" s="169"/>
    </row>
    <row r="1709" spans="1:12" ht="42.75" customHeight="1">
      <c r="A1709" s="175">
        <f t="shared" si="30"/>
        <v>1709</v>
      </c>
      <c r="B1709" s="171">
        <v>45029</v>
      </c>
      <c r="C1709" s="172" t="s">
        <v>1400</v>
      </c>
      <c r="D1709" s="172" t="s">
        <v>1448</v>
      </c>
      <c r="E1709" s="172" t="s">
        <v>6005</v>
      </c>
      <c r="F1709" s="171">
        <v>45044</v>
      </c>
      <c r="G1709" s="171">
        <v>45108</v>
      </c>
      <c r="H1709" s="173">
        <v>35016</v>
      </c>
      <c r="I1709" s="173">
        <v>35016</v>
      </c>
      <c r="J1709" s="172" t="s">
        <v>5910</v>
      </c>
      <c r="K1709" s="172" t="s">
        <v>6006</v>
      </c>
      <c r="L1709" s="169"/>
    </row>
    <row r="1710" spans="1:12" ht="42.75" customHeight="1">
      <c r="A1710" s="175">
        <f t="shared" si="30"/>
        <v>1710</v>
      </c>
      <c r="B1710" s="166">
        <v>45029</v>
      </c>
      <c r="C1710" s="167" t="s">
        <v>1400</v>
      </c>
      <c r="D1710" s="167" t="s">
        <v>1448</v>
      </c>
      <c r="E1710" s="167" t="s">
        <v>6007</v>
      </c>
      <c r="F1710" s="166">
        <v>45044</v>
      </c>
      <c r="G1710" s="166">
        <v>45108</v>
      </c>
      <c r="H1710" s="168">
        <v>8042.4</v>
      </c>
      <c r="I1710" s="168">
        <v>8500</v>
      </c>
      <c r="J1710" s="167" t="s">
        <v>5994</v>
      </c>
      <c r="K1710" s="167" t="s">
        <v>6006</v>
      </c>
      <c r="L1710" s="169"/>
    </row>
    <row r="1711" spans="1:12" ht="42.75" customHeight="1">
      <c r="A1711" s="175">
        <f t="shared" si="30"/>
        <v>1711</v>
      </c>
      <c r="B1711" s="171">
        <v>45029</v>
      </c>
      <c r="C1711" s="172" t="s">
        <v>1400</v>
      </c>
      <c r="D1711" s="172" t="s">
        <v>1433</v>
      </c>
      <c r="E1711" s="172" t="s">
        <v>6008</v>
      </c>
      <c r="F1711" s="171">
        <v>45044</v>
      </c>
      <c r="G1711" s="171">
        <v>45108</v>
      </c>
      <c r="H1711" s="173">
        <v>5000</v>
      </c>
      <c r="I1711" s="173">
        <v>7000</v>
      </c>
      <c r="J1711" s="172" t="s">
        <v>5994</v>
      </c>
      <c r="K1711" s="172" t="s">
        <v>6006</v>
      </c>
      <c r="L1711" s="169"/>
    </row>
    <row r="1712" spans="1:12" ht="42.75" customHeight="1">
      <c r="A1712" s="175">
        <f t="shared" si="30"/>
        <v>1712</v>
      </c>
      <c r="B1712" s="166">
        <v>45029</v>
      </c>
      <c r="C1712" s="167" t="s">
        <v>1400</v>
      </c>
      <c r="D1712" s="167" t="s">
        <v>1485</v>
      </c>
      <c r="E1712" s="167" t="s">
        <v>6009</v>
      </c>
      <c r="F1712" s="166">
        <v>45044</v>
      </c>
      <c r="G1712" s="166">
        <v>45108</v>
      </c>
      <c r="H1712" s="168">
        <v>60000</v>
      </c>
      <c r="I1712" s="168">
        <v>61500</v>
      </c>
      <c r="J1712" s="167" t="s">
        <v>5910</v>
      </c>
      <c r="K1712" s="167" t="s">
        <v>6006</v>
      </c>
      <c r="L1712" s="169"/>
    </row>
    <row r="1713" spans="1:12" ht="42.75" customHeight="1">
      <c r="A1713" s="175">
        <f t="shared" si="30"/>
        <v>1713</v>
      </c>
      <c r="B1713" s="171">
        <v>45030</v>
      </c>
      <c r="C1713" s="172" t="s">
        <v>4178</v>
      </c>
      <c r="D1713" s="172" t="s">
        <v>248</v>
      </c>
      <c r="E1713" s="172" t="s">
        <v>6010</v>
      </c>
      <c r="F1713" s="171">
        <v>45047</v>
      </c>
      <c r="G1713" s="171">
        <v>44873</v>
      </c>
      <c r="H1713" s="173">
        <v>25000</v>
      </c>
      <c r="I1713" s="173">
        <v>40000</v>
      </c>
      <c r="J1713" s="172" t="s">
        <v>5900</v>
      </c>
      <c r="K1713" s="172" t="s">
        <v>5901</v>
      </c>
      <c r="L1713" s="169"/>
    </row>
    <row r="1714" spans="1:12" ht="42.75" customHeight="1">
      <c r="A1714" s="175">
        <f t="shared" si="30"/>
        <v>1714</v>
      </c>
      <c r="B1714" s="166">
        <v>45034</v>
      </c>
      <c r="C1714" s="167" t="s">
        <v>2703</v>
      </c>
      <c r="D1714" s="167" t="s">
        <v>4983</v>
      </c>
      <c r="E1714" s="167" t="s">
        <v>2880</v>
      </c>
      <c r="F1714" s="166">
        <v>45048</v>
      </c>
      <c r="G1714" s="166">
        <v>45108</v>
      </c>
      <c r="H1714" s="168">
        <v>147900</v>
      </c>
      <c r="I1714" s="168">
        <v>147900</v>
      </c>
      <c r="J1714" s="167" t="s">
        <v>5910</v>
      </c>
      <c r="K1714" s="167" t="s">
        <v>5901</v>
      </c>
      <c r="L1714" s="169"/>
    </row>
    <row r="1715" spans="1:12" ht="42.75" customHeight="1">
      <c r="A1715" s="175">
        <f t="shared" si="30"/>
        <v>1715</v>
      </c>
      <c r="B1715" s="171">
        <v>45034</v>
      </c>
      <c r="C1715" s="172" t="s">
        <v>500</v>
      </c>
      <c r="D1715" s="172" t="s">
        <v>4811</v>
      </c>
      <c r="E1715" s="172" t="s">
        <v>6011</v>
      </c>
      <c r="F1715" s="171">
        <v>45048</v>
      </c>
      <c r="G1715" s="171">
        <v>45030</v>
      </c>
      <c r="H1715" s="173">
        <v>26000</v>
      </c>
      <c r="I1715" s="173">
        <v>30000</v>
      </c>
      <c r="J1715" s="172" t="s">
        <v>5904</v>
      </c>
      <c r="K1715" s="172" t="s">
        <v>5901</v>
      </c>
      <c r="L1715" s="169"/>
    </row>
    <row r="1716" spans="1:12" ht="42.75" customHeight="1">
      <c r="A1716" s="175">
        <f t="shared" si="30"/>
        <v>1716</v>
      </c>
      <c r="B1716" s="166">
        <v>45034</v>
      </c>
      <c r="C1716" s="167" t="s">
        <v>500</v>
      </c>
      <c r="D1716" s="167" t="s">
        <v>6012</v>
      </c>
      <c r="E1716" s="167" t="s">
        <v>6013</v>
      </c>
      <c r="F1716" s="166">
        <v>45048</v>
      </c>
      <c r="G1716" s="166">
        <v>45033</v>
      </c>
      <c r="H1716" s="168">
        <v>985575.15</v>
      </c>
      <c r="I1716" s="168">
        <v>1000000</v>
      </c>
      <c r="J1716" s="167" t="s">
        <v>5935</v>
      </c>
      <c r="K1716" s="167" t="s">
        <v>5901</v>
      </c>
      <c r="L1716" s="169"/>
    </row>
    <row r="1717" spans="1:12" ht="42.75" customHeight="1">
      <c r="A1717" s="175">
        <f t="shared" si="30"/>
        <v>1717</v>
      </c>
      <c r="B1717" s="171">
        <v>45034</v>
      </c>
      <c r="C1717" s="172" t="s">
        <v>1535</v>
      </c>
      <c r="D1717" s="172" t="s">
        <v>4369</v>
      </c>
      <c r="E1717" s="172" t="s">
        <v>6014</v>
      </c>
      <c r="F1717" s="171">
        <v>45048</v>
      </c>
      <c r="G1717" s="171">
        <v>44743</v>
      </c>
      <c r="H1717" s="173">
        <v>25000</v>
      </c>
      <c r="I1717" s="173">
        <v>145000</v>
      </c>
      <c r="J1717" s="172" t="s">
        <v>5900</v>
      </c>
      <c r="K1717" s="172" t="s">
        <v>5901</v>
      </c>
      <c r="L1717" s="169"/>
    </row>
    <row r="1718" spans="1:12" ht="42.75" customHeight="1">
      <c r="A1718" s="175">
        <f t="shared" si="30"/>
        <v>1718</v>
      </c>
      <c r="B1718" s="166">
        <v>45034</v>
      </c>
      <c r="C1718" s="167" t="s">
        <v>1535</v>
      </c>
      <c r="D1718" s="167" t="s">
        <v>6015</v>
      </c>
      <c r="E1718" s="167" t="s">
        <v>6016</v>
      </c>
      <c r="F1718" s="166">
        <v>45048</v>
      </c>
      <c r="G1718" s="166">
        <v>44743</v>
      </c>
      <c r="H1718" s="168">
        <v>25000</v>
      </c>
      <c r="I1718" s="168">
        <v>125000</v>
      </c>
      <c r="J1718" s="167" t="s">
        <v>5900</v>
      </c>
      <c r="K1718" s="167" t="s">
        <v>5901</v>
      </c>
      <c r="L1718" s="169"/>
    </row>
    <row r="1719" spans="1:12" ht="42.75" customHeight="1">
      <c r="A1719" s="175">
        <f t="shared" si="30"/>
        <v>1719</v>
      </c>
      <c r="B1719" s="171">
        <v>45034</v>
      </c>
      <c r="C1719" s="172" t="s">
        <v>1535</v>
      </c>
      <c r="D1719" s="172" t="s">
        <v>6017</v>
      </c>
      <c r="E1719" s="172" t="s">
        <v>6018</v>
      </c>
      <c r="F1719" s="171">
        <v>45048</v>
      </c>
      <c r="G1719" s="171">
        <v>44819</v>
      </c>
      <c r="H1719" s="173">
        <v>25000</v>
      </c>
      <c r="I1719" s="173">
        <v>45000</v>
      </c>
      <c r="J1719" s="172" t="s">
        <v>5900</v>
      </c>
      <c r="K1719" s="172" t="s">
        <v>5901</v>
      </c>
      <c r="L1719" s="169"/>
    </row>
    <row r="1720" spans="1:12" ht="42.75" customHeight="1">
      <c r="A1720" s="175">
        <f t="shared" si="30"/>
        <v>1720</v>
      </c>
      <c r="B1720" s="166">
        <v>45034</v>
      </c>
      <c r="C1720" s="167" t="s">
        <v>1535</v>
      </c>
      <c r="D1720" s="167" t="s">
        <v>4471</v>
      </c>
      <c r="E1720" s="167" t="s">
        <v>6019</v>
      </c>
      <c r="F1720" s="166">
        <v>45048</v>
      </c>
      <c r="G1720" s="166">
        <v>44743</v>
      </c>
      <c r="H1720" s="168">
        <v>25000</v>
      </c>
      <c r="I1720" s="168">
        <v>65000</v>
      </c>
      <c r="J1720" s="167" t="s">
        <v>5900</v>
      </c>
      <c r="K1720" s="167" t="s">
        <v>5901</v>
      </c>
      <c r="L1720" s="169"/>
    </row>
    <row r="1721" spans="1:12" ht="42.75" customHeight="1">
      <c r="A1721" s="175">
        <f t="shared" si="30"/>
        <v>1721</v>
      </c>
      <c r="B1721" s="171">
        <v>45034</v>
      </c>
      <c r="C1721" s="172" t="s">
        <v>2703</v>
      </c>
      <c r="D1721" s="172" t="s">
        <v>2172</v>
      </c>
      <c r="E1721" s="172" t="s">
        <v>2797</v>
      </c>
      <c r="F1721" s="171">
        <v>45048</v>
      </c>
      <c r="G1721" s="171">
        <v>45108</v>
      </c>
      <c r="H1721" s="173">
        <v>45000</v>
      </c>
      <c r="I1721" s="173">
        <v>45000</v>
      </c>
      <c r="J1721" s="172" t="s">
        <v>5910</v>
      </c>
      <c r="K1721" s="172" t="s">
        <v>5901</v>
      </c>
      <c r="L1721" s="169"/>
    </row>
    <row r="1722" spans="1:12" ht="42.75" customHeight="1">
      <c r="A1722" s="175">
        <f t="shared" si="30"/>
        <v>1722</v>
      </c>
      <c r="B1722" s="166">
        <v>45034</v>
      </c>
      <c r="C1722" s="167" t="s">
        <v>2703</v>
      </c>
      <c r="D1722" s="167" t="s">
        <v>2983</v>
      </c>
      <c r="E1722" s="167" t="s">
        <v>6020</v>
      </c>
      <c r="F1722" s="166">
        <v>45048</v>
      </c>
      <c r="G1722" s="166">
        <v>45108</v>
      </c>
      <c r="H1722" s="168">
        <v>80995</v>
      </c>
      <c r="I1722" s="168">
        <v>80995</v>
      </c>
      <c r="J1722" s="167" t="s">
        <v>5910</v>
      </c>
      <c r="K1722" s="167" t="s">
        <v>5901</v>
      </c>
      <c r="L1722" s="169"/>
    </row>
    <row r="1723" spans="1:12" ht="42.75" customHeight="1">
      <c r="A1723" s="175">
        <f t="shared" si="30"/>
        <v>1723</v>
      </c>
      <c r="B1723" s="171">
        <v>45034</v>
      </c>
      <c r="C1723" s="172" t="s">
        <v>2703</v>
      </c>
      <c r="D1723" s="172" t="s">
        <v>2138</v>
      </c>
      <c r="E1723" s="172" t="s">
        <v>2732</v>
      </c>
      <c r="F1723" s="171">
        <v>45048</v>
      </c>
      <c r="G1723" s="171">
        <v>45108</v>
      </c>
      <c r="H1723" s="173">
        <v>100000</v>
      </c>
      <c r="I1723" s="173">
        <v>100000</v>
      </c>
      <c r="J1723" s="172" t="s">
        <v>5910</v>
      </c>
      <c r="K1723" s="172" t="s">
        <v>5901</v>
      </c>
      <c r="L1723" s="169"/>
    </row>
    <row r="1724" spans="1:12" ht="42.75" customHeight="1">
      <c r="A1724" s="175">
        <f t="shared" si="30"/>
        <v>1724</v>
      </c>
      <c r="B1724" s="166">
        <v>45034</v>
      </c>
      <c r="C1724" s="167" t="s">
        <v>2703</v>
      </c>
      <c r="D1724" s="167" t="s">
        <v>134</v>
      </c>
      <c r="E1724" s="167" t="s">
        <v>2783</v>
      </c>
      <c r="F1724" s="166">
        <v>45048</v>
      </c>
      <c r="G1724" s="166">
        <v>45108</v>
      </c>
      <c r="H1724" s="168">
        <v>25000</v>
      </c>
      <c r="I1724" s="168">
        <v>25000</v>
      </c>
      <c r="J1724" s="167" t="s">
        <v>5910</v>
      </c>
      <c r="K1724" s="167" t="s">
        <v>5901</v>
      </c>
      <c r="L1724" s="169"/>
    </row>
    <row r="1725" spans="1:12" ht="42.75" customHeight="1">
      <c r="A1725" s="175">
        <f t="shared" si="30"/>
        <v>1725</v>
      </c>
      <c r="B1725" s="171">
        <v>45034</v>
      </c>
      <c r="C1725" s="172" t="s">
        <v>2703</v>
      </c>
      <c r="D1725" s="172" t="s">
        <v>5458</v>
      </c>
      <c r="E1725" s="172" t="s">
        <v>226</v>
      </c>
      <c r="F1725" s="171">
        <v>45048</v>
      </c>
      <c r="G1725" s="171">
        <v>45108</v>
      </c>
      <c r="H1725" s="173">
        <v>40000</v>
      </c>
      <c r="I1725" s="173">
        <v>40000</v>
      </c>
      <c r="J1725" s="172" t="s">
        <v>5910</v>
      </c>
      <c r="K1725" s="172" t="s">
        <v>5901</v>
      </c>
      <c r="L1725" s="169"/>
    </row>
    <row r="1726" spans="1:12" ht="42.75" customHeight="1">
      <c r="A1726" s="175">
        <f t="shared" si="30"/>
        <v>1726</v>
      </c>
      <c r="B1726" s="166">
        <v>45034</v>
      </c>
      <c r="C1726" s="167" t="s">
        <v>2703</v>
      </c>
      <c r="D1726" s="167" t="s">
        <v>340</v>
      </c>
      <c r="E1726" s="167" t="s">
        <v>6021</v>
      </c>
      <c r="F1726" s="166">
        <v>45048</v>
      </c>
      <c r="G1726" s="166">
        <v>45108</v>
      </c>
      <c r="H1726" s="168">
        <v>25000</v>
      </c>
      <c r="I1726" s="168">
        <v>25000</v>
      </c>
      <c r="J1726" s="167" t="s">
        <v>5910</v>
      </c>
      <c r="K1726" s="167" t="s">
        <v>5901</v>
      </c>
      <c r="L1726" s="169"/>
    </row>
    <row r="1727" spans="1:12" ht="42.75" customHeight="1">
      <c r="A1727" s="175">
        <f t="shared" si="30"/>
        <v>1727</v>
      </c>
      <c r="B1727" s="171">
        <v>45034</v>
      </c>
      <c r="C1727" s="172" t="s">
        <v>2703</v>
      </c>
      <c r="D1727" s="172" t="s">
        <v>355</v>
      </c>
      <c r="E1727" s="172" t="s">
        <v>2784</v>
      </c>
      <c r="F1727" s="171">
        <v>45048</v>
      </c>
      <c r="G1727" s="171">
        <v>45108</v>
      </c>
      <c r="H1727" s="173">
        <v>40000</v>
      </c>
      <c r="I1727" s="173">
        <v>40000</v>
      </c>
      <c r="J1727" s="172" t="s">
        <v>5910</v>
      </c>
      <c r="K1727" s="172" t="s">
        <v>5901</v>
      </c>
      <c r="L1727" s="169"/>
    </row>
    <row r="1728" spans="1:12" ht="42.75" customHeight="1">
      <c r="A1728" s="175">
        <f t="shared" si="30"/>
        <v>1728</v>
      </c>
      <c r="B1728" s="166">
        <v>45034</v>
      </c>
      <c r="C1728" s="167" t="s">
        <v>2703</v>
      </c>
      <c r="D1728" s="167" t="s">
        <v>339</v>
      </c>
      <c r="E1728" s="167" t="s">
        <v>226</v>
      </c>
      <c r="F1728" s="166">
        <v>45048</v>
      </c>
      <c r="G1728" s="166">
        <v>45108</v>
      </c>
      <c r="H1728" s="168">
        <v>25000</v>
      </c>
      <c r="I1728" s="168">
        <v>25000</v>
      </c>
      <c r="J1728" s="167" t="s">
        <v>5910</v>
      </c>
      <c r="K1728" s="167" t="s">
        <v>5901</v>
      </c>
      <c r="L1728" s="169"/>
    </row>
    <row r="1729" spans="1:12" ht="42.75" customHeight="1">
      <c r="A1729" s="175">
        <f t="shared" si="30"/>
        <v>1729</v>
      </c>
      <c r="B1729" s="171">
        <v>45034</v>
      </c>
      <c r="C1729" s="172" t="s">
        <v>2703</v>
      </c>
      <c r="D1729" s="172" t="s">
        <v>5321</v>
      </c>
      <c r="E1729" s="172" t="s">
        <v>3179</v>
      </c>
      <c r="F1729" s="171">
        <v>45048</v>
      </c>
      <c r="G1729" s="171">
        <v>45108</v>
      </c>
      <c r="H1729" s="173">
        <v>50000</v>
      </c>
      <c r="I1729" s="173">
        <v>50000</v>
      </c>
      <c r="J1729" s="172" t="s">
        <v>5910</v>
      </c>
      <c r="K1729" s="172" t="s">
        <v>5901</v>
      </c>
      <c r="L1729" s="169"/>
    </row>
    <row r="1730" spans="1:12" ht="42.75" customHeight="1">
      <c r="A1730" s="175">
        <f t="shared" si="30"/>
        <v>1730</v>
      </c>
      <c r="B1730" s="166">
        <v>45034</v>
      </c>
      <c r="C1730" s="167" t="s">
        <v>500</v>
      </c>
      <c r="D1730" s="167" t="s">
        <v>361</v>
      </c>
      <c r="E1730" s="167" t="s">
        <v>6022</v>
      </c>
      <c r="F1730" s="166">
        <v>45048</v>
      </c>
      <c r="G1730" s="166">
        <v>45108</v>
      </c>
      <c r="H1730" s="168">
        <v>3175224.12</v>
      </c>
      <c r="I1730" s="168">
        <v>3175224.12</v>
      </c>
      <c r="J1730" s="167" t="s">
        <v>5921</v>
      </c>
      <c r="K1730" s="167" t="s">
        <v>5901</v>
      </c>
      <c r="L1730" s="169"/>
    </row>
    <row r="1731" spans="1:12" ht="42.75" customHeight="1">
      <c r="A1731" s="175">
        <f t="shared" si="30"/>
        <v>1731</v>
      </c>
      <c r="B1731" s="171">
        <v>45034</v>
      </c>
      <c r="C1731" s="172" t="s">
        <v>1198</v>
      </c>
      <c r="D1731" s="172" t="s">
        <v>5466</v>
      </c>
      <c r="E1731" s="172" t="s">
        <v>6023</v>
      </c>
      <c r="F1731" s="171">
        <v>45048</v>
      </c>
      <c r="G1731" s="171">
        <v>45108</v>
      </c>
      <c r="H1731" s="173">
        <v>30000</v>
      </c>
      <c r="I1731" s="173">
        <v>40000</v>
      </c>
      <c r="J1731" s="172" t="s">
        <v>5902</v>
      </c>
      <c r="K1731" s="172" t="s">
        <v>5901</v>
      </c>
      <c r="L1731" s="169"/>
    </row>
    <row r="1732" spans="1:12" ht="42.75" customHeight="1">
      <c r="A1732" s="175">
        <f t="shared" si="30"/>
        <v>1732</v>
      </c>
      <c r="B1732" s="166">
        <v>45034</v>
      </c>
      <c r="C1732" s="167" t="s">
        <v>1198</v>
      </c>
      <c r="D1732" s="167" t="s">
        <v>5119</v>
      </c>
      <c r="E1732" s="167" t="s">
        <v>159</v>
      </c>
      <c r="F1732" s="166">
        <v>45048</v>
      </c>
      <c r="G1732" s="166">
        <v>45108</v>
      </c>
      <c r="H1732" s="168">
        <v>25000</v>
      </c>
      <c r="I1732" s="168">
        <v>35000</v>
      </c>
      <c r="J1732" s="167" t="s">
        <v>5902</v>
      </c>
      <c r="K1732" s="167" t="s">
        <v>5901</v>
      </c>
      <c r="L1732" s="169"/>
    </row>
    <row r="1733" spans="1:12" ht="42.75" customHeight="1">
      <c r="A1733" s="175">
        <f t="shared" si="30"/>
        <v>1733</v>
      </c>
      <c r="B1733" s="171">
        <v>45034</v>
      </c>
      <c r="C1733" s="172" t="s">
        <v>1198</v>
      </c>
      <c r="D1733" s="172" t="s">
        <v>35</v>
      </c>
      <c r="E1733" s="172" t="s">
        <v>4426</v>
      </c>
      <c r="F1733" s="171">
        <v>45048</v>
      </c>
      <c r="G1733" s="171">
        <v>45108</v>
      </c>
      <c r="H1733" s="173">
        <v>135000</v>
      </c>
      <c r="I1733" s="173">
        <v>150000</v>
      </c>
      <c r="J1733" s="172" t="s">
        <v>5902</v>
      </c>
      <c r="K1733" s="172" t="s">
        <v>5901</v>
      </c>
      <c r="L1733" s="169"/>
    </row>
    <row r="1734" spans="1:12" ht="42.75" customHeight="1">
      <c r="A1734" s="175">
        <f t="shared" si="30"/>
        <v>1734</v>
      </c>
      <c r="B1734" s="166">
        <v>45034</v>
      </c>
      <c r="C1734" s="167" t="s">
        <v>1198</v>
      </c>
      <c r="D1734" s="167" t="s">
        <v>55</v>
      </c>
      <c r="E1734" s="167" t="s">
        <v>4427</v>
      </c>
      <c r="F1734" s="166">
        <v>45048</v>
      </c>
      <c r="G1734" s="166">
        <v>45108</v>
      </c>
      <c r="H1734" s="168">
        <v>25000</v>
      </c>
      <c r="I1734" s="168">
        <v>30000</v>
      </c>
      <c r="J1734" s="167" t="s">
        <v>5902</v>
      </c>
      <c r="K1734" s="167" t="s">
        <v>5901</v>
      </c>
      <c r="L1734" s="169"/>
    </row>
    <row r="1735" spans="1:12" ht="42.75" customHeight="1">
      <c r="A1735" s="175">
        <f t="shared" si="30"/>
        <v>1735</v>
      </c>
      <c r="B1735" s="171">
        <v>45034</v>
      </c>
      <c r="C1735" s="172" t="s">
        <v>1198</v>
      </c>
      <c r="D1735" s="174" t="s">
        <v>375</v>
      </c>
      <c r="E1735" s="172" t="s">
        <v>5500</v>
      </c>
      <c r="F1735" s="171">
        <v>45048</v>
      </c>
      <c r="G1735" s="171">
        <v>45108</v>
      </c>
      <c r="H1735" s="173">
        <v>30000</v>
      </c>
      <c r="I1735" s="173">
        <v>40000</v>
      </c>
      <c r="J1735" s="172" t="s">
        <v>5902</v>
      </c>
      <c r="K1735" s="172" t="s">
        <v>5901</v>
      </c>
      <c r="L1735" s="169"/>
    </row>
    <row r="1736" spans="1:12" ht="42.75" customHeight="1">
      <c r="A1736" s="175">
        <f t="shared" si="30"/>
        <v>1736</v>
      </c>
      <c r="B1736" s="166">
        <v>45034</v>
      </c>
      <c r="C1736" s="167" t="s">
        <v>1198</v>
      </c>
      <c r="D1736" s="167" t="s">
        <v>4623</v>
      </c>
      <c r="E1736" s="167" t="s">
        <v>4624</v>
      </c>
      <c r="F1736" s="166">
        <v>45048</v>
      </c>
      <c r="G1736" s="166">
        <v>45108</v>
      </c>
      <c r="H1736" s="168">
        <v>70000</v>
      </c>
      <c r="I1736" s="168">
        <v>80000</v>
      </c>
      <c r="J1736" s="167" t="s">
        <v>5902</v>
      </c>
      <c r="K1736" s="167" t="s">
        <v>5901</v>
      </c>
      <c r="L1736" s="169"/>
    </row>
    <row r="1737" spans="1:12" ht="42.75" customHeight="1">
      <c r="A1737" s="175">
        <f t="shared" si="30"/>
        <v>1737</v>
      </c>
      <c r="B1737" s="171">
        <v>45034</v>
      </c>
      <c r="C1737" s="172" t="s">
        <v>4038</v>
      </c>
      <c r="D1737" s="172" t="s">
        <v>6024</v>
      </c>
      <c r="E1737" s="172" t="s">
        <v>6025</v>
      </c>
      <c r="F1737" s="171">
        <v>45048</v>
      </c>
      <c r="G1737" s="171">
        <v>45044</v>
      </c>
      <c r="H1737" s="173">
        <v>223264</v>
      </c>
      <c r="I1737" s="173">
        <v>223264</v>
      </c>
      <c r="J1737" s="172" t="s">
        <v>4557</v>
      </c>
      <c r="K1737" s="172" t="s">
        <v>5901</v>
      </c>
      <c r="L1737" s="169"/>
    </row>
    <row r="1738" spans="1:12" ht="42.75" customHeight="1">
      <c r="A1738" s="175">
        <f t="shared" si="30"/>
        <v>1738</v>
      </c>
      <c r="B1738" s="166">
        <v>45034</v>
      </c>
      <c r="C1738" s="167" t="s">
        <v>4038</v>
      </c>
      <c r="D1738" s="167" t="s">
        <v>144</v>
      </c>
      <c r="E1738" s="167" t="s">
        <v>114</v>
      </c>
      <c r="F1738" s="166">
        <v>45048</v>
      </c>
      <c r="G1738" s="166">
        <v>45044</v>
      </c>
      <c r="H1738" s="168">
        <v>25000</v>
      </c>
      <c r="I1738" s="168">
        <v>26000</v>
      </c>
      <c r="J1738" s="167" t="s">
        <v>4557</v>
      </c>
      <c r="K1738" s="167" t="s">
        <v>5901</v>
      </c>
      <c r="L1738" s="169"/>
    </row>
    <row r="1739" spans="1:12" ht="42.75" customHeight="1">
      <c r="A1739" s="175">
        <f t="shared" si="30"/>
        <v>1739</v>
      </c>
      <c r="B1739" s="171">
        <v>45035</v>
      </c>
      <c r="C1739" s="172" t="s">
        <v>3828</v>
      </c>
      <c r="D1739" s="172" t="s">
        <v>340</v>
      </c>
      <c r="E1739" s="172" t="s">
        <v>6026</v>
      </c>
      <c r="F1739" s="171">
        <v>45049</v>
      </c>
      <c r="G1739" s="171">
        <v>45047</v>
      </c>
      <c r="H1739" s="173">
        <v>1000</v>
      </c>
      <c r="I1739" s="173">
        <v>10000</v>
      </c>
      <c r="J1739" s="172" t="s">
        <v>5994</v>
      </c>
      <c r="K1739" s="172" t="s">
        <v>6006</v>
      </c>
      <c r="L1739" s="169"/>
    </row>
    <row r="1740" spans="1:12" ht="42.75" customHeight="1">
      <c r="A1740" s="175">
        <f t="shared" si="30"/>
        <v>1740</v>
      </c>
      <c r="B1740" s="166">
        <v>45037</v>
      </c>
      <c r="C1740" s="167" t="s">
        <v>2703</v>
      </c>
      <c r="D1740" s="167" t="s">
        <v>2022</v>
      </c>
      <c r="E1740" s="167" t="s">
        <v>6027</v>
      </c>
      <c r="F1740" s="166">
        <v>45051</v>
      </c>
      <c r="G1740" s="166">
        <v>45108</v>
      </c>
      <c r="H1740" s="168">
        <v>119712</v>
      </c>
      <c r="I1740" s="168">
        <v>119712</v>
      </c>
      <c r="J1740" s="167" t="s">
        <v>5902</v>
      </c>
      <c r="K1740" s="167" t="s">
        <v>5901</v>
      </c>
      <c r="L1740" s="169"/>
    </row>
    <row r="1741" spans="1:12" ht="42.75" customHeight="1">
      <c r="A1741" s="175">
        <f t="shared" si="30"/>
        <v>1741</v>
      </c>
      <c r="B1741" s="171">
        <v>45037</v>
      </c>
      <c r="C1741" s="172" t="s">
        <v>2703</v>
      </c>
      <c r="D1741" s="172" t="s">
        <v>2862</v>
      </c>
      <c r="E1741" s="172" t="s">
        <v>6028</v>
      </c>
      <c r="F1741" s="171">
        <v>45051</v>
      </c>
      <c r="G1741" s="171">
        <v>45108</v>
      </c>
      <c r="H1741" s="173">
        <v>30108</v>
      </c>
      <c r="I1741" s="173">
        <v>30108</v>
      </c>
      <c r="J1741" s="172" t="s">
        <v>5902</v>
      </c>
      <c r="K1741" s="172" t="s">
        <v>5901</v>
      </c>
      <c r="L1741" s="169"/>
    </row>
    <row r="1742" spans="1:12" ht="42.75" customHeight="1">
      <c r="A1742" s="175">
        <f t="shared" si="30"/>
        <v>1742</v>
      </c>
      <c r="B1742" s="166">
        <v>45037</v>
      </c>
      <c r="C1742" s="167" t="s">
        <v>2703</v>
      </c>
      <c r="D1742" s="167" t="s">
        <v>5255</v>
      </c>
      <c r="E1742" s="167" t="s">
        <v>6029</v>
      </c>
      <c r="F1742" s="166">
        <v>45051</v>
      </c>
      <c r="G1742" s="166">
        <v>45108</v>
      </c>
      <c r="H1742" s="168">
        <v>73010</v>
      </c>
      <c r="I1742" s="168">
        <v>73010</v>
      </c>
      <c r="J1742" s="167" t="s">
        <v>5902</v>
      </c>
      <c r="K1742" s="167" t="s">
        <v>5901</v>
      </c>
      <c r="L1742" s="169"/>
    </row>
    <row r="1743" spans="1:12" ht="42.75" customHeight="1">
      <c r="A1743" s="175">
        <f t="shared" si="30"/>
        <v>1743</v>
      </c>
      <c r="B1743" s="171">
        <v>45037</v>
      </c>
      <c r="C1743" s="172" t="s">
        <v>2703</v>
      </c>
      <c r="D1743" s="172" t="s">
        <v>2165</v>
      </c>
      <c r="E1743" s="172" t="s">
        <v>6027</v>
      </c>
      <c r="F1743" s="171">
        <v>45051</v>
      </c>
      <c r="G1743" s="171">
        <v>45108</v>
      </c>
      <c r="H1743" s="173">
        <v>35844</v>
      </c>
      <c r="I1743" s="173">
        <v>35844</v>
      </c>
      <c r="J1743" s="172" t="s">
        <v>5902</v>
      </c>
      <c r="K1743" s="172" t="s">
        <v>5901</v>
      </c>
      <c r="L1743" s="169"/>
    </row>
    <row r="1744" spans="1:12" ht="42.75" customHeight="1">
      <c r="A1744" s="175">
        <f t="shared" si="30"/>
        <v>1744</v>
      </c>
      <c r="B1744" s="166">
        <v>45037</v>
      </c>
      <c r="C1744" s="167" t="s">
        <v>2703</v>
      </c>
      <c r="D1744" s="167" t="s">
        <v>2743</v>
      </c>
      <c r="E1744" s="167" t="s">
        <v>6030</v>
      </c>
      <c r="F1744" s="166">
        <v>45051</v>
      </c>
      <c r="G1744" s="166">
        <v>45108</v>
      </c>
      <c r="H1744" s="168">
        <v>36000</v>
      </c>
      <c r="I1744" s="168">
        <v>36000</v>
      </c>
      <c r="J1744" s="167" t="s">
        <v>5902</v>
      </c>
      <c r="K1744" s="167" t="s">
        <v>5901</v>
      </c>
      <c r="L1744" s="169"/>
    </row>
    <row r="1745" spans="1:12" ht="42.75" customHeight="1">
      <c r="A1745" s="175">
        <f t="shared" si="30"/>
        <v>1745</v>
      </c>
      <c r="B1745" s="171">
        <v>45037</v>
      </c>
      <c r="C1745" s="172" t="s">
        <v>2703</v>
      </c>
      <c r="D1745" s="172" t="s">
        <v>2818</v>
      </c>
      <c r="E1745" s="172" t="s">
        <v>6031</v>
      </c>
      <c r="F1745" s="171">
        <v>45051</v>
      </c>
      <c r="G1745" s="171">
        <v>45108</v>
      </c>
      <c r="H1745" s="173">
        <v>37800</v>
      </c>
      <c r="I1745" s="173">
        <v>37800</v>
      </c>
      <c r="J1745" s="172" t="s">
        <v>5902</v>
      </c>
      <c r="K1745" s="172" t="s">
        <v>5901</v>
      </c>
      <c r="L1745" s="169"/>
    </row>
    <row r="1746" spans="1:12" ht="42.75" customHeight="1">
      <c r="A1746" s="175">
        <f t="shared" si="30"/>
        <v>1746</v>
      </c>
      <c r="B1746" s="166">
        <v>45037</v>
      </c>
      <c r="C1746" s="167" t="s">
        <v>2703</v>
      </c>
      <c r="D1746" s="167" t="s">
        <v>3037</v>
      </c>
      <c r="E1746" s="167" t="s">
        <v>6032</v>
      </c>
      <c r="F1746" s="166">
        <v>45051</v>
      </c>
      <c r="G1746" s="166">
        <v>45108</v>
      </c>
      <c r="H1746" s="168">
        <v>33620</v>
      </c>
      <c r="I1746" s="168">
        <v>33620</v>
      </c>
      <c r="J1746" s="167" t="s">
        <v>5902</v>
      </c>
      <c r="K1746" s="167" t="s">
        <v>5901</v>
      </c>
      <c r="L1746" s="169"/>
    </row>
    <row r="1747" spans="1:12" ht="42.75" customHeight="1">
      <c r="A1747" s="175">
        <f t="shared" si="30"/>
        <v>1747</v>
      </c>
      <c r="B1747" s="171">
        <v>45037</v>
      </c>
      <c r="C1747" s="172" t="s">
        <v>2703</v>
      </c>
      <c r="D1747" s="172" t="s">
        <v>2818</v>
      </c>
      <c r="E1747" s="172" t="s">
        <v>6033</v>
      </c>
      <c r="F1747" s="171">
        <v>45051</v>
      </c>
      <c r="G1747" s="171">
        <v>45108</v>
      </c>
      <c r="H1747" s="173">
        <v>42166</v>
      </c>
      <c r="I1747" s="173">
        <v>42166</v>
      </c>
      <c r="J1747" s="172" t="s">
        <v>5902</v>
      </c>
      <c r="K1747" s="172" t="s">
        <v>5901</v>
      </c>
      <c r="L1747" s="169"/>
    </row>
    <row r="1748" spans="1:12" ht="42.75" customHeight="1">
      <c r="A1748" s="175">
        <f t="shared" si="30"/>
        <v>1748</v>
      </c>
      <c r="B1748" s="166">
        <v>45037</v>
      </c>
      <c r="C1748" s="167" t="s">
        <v>2703</v>
      </c>
      <c r="D1748" s="167" t="s">
        <v>3039</v>
      </c>
      <c r="E1748" s="167" t="s">
        <v>6027</v>
      </c>
      <c r="F1748" s="166">
        <v>45051</v>
      </c>
      <c r="G1748" s="166">
        <v>45108</v>
      </c>
      <c r="H1748" s="168">
        <v>33738</v>
      </c>
      <c r="I1748" s="168">
        <v>33738</v>
      </c>
      <c r="J1748" s="167" t="s">
        <v>5902</v>
      </c>
      <c r="K1748" s="167" t="s">
        <v>5901</v>
      </c>
      <c r="L1748" s="169"/>
    </row>
    <row r="1749" spans="1:12" ht="42.75" customHeight="1">
      <c r="A1749" s="175">
        <f t="shared" si="30"/>
        <v>1749</v>
      </c>
      <c r="B1749" s="171">
        <v>45037</v>
      </c>
      <c r="C1749" s="172" t="s">
        <v>1276</v>
      </c>
      <c r="D1749" s="172" t="s">
        <v>961</v>
      </c>
      <c r="E1749" s="172" t="s">
        <v>4629</v>
      </c>
      <c r="F1749" s="171">
        <v>45051</v>
      </c>
      <c r="G1749" s="171">
        <v>45170</v>
      </c>
      <c r="H1749" s="173">
        <v>81655.42</v>
      </c>
      <c r="I1749" s="173">
        <v>90000</v>
      </c>
      <c r="J1749" s="172" t="s">
        <v>5902</v>
      </c>
      <c r="K1749" s="172" t="s">
        <v>5901</v>
      </c>
      <c r="L1749" s="169"/>
    </row>
    <row r="1750" spans="1:12" ht="42.75" customHeight="1">
      <c r="A1750" s="175">
        <f t="shared" si="30"/>
        <v>1750</v>
      </c>
      <c r="B1750" s="166">
        <v>45040</v>
      </c>
      <c r="C1750" s="167" t="s">
        <v>387</v>
      </c>
      <c r="D1750" s="167" t="s">
        <v>6034</v>
      </c>
      <c r="E1750" s="167" t="s">
        <v>6035</v>
      </c>
      <c r="F1750" s="166">
        <v>45054</v>
      </c>
      <c r="G1750" s="166">
        <v>45037</v>
      </c>
      <c r="H1750" s="168">
        <v>25000</v>
      </c>
      <c r="I1750" s="168">
        <v>75000</v>
      </c>
      <c r="J1750" s="167" t="s">
        <v>5904</v>
      </c>
      <c r="K1750" s="167" t="s">
        <v>5901</v>
      </c>
      <c r="L1750" s="169"/>
    </row>
    <row r="1751" spans="1:12" ht="42.75" customHeight="1">
      <c r="A1751" s="175">
        <f t="shared" ref="A1751:A1814" si="31">ROW(A1751)</f>
        <v>1751</v>
      </c>
      <c r="B1751" s="171">
        <v>45040</v>
      </c>
      <c r="C1751" s="172" t="s">
        <v>2542</v>
      </c>
      <c r="D1751" s="172" t="s">
        <v>76</v>
      </c>
      <c r="E1751" s="172" t="s">
        <v>6036</v>
      </c>
      <c r="F1751" s="171">
        <v>45054</v>
      </c>
      <c r="G1751" s="171">
        <v>44743</v>
      </c>
      <c r="H1751" s="173">
        <v>80000</v>
      </c>
      <c r="I1751" s="173">
        <v>110000</v>
      </c>
      <c r="J1751" s="172" t="s">
        <v>5909</v>
      </c>
      <c r="K1751" s="172" t="s">
        <v>5901</v>
      </c>
      <c r="L1751" s="169"/>
    </row>
    <row r="1752" spans="1:12" ht="42.75" customHeight="1">
      <c r="A1752" s="175">
        <f t="shared" si="31"/>
        <v>1752</v>
      </c>
      <c r="B1752" s="166">
        <v>45040</v>
      </c>
      <c r="C1752" s="167" t="s">
        <v>2542</v>
      </c>
      <c r="D1752" s="167" t="s">
        <v>156</v>
      </c>
      <c r="E1752" s="167" t="s">
        <v>6037</v>
      </c>
      <c r="F1752" s="166">
        <v>45054</v>
      </c>
      <c r="G1752" s="166">
        <v>44743</v>
      </c>
      <c r="H1752" s="168">
        <v>25000</v>
      </c>
      <c r="I1752" s="168">
        <v>40000</v>
      </c>
      <c r="J1752" s="167" t="s">
        <v>5909</v>
      </c>
      <c r="K1752" s="167" t="s">
        <v>5901</v>
      </c>
      <c r="L1752" s="169"/>
    </row>
    <row r="1753" spans="1:12" ht="42.75" customHeight="1">
      <c r="A1753" s="175">
        <f t="shared" si="31"/>
        <v>1753</v>
      </c>
      <c r="B1753" s="171">
        <v>45040</v>
      </c>
      <c r="C1753" s="172" t="s">
        <v>2542</v>
      </c>
      <c r="D1753" s="172" t="s">
        <v>6038</v>
      </c>
      <c r="E1753" s="172" t="s">
        <v>460</v>
      </c>
      <c r="F1753" s="171">
        <v>45054</v>
      </c>
      <c r="G1753" s="171">
        <v>44972</v>
      </c>
      <c r="H1753" s="173">
        <v>25000</v>
      </c>
      <c r="I1753" s="173">
        <v>40000</v>
      </c>
      <c r="J1753" s="172" t="s">
        <v>5909</v>
      </c>
      <c r="K1753" s="172" t="s">
        <v>5901</v>
      </c>
      <c r="L1753" s="169"/>
    </row>
    <row r="1754" spans="1:12" ht="42.75" customHeight="1">
      <c r="A1754" s="175">
        <f t="shared" si="31"/>
        <v>1754</v>
      </c>
      <c r="B1754" s="166">
        <v>45040</v>
      </c>
      <c r="C1754" s="167" t="s">
        <v>1276</v>
      </c>
      <c r="D1754" s="167" t="s">
        <v>1277</v>
      </c>
      <c r="E1754" s="167" t="s">
        <v>1278</v>
      </c>
      <c r="F1754" s="166">
        <v>45054</v>
      </c>
      <c r="G1754" s="166">
        <v>45139</v>
      </c>
      <c r="H1754" s="168">
        <v>67000</v>
      </c>
      <c r="I1754" s="168">
        <v>70000</v>
      </c>
      <c r="J1754" s="167" t="s">
        <v>5902</v>
      </c>
      <c r="K1754" s="167" t="s">
        <v>5901</v>
      </c>
      <c r="L1754" s="169"/>
    </row>
    <row r="1755" spans="1:12" ht="42.75" customHeight="1">
      <c r="A1755" s="175">
        <f t="shared" si="31"/>
        <v>1755</v>
      </c>
      <c r="B1755" s="171">
        <v>45040</v>
      </c>
      <c r="C1755" s="172" t="s">
        <v>3973</v>
      </c>
      <c r="D1755" s="172" t="s">
        <v>2584</v>
      </c>
      <c r="E1755" s="172" t="s">
        <v>6039</v>
      </c>
      <c r="F1755" s="171">
        <v>45055</v>
      </c>
      <c r="G1755" s="171">
        <v>44805</v>
      </c>
      <c r="H1755" s="173">
        <v>25000</v>
      </c>
      <c r="I1755" s="173">
        <v>90000</v>
      </c>
      <c r="J1755" s="172" t="s">
        <v>4557</v>
      </c>
      <c r="K1755" s="172" t="s">
        <v>5901</v>
      </c>
      <c r="L1755" s="169"/>
    </row>
    <row r="1756" spans="1:12" ht="42.75" customHeight="1">
      <c r="A1756" s="175">
        <f t="shared" si="31"/>
        <v>1756</v>
      </c>
      <c r="B1756" s="166">
        <v>45041</v>
      </c>
      <c r="C1756" s="167" t="s">
        <v>3905</v>
      </c>
      <c r="D1756" s="167" t="s">
        <v>2172</v>
      </c>
      <c r="E1756" s="167" t="s">
        <v>6040</v>
      </c>
      <c r="F1756" s="166">
        <v>45055</v>
      </c>
      <c r="G1756" s="166">
        <v>44935</v>
      </c>
      <c r="H1756" s="168">
        <v>25000</v>
      </c>
      <c r="I1756" s="168">
        <v>50000</v>
      </c>
      <c r="J1756" s="167" t="s">
        <v>5900</v>
      </c>
      <c r="K1756" s="167" t="s">
        <v>5901</v>
      </c>
      <c r="L1756" s="169"/>
    </row>
    <row r="1757" spans="1:12" ht="42.75" customHeight="1">
      <c r="A1757" s="175">
        <f t="shared" si="31"/>
        <v>1757</v>
      </c>
      <c r="B1757" s="171">
        <v>45041</v>
      </c>
      <c r="C1757" s="172" t="s">
        <v>79</v>
      </c>
      <c r="D1757" s="172" t="s">
        <v>6041</v>
      </c>
      <c r="E1757" s="172" t="s">
        <v>6042</v>
      </c>
      <c r="F1757" s="171">
        <v>45055</v>
      </c>
      <c r="G1757" s="171">
        <v>45041</v>
      </c>
      <c r="H1757" s="173">
        <v>25000</v>
      </c>
      <c r="I1757" s="173">
        <v>40000</v>
      </c>
      <c r="J1757" s="172" t="s">
        <v>5900</v>
      </c>
      <c r="K1757" s="172" t="s">
        <v>5901</v>
      </c>
      <c r="L1757" s="169"/>
    </row>
    <row r="1758" spans="1:12" ht="42.75" customHeight="1">
      <c r="A1758" s="175">
        <f t="shared" si="31"/>
        <v>1758</v>
      </c>
      <c r="B1758" s="166">
        <v>45041</v>
      </c>
      <c r="C1758" s="167" t="s">
        <v>79</v>
      </c>
      <c r="D1758" s="167" t="s">
        <v>1322</v>
      </c>
      <c r="E1758" s="167" t="s">
        <v>6043</v>
      </c>
      <c r="F1758" s="166">
        <v>45055</v>
      </c>
      <c r="G1758" s="166">
        <v>44724</v>
      </c>
      <c r="H1758" s="168">
        <v>40000</v>
      </c>
      <c r="I1758" s="168">
        <v>50000</v>
      </c>
      <c r="J1758" s="167" t="s">
        <v>4557</v>
      </c>
      <c r="K1758" s="167" t="s">
        <v>5901</v>
      </c>
      <c r="L1758" s="169"/>
    </row>
    <row r="1759" spans="1:12" ht="42.75" customHeight="1">
      <c r="A1759" s="175">
        <f t="shared" si="31"/>
        <v>1759</v>
      </c>
      <c r="B1759" s="171">
        <v>45041</v>
      </c>
      <c r="C1759" s="172" t="s">
        <v>79</v>
      </c>
      <c r="D1759" s="172" t="s">
        <v>5216</v>
      </c>
      <c r="E1759" s="172" t="s">
        <v>120</v>
      </c>
      <c r="F1759" s="171">
        <v>45055</v>
      </c>
      <c r="G1759" s="171">
        <v>44866</v>
      </c>
      <c r="H1759" s="173">
        <v>60000</v>
      </c>
      <c r="I1759" s="173">
        <v>100000</v>
      </c>
      <c r="J1759" s="172" t="s">
        <v>4557</v>
      </c>
      <c r="K1759" s="172" t="s">
        <v>5901</v>
      </c>
      <c r="L1759" s="169"/>
    </row>
    <row r="1760" spans="1:12" ht="42.75" customHeight="1">
      <c r="A1760" s="175">
        <f t="shared" si="31"/>
        <v>1760</v>
      </c>
      <c r="B1760" s="166">
        <v>45041</v>
      </c>
      <c r="C1760" s="167" t="s">
        <v>79</v>
      </c>
      <c r="D1760" s="167" t="s">
        <v>514</v>
      </c>
      <c r="E1760" s="167" t="s">
        <v>6044</v>
      </c>
      <c r="F1760" s="166">
        <v>45055</v>
      </c>
      <c r="G1760" s="166">
        <v>44826</v>
      </c>
      <c r="H1760" s="168">
        <v>25000</v>
      </c>
      <c r="I1760" s="168">
        <v>100000</v>
      </c>
      <c r="J1760" s="167" t="s">
        <v>5900</v>
      </c>
      <c r="K1760" s="167" t="s">
        <v>5901</v>
      </c>
      <c r="L1760" s="169"/>
    </row>
    <row r="1761" spans="1:12" ht="42.75" customHeight="1">
      <c r="A1761" s="175">
        <f t="shared" si="31"/>
        <v>1761</v>
      </c>
      <c r="B1761" s="171">
        <v>45041</v>
      </c>
      <c r="C1761" s="172" t="s">
        <v>3562</v>
      </c>
      <c r="D1761" s="172" t="s">
        <v>3214</v>
      </c>
      <c r="E1761" s="172" t="s">
        <v>6045</v>
      </c>
      <c r="F1761" s="171">
        <v>45055</v>
      </c>
      <c r="G1761" s="171">
        <v>45030</v>
      </c>
      <c r="H1761" s="173">
        <v>45000</v>
      </c>
      <c r="I1761" s="173">
        <v>45000</v>
      </c>
      <c r="J1761" s="172" t="s">
        <v>5935</v>
      </c>
      <c r="K1761" s="172" t="s">
        <v>5901</v>
      </c>
      <c r="L1761" s="169"/>
    </row>
    <row r="1762" spans="1:12" ht="42.75" customHeight="1">
      <c r="A1762" s="175">
        <f t="shared" si="31"/>
        <v>1762</v>
      </c>
      <c r="B1762" s="166">
        <v>45041</v>
      </c>
      <c r="C1762" s="167" t="s">
        <v>1774</v>
      </c>
      <c r="D1762" s="167" t="s">
        <v>6046</v>
      </c>
      <c r="E1762" s="167" t="s">
        <v>6047</v>
      </c>
      <c r="F1762" s="166">
        <v>45055</v>
      </c>
      <c r="G1762" s="166">
        <v>45057</v>
      </c>
      <c r="H1762" s="168">
        <v>25000</v>
      </c>
      <c r="I1762" s="168">
        <v>275000</v>
      </c>
      <c r="J1762" s="167" t="s">
        <v>4557</v>
      </c>
      <c r="K1762" s="167" t="s">
        <v>5901</v>
      </c>
      <c r="L1762" s="169"/>
    </row>
    <row r="1763" spans="1:12" ht="42.75" customHeight="1">
      <c r="A1763" s="175">
        <f t="shared" si="31"/>
        <v>1763</v>
      </c>
      <c r="B1763" s="171">
        <v>45041</v>
      </c>
      <c r="C1763" s="172" t="s">
        <v>1890</v>
      </c>
      <c r="D1763" s="172" t="s">
        <v>6048</v>
      </c>
      <c r="E1763" s="172" t="s">
        <v>6049</v>
      </c>
      <c r="F1763" s="171">
        <v>45055</v>
      </c>
      <c r="G1763" s="171">
        <v>45056</v>
      </c>
      <c r="H1763" s="173">
        <v>117210</v>
      </c>
      <c r="I1763" s="173">
        <v>117210</v>
      </c>
      <c r="J1763" s="172" t="s">
        <v>4557</v>
      </c>
      <c r="K1763" s="172" t="s">
        <v>5901</v>
      </c>
      <c r="L1763" s="169"/>
    </row>
    <row r="1764" spans="1:12" ht="42.75" customHeight="1">
      <c r="A1764" s="175">
        <f t="shared" si="31"/>
        <v>1764</v>
      </c>
      <c r="B1764" s="166">
        <v>45041</v>
      </c>
      <c r="C1764" s="167" t="s">
        <v>1890</v>
      </c>
      <c r="D1764" s="167" t="s">
        <v>967</v>
      </c>
      <c r="E1764" s="167" t="s">
        <v>1009</v>
      </c>
      <c r="F1764" s="166">
        <v>45055</v>
      </c>
      <c r="G1764" s="166">
        <v>45056</v>
      </c>
      <c r="H1764" s="168">
        <v>857250</v>
      </c>
      <c r="I1764" s="168">
        <v>875500</v>
      </c>
      <c r="J1764" s="167" t="s">
        <v>4557</v>
      </c>
      <c r="K1764" s="167" t="s">
        <v>5901</v>
      </c>
      <c r="L1764" s="169"/>
    </row>
    <row r="1765" spans="1:12" ht="42.75" customHeight="1">
      <c r="A1765" s="175">
        <f t="shared" si="31"/>
        <v>1765</v>
      </c>
      <c r="B1765" s="171">
        <v>45041</v>
      </c>
      <c r="C1765" s="172" t="s">
        <v>3975</v>
      </c>
      <c r="D1765" s="172" t="s">
        <v>1629</v>
      </c>
      <c r="E1765" s="172" t="s">
        <v>1841</v>
      </c>
      <c r="F1765" s="171">
        <v>45056</v>
      </c>
      <c r="G1765" s="171">
        <v>45108</v>
      </c>
      <c r="H1765" s="173">
        <v>184000</v>
      </c>
      <c r="I1765" s="173">
        <v>300000</v>
      </c>
      <c r="J1765" s="172" t="s">
        <v>5910</v>
      </c>
      <c r="K1765" s="172" t="s">
        <v>5901</v>
      </c>
      <c r="L1765" s="169"/>
    </row>
    <row r="1766" spans="1:12" ht="42.75" customHeight="1">
      <c r="A1766" s="175">
        <f t="shared" si="31"/>
        <v>1766</v>
      </c>
      <c r="B1766" s="166">
        <v>45042</v>
      </c>
      <c r="C1766" s="167" t="s">
        <v>3905</v>
      </c>
      <c r="D1766" s="167" t="s">
        <v>2516</v>
      </c>
      <c r="E1766" s="167" t="s">
        <v>6050</v>
      </c>
      <c r="F1766" s="166">
        <v>45056</v>
      </c>
      <c r="G1766" s="166">
        <v>44775</v>
      </c>
      <c r="H1766" s="168">
        <v>30000</v>
      </c>
      <c r="I1766" s="168">
        <v>60000</v>
      </c>
      <c r="J1766" s="167" t="s">
        <v>5900</v>
      </c>
      <c r="K1766" s="167" t="s">
        <v>5901</v>
      </c>
      <c r="L1766" s="169"/>
    </row>
    <row r="1767" spans="1:12" ht="42.75" customHeight="1">
      <c r="A1767" s="175">
        <f t="shared" si="31"/>
        <v>1767</v>
      </c>
      <c r="B1767" s="171">
        <v>45042</v>
      </c>
      <c r="C1767" s="172" t="s">
        <v>2703</v>
      </c>
      <c r="D1767" s="172" t="s">
        <v>6051</v>
      </c>
      <c r="E1767" s="172" t="s">
        <v>6052</v>
      </c>
      <c r="F1767" s="171">
        <v>45056</v>
      </c>
      <c r="G1767" s="171">
        <v>45108</v>
      </c>
      <c r="H1767" s="173">
        <v>144358</v>
      </c>
      <c r="I1767" s="173">
        <v>144358</v>
      </c>
      <c r="J1767" s="172" t="s">
        <v>5902</v>
      </c>
      <c r="K1767" s="172" t="s">
        <v>5901</v>
      </c>
      <c r="L1767" s="169"/>
    </row>
    <row r="1768" spans="1:12" ht="42.75" customHeight="1">
      <c r="A1768" s="175">
        <f t="shared" si="31"/>
        <v>1768</v>
      </c>
      <c r="B1768" s="166">
        <v>45042</v>
      </c>
      <c r="C1768" s="167" t="s">
        <v>2703</v>
      </c>
      <c r="D1768" s="167" t="s">
        <v>2189</v>
      </c>
      <c r="E1768" s="167" t="s">
        <v>4706</v>
      </c>
      <c r="F1768" s="166">
        <v>45056</v>
      </c>
      <c r="G1768" s="166">
        <v>45108</v>
      </c>
      <c r="H1768" s="168">
        <v>75621</v>
      </c>
      <c r="I1768" s="168">
        <v>75621</v>
      </c>
      <c r="J1768" s="167" t="s">
        <v>5902</v>
      </c>
      <c r="K1768" s="167" t="s">
        <v>5901</v>
      </c>
      <c r="L1768" s="169"/>
    </row>
    <row r="1769" spans="1:12" ht="42.75" customHeight="1">
      <c r="A1769" s="175">
        <f t="shared" si="31"/>
        <v>1769</v>
      </c>
      <c r="B1769" s="171">
        <v>45042</v>
      </c>
      <c r="C1769" s="172" t="s">
        <v>2703</v>
      </c>
      <c r="D1769" s="172" t="s">
        <v>3003</v>
      </c>
      <c r="E1769" s="172" t="s">
        <v>6053</v>
      </c>
      <c r="F1769" s="171">
        <v>45056</v>
      </c>
      <c r="G1769" s="171">
        <v>45108</v>
      </c>
      <c r="H1769" s="173">
        <v>60000</v>
      </c>
      <c r="I1769" s="173">
        <v>60000</v>
      </c>
      <c r="J1769" s="172" t="s">
        <v>5902</v>
      </c>
      <c r="K1769" s="172" t="s">
        <v>5901</v>
      </c>
      <c r="L1769" s="169"/>
    </row>
    <row r="1770" spans="1:12" ht="42.75" customHeight="1">
      <c r="A1770" s="175">
        <f t="shared" si="31"/>
        <v>1770</v>
      </c>
      <c r="B1770" s="166">
        <v>45042</v>
      </c>
      <c r="C1770" s="167" t="s">
        <v>2703</v>
      </c>
      <c r="D1770" s="167" t="s">
        <v>6054</v>
      </c>
      <c r="E1770" s="167" t="s">
        <v>6055</v>
      </c>
      <c r="F1770" s="166">
        <v>45056</v>
      </c>
      <c r="G1770" s="166">
        <v>45108</v>
      </c>
      <c r="H1770" s="168">
        <v>135000</v>
      </c>
      <c r="I1770" s="168">
        <v>135000</v>
      </c>
      <c r="J1770" s="167" t="s">
        <v>5902</v>
      </c>
      <c r="K1770" s="167" t="s">
        <v>5901</v>
      </c>
      <c r="L1770" s="169"/>
    </row>
    <row r="1771" spans="1:12" ht="42.75" customHeight="1">
      <c r="A1771" s="175">
        <f t="shared" si="31"/>
        <v>1771</v>
      </c>
      <c r="B1771" s="171">
        <v>45042</v>
      </c>
      <c r="C1771" s="172" t="s">
        <v>1276</v>
      </c>
      <c r="D1771" s="172" t="s">
        <v>814</v>
      </c>
      <c r="E1771" s="172" t="s">
        <v>4629</v>
      </c>
      <c r="F1771" s="171">
        <v>45056</v>
      </c>
      <c r="G1771" s="171">
        <v>45108</v>
      </c>
      <c r="H1771" s="173">
        <v>150000</v>
      </c>
      <c r="I1771" s="173">
        <v>180000</v>
      </c>
      <c r="J1771" s="172" t="s">
        <v>5902</v>
      </c>
      <c r="K1771" s="172" t="s">
        <v>5901</v>
      </c>
      <c r="L1771" s="169"/>
    </row>
    <row r="1772" spans="1:12" ht="42.75" customHeight="1">
      <c r="A1772" s="175">
        <f t="shared" si="31"/>
        <v>1772</v>
      </c>
      <c r="B1772" s="166">
        <v>45042</v>
      </c>
      <c r="C1772" s="167" t="s">
        <v>1890</v>
      </c>
      <c r="D1772" s="167" t="s">
        <v>248</v>
      </c>
      <c r="E1772" s="167" t="s">
        <v>6056</v>
      </c>
      <c r="F1772" s="166">
        <v>45056</v>
      </c>
      <c r="G1772" s="166">
        <v>45057</v>
      </c>
      <c r="H1772" s="168">
        <v>450000</v>
      </c>
      <c r="I1772" s="168">
        <v>450000</v>
      </c>
      <c r="J1772" s="167" t="s">
        <v>4557</v>
      </c>
      <c r="K1772" s="167" t="s">
        <v>5901</v>
      </c>
      <c r="L1772" s="169"/>
    </row>
    <row r="1773" spans="1:12" ht="42.75" customHeight="1">
      <c r="A1773" s="175">
        <f t="shared" si="31"/>
        <v>1773</v>
      </c>
      <c r="B1773" s="171">
        <v>45042</v>
      </c>
      <c r="C1773" s="172" t="s">
        <v>1890</v>
      </c>
      <c r="D1773" s="172" t="s">
        <v>2172</v>
      </c>
      <c r="E1773" s="172" t="s">
        <v>6057</v>
      </c>
      <c r="F1773" s="171">
        <v>45056</v>
      </c>
      <c r="G1773" s="171">
        <v>45057</v>
      </c>
      <c r="H1773" s="173">
        <v>225000</v>
      </c>
      <c r="I1773" s="173">
        <v>225000</v>
      </c>
      <c r="J1773" s="172" t="s">
        <v>4557</v>
      </c>
      <c r="K1773" s="172" t="s">
        <v>5901</v>
      </c>
      <c r="L1773" s="169"/>
    </row>
    <row r="1774" spans="1:12" ht="42.75" customHeight="1">
      <c r="A1774" s="175">
        <f t="shared" si="31"/>
        <v>1774</v>
      </c>
      <c r="B1774" s="166">
        <v>45042</v>
      </c>
      <c r="C1774" s="167" t="s">
        <v>1890</v>
      </c>
      <c r="D1774" s="167" t="s">
        <v>2175</v>
      </c>
      <c r="E1774" s="167" t="s">
        <v>6058</v>
      </c>
      <c r="F1774" s="166">
        <v>45056</v>
      </c>
      <c r="G1774" s="166">
        <v>45057</v>
      </c>
      <c r="H1774" s="168">
        <v>45000</v>
      </c>
      <c r="I1774" s="168">
        <v>60000</v>
      </c>
      <c r="J1774" s="167" t="s">
        <v>5910</v>
      </c>
      <c r="K1774" s="167" t="s">
        <v>5901</v>
      </c>
      <c r="L1774" s="169"/>
    </row>
    <row r="1775" spans="1:12" ht="42.75" customHeight="1">
      <c r="A1775" s="175">
        <f t="shared" si="31"/>
        <v>1775</v>
      </c>
      <c r="B1775" s="171">
        <v>45042</v>
      </c>
      <c r="C1775" s="172" t="s">
        <v>1890</v>
      </c>
      <c r="D1775" s="172" t="s">
        <v>225</v>
      </c>
      <c r="E1775" s="172" t="s">
        <v>6059</v>
      </c>
      <c r="F1775" s="171">
        <v>45056</v>
      </c>
      <c r="G1775" s="171">
        <v>45057</v>
      </c>
      <c r="H1775" s="173">
        <v>195000</v>
      </c>
      <c r="I1775" s="173">
        <v>240000</v>
      </c>
      <c r="J1775" s="172" t="s">
        <v>5910</v>
      </c>
      <c r="K1775" s="172" t="s">
        <v>5901</v>
      </c>
      <c r="L1775" s="169"/>
    </row>
    <row r="1776" spans="1:12" ht="42.75" customHeight="1">
      <c r="A1776" s="175">
        <f t="shared" si="31"/>
        <v>1776</v>
      </c>
      <c r="B1776" s="166">
        <v>45042</v>
      </c>
      <c r="C1776" s="167" t="s">
        <v>1890</v>
      </c>
      <c r="D1776" s="167" t="s">
        <v>4694</v>
      </c>
      <c r="E1776" s="167" t="s">
        <v>6060</v>
      </c>
      <c r="F1776" s="166">
        <v>45056</v>
      </c>
      <c r="G1776" s="166">
        <v>45057</v>
      </c>
      <c r="H1776" s="168">
        <v>80000</v>
      </c>
      <c r="I1776" s="168">
        <v>80000</v>
      </c>
      <c r="J1776" s="167" t="s">
        <v>5910</v>
      </c>
      <c r="K1776" s="167" t="s">
        <v>5901</v>
      </c>
      <c r="L1776" s="169"/>
    </row>
    <row r="1777" spans="1:12" ht="42.75" customHeight="1">
      <c r="A1777" s="175">
        <f t="shared" si="31"/>
        <v>1777</v>
      </c>
      <c r="B1777" s="171">
        <v>45042</v>
      </c>
      <c r="C1777" s="172" t="s">
        <v>1890</v>
      </c>
      <c r="D1777" s="172" t="s">
        <v>62</v>
      </c>
      <c r="E1777" s="172" t="s">
        <v>527</v>
      </c>
      <c r="F1777" s="171">
        <v>45056</v>
      </c>
      <c r="G1777" s="171">
        <v>45108</v>
      </c>
      <c r="H1777" s="173">
        <v>7089923.8799999999</v>
      </c>
      <c r="I1777" s="173">
        <v>7089923.8799999999</v>
      </c>
      <c r="J1777" s="172" t="s">
        <v>5910</v>
      </c>
      <c r="K1777" s="172" t="s">
        <v>5901</v>
      </c>
      <c r="L1777" s="169"/>
    </row>
    <row r="1778" spans="1:12" ht="42.75" customHeight="1">
      <c r="A1778" s="175">
        <f t="shared" si="31"/>
        <v>1778</v>
      </c>
      <c r="B1778" s="166">
        <v>45042</v>
      </c>
      <c r="C1778" s="167" t="s">
        <v>1890</v>
      </c>
      <c r="D1778" s="167" t="s">
        <v>62</v>
      </c>
      <c r="E1778" s="167" t="s">
        <v>1244</v>
      </c>
      <c r="F1778" s="166">
        <v>45056</v>
      </c>
      <c r="G1778" s="166">
        <v>45108</v>
      </c>
      <c r="H1778" s="168">
        <v>7178169.96</v>
      </c>
      <c r="I1778" s="168">
        <v>7178169.96</v>
      </c>
      <c r="J1778" s="167" t="s">
        <v>5910</v>
      </c>
      <c r="K1778" s="167" t="s">
        <v>5901</v>
      </c>
      <c r="L1778" s="169"/>
    </row>
    <row r="1779" spans="1:12" ht="42.75" customHeight="1">
      <c r="A1779" s="175">
        <f t="shared" si="31"/>
        <v>1779</v>
      </c>
      <c r="B1779" s="171">
        <v>45042</v>
      </c>
      <c r="C1779" s="172" t="s">
        <v>1890</v>
      </c>
      <c r="D1779" s="172" t="s">
        <v>62</v>
      </c>
      <c r="E1779" s="172" t="s">
        <v>4440</v>
      </c>
      <c r="F1779" s="171">
        <v>45056</v>
      </c>
      <c r="G1779" s="171">
        <v>45108</v>
      </c>
      <c r="H1779" s="173">
        <v>941220</v>
      </c>
      <c r="I1779" s="173">
        <v>941220</v>
      </c>
      <c r="J1779" s="172" t="s">
        <v>5910</v>
      </c>
      <c r="K1779" s="172" t="s">
        <v>5901</v>
      </c>
      <c r="L1779" s="169"/>
    </row>
    <row r="1780" spans="1:12" ht="42.75" customHeight="1">
      <c r="A1780" s="175">
        <f t="shared" si="31"/>
        <v>1780</v>
      </c>
      <c r="B1780" s="166">
        <v>45042</v>
      </c>
      <c r="C1780" s="167" t="s">
        <v>1890</v>
      </c>
      <c r="D1780" s="167" t="s">
        <v>62</v>
      </c>
      <c r="E1780" s="167" t="s">
        <v>6061</v>
      </c>
      <c r="F1780" s="166">
        <v>45056</v>
      </c>
      <c r="G1780" s="166">
        <v>45108</v>
      </c>
      <c r="H1780" s="168">
        <v>3000000</v>
      </c>
      <c r="I1780" s="168">
        <v>3000000</v>
      </c>
      <c r="J1780" s="167" t="s">
        <v>5910</v>
      </c>
      <c r="K1780" s="167" t="s">
        <v>5901</v>
      </c>
      <c r="L1780" s="169"/>
    </row>
    <row r="1781" spans="1:12" ht="42.75" customHeight="1">
      <c r="A1781" s="175">
        <f t="shared" si="31"/>
        <v>1781</v>
      </c>
      <c r="B1781" s="171">
        <v>45043</v>
      </c>
      <c r="C1781" s="172" t="s">
        <v>2703</v>
      </c>
      <c r="D1781" s="172" t="s">
        <v>4513</v>
      </c>
      <c r="E1781" s="172" t="s">
        <v>5543</v>
      </c>
      <c r="F1781" s="171">
        <v>45057</v>
      </c>
      <c r="G1781" s="171">
        <v>45108</v>
      </c>
      <c r="H1781" s="173">
        <v>75000</v>
      </c>
      <c r="I1781" s="173">
        <v>75000</v>
      </c>
      <c r="J1781" s="172" t="s">
        <v>5910</v>
      </c>
      <c r="K1781" s="172" t="s">
        <v>5901</v>
      </c>
      <c r="L1781" s="169"/>
    </row>
    <row r="1782" spans="1:12" ht="42.75" customHeight="1">
      <c r="A1782" s="175">
        <f t="shared" si="31"/>
        <v>1782</v>
      </c>
      <c r="B1782" s="166">
        <v>45043</v>
      </c>
      <c r="C1782" s="167" t="s">
        <v>2703</v>
      </c>
      <c r="D1782" s="167" t="s">
        <v>4516</v>
      </c>
      <c r="E1782" s="167" t="s">
        <v>5543</v>
      </c>
      <c r="F1782" s="166">
        <v>45057</v>
      </c>
      <c r="G1782" s="166">
        <v>45108</v>
      </c>
      <c r="H1782" s="168">
        <v>75000</v>
      </c>
      <c r="I1782" s="168">
        <v>75000</v>
      </c>
      <c r="J1782" s="167" t="s">
        <v>5910</v>
      </c>
      <c r="K1782" s="167" t="s">
        <v>5901</v>
      </c>
      <c r="L1782" s="169"/>
    </row>
    <row r="1783" spans="1:12" ht="42.75" customHeight="1">
      <c r="A1783" s="175">
        <f t="shared" si="31"/>
        <v>1783</v>
      </c>
      <c r="B1783" s="171">
        <v>45043</v>
      </c>
      <c r="C1783" s="172" t="s">
        <v>2703</v>
      </c>
      <c r="D1783" s="172" t="s">
        <v>4517</v>
      </c>
      <c r="E1783" s="172" t="s">
        <v>5543</v>
      </c>
      <c r="F1783" s="171">
        <v>45057</v>
      </c>
      <c r="G1783" s="171">
        <v>45108</v>
      </c>
      <c r="H1783" s="173">
        <v>75000</v>
      </c>
      <c r="I1783" s="173">
        <v>75000</v>
      </c>
      <c r="J1783" s="172" t="s">
        <v>5910</v>
      </c>
      <c r="K1783" s="172" t="s">
        <v>5901</v>
      </c>
      <c r="L1783" s="169"/>
    </row>
    <row r="1784" spans="1:12" ht="42.75" customHeight="1">
      <c r="A1784" s="175">
        <f t="shared" si="31"/>
        <v>1784</v>
      </c>
      <c r="B1784" s="166">
        <v>45043</v>
      </c>
      <c r="C1784" s="167" t="s">
        <v>2703</v>
      </c>
      <c r="D1784" s="167" t="s">
        <v>4515</v>
      </c>
      <c r="E1784" s="167" t="s">
        <v>5543</v>
      </c>
      <c r="F1784" s="166">
        <v>45057</v>
      </c>
      <c r="G1784" s="166">
        <v>45108</v>
      </c>
      <c r="H1784" s="168">
        <v>75000</v>
      </c>
      <c r="I1784" s="168">
        <v>75000</v>
      </c>
      <c r="J1784" s="167" t="s">
        <v>5910</v>
      </c>
      <c r="K1784" s="167" t="s">
        <v>5901</v>
      </c>
      <c r="L1784" s="169"/>
    </row>
    <row r="1785" spans="1:12" ht="42.75" customHeight="1">
      <c r="A1785" s="175">
        <f t="shared" si="31"/>
        <v>1785</v>
      </c>
      <c r="B1785" s="171">
        <v>45043</v>
      </c>
      <c r="C1785" s="172" t="s">
        <v>2703</v>
      </c>
      <c r="D1785" s="172" t="s">
        <v>6062</v>
      </c>
      <c r="E1785" s="172" t="s">
        <v>6063</v>
      </c>
      <c r="F1785" s="171">
        <v>45057</v>
      </c>
      <c r="G1785" s="171">
        <v>45057</v>
      </c>
      <c r="H1785" s="173">
        <v>82019</v>
      </c>
      <c r="I1785" s="173">
        <v>82019</v>
      </c>
      <c r="J1785" s="172" t="s">
        <v>5917</v>
      </c>
      <c r="K1785" s="172" t="s">
        <v>5901</v>
      </c>
      <c r="L1785" s="169"/>
    </row>
    <row r="1786" spans="1:12" ht="42.75" customHeight="1">
      <c r="A1786" s="175">
        <f t="shared" si="31"/>
        <v>1786</v>
      </c>
      <c r="B1786" s="166">
        <v>45043</v>
      </c>
      <c r="C1786" s="167" t="s">
        <v>1086</v>
      </c>
      <c r="D1786" s="167" t="s">
        <v>6064</v>
      </c>
      <c r="E1786" s="167" t="s">
        <v>6065</v>
      </c>
      <c r="F1786" s="166">
        <v>45057</v>
      </c>
      <c r="G1786" s="166">
        <v>45040</v>
      </c>
      <c r="H1786" s="168">
        <v>25000</v>
      </c>
      <c r="I1786" s="168">
        <v>60000</v>
      </c>
      <c r="J1786" s="167" t="s">
        <v>4557</v>
      </c>
      <c r="K1786" s="167" t="s">
        <v>5901</v>
      </c>
      <c r="L1786" s="169"/>
    </row>
    <row r="1787" spans="1:12" ht="42.75" customHeight="1">
      <c r="A1787" s="175">
        <f t="shared" si="31"/>
        <v>1787</v>
      </c>
      <c r="B1787" s="171">
        <v>45045</v>
      </c>
      <c r="C1787" s="172" t="s">
        <v>1665</v>
      </c>
      <c r="D1787" s="172" t="s">
        <v>6066</v>
      </c>
      <c r="E1787" s="172" t="s">
        <v>6067</v>
      </c>
      <c r="F1787" s="171">
        <v>45058</v>
      </c>
      <c r="G1787" s="171">
        <v>45061</v>
      </c>
      <c r="H1787" s="173">
        <v>40000</v>
      </c>
      <c r="I1787" s="173">
        <v>45000</v>
      </c>
      <c r="J1787" s="172" t="s">
        <v>5955</v>
      </c>
      <c r="K1787" s="172" t="s">
        <v>5901</v>
      </c>
      <c r="L1787" s="169"/>
    </row>
    <row r="1788" spans="1:12" ht="42.75" customHeight="1">
      <c r="A1788" s="175">
        <f t="shared" si="31"/>
        <v>1788</v>
      </c>
      <c r="B1788" s="166">
        <v>45047</v>
      </c>
      <c r="C1788" s="167" t="s">
        <v>2386</v>
      </c>
      <c r="D1788" s="167" t="s">
        <v>76</v>
      </c>
      <c r="E1788" s="167" t="s">
        <v>1030</v>
      </c>
      <c r="F1788" s="166">
        <v>45061</v>
      </c>
      <c r="G1788" s="166">
        <v>45108</v>
      </c>
      <c r="H1788" s="168">
        <v>77400</v>
      </c>
      <c r="I1788" s="168">
        <v>95000</v>
      </c>
      <c r="J1788" s="167" t="s">
        <v>5910</v>
      </c>
      <c r="K1788" s="167" t="s">
        <v>5901</v>
      </c>
      <c r="L1788" s="169"/>
    </row>
    <row r="1789" spans="1:12" ht="42.75" customHeight="1">
      <c r="A1789" s="175">
        <f t="shared" si="31"/>
        <v>1789</v>
      </c>
      <c r="B1789" s="171">
        <v>45047</v>
      </c>
      <c r="C1789" s="172" t="s">
        <v>2703</v>
      </c>
      <c r="D1789" s="172" t="s">
        <v>6068</v>
      </c>
      <c r="E1789" s="172" t="s">
        <v>6069</v>
      </c>
      <c r="F1789" s="171">
        <v>45061</v>
      </c>
      <c r="G1789" s="171">
        <v>45108</v>
      </c>
      <c r="H1789" s="173">
        <v>25000</v>
      </c>
      <c r="I1789" s="173">
        <v>25000</v>
      </c>
      <c r="J1789" s="172" t="s">
        <v>5902</v>
      </c>
      <c r="K1789" s="172" t="s">
        <v>5901</v>
      </c>
      <c r="L1789" s="169"/>
    </row>
    <row r="1790" spans="1:12" ht="42.75" customHeight="1">
      <c r="A1790" s="175">
        <f t="shared" si="31"/>
        <v>1790</v>
      </c>
      <c r="B1790" s="166">
        <v>45047</v>
      </c>
      <c r="C1790" s="167" t="s">
        <v>2703</v>
      </c>
      <c r="D1790" s="167" t="s">
        <v>3214</v>
      </c>
      <c r="E1790" s="167" t="s">
        <v>6070</v>
      </c>
      <c r="F1790" s="166">
        <v>45061</v>
      </c>
      <c r="G1790" s="166">
        <v>45108</v>
      </c>
      <c r="H1790" s="168">
        <v>1300000</v>
      </c>
      <c r="I1790" s="168">
        <v>1300000</v>
      </c>
      <c r="J1790" s="167" t="s">
        <v>4557</v>
      </c>
      <c r="K1790" s="167" t="s">
        <v>5901</v>
      </c>
      <c r="L1790" s="169"/>
    </row>
    <row r="1791" spans="1:12" ht="42.75" customHeight="1">
      <c r="A1791" s="175">
        <f t="shared" si="31"/>
        <v>1791</v>
      </c>
      <c r="B1791" s="171">
        <v>45048</v>
      </c>
      <c r="C1791" s="172" t="s">
        <v>3771</v>
      </c>
      <c r="D1791" s="172" t="s">
        <v>6071</v>
      </c>
      <c r="E1791" s="172" t="s">
        <v>6072</v>
      </c>
      <c r="F1791" s="171">
        <v>45062</v>
      </c>
      <c r="G1791" s="171">
        <v>44910</v>
      </c>
      <c r="H1791" s="173">
        <v>50000</v>
      </c>
      <c r="I1791" s="173">
        <v>50000</v>
      </c>
      <c r="J1791" s="172" t="s">
        <v>5900</v>
      </c>
      <c r="K1791" s="172" t="s">
        <v>5901</v>
      </c>
      <c r="L1791" s="169"/>
    </row>
    <row r="1792" spans="1:12" ht="42.75" customHeight="1">
      <c r="A1792" s="175">
        <f t="shared" si="31"/>
        <v>1792</v>
      </c>
      <c r="B1792" s="166">
        <v>45048</v>
      </c>
      <c r="C1792" s="167" t="s">
        <v>2703</v>
      </c>
      <c r="D1792" s="167" t="s">
        <v>3552</v>
      </c>
      <c r="E1792" s="167" t="s">
        <v>306</v>
      </c>
      <c r="F1792" s="166">
        <v>45062</v>
      </c>
      <c r="G1792" s="166">
        <v>45108</v>
      </c>
      <c r="H1792" s="168">
        <v>180000</v>
      </c>
      <c r="I1792" s="168">
        <v>180000</v>
      </c>
      <c r="J1792" s="167" t="s">
        <v>5910</v>
      </c>
      <c r="K1792" s="167" t="s">
        <v>5901</v>
      </c>
      <c r="L1792" s="169"/>
    </row>
    <row r="1793" spans="1:12" ht="42.75" customHeight="1">
      <c r="A1793" s="175">
        <f t="shared" si="31"/>
        <v>1793</v>
      </c>
      <c r="B1793" s="171">
        <v>45048</v>
      </c>
      <c r="C1793" s="172" t="s">
        <v>1276</v>
      </c>
      <c r="D1793" s="172" t="s">
        <v>4738</v>
      </c>
      <c r="E1793" s="172" t="s">
        <v>1347</v>
      </c>
      <c r="F1793" s="171">
        <v>45062</v>
      </c>
      <c r="G1793" s="171">
        <v>45063</v>
      </c>
      <c r="H1793" s="173">
        <v>54000</v>
      </c>
      <c r="I1793" s="173">
        <v>100000</v>
      </c>
      <c r="J1793" s="172" t="s">
        <v>5910</v>
      </c>
      <c r="K1793" s="172" t="s">
        <v>5901</v>
      </c>
      <c r="L1793" s="169"/>
    </row>
    <row r="1794" spans="1:12" ht="42.75" customHeight="1">
      <c r="A1794" s="175">
        <f t="shared" si="31"/>
        <v>1794</v>
      </c>
      <c r="B1794" s="166">
        <v>45048</v>
      </c>
      <c r="C1794" s="167" t="s">
        <v>1719</v>
      </c>
      <c r="D1794" s="167" t="s">
        <v>1187</v>
      </c>
      <c r="E1794" s="167" t="s">
        <v>6073</v>
      </c>
      <c r="F1794" s="166">
        <v>45062</v>
      </c>
      <c r="G1794" s="166">
        <v>45057</v>
      </c>
      <c r="H1794" s="168">
        <v>25000</v>
      </c>
      <c r="I1794" s="168">
        <v>40000</v>
      </c>
      <c r="J1794" s="167" t="s">
        <v>5902</v>
      </c>
      <c r="K1794" s="167" t="s">
        <v>5901</v>
      </c>
      <c r="L1794" s="169"/>
    </row>
    <row r="1795" spans="1:12" ht="42.75" customHeight="1">
      <c r="A1795" s="175">
        <f t="shared" si="31"/>
        <v>1795</v>
      </c>
      <c r="B1795" s="171">
        <v>45048</v>
      </c>
      <c r="C1795" s="172" t="s">
        <v>2703</v>
      </c>
      <c r="D1795" s="172" t="s">
        <v>5544</v>
      </c>
      <c r="E1795" s="172" t="s">
        <v>5545</v>
      </c>
      <c r="F1795" s="171">
        <v>45062</v>
      </c>
      <c r="G1795" s="171">
        <v>45108</v>
      </c>
      <c r="H1795" s="173">
        <v>35000</v>
      </c>
      <c r="I1795" s="173">
        <v>35000</v>
      </c>
      <c r="J1795" s="172" t="s">
        <v>5910</v>
      </c>
      <c r="K1795" s="172" t="s">
        <v>5901</v>
      </c>
      <c r="L1795" s="169"/>
    </row>
    <row r="1796" spans="1:12" ht="42.75" customHeight="1">
      <c r="A1796" s="175">
        <f t="shared" si="31"/>
        <v>1796</v>
      </c>
      <c r="B1796" s="166">
        <v>45048</v>
      </c>
      <c r="C1796" s="167" t="s">
        <v>2703</v>
      </c>
      <c r="D1796" s="167" t="s">
        <v>2706</v>
      </c>
      <c r="E1796" s="167" t="s">
        <v>6003</v>
      </c>
      <c r="F1796" s="166">
        <v>45062</v>
      </c>
      <c r="G1796" s="166">
        <v>45185</v>
      </c>
      <c r="H1796" s="168">
        <v>57700</v>
      </c>
      <c r="I1796" s="168">
        <v>57700</v>
      </c>
      <c r="J1796" s="167" t="s">
        <v>5902</v>
      </c>
      <c r="K1796" s="167" t="s">
        <v>5901</v>
      </c>
      <c r="L1796" s="169"/>
    </row>
    <row r="1797" spans="1:12" ht="42.75" customHeight="1">
      <c r="A1797" s="175">
        <f t="shared" si="31"/>
        <v>1797</v>
      </c>
      <c r="B1797" s="171">
        <v>45048</v>
      </c>
      <c r="C1797" s="172" t="s">
        <v>2703</v>
      </c>
      <c r="D1797" s="172" t="s">
        <v>62</v>
      </c>
      <c r="E1797" s="172" t="s">
        <v>78</v>
      </c>
      <c r="F1797" s="171">
        <v>45062</v>
      </c>
      <c r="G1797" s="171">
        <v>45108</v>
      </c>
      <c r="H1797" s="173">
        <v>2986124</v>
      </c>
      <c r="I1797" s="173">
        <v>2986124</v>
      </c>
      <c r="J1797" s="172" t="s">
        <v>5910</v>
      </c>
      <c r="K1797" s="172" t="s">
        <v>5901</v>
      </c>
      <c r="L1797" s="169"/>
    </row>
    <row r="1798" spans="1:12" ht="42.75" customHeight="1">
      <c r="A1798" s="175">
        <f t="shared" si="31"/>
        <v>1798</v>
      </c>
      <c r="B1798" s="166">
        <v>45048</v>
      </c>
      <c r="C1798" s="167" t="s">
        <v>2703</v>
      </c>
      <c r="D1798" s="167" t="s">
        <v>2871</v>
      </c>
      <c r="E1798" s="167" t="s">
        <v>2872</v>
      </c>
      <c r="F1798" s="166">
        <v>45062</v>
      </c>
      <c r="G1798" s="166">
        <v>45108</v>
      </c>
      <c r="H1798" s="168">
        <v>32695</v>
      </c>
      <c r="I1798" s="168">
        <v>32695</v>
      </c>
      <c r="J1798" s="167" t="s">
        <v>5910</v>
      </c>
      <c r="K1798" s="167" t="s">
        <v>5901</v>
      </c>
      <c r="L1798" s="169"/>
    </row>
    <row r="1799" spans="1:12" ht="42.75" customHeight="1">
      <c r="A1799" s="175">
        <f t="shared" si="31"/>
        <v>1799</v>
      </c>
      <c r="B1799" s="171">
        <v>45048</v>
      </c>
      <c r="C1799" s="172" t="s">
        <v>2703</v>
      </c>
      <c r="D1799" s="172" t="s">
        <v>2975</v>
      </c>
      <c r="E1799" s="172" t="s">
        <v>6074</v>
      </c>
      <c r="F1799" s="171">
        <v>45062</v>
      </c>
      <c r="G1799" s="171">
        <v>45108</v>
      </c>
      <c r="H1799" s="173">
        <v>25000</v>
      </c>
      <c r="I1799" s="173">
        <v>25000</v>
      </c>
      <c r="J1799" s="172" t="s">
        <v>5910</v>
      </c>
      <c r="K1799" s="172" t="s">
        <v>5901</v>
      </c>
      <c r="L1799" s="169"/>
    </row>
    <row r="1800" spans="1:12" ht="42.75" customHeight="1">
      <c r="A1800" s="175">
        <f t="shared" si="31"/>
        <v>1800</v>
      </c>
      <c r="B1800" s="166">
        <v>45048</v>
      </c>
      <c r="C1800" s="167" t="s">
        <v>4178</v>
      </c>
      <c r="D1800" s="167" t="s">
        <v>2949</v>
      </c>
      <c r="E1800" s="167" t="s">
        <v>6075</v>
      </c>
      <c r="F1800" s="166">
        <v>45062</v>
      </c>
      <c r="G1800" s="166">
        <v>45062</v>
      </c>
      <c r="H1800" s="168">
        <v>60000</v>
      </c>
      <c r="I1800" s="168">
        <v>100000</v>
      </c>
      <c r="J1800" s="167" t="s">
        <v>5910</v>
      </c>
      <c r="K1800" s="167" t="s">
        <v>5901</v>
      </c>
      <c r="L1800" s="169"/>
    </row>
    <row r="1801" spans="1:12" ht="42.75" customHeight="1">
      <c r="A1801" s="175">
        <f t="shared" si="31"/>
        <v>1801</v>
      </c>
      <c r="B1801" s="171">
        <v>45048</v>
      </c>
      <c r="C1801" s="172" t="s">
        <v>3905</v>
      </c>
      <c r="D1801" s="172" t="s">
        <v>76</v>
      </c>
      <c r="E1801" s="172" t="s">
        <v>5734</v>
      </c>
      <c r="F1801" s="171">
        <v>45062</v>
      </c>
      <c r="G1801" s="171">
        <v>45108</v>
      </c>
      <c r="H1801" s="173">
        <v>90000</v>
      </c>
      <c r="I1801" s="173">
        <v>100000</v>
      </c>
      <c r="J1801" s="172" t="s">
        <v>5910</v>
      </c>
      <c r="K1801" s="172" t="s">
        <v>5901</v>
      </c>
      <c r="L1801" s="169"/>
    </row>
    <row r="1802" spans="1:12" ht="42.75" customHeight="1">
      <c r="A1802" s="175">
        <f t="shared" si="31"/>
        <v>1802</v>
      </c>
      <c r="B1802" s="166">
        <v>45048</v>
      </c>
      <c r="C1802" s="167" t="s">
        <v>2703</v>
      </c>
      <c r="D1802" s="167" t="s">
        <v>3135</v>
      </c>
      <c r="E1802" s="167" t="s">
        <v>6076</v>
      </c>
      <c r="F1802" s="166">
        <v>45062</v>
      </c>
      <c r="G1802" s="166">
        <v>45062</v>
      </c>
      <c r="H1802" s="168">
        <v>25000</v>
      </c>
      <c r="I1802" s="168">
        <v>25000</v>
      </c>
      <c r="J1802" s="167" t="s">
        <v>5902</v>
      </c>
      <c r="K1802" s="167" t="s">
        <v>5901</v>
      </c>
      <c r="L1802" s="169"/>
    </row>
    <row r="1803" spans="1:12" ht="42.75" customHeight="1">
      <c r="A1803" s="175">
        <f t="shared" si="31"/>
        <v>1803</v>
      </c>
      <c r="B1803" s="171">
        <v>45049</v>
      </c>
      <c r="C1803" s="172" t="s">
        <v>2703</v>
      </c>
      <c r="D1803" s="172" t="s">
        <v>2849</v>
      </c>
      <c r="E1803" s="172" t="s">
        <v>2850</v>
      </c>
      <c r="F1803" s="171">
        <v>45063</v>
      </c>
      <c r="G1803" s="171">
        <v>45139</v>
      </c>
      <c r="H1803" s="173">
        <v>26445</v>
      </c>
      <c r="I1803" s="173">
        <v>26445</v>
      </c>
      <c r="J1803" s="172" t="s">
        <v>5902</v>
      </c>
      <c r="K1803" s="172" t="s">
        <v>5901</v>
      </c>
      <c r="L1803" s="169"/>
    </row>
    <row r="1804" spans="1:12" ht="42.75" customHeight="1">
      <c r="A1804" s="175">
        <f t="shared" si="31"/>
        <v>1804</v>
      </c>
      <c r="B1804" s="166">
        <v>45049</v>
      </c>
      <c r="C1804" s="167" t="s">
        <v>2703</v>
      </c>
      <c r="D1804" s="167" t="s">
        <v>1287</v>
      </c>
      <c r="E1804" s="167" t="s">
        <v>2977</v>
      </c>
      <c r="F1804" s="166">
        <v>45063</v>
      </c>
      <c r="G1804" s="166">
        <v>45108</v>
      </c>
      <c r="H1804" s="168">
        <v>85800</v>
      </c>
      <c r="I1804" s="168">
        <v>85800</v>
      </c>
      <c r="J1804" s="167" t="s">
        <v>5910</v>
      </c>
      <c r="K1804" s="167" t="s">
        <v>5901</v>
      </c>
      <c r="L1804" s="169"/>
    </row>
    <row r="1805" spans="1:12" ht="42.75" customHeight="1">
      <c r="A1805" s="175">
        <f t="shared" si="31"/>
        <v>1805</v>
      </c>
      <c r="B1805" s="171">
        <v>45049</v>
      </c>
      <c r="C1805" s="172" t="s">
        <v>3453</v>
      </c>
      <c r="D1805" s="172" t="s">
        <v>5185</v>
      </c>
      <c r="E1805" s="172" t="s">
        <v>6077</v>
      </c>
      <c r="F1805" s="171">
        <v>45063</v>
      </c>
      <c r="G1805" s="171">
        <v>45058</v>
      </c>
      <c r="H1805" s="173">
        <v>25000</v>
      </c>
      <c r="I1805" s="173">
        <v>80000</v>
      </c>
      <c r="J1805" s="172" t="s">
        <v>4557</v>
      </c>
      <c r="K1805" s="172" t="s">
        <v>5901</v>
      </c>
      <c r="L1805" s="169"/>
    </row>
    <row r="1806" spans="1:12" ht="42.75" customHeight="1">
      <c r="A1806" s="175">
        <f t="shared" si="31"/>
        <v>1806</v>
      </c>
      <c r="B1806" s="166">
        <v>45049</v>
      </c>
      <c r="C1806" s="167" t="s">
        <v>2703</v>
      </c>
      <c r="D1806" s="167" t="s">
        <v>3135</v>
      </c>
      <c r="E1806" s="167" t="s">
        <v>3136</v>
      </c>
      <c r="F1806" s="166">
        <v>45063</v>
      </c>
      <c r="G1806" s="166">
        <v>45063</v>
      </c>
      <c r="H1806" s="168">
        <v>138000</v>
      </c>
      <c r="I1806" s="168">
        <v>138000</v>
      </c>
      <c r="J1806" s="167" t="s">
        <v>5902</v>
      </c>
      <c r="K1806" s="167" t="s">
        <v>5901</v>
      </c>
      <c r="L1806" s="169"/>
    </row>
    <row r="1807" spans="1:12" ht="42.75" customHeight="1">
      <c r="A1807" s="175">
        <f t="shared" si="31"/>
        <v>1807</v>
      </c>
      <c r="B1807" s="171">
        <v>45049</v>
      </c>
      <c r="C1807" s="172" t="s">
        <v>2703</v>
      </c>
      <c r="D1807" s="172" t="s">
        <v>3013</v>
      </c>
      <c r="E1807" s="172" t="s">
        <v>4721</v>
      </c>
      <c r="F1807" s="171">
        <v>45063</v>
      </c>
      <c r="G1807" s="171">
        <v>45108</v>
      </c>
      <c r="H1807" s="173">
        <v>163560</v>
      </c>
      <c r="I1807" s="173">
        <v>163560</v>
      </c>
      <c r="J1807" s="172" t="s">
        <v>5910</v>
      </c>
      <c r="K1807" s="172" t="s">
        <v>5901</v>
      </c>
      <c r="L1807" s="169"/>
    </row>
    <row r="1808" spans="1:12" ht="42.75" customHeight="1">
      <c r="A1808" s="175">
        <f t="shared" si="31"/>
        <v>1808</v>
      </c>
      <c r="B1808" s="166">
        <v>45049</v>
      </c>
      <c r="C1808" s="167" t="s">
        <v>2703</v>
      </c>
      <c r="D1808" s="167" t="s">
        <v>3013</v>
      </c>
      <c r="E1808" s="167" t="s">
        <v>4730</v>
      </c>
      <c r="F1808" s="166">
        <v>45063</v>
      </c>
      <c r="G1808" s="166">
        <v>45108</v>
      </c>
      <c r="H1808" s="168">
        <v>164900</v>
      </c>
      <c r="I1808" s="168">
        <v>164900</v>
      </c>
      <c r="J1808" s="167" t="s">
        <v>5910</v>
      </c>
      <c r="K1808" s="167" t="s">
        <v>5901</v>
      </c>
      <c r="L1808" s="169"/>
    </row>
    <row r="1809" spans="1:12" ht="42.75" customHeight="1">
      <c r="A1809" s="175">
        <f t="shared" si="31"/>
        <v>1809</v>
      </c>
      <c r="B1809" s="171">
        <v>45049</v>
      </c>
      <c r="C1809" s="172" t="s">
        <v>1890</v>
      </c>
      <c r="D1809" s="172" t="s">
        <v>1950</v>
      </c>
      <c r="E1809" s="172" t="s">
        <v>6078</v>
      </c>
      <c r="F1809" s="171">
        <v>45063</v>
      </c>
      <c r="G1809" s="171">
        <v>45064</v>
      </c>
      <c r="H1809" s="173">
        <v>40000</v>
      </c>
      <c r="I1809" s="173">
        <v>40000</v>
      </c>
      <c r="J1809" s="172" t="s">
        <v>5910</v>
      </c>
      <c r="K1809" s="172" t="s">
        <v>5901</v>
      </c>
      <c r="L1809" s="169"/>
    </row>
    <row r="1810" spans="1:12" ht="42.75" customHeight="1">
      <c r="A1810" s="175">
        <f t="shared" si="31"/>
        <v>1810</v>
      </c>
      <c r="B1810" s="166">
        <v>45049</v>
      </c>
      <c r="C1810" s="167" t="s">
        <v>1890</v>
      </c>
      <c r="D1810" s="167" t="s">
        <v>640</v>
      </c>
      <c r="E1810" s="167" t="s">
        <v>6079</v>
      </c>
      <c r="F1810" s="166">
        <v>45063</v>
      </c>
      <c r="G1810" s="166">
        <v>45064</v>
      </c>
      <c r="H1810" s="168">
        <v>240000</v>
      </c>
      <c r="I1810" s="168">
        <v>275000</v>
      </c>
      <c r="J1810" s="167" t="s">
        <v>5910</v>
      </c>
      <c r="K1810" s="167" t="s">
        <v>5901</v>
      </c>
      <c r="L1810" s="169"/>
    </row>
    <row r="1811" spans="1:12" ht="42.75" customHeight="1">
      <c r="A1811" s="175">
        <f t="shared" si="31"/>
        <v>1811</v>
      </c>
      <c r="B1811" s="171">
        <v>45049</v>
      </c>
      <c r="C1811" s="172" t="s">
        <v>1890</v>
      </c>
      <c r="D1811" s="172" t="s">
        <v>2302</v>
      </c>
      <c r="E1811" s="172" t="s">
        <v>2278</v>
      </c>
      <c r="F1811" s="171">
        <v>45063</v>
      </c>
      <c r="G1811" s="171">
        <v>45064</v>
      </c>
      <c r="H1811" s="173">
        <v>145000</v>
      </c>
      <c r="I1811" s="173">
        <v>145000</v>
      </c>
      <c r="J1811" s="172" t="s">
        <v>5910</v>
      </c>
      <c r="K1811" s="172" t="s">
        <v>5901</v>
      </c>
      <c r="L1811" s="169"/>
    </row>
    <row r="1812" spans="1:12" ht="42.75" customHeight="1">
      <c r="A1812" s="175">
        <f t="shared" si="31"/>
        <v>1812</v>
      </c>
      <c r="B1812" s="166">
        <v>45049</v>
      </c>
      <c r="C1812" s="167" t="s">
        <v>1890</v>
      </c>
      <c r="D1812" s="167" t="s">
        <v>2246</v>
      </c>
      <c r="E1812" s="167" t="s">
        <v>4475</v>
      </c>
      <c r="F1812" s="166">
        <v>45063</v>
      </c>
      <c r="G1812" s="166">
        <v>45064</v>
      </c>
      <c r="H1812" s="168">
        <v>26000</v>
      </c>
      <c r="I1812" s="168">
        <v>35000</v>
      </c>
      <c r="J1812" s="167" t="s">
        <v>5910</v>
      </c>
      <c r="K1812" s="167" t="s">
        <v>5901</v>
      </c>
      <c r="L1812" s="169"/>
    </row>
    <row r="1813" spans="1:12" ht="42.75" customHeight="1">
      <c r="A1813" s="175">
        <f t="shared" si="31"/>
        <v>1813</v>
      </c>
      <c r="B1813" s="171">
        <v>45049</v>
      </c>
      <c r="C1813" s="172" t="s">
        <v>1890</v>
      </c>
      <c r="D1813" s="172" t="s">
        <v>1987</v>
      </c>
      <c r="E1813" s="172" t="s">
        <v>2278</v>
      </c>
      <c r="F1813" s="171">
        <v>45063</v>
      </c>
      <c r="G1813" s="171">
        <v>45064</v>
      </c>
      <c r="H1813" s="173">
        <v>100000</v>
      </c>
      <c r="I1813" s="173">
        <v>100000</v>
      </c>
      <c r="J1813" s="172" t="s">
        <v>5910</v>
      </c>
      <c r="K1813" s="172" t="s">
        <v>5901</v>
      </c>
      <c r="L1813" s="169"/>
    </row>
    <row r="1814" spans="1:12" ht="42.75" customHeight="1">
      <c r="A1814" s="175">
        <f t="shared" si="31"/>
        <v>1814</v>
      </c>
      <c r="B1814" s="166">
        <v>45049</v>
      </c>
      <c r="C1814" s="167" t="s">
        <v>1890</v>
      </c>
      <c r="D1814" s="167" t="s">
        <v>2087</v>
      </c>
      <c r="E1814" s="167" t="s">
        <v>6080</v>
      </c>
      <c r="F1814" s="166">
        <v>45063</v>
      </c>
      <c r="G1814" s="166">
        <v>45064</v>
      </c>
      <c r="H1814" s="168">
        <v>45000</v>
      </c>
      <c r="I1814" s="168">
        <v>65000</v>
      </c>
      <c r="J1814" s="167" t="s">
        <v>5910</v>
      </c>
      <c r="K1814" s="167" t="s">
        <v>5901</v>
      </c>
      <c r="L1814" s="169"/>
    </row>
    <row r="1815" spans="1:12" ht="42.75" customHeight="1">
      <c r="A1815" s="175">
        <f t="shared" ref="A1815:A1878" si="32">ROW(A1815)</f>
        <v>1815</v>
      </c>
      <c r="B1815" s="171">
        <v>45049</v>
      </c>
      <c r="C1815" s="172" t="s">
        <v>1890</v>
      </c>
      <c r="D1815" s="172" t="s">
        <v>5486</v>
      </c>
      <c r="E1815" s="172" t="s">
        <v>2278</v>
      </c>
      <c r="F1815" s="171">
        <v>45063</v>
      </c>
      <c r="G1815" s="171">
        <v>45064</v>
      </c>
      <c r="H1815" s="173">
        <v>97000</v>
      </c>
      <c r="I1815" s="173">
        <v>125000</v>
      </c>
      <c r="J1815" s="172" t="s">
        <v>5910</v>
      </c>
      <c r="K1815" s="172" t="s">
        <v>5901</v>
      </c>
      <c r="L1815" s="169"/>
    </row>
    <row r="1816" spans="1:12" ht="42.75" customHeight="1">
      <c r="A1816" s="175">
        <f t="shared" si="32"/>
        <v>1816</v>
      </c>
      <c r="B1816" s="166">
        <v>45049</v>
      </c>
      <c r="C1816" s="167" t="s">
        <v>1890</v>
      </c>
      <c r="D1816" s="167" t="s">
        <v>267</v>
      </c>
      <c r="E1816" s="167" t="s">
        <v>5925</v>
      </c>
      <c r="F1816" s="166">
        <v>45063</v>
      </c>
      <c r="G1816" s="166">
        <v>45064</v>
      </c>
      <c r="H1816" s="168">
        <v>80000</v>
      </c>
      <c r="I1816" s="168">
        <v>100000</v>
      </c>
      <c r="J1816" s="167" t="s">
        <v>5910</v>
      </c>
      <c r="K1816" s="167" t="s">
        <v>5901</v>
      </c>
      <c r="L1816" s="169"/>
    </row>
    <row r="1817" spans="1:12" ht="42.75" customHeight="1">
      <c r="A1817" s="175">
        <f t="shared" si="32"/>
        <v>1817</v>
      </c>
      <c r="B1817" s="171">
        <v>45049</v>
      </c>
      <c r="C1817" s="172" t="s">
        <v>1890</v>
      </c>
      <c r="D1817" s="172" t="s">
        <v>2262</v>
      </c>
      <c r="E1817" s="172" t="s">
        <v>6081</v>
      </c>
      <c r="F1817" s="171">
        <v>45063</v>
      </c>
      <c r="G1817" s="171">
        <v>45064</v>
      </c>
      <c r="H1817" s="173">
        <v>242856.72</v>
      </c>
      <c r="I1817" s="173">
        <v>300000</v>
      </c>
      <c r="J1817" s="172" t="s">
        <v>5917</v>
      </c>
      <c r="K1817" s="172" t="s">
        <v>5901</v>
      </c>
      <c r="L1817" s="169"/>
    </row>
    <row r="1818" spans="1:12" ht="42.75" customHeight="1">
      <c r="A1818" s="175">
        <f t="shared" si="32"/>
        <v>1818</v>
      </c>
      <c r="B1818" s="166">
        <v>45050</v>
      </c>
      <c r="C1818" s="167" t="s">
        <v>1198</v>
      </c>
      <c r="D1818" s="167" t="s">
        <v>181</v>
      </c>
      <c r="E1818" s="167" t="s">
        <v>120</v>
      </c>
      <c r="F1818" s="166">
        <v>45064</v>
      </c>
      <c r="G1818" s="166">
        <v>45108</v>
      </c>
      <c r="H1818" s="168">
        <v>190000</v>
      </c>
      <c r="I1818" s="168">
        <v>200000</v>
      </c>
      <c r="J1818" s="167" t="s">
        <v>4557</v>
      </c>
      <c r="K1818" s="167" t="s">
        <v>5901</v>
      </c>
      <c r="L1818" s="169"/>
    </row>
    <row r="1819" spans="1:12" ht="42.75" customHeight="1">
      <c r="A1819" s="175">
        <f t="shared" si="32"/>
        <v>1819</v>
      </c>
      <c r="B1819" s="171">
        <v>45050</v>
      </c>
      <c r="C1819" s="172" t="s">
        <v>2334</v>
      </c>
      <c r="D1819" s="172" t="s">
        <v>2375</v>
      </c>
      <c r="E1819" s="172" t="s">
        <v>2342</v>
      </c>
      <c r="F1819" s="171">
        <v>45064</v>
      </c>
      <c r="G1819" s="171">
        <v>45108</v>
      </c>
      <c r="H1819" s="173">
        <v>562848</v>
      </c>
      <c r="I1819" s="173">
        <v>623520</v>
      </c>
      <c r="J1819" s="172" t="s">
        <v>5910</v>
      </c>
      <c r="K1819" s="172" t="s">
        <v>5901</v>
      </c>
      <c r="L1819" s="169"/>
    </row>
    <row r="1820" spans="1:12" ht="42.75" customHeight="1">
      <c r="A1820" s="175">
        <f t="shared" si="32"/>
        <v>1820</v>
      </c>
      <c r="B1820" s="166">
        <v>45050</v>
      </c>
      <c r="C1820" s="167" t="s">
        <v>1031</v>
      </c>
      <c r="D1820" s="167" t="s">
        <v>4799</v>
      </c>
      <c r="E1820" s="167" t="s">
        <v>4084</v>
      </c>
      <c r="F1820" s="166">
        <v>45064</v>
      </c>
      <c r="G1820" s="166">
        <v>45108</v>
      </c>
      <c r="H1820" s="168">
        <v>123900</v>
      </c>
      <c r="I1820" s="168">
        <v>123900</v>
      </c>
      <c r="J1820" s="167" t="s">
        <v>5910</v>
      </c>
      <c r="K1820" s="167" t="s">
        <v>5901</v>
      </c>
      <c r="L1820" s="169"/>
    </row>
    <row r="1821" spans="1:12" ht="42.75" customHeight="1">
      <c r="A1821" s="175">
        <f t="shared" si="32"/>
        <v>1821</v>
      </c>
      <c r="B1821" s="171">
        <v>45050</v>
      </c>
      <c r="C1821" s="172" t="s">
        <v>2703</v>
      </c>
      <c r="D1821" s="172" t="s">
        <v>666</v>
      </c>
      <c r="E1821" s="172" t="s">
        <v>306</v>
      </c>
      <c r="F1821" s="171">
        <v>45064</v>
      </c>
      <c r="G1821" s="171">
        <v>45292</v>
      </c>
      <c r="H1821" s="173">
        <v>150000</v>
      </c>
      <c r="I1821" s="173">
        <v>150000</v>
      </c>
      <c r="J1821" s="172" t="s">
        <v>5910</v>
      </c>
      <c r="K1821" s="172" t="s">
        <v>5901</v>
      </c>
      <c r="L1821" s="169"/>
    </row>
    <row r="1822" spans="1:12" ht="42.75" customHeight="1">
      <c r="A1822" s="175">
        <f t="shared" si="32"/>
        <v>1822</v>
      </c>
      <c r="B1822" s="166">
        <v>45050</v>
      </c>
      <c r="C1822" s="167" t="s">
        <v>2703</v>
      </c>
      <c r="D1822" s="167" t="s">
        <v>2842</v>
      </c>
      <c r="E1822" s="167" t="s">
        <v>306</v>
      </c>
      <c r="F1822" s="166">
        <v>45064</v>
      </c>
      <c r="G1822" s="166">
        <v>45108</v>
      </c>
      <c r="H1822" s="168">
        <v>150000</v>
      </c>
      <c r="I1822" s="168">
        <v>150000</v>
      </c>
      <c r="J1822" s="167" t="s">
        <v>5902</v>
      </c>
      <c r="K1822" s="167" t="s">
        <v>5901</v>
      </c>
      <c r="L1822" s="169"/>
    </row>
    <row r="1823" spans="1:12" ht="42.75" customHeight="1">
      <c r="A1823" s="175">
        <f t="shared" si="32"/>
        <v>1823</v>
      </c>
      <c r="B1823" s="171">
        <v>45050</v>
      </c>
      <c r="C1823" s="172" t="s">
        <v>2703</v>
      </c>
      <c r="D1823" s="172" t="s">
        <v>558</v>
      </c>
      <c r="E1823" s="172" t="s">
        <v>306</v>
      </c>
      <c r="F1823" s="171">
        <v>45064</v>
      </c>
      <c r="G1823" s="171">
        <v>45108</v>
      </c>
      <c r="H1823" s="173">
        <v>50000</v>
      </c>
      <c r="I1823" s="173">
        <v>50000</v>
      </c>
      <c r="J1823" s="172" t="s">
        <v>5902</v>
      </c>
      <c r="K1823" s="172" t="s">
        <v>5901</v>
      </c>
      <c r="L1823" s="169"/>
    </row>
    <row r="1824" spans="1:12" ht="42.75" customHeight="1">
      <c r="A1824" s="175">
        <f t="shared" si="32"/>
        <v>1824</v>
      </c>
      <c r="B1824" s="166">
        <v>45050</v>
      </c>
      <c r="C1824" s="167" t="s">
        <v>2703</v>
      </c>
      <c r="D1824" s="167" t="s">
        <v>3217</v>
      </c>
      <c r="E1824" s="167" t="s">
        <v>306</v>
      </c>
      <c r="F1824" s="166">
        <v>45064</v>
      </c>
      <c r="G1824" s="166">
        <v>45292</v>
      </c>
      <c r="H1824" s="168">
        <v>50000</v>
      </c>
      <c r="I1824" s="168">
        <v>50000</v>
      </c>
      <c r="J1824" s="167" t="s">
        <v>5910</v>
      </c>
      <c r="K1824" s="167" t="s">
        <v>5901</v>
      </c>
      <c r="L1824" s="169"/>
    </row>
    <row r="1825" spans="1:12" ht="42.75" customHeight="1">
      <c r="A1825" s="175">
        <f t="shared" si="32"/>
        <v>1825</v>
      </c>
      <c r="B1825" s="171">
        <v>45050</v>
      </c>
      <c r="C1825" s="172" t="s">
        <v>2703</v>
      </c>
      <c r="D1825" s="172" t="s">
        <v>6082</v>
      </c>
      <c r="E1825" s="172" t="s">
        <v>3166</v>
      </c>
      <c r="F1825" s="171">
        <v>45064</v>
      </c>
      <c r="G1825" s="171">
        <v>45108</v>
      </c>
      <c r="H1825" s="173">
        <v>25000</v>
      </c>
      <c r="I1825" s="173">
        <v>25000</v>
      </c>
      <c r="J1825" s="172" t="s">
        <v>5910</v>
      </c>
      <c r="K1825" s="172" t="s">
        <v>5901</v>
      </c>
      <c r="L1825" s="169"/>
    </row>
    <row r="1826" spans="1:12" ht="42.75" customHeight="1">
      <c r="A1826" s="175">
        <f t="shared" si="32"/>
        <v>1826</v>
      </c>
      <c r="B1826" s="166">
        <v>45050</v>
      </c>
      <c r="C1826" s="167" t="s">
        <v>2703</v>
      </c>
      <c r="D1826" s="167" t="s">
        <v>2798</v>
      </c>
      <c r="E1826" s="167" t="s">
        <v>1691</v>
      </c>
      <c r="F1826" s="166">
        <v>45064</v>
      </c>
      <c r="G1826" s="166">
        <v>45108</v>
      </c>
      <c r="H1826" s="168">
        <v>168997</v>
      </c>
      <c r="I1826" s="168">
        <v>168997</v>
      </c>
      <c r="J1826" s="167" t="s">
        <v>5910</v>
      </c>
      <c r="K1826" s="167" t="s">
        <v>5901</v>
      </c>
      <c r="L1826" s="169"/>
    </row>
    <row r="1827" spans="1:12" ht="42.75" customHeight="1">
      <c r="A1827" s="175">
        <f t="shared" si="32"/>
        <v>1827</v>
      </c>
      <c r="B1827" s="171">
        <v>45050</v>
      </c>
      <c r="C1827" s="172" t="s">
        <v>2703</v>
      </c>
      <c r="D1827" s="172" t="s">
        <v>1367</v>
      </c>
      <c r="E1827" s="172" t="s">
        <v>1993</v>
      </c>
      <c r="F1827" s="171">
        <v>45064</v>
      </c>
      <c r="G1827" s="171">
        <v>45108</v>
      </c>
      <c r="H1827" s="173">
        <v>50000</v>
      </c>
      <c r="I1827" s="173">
        <v>50000</v>
      </c>
      <c r="J1827" s="172" t="s">
        <v>5910</v>
      </c>
      <c r="K1827" s="172" t="s">
        <v>5901</v>
      </c>
      <c r="L1827" s="169"/>
    </row>
    <row r="1828" spans="1:12" ht="42.75" customHeight="1">
      <c r="A1828" s="175">
        <f t="shared" si="32"/>
        <v>1828</v>
      </c>
      <c r="B1828" s="166">
        <v>45050</v>
      </c>
      <c r="C1828" s="167" t="s">
        <v>1535</v>
      </c>
      <c r="D1828" s="167" t="s">
        <v>6083</v>
      </c>
      <c r="E1828" s="167" t="s">
        <v>6084</v>
      </c>
      <c r="F1828" s="166">
        <v>45064</v>
      </c>
      <c r="G1828" s="166">
        <v>44743</v>
      </c>
      <c r="H1828" s="168">
        <v>25000</v>
      </c>
      <c r="I1828" s="168">
        <v>70000</v>
      </c>
      <c r="J1828" s="167" t="s">
        <v>5900</v>
      </c>
      <c r="K1828" s="167" t="s">
        <v>5901</v>
      </c>
      <c r="L1828" s="169"/>
    </row>
    <row r="1829" spans="1:12" ht="42.75" customHeight="1">
      <c r="A1829" s="175">
        <f t="shared" si="32"/>
        <v>1829</v>
      </c>
      <c r="B1829" s="171">
        <v>45050</v>
      </c>
      <c r="C1829" s="172" t="s">
        <v>2703</v>
      </c>
      <c r="D1829" s="172" t="s">
        <v>87</v>
      </c>
      <c r="E1829" s="172" t="s">
        <v>2932</v>
      </c>
      <c r="F1829" s="171">
        <v>45064</v>
      </c>
      <c r="G1829" s="171">
        <v>45108</v>
      </c>
      <c r="H1829" s="173">
        <v>63000</v>
      </c>
      <c r="I1829" s="173">
        <v>63000</v>
      </c>
      <c r="J1829" s="172" t="s">
        <v>5910</v>
      </c>
      <c r="K1829" s="172" t="s">
        <v>5901</v>
      </c>
      <c r="L1829" s="169"/>
    </row>
    <row r="1830" spans="1:12" ht="42.75" customHeight="1">
      <c r="A1830" s="175">
        <f t="shared" si="32"/>
        <v>1830</v>
      </c>
      <c r="B1830" s="166">
        <v>45050</v>
      </c>
      <c r="C1830" s="167" t="s">
        <v>2703</v>
      </c>
      <c r="D1830" s="167" t="s">
        <v>67</v>
      </c>
      <c r="E1830" s="167" t="s">
        <v>6085</v>
      </c>
      <c r="F1830" s="166">
        <v>45064</v>
      </c>
      <c r="G1830" s="166">
        <v>45108</v>
      </c>
      <c r="H1830" s="168">
        <v>25000</v>
      </c>
      <c r="I1830" s="168">
        <v>25000</v>
      </c>
      <c r="J1830" s="167" t="s">
        <v>5910</v>
      </c>
      <c r="K1830" s="167" t="s">
        <v>5901</v>
      </c>
      <c r="L1830" s="169"/>
    </row>
    <row r="1831" spans="1:12" ht="42.75" customHeight="1">
      <c r="A1831" s="175">
        <f t="shared" si="32"/>
        <v>1831</v>
      </c>
      <c r="B1831" s="171">
        <v>45050</v>
      </c>
      <c r="C1831" s="172" t="s">
        <v>2703</v>
      </c>
      <c r="D1831" s="172" t="s">
        <v>229</v>
      </c>
      <c r="E1831" s="172" t="s">
        <v>6086</v>
      </c>
      <c r="F1831" s="171">
        <v>45064</v>
      </c>
      <c r="G1831" s="171">
        <v>45064</v>
      </c>
      <c r="H1831" s="173">
        <v>140100</v>
      </c>
      <c r="I1831" s="173">
        <v>140100</v>
      </c>
      <c r="J1831" s="172" t="s">
        <v>5917</v>
      </c>
      <c r="K1831" s="172" t="s">
        <v>5901</v>
      </c>
      <c r="L1831" s="169"/>
    </row>
    <row r="1832" spans="1:12" ht="42.75" customHeight="1">
      <c r="A1832" s="175">
        <f t="shared" si="32"/>
        <v>1832</v>
      </c>
      <c r="B1832" s="166">
        <v>45050</v>
      </c>
      <c r="C1832" s="167" t="s">
        <v>2703</v>
      </c>
      <c r="D1832" s="167" t="s">
        <v>229</v>
      </c>
      <c r="E1832" s="167" t="s">
        <v>3139</v>
      </c>
      <c r="F1832" s="166">
        <v>45064</v>
      </c>
      <c r="G1832" s="166">
        <v>45064</v>
      </c>
      <c r="H1832" s="168">
        <v>86802</v>
      </c>
      <c r="I1832" s="168">
        <v>86802</v>
      </c>
      <c r="J1832" s="167" t="s">
        <v>5917</v>
      </c>
      <c r="K1832" s="167" t="s">
        <v>5901</v>
      </c>
      <c r="L1832" s="169"/>
    </row>
    <row r="1833" spans="1:12" ht="42.75" customHeight="1">
      <c r="A1833" s="175">
        <f t="shared" si="32"/>
        <v>1833</v>
      </c>
      <c r="B1833" s="171">
        <v>45050</v>
      </c>
      <c r="C1833" s="172" t="s">
        <v>1890</v>
      </c>
      <c r="D1833" s="172" t="s">
        <v>4659</v>
      </c>
      <c r="E1833" s="172" t="s">
        <v>6087</v>
      </c>
      <c r="F1833" s="171">
        <v>45064</v>
      </c>
      <c r="G1833" s="171">
        <v>45065</v>
      </c>
      <c r="H1833" s="173">
        <v>49063</v>
      </c>
      <c r="I1833" s="173">
        <v>55000</v>
      </c>
      <c r="J1833" s="172" t="s">
        <v>5902</v>
      </c>
      <c r="K1833" s="172" t="s">
        <v>5901</v>
      </c>
      <c r="L1833" s="169"/>
    </row>
    <row r="1834" spans="1:12" ht="42.75" customHeight="1">
      <c r="A1834" s="175">
        <f t="shared" si="32"/>
        <v>1834</v>
      </c>
      <c r="B1834" s="166">
        <v>45051</v>
      </c>
      <c r="C1834" s="167" t="s">
        <v>3344</v>
      </c>
      <c r="D1834" s="167" t="s">
        <v>5772</v>
      </c>
      <c r="E1834" s="167" t="s">
        <v>3409</v>
      </c>
      <c r="F1834" s="166">
        <v>45065</v>
      </c>
      <c r="G1834" s="166">
        <v>45108</v>
      </c>
      <c r="H1834" s="168">
        <v>181870</v>
      </c>
      <c r="I1834" s="168">
        <v>181870</v>
      </c>
      <c r="J1834" s="167" t="s">
        <v>5910</v>
      </c>
      <c r="K1834" s="167" t="s">
        <v>5901</v>
      </c>
      <c r="L1834" s="169"/>
    </row>
    <row r="1835" spans="1:12" ht="42.75" customHeight="1">
      <c r="A1835" s="175">
        <f t="shared" si="32"/>
        <v>1835</v>
      </c>
      <c r="B1835" s="171">
        <v>45051</v>
      </c>
      <c r="C1835" s="172" t="s">
        <v>3344</v>
      </c>
      <c r="D1835" s="172" t="s">
        <v>1316</v>
      </c>
      <c r="E1835" s="172" t="s">
        <v>6088</v>
      </c>
      <c r="F1835" s="171">
        <v>45065</v>
      </c>
      <c r="G1835" s="171">
        <v>45139</v>
      </c>
      <c r="H1835" s="173">
        <v>25000</v>
      </c>
      <c r="I1835" s="173">
        <v>30000</v>
      </c>
      <c r="J1835" s="172" t="s">
        <v>5910</v>
      </c>
      <c r="K1835" s="172" t="s">
        <v>5901</v>
      </c>
      <c r="L1835" s="169"/>
    </row>
    <row r="1836" spans="1:12" ht="42.75" customHeight="1">
      <c r="A1836" s="175">
        <f t="shared" si="32"/>
        <v>1836</v>
      </c>
      <c r="B1836" s="166">
        <v>45051</v>
      </c>
      <c r="C1836" s="167" t="s">
        <v>3344</v>
      </c>
      <c r="D1836" s="167" t="s">
        <v>3382</v>
      </c>
      <c r="E1836" s="167" t="s">
        <v>5354</v>
      </c>
      <c r="F1836" s="166">
        <v>45065</v>
      </c>
      <c r="G1836" s="166">
        <v>45068</v>
      </c>
      <c r="H1836" s="168">
        <v>25000</v>
      </c>
      <c r="I1836" s="168">
        <v>30000</v>
      </c>
      <c r="J1836" s="167" t="s">
        <v>5910</v>
      </c>
      <c r="K1836" s="167" t="s">
        <v>5901</v>
      </c>
      <c r="L1836" s="169"/>
    </row>
    <row r="1837" spans="1:12" ht="42.75" customHeight="1">
      <c r="A1837" s="175">
        <f t="shared" si="32"/>
        <v>1837</v>
      </c>
      <c r="B1837" s="171">
        <v>45051</v>
      </c>
      <c r="C1837" s="172" t="s">
        <v>2703</v>
      </c>
      <c r="D1837" s="172" t="s">
        <v>229</v>
      </c>
      <c r="E1837" s="172" t="s">
        <v>6089</v>
      </c>
      <c r="F1837" s="171">
        <v>45065</v>
      </c>
      <c r="G1837" s="171">
        <v>45065</v>
      </c>
      <c r="H1837" s="173">
        <v>70976</v>
      </c>
      <c r="I1837" s="173">
        <v>70976</v>
      </c>
      <c r="J1837" s="172" t="s">
        <v>5917</v>
      </c>
      <c r="K1837" s="172" t="s">
        <v>5901</v>
      </c>
      <c r="L1837" s="169"/>
    </row>
    <row r="1838" spans="1:12" ht="42.75" customHeight="1">
      <c r="A1838" s="175">
        <f t="shared" si="32"/>
        <v>1838</v>
      </c>
      <c r="B1838" s="166">
        <v>45051</v>
      </c>
      <c r="C1838" s="167" t="s">
        <v>2703</v>
      </c>
      <c r="D1838" s="167" t="s">
        <v>3203</v>
      </c>
      <c r="E1838" s="167" t="s">
        <v>3204</v>
      </c>
      <c r="F1838" s="166">
        <v>45065</v>
      </c>
      <c r="G1838" s="166">
        <v>45108</v>
      </c>
      <c r="H1838" s="168">
        <v>200000</v>
      </c>
      <c r="I1838" s="168">
        <v>200000</v>
      </c>
      <c r="J1838" s="167" t="s">
        <v>5910</v>
      </c>
      <c r="K1838" s="167" t="s">
        <v>5901</v>
      </c>
      <c r="L1838" s="169"/>
    </row>
    <row r="1839" spans="1:12" ht="42.75" customHeight="1">
      <c r="A1839" s="175">
        <f t="shared" si="32"/>
        <v>1839</v>
      </c>
      <c r="B1839" s="171">
        <v>45051</v>
      </c>
      <c r="C1839" s="172" t="s">
        <v>3828</v>
      </c>
      <c r="D1839" s="172" t="s">
        <v>76</v>
      </c>
      <c r="E1839" s="172" t="s">
        <v>6090</v>
      </c>
      <c r="F1839" s="171">
        <v>45065</v>
      </c>
      <c r="G1839" s="171">
        <v>45108</v>
      </c>
      <c r="H1839" s="173">
        <v>25000</v>
      </c>
      <c r="I1839" s="173">
        <v>100000</v>
      </c>
      <c r="J1839" s="172" t="s">
        <v>5910</v>
      </c>
      <c r="K1839" s="172" t="s">
        <v>5901</v>
      </c>
      <c r="L1839" s="169"/>
    </row>
    <row r="1840" spans="1:12" ht="42.75" customHeight="1">
      <c r="A1840" s="175">
        <f t="shared" si="32"/>
        <v>1840</v>
      </c>
      <c r="B1840" s="166">
        <v>45051</v>
      </c>
      <c r="C1840" s="167" t="s">
        <v>3828</v>
      </c>
      <c r="D1840" s="167" t="s">
        <v>514</v>
      </c>
      <c r="E1840" s="167" t="s">
        <v>6091</v>
      </c>
      <c r="F1840" s="166">
        <v>45065</v>
      </c>
      <c r="G1840" s="166">
        <v>44804</v>
      </c>
      <c r="H1840" s="168">
        <v>25000</v>
      </c>
      <c r="I1840" s="168">
        <v>80000</v>
      </c>
      <c r="J1840" s="167" t="s">
        <v>5900</v>
      </c>
      <c r="K1840" s="167" t="s">
        <v>5901</v>
      </c>
      <c r="L1840" s="169"/>
    </row>
    <row r="1841" spans="1:12" ht="42.75" customHeight="1">
      <c r="A1841" s="175">
        <f t="shared" si="32"/>
        <v>1841</v>
      </c>
      <c r="B1841" s="171">
        <v>45051</v>
      </c>
      <c r="C1841" s="172" t="s">
        <v>1031</v>
      </c>
      <c r="D1841" s="172" t="s">
        <v>739</v>
      </c>
      <c r="E1841" s="172" t="s">
        <v>6092</v>
      </c>
      <c r="F1841" s="171">
        <v>45065</v>
      </c>
      <c r="G1841" s="171">
        <v>45108</v>
      </c>
      <c r="H1841" s="173">
        <v>387778.3</v>
      </c>
      <c r="I1841" s="173">
        <v>387778.3</v>
      </c>
      <c r="J1841" s="172" t="s">
        <v>5910</v>
      </c>
      <c r="K1841" s="172" t="s">
        <v>5901</v>
      </c>
      <c r="L1841" s="169"/>
    </row>
    <row r="1842" spans="1:12" ht="42.75" customHeight="1">
      <c r="A1842" s="175">
        <f t="shared" si="32"/>
        <v>1842</v>
      </c>
      <c r="B1842" s="166">
        <v>45051</v>
      </c>
      <c r="C1842" s="167" t="s">
        <v>1400</v>
      </c>
      <c r="D1842" s="167" t="s">
        <v>125</v>
      </c>
      <c r="E1842" s="167" t="s">
        <v>6093</v>
      </c>
      <c r="F1842" s="166">
        <v>45065</v>
      </c>
      <c r="G1842" s="166">
        <v>45078</v>
      </c>
      <c r="H1842" s="168">
        <v>31450</v>
      </c>
      <c r="I1842" s="168">
        <v>35000</v>
      </c>
      <c r="J1842" s="167" t="s">
        <v>5921</v>
      </c>
      <c r="K1842" s="167" t="s">
        <v>5901</v>
      </c>
      <c r="L1842" s="169"/>
    </row>
    <row r="1843" spans="1:12" ht="42.75" customHeight="1">
      <c r="A1843" s="175">
        <f t="shared" si="32"/>
        <v>1843</v>
      </c>
      <c r="B1843" s="171">
        <v>45051</v>
      </c>
      <c r="C1843" s="172" t="s">
        <v>1400</v>
      </c>
      <c r="D1843" s="172" t="s">
        <v>129</v>
      </c>
      <c r="E1843" s="172" t="s">
        <v>6094</v>
      </c>
      <c r="F1843" s="171">
        <v>45065</v>
      </c>
      <c r="G1843" s="171">
        <v>45078</v>
      </c>
      <c r="H1843" s="173">
        <v>25000</v>
      </c>
      <c r="I1843" s="173">
        <v>26500</v>
      </c>
      <c r="J1843" s="172" t="s">
        <v>5921</v>
      </c>
      <c r="K1843" s="172" t="s">
        <v>5901</v>
      </c>
      <c r="L1843" s="169"/>
    </row>
    <row r="1844" spans="1:12" ht="42.75" customHeight="1">
      <c r="A1844" s="175">
        <f t="shared" si="32"/>
        <v>1844</v>
      </c>
      <c r="B1844" s="166">
        <v>45054</v>
      </c>
      <c r="C1844" s="167" t="s">
        <v>2601</v>
      </c>
      <c r="D1844" s="167" t="s">
        <v>580</v>
      </c>
      <c r="E1844" s="167" t="s">
        <v>6095</v>
      </c>
      <c r="F1844" s="166">
        <v>45068</v>
      </c>
      <c r="G1844" s="166">
        <v>45139</v>
      </c>
      <c r="H1844" s="168">
        <v>200000</v>
      </c>
      <c r="I1844" s="168">
        <v>250000</v>
      </c>
      <c r="J1844" s="167" t="s">
        <v>5910</v>
      </c>
      <c r="K1844" s="167" t="s">
        <v>5901</v>
      </c>
      <c r="L1844" s="169"/>
    </row>
    <row r="1845" spans="1:12" ht="42.75" customHeight="1">
      <c r="A1845" s="175">
        <f t="shared" si="32"/>
        <v>1845</v>
      </c>
      <c r="B1845" s="171">
        <v>45054</v>
      </c>
      <c r="C1845" s="172" t="s">
        <v>1719</v>
      </c>
      <c r="D1845" s="172" t="s">
        <v>3209</v>
      </c>
      <c r="E1845" s="172" t="s">
        <v>6096</v>
      </c>
      <c r="F1845" s="171">
        <v>45068</v>
      </c>
      <c r="G1845" s="171">
        <v>45065</v>
      </c>
      <c r="H1845" s="173">
        <v>25000</v>
      </c>
      <c r="I1845" s="173">
        <v>10000</v>
      </c>
      <c r="J1845" s="172" t="s">
        <v>5902</v>
      </c>
      <c r="K1845" s="172" t="s">
        <v>5901</v>
      </c>
      <c r="L1845" s="169"/>
    </row>
    <row r="1846" spans="1:12" ht="42.75" customHeight="1">
      <c r="A1846" s="175">
        <f t="shared" si="32"/>
        <v>1846</v>
      </c>
      <c r="B1846" s="166">
        <v>45054</v>
      </c>
      <c r="C1846" s="167" t="s">
        <v>2703</v>
      </c>
      <c r="D1846" s="167" t="s">
        <v>814</v>
      </c>
      <c r="E1846" s="167" t="s">
        <v>6097</v>
      </c>
      <c r="F1846" s="166">
        <v>45068</v>
      </c>
      <c r="G1846" s="166">
        <v>45068</v>
      </c>
      <c r="H1846" s="168">
        <v>72000</v>
      </c>
      <c r="I1846" s="168">
        <v>72000</v>
      </c>
      <c r="J1846" s="167" t="s">
        <v>5902</v>
      </c>
      <c r="K1846" s="167" t="s">
        <v>5901</v>
      </c>
      <c r="L1846" s="169"/>
    </row>
    <row r="1847" spans="1:12" ht="42.75" customHeight="1">
      <c r="A1847" s="175">
        <f t="shared" si="32"/>
        <v>1847</v>
      </c>
      <c r="B1847" s="171">
        <v>45054</v>
      </c>
      <c r="C1847" s="172" t="s">
        <v>2703</v>
      </c>
      <c r="D1847" s="172" t="s">
        <v>6098</v>
      </c>
      <c r="E1847" s="172" t="s">
        <v>6099</v>
      </c>
      <c r="F1847" s="171">
        <v>45068</v>
      </c>
      <c r="G1847" s="171">
        <v>45068</v>
      </c>
      <c r="H1847" s="173">
        <v>643705</v>
      </c>
      <c r="I1847" s="173">
        <v>643705</v>
      </c>
      <c r="J1847" s="172" t="s">
        <v>5902</v>
      </c>
      <c r="K1847" s="172" t="s">
        <v>5901</v>
      </c>
      <c r="L1847" s="169"/>
    </row>
    <row r="1848" spans="1:12" ht="42.75" customHeight="1">
      <c r="A1848" s="175">
        <f t="shared" si="32"/>
        <v>1848</v>
      </c>
      <c r="B1848" s="166">
        <v>45054</v>
      </c>
      <c r="C1848" s="167" t="s">
        <v>2703</v>
      </c>
      <c r="D1848" s="167" t="s">
        <v>6100</v>
      </c>
      <c r="E1848" s="167" t="s">
        <v>6101</v>
      </c>
      <c r="F1848" s="166">
        <v>45068</v>
      </c>
      <c r="G1848" s="166">
        <v>45068</v>
      </c>
      <c r="H1848" s="168">
        <v>174422</v>
      </c>
      <c r="I1848" s="168">
        <v>174422</v>
      </c>
      <c r="J1848" s="167" t="s">
        <v>5902</v>
      </c>
      <c r="K1848" s="167" t="s">
        <v>5901</v>
      </c>
      <c r="L1848" s="169"/>
    </row>
    <row r="1849" spans="1:12" ht="42.75" customHeight="1">
      <c r="A1849" s="175">
        <f t="shared" si="32"/>
        <v>1849</v>
      </c>
      <c r="B1849" s="171">
        <v>45054</v>
      </c>
      <c r="C1849" s="172" t="s">
        <v>1719</v>
      </c>
      <c r="D1849" s="172" t="s">
        <v>2526</v>
      </c>
      <c r="E1849" s="172" t="s">
        <v>6102</v>
      </c>
      <c r="F1849" s="171">
        <v>45068</v>
      </c>
      <c r="G1849" s="171">
        <v>45065</v>
      </c>
      <c r="H1849" s="173">
        <v>25000</v>
      </c>
      <c r="I1849" s="173">
        <v>500000</v>
      </c>
      <c r="J1849" s="172" t="s">
        <v>4557</v>
      </c>
      <c r="K1849" s="172" t="s">
        <v>5901</v>
      </c>
      <c r="L1849" s="169"/>
    </row>
    <row r="1850" spans="1:12" ht="42.75" customHeight="1">
      <c r="A1850" s="175">
        <f t="shared" si="32"/>
        <v>1850</v>
      </c>
      <c r="B1850" s="166">
        <v>45054</v>
      </c>
      <c r="C1850" s="167" t="s">
        <v>2703</v>
      </c>
      <c r="D1850" s="167" t="s">
        <v>2841</v>
      </c>
      <c r="E1850" s="167" t="s">
        <v>6103</v>
      </c>
      <c r="F1850" s="166">
        <v>45068</v>
      </c>
      <c r="G1850" s="166">
        <v>45068</v>
      </c>
      <c r="H1850" s="168">
        <v>146770</v>
      </c>
      <c r="I1850" s="168">
        <v>146770</v>
      </c>
      <c r="J1850" s="167" t="s">
        <v>4557</v>
      </c>
      <c r="K1850" s="167" t="s">
        <v>5901</v>
      </c>
      <c r="L1850" s="169"/>
    </row>
    <row r="1851" spans="1:12" ht="42.75" customHeight="1">
      <c r="A1851" s="175">
        <f t="shared" si="32"/>
        <v>1851</v>
      </c>
      <c r="B1851" s="171">
        <v>45055</v>
      </c>
      <c r="C1851" s="172" t="s">
        <v>2703</v>
      </c>
      <c r="D1851" s="172" t="s">
        <v>2904</v>
      </c>
      <c r="E1851" s="172" t="s">
        <v>2905</v>
      </c>
      <c r="F1851" s="171">
        <v>45069</v>
      </c>
      <c r="G1851" s="171">
        <v>45108</v>
      </c>
      <c r="H1851" s="173">
        <v>38676</v>
      </c>
      <c r="I1851" s="173">
        <v>38676</v>
      </c>
      <c r="J1851" s="172" t="s">
        <v>5910</v>
      </c>
      <c r="K1851" s="172" t="s">
        <v>5901</v>
      </c>
      <c r="L1851" s="169"/>
    </row>
    <row r="1852" spans="1:12" ht="42.75" customHeight="1">
      <c r="A1852" s="175">
        <f t="shared" si="32"/>
        <v>1852</v>
      </c>
      <c r="B1852" s="166">
        <v>45055</v>
      </c>
      <c r="C1852" s="167" t="s">
        <v>2703</v>
      </c>
      <c r="D1852" s="167" t="s">
        <v>326</v>
      </c>
      <c r="E1852" s="167" t="s">
        <v>2650</v>
      </c>
      <c r="F1852" s="166">
        <v>45069</v>
      </c>
      <c r="G1852" s="166">
        <v>45108</v>
      </c>
      <c r="H1852" s="168">
        <v>120000</v>
      </c>
      <c r="I1852" s="168">
        <v>120000</v>
      </c>
      <c r="J1852" s="167" t="s">
        <v>5910</v>
      </c>
      <c r="K1852" s="167" t="s">
        <v>5901</v>
      </c>
      <c r="L1852" s="169"/>
    </row>
    <row r="1853" spans="1:12" ht="42.75" customHeight="1">
      <c r="A1853" s="175">
        <f t="shared" si="32"/>
        <v>1853</v>
      </c>
      <c r="B1853" s="171">
        <v>45055</v>
      </c>
      <c r="C1853" s="172" t="s">
        <v>2703</v>
      </c>
      <c r="D1853" s="172" t="s">
        <v>3023</v>
      </c>
      <c r="E1853" s="172" t="s">
        <v>3024</v>
      </c>
      <c r="F1853" s="171">
        <v>45069</v>
      </c>
      <c r="G1853" s="171">
        <v>45108</v>
      </c>
      <c r="H1853" s="173">
        <v>60000</v>
      </c>
      <c r="I1853" s="173">
        <v>60000</v>
      </c>
      <c r="J1853" s="172" t="s">
        <v>5910</v>
      </c>
      <c r="K1853" s="172" t="s">
        <v>5901</v>
      </c>
      <c r="L1853" s="169"/>
    </row>
    <row r="1854" spans="1:12" ht="42.75" customHeight="1">
      <c r="A1854" s="175">
        <f t="shared" si="32"/>
        <v>1854</v>
      </c>
      <c r="B1854" s="166">
        <v>45055</v>
      </c>
      <c r="C1854" s="167" t="s">
        <v>2703</v>
      </c>
      <c r="D1854" s="167" t="s">
        <v>2875</v>
      </c>
      <c r="E1854" s="167" t="s">
        <v>3056</v>
      </c>
      <c r="F1854" s="166">
        <v>45069</v>
      </c>
      <c r="G1854" s="166">
        <v>45108</v>
      </c>
      <c r="H1854" s="168">
        <v>55000</v>
      </c>
      <c r="I1854" s="168">
        <v>55000</v>
      </c>
      <c r="J1854" s="167" t="s">
        <v>5910</v>
      </c>
      <c r="K1854" s="167" t="s">
        <v>5901</v>
      </c>
      <c r="L1854" s="169"/>
    </row>
    <row r="1855" spans="1:12" ht="42.75" customHeight="1">
      <c r="A1855" s="175">
        <f t="shared" si="32"/>
        <v>1855</v>
      </c>
      <c r="B1855" s="171">
        <v>45055</v>
      </c>
      <c r="C1855" s="172" t="s">
        <v>2332</v>
      </c>
      <c r="D1855" s="172" t="s">
        <v>3214</v>
      </c>
      <c r="E1855" s="172" t="s">
        <v>347</v>
      </c>
      <c r="F1855" s="171">
        <v>45069</v>
      </c>
      <c r="G1855" s="171">
        <v>45108</v>
      </c>
      <c r="H1855" s="173">
        <v>250000</v>
      </c>
      <c r="I1855" s="173">
        <v>27597</v>
      </c>
      <c r="J1855" s="172" t="s">
        <v>5906</v>
      </c>
      <c r="K1855" s="172" t="s">
        <v>5901</v>
      </c>
      <c r="L1855" s="169"/>
    </row>
    <row r="1856" spans="1:12" ht="42.75" customHeight="1">
      <c r="A1856" s="175">
        <f t="shared" si="32"/>
        <v>1856</v>
      </c>
      <c r="B1856" s="166">
        <v>45055</v>
      </c>
      <c r="C1856" s="167" t="s">
        <v>1276</v>
      </c>
      <c r="D1856" s="167" t="s">
        <v>6104</v>
      </c>
      <c r="E1856" s="167" t="s">
        <v>93</v>
      </c>
      <c r="F1856" s="166">
        <v>45069</v>
      </c>
      <c r="G1856" s="166">
        <v>45071</v>
      </c>
      <c r="H1856" s="168">
        <v>43900</v>
      </c>
      <c r="I1856" s="168">
        <v>60000</v>
      </c>
      <c r="J1856" s="167" t="s">
        <v>4557</v>
      </c>
      <c r="K1856" s="167" t="s">
        <v>5901</v>
      </c>
      <c r="L1856" s="169"/>
    </row>
    <row r="1857" spans="1:12" ht="42.75" customHeight="1">
      <c r="A1857" s="175">
        <f t="shared" si="32"/>
        <v>1857</v>
      </c>
      <c r="B1857" s="171">
        <v>45055</v>
      </c>
      <c r="C1857" s="172" t="s">
        <v>4038</v>
      </c>
      <c r="D1857" s="172" t="s">
        <v>4114</v>
      </c>
      <c r="E1857" s="172" t="s">
        <v>6105</v>
      </c>
      <c r="F1857" s="171">
        <v>45070</v>
      </c>
      <c r="G1857" s="171">
        <v>45070</v>
      </c>
      <c r="H1857" s="173">
        <v>25000</v>
      </c>
      <c r="I1857" s="173">
        <v>25000</v>
      </c>
      <c r="J1857" s="172" t="s">
        <v>5910</v>
      </c>
      <c r="K1857" s="172" t="s">
        <v>5901</v>
      </c>
      <c r="L1857" s="169"/>
    </row>
    <row r="1858" spans="1:12" ht="42.75" customHeight="1">
      <c r="A1858" s="175">
        <f t="shared" si="32"/>
        <v>1858</v>
      </c>
      <c r="B1858" s="166">
        <v>45055</v>
      </c>
      <c r="C1858" s="167" t="s">
        <v>4038</v>
      </c>
      <c r="D1858" s="167" t="s">
        <v>5933</v>
      </c>
      <c r="E1858" s="167" t="s">
        <v>6106</v>
      </c>
      <c r="F1858" s="166">
        <v>45070</v>
      </c>
      <c r="G1858" s="166">
        <v>45070</v>
      </c>
      <c r="H1858" s="168">
        <v>50000</v>
      </c>
      <c r="I1858" s="168">
        <v>50000</v>
      </c>
      <c r="J1858" s="167" t="s">
        <v>4557</v>
      </c>
      <c r="K1858" s="167" t="s">
        <v>5901</v>
      </c>
      <c r="L1858" s="169"/>
    </row>
    <row r="1859" spans="1:12" ht="42.75" customHeight="1">
      <c r="A1859" s="175">
        <f t="shared" si="32"/>
        <v>1859</v>
      </c>
      <c r="B1859" s="171">
        <v>45055</v>
      </c>
      <c r="C1859" s="172" t="s">
        <v>4038</v>
      </c>
      <c r="D1859" s="172" t="s">
        <v>5798</v>
      </c>
      <c r="E1859" s="172" t="s">
        <v>6106</v>
      </c>
      <c r="F1859" s="171">
        <v>45070</v>
      </c>
      <c r="G1859" s="171">
        <v>45070</v>
      </c>
      <c r="H1859" s="173">
        <v>50000</v>
      </c>
      <c r="I1859" s="173">
        <v>50000</v>
      </c>
      <c r="J1859" s="172" t="s">
        <v>4557</v>
      </c>
      <c r="K1859" s="172" t="s">
        <v>5901</v>
      </c>
      <c r="L1859" s="169"/>
    </row>
    <row r="1860" spans="1:12" ht="42.75" customHeight="1">
      <c r="A1860" s="175">
        <f t="shared" si="32"/>
        <v>1860</v>
      </c>
      <c r="B1860" s="166">
        <v>45056</v>
      </c>
      <c r="C1860" s="167" t="s">
        <v>2601</v>
      </c>
      <c r="D1860" s="167" t="s">
        <v>6107</v>
      </c>
      <c r="E1860" s="167" t="s">
        <v>6108</v>
      </c>
      <c r="F1860" s="166">
        <v>45070</v>
      </c>
      <c r="G1860" s="166">
        <v>45066</v>
      </c>
      <c r="H1860" s="168">
        <v>25000</v>
      </c>
      <c r="I1860" s="168">
        <v>35000</v>
      </c>
      <c r="J1860" s="167" t="s">
        <v>5900</v>
      </c>
      <c r="K1860" s="167" t="s">
        <v>5901</v>
      </c>
      <c r="L1860" s="169"/>
    </row>
    <row r="1861" spans="1:12" ht="42.75" customHeight="1">
      <c r="A1861" s="175">
        <f t="shared" si="32"/>
        <v>1861</v>
      </c>
      <c r="B1861" s="171">
        <v>45056</v>
      </c>
      <c r="C1861" s="172" t="s">
        <v>4178</v>
      </c>
      <c r="D1861" s="172" t="s">
        <v>6109</v>
      </c>
      <c r="E1861" s="172" t="s">
        <v>6110</v>
      </c>
      <c r="F1861" s="171">
        <v>45070</v>
      </c>
      <c r="G1861" s="171">
        <v>45069</v>
      </c>
      <c r="H1861" s="173">
        <v>25000</v>
      </c>
      <c r="I1861" s="173">
        <v>65000</v>
      </c>
      <c r="J1861" s="172" t="s">
        <v>4557</v>
      </c>
      <c r="K1861" s="172" t="s">
        <v>5901</v>
      </c>
      <c r="L1861" s="169"/>
    </row>
    <row r="1862" spans="1:12" ht="42.75" customHeight="1">
      <c r="A1862" s="175">
        <f t="shared" si="32"/>
        <v>1862</v>
      </c>
      <c r="B1862" s="166">
        <v>45056</v>
      </c>
      <c r="C1862" s="167" t="s">
        <v>4178</v>
      </c>
      <c r="D1862" s="167" t="s">
        <v>6111</v>
      </c>
      <c r="E1862" s="167" t="s">
        <v>6112</v>
      </c>
      <c r="F1862" s="166">
        <v>45070</v>
      </c>
      <c r="G1862" s="166">
        <v>45069</v>
      </c>
      <c r="H1862" s="168">
        <v>25000</v>
      </c>
      <c r="I1862" s="168">
        <v>65000</v>
      </c>
      <c r="J1862" s="167" t="s">
        <v>4557</v>
      </c>
      <c r="K1862" s="167" t="s">
        <v>5901</v>
      </c>
      <c r="L1862" s="169"/>
    </row>
    <row r="1863" spans="1:12" ht="42.75" customHeight="1">
      <c r="A1863" s="175">
        <f t="shared" si="32"/>
        <v>1863</v>
      </c>
      <c r="B1863" s="171">
        <v>45056</v>
      </c>
      <c r="C1863" s="172" t="s">
        <v>12</v>
      </c>
      <c r="D1863" s="172" t="s">
        <v>28</v>
      </c>
      <c r="E1863" s="172" t="s">
        <v>1024</v>
      </c>
      <c r="F1863" s="171">
        <v>45070</v>
      </c>
      <c r="G1863" s="171">
        <v>45061</v>
      </c>
      <c r="H1863" s="173">
        <v>25000</v>
      </c>
      <c r="I1863" s="173">
        <v>50000</v>
      </c>
      <c r="J1863" s="172" t="s">
        <v>5900</v>
      </c>
      <c r="K1863" s="172" t="s">
        <v>5901</v>
      </c>
      <c r="L1863" s="169"/>
    </row>
    <row r="1864" spans="1:12" ht="42.75" customHeight="1">
      <c r="A1864" s="175">
        <f t="shared" si="32"/>
        <v>1864</v>
      </c>
      <c r="B1864" s="166">
        <v>45056</v>
      </c>
      <c r="C1864" s="167" t="s">
        <v>4268</v>
      </c>
      <c r="D1864" s="167" t="s">
        <v>1033</v>
      </c>
      <c r="E1864" s="167" t="s">
        <v>431</v>
      </c>
      <c r="F1864" s="166">
        <v>45070</v>
      </c>
      <c r="G1864" s="166">
        <v>44788</v>
      </c>
      <c r="H1864" s="168">
        <v>26250</v>
      </c>
      <c r="I1864" s="168">
        <v>26250</v>
      </c>
      <c r="J1864" s="167" t="s">
        <v>5955</v>
      </c>
      <c r="K1864" s="167" t="s">
        <v>5901</v>
      </c>
      <c r="L1864" s="169"/>
    </row>
    <row r="1865" spans="1:12" ht="42.75" customHeight="1">
      <c r="A1865" s="175">
        <f t="shared" si="32"/>
        <v>1865</v>
      </c>
      <c r="B1865" s="171">
        <v>45056</v>
      </c>
      <c r="C1865" s="172" t="s">
        <v>4268</v>
      </c>
      <c r="D1865" s="172" t="s">
        <v>1033</v>
      </c>
      <c r="E1865" s="172" t="s">
        <v>431</v>
      </c>
      <c r="F1865" s="171">
        <v>45070</v>
      </c>
      <c r="G1865" s="171">
        <v>45222</v>
      </c>
      <c r="H1865" s="173">
        <v>27000</v>
      </c>
      <c r="I1865" s="173">
        <v>27000</v>
      </c>
      <c r="J1865" s="172" t="s">
        <v>5955</v>
      </c>
      <c r="K1865" s="172" t="s">
        <v>5901</v>
      </c>
      <c r="L1865" s="169"/>
    </row>
    <row r="1866" spans="1:12" ht="42.75" customHeight="1">
      <c r="A1866" s="175">
        <f t="shared" si="32"/>
        <v>1866</v>
      </c>
      <c r="B1866" s="166">
        <v>45056</v>
      </c>
      <c r="C1866" s="167" t="s">
        <v>4038</v>
      </c>
      <c r="D1866" s="167" t="s">
        <v>4119</v>
      </c>
      <c r="E1866" s="167" t="s">
        <v>1196</v>
      </c>
      <c r="F1866" s="166">
        <v>45071</v>
      </c>
      <c r="G1866" s="166">
        <v>45070</v>
      </c>
      <c r="H1866" s="168">
        <v>47771</v>
      </c>
      <c r="I1866" s="168">
        <v>47771</v>
      </c>
      <c r="J1866" s="167" t="s">
        <v>4557</v>
      </c>
      <c r="K1866" s="167" t="s">
        <v>5901</v>
      </c>
      <c r="L1866" s="169"/>
    </row>
    <row r="1867" spans="1:12" ht="42.75" customHeight="1">
      <c r="A1867" s="175">
        <f t="shared" si="32"/>
        <v>1867</v>
      </c>
      <c r="B1867" s="171">
        <v>45057</v>
      </c>
      <c r="C1867" s="172" t="s">
        <v>2703</v>
      </c>
      <c r="D1867" s="172" t="s">
        <v>4509</v>
      </c>
      <c r="E1867" s="172" t="s">
        <v>6113</v>
      </c>
      <c r="F1867" s="171">
        <v>45071</v>
      </c>
      <c r="G1867" s="171">
        <v>45108</v>
      </c>
      <c r="H1867" s="173">
        <v>181250</v>
      </c>
      <c r="I1867" s="173">
        <v>181250</v>
      </c>
      <c r="J1867" s="172" t="s">
        <v>5910</v>
      </c>
      <c r="K1867" s="172" t="s">
        <v>5901</v>
      </c>
      <c r="L1867" s="169"/>
    </row>
    <row r="1868" spans="1:12" ht="42.75" customHeight="1">
      <c r="A1868" s="175">
        <f t="shared" si="32"/>
        <v>1868</v>
      </c>
      <c r="B1868" s="166">
        <v>45057</v>
      </c>
      <c r="C1868" s="167" t="s">
        <v>4178</v>
      </c>
      <c r="D1868" s="167" t="s">
        <v>4221</v>
      </c>
      <c r="E1868" s="167" t="s">
        <v>5043</v>
      </c>
      <c r="F1868" s="166">
        <v>45071</v>
      </c>
      <c r="G1868" s="166">
        <v>45108</v>
      </c>
      <c r="H1868" s="168">
        <v>200000</v>
      </c>
      <c r="I1868" s="168">
        <v>300000</v>
      </c>
      <c r="J1868" s="167" t="s">
        <v>5910</v>
      </c>
      <c r="K1868" s="167" t="s">
        <v>5901</v>
      </c>
      <c r="L1868" s="169"/>
    </row>
    <row r="1869" spans="1:12" ht="42.75" customHeight="1">
      <c r="A1869" s="175">
        <f t="shared" si="32"/>
        <v>1869</v>
      </c>
      <c r="B1869" s="171">
        <v>45057</v>
      </c>
      <c r="C1869" s="172" t="s">
        <v>2703</v>
      </c>
      <c r="D1869" s="172" t="s">
        <v>4742</v>
      </c>
      <c r="E1869" s="172" t="s">
        <v>6114</v>
      </c>
      <c r="F1869" s="171">
        <v>45071</v>
      </c>
      <c r="G1869" s="171">
        <v>45108</v>
      </c>
      <c r="H1869" s="173">
        <v>121299</v>
      </c>
      <c r="I1869" s="173">
        <v>121299</v>
      </c>
      <c r="J1869" s="172" t="s">
        <v>5910</v>
      </c>
      <c r="K1869" s="172" t="s">
        <v>5901</v>
      </c>
      <c r="L1869" s="169"/>
    </row>
    <row r="1870" spans="1:12" ht="42.75" customHeight="1">
      <c r="A1870" s="175">
        <f t="shared" si="32"/>
        <v>1870</v>
      </c>
      <c r="B1870" s="166">
        <v>45057</v>
      </c>
      <c r="C1870" s="167" t="s">
        <v>3418</v>
      </c>
      <c r="D1870" s="167" t="s">
        <v>1258</v>
      </c>
      <c r="E1870" s="167" t="s">
        <v>6115</v>
      </c>
      <c r="F1870" s="166">
        <v>45071</v>
      </c>
      <c r="G1870" s="166">
        <v>45026</v>
      </c>
      <c r="H1870" s="168">
        <v>50000</v>
      </c>
      <c r="I1870" s="168">
        <v>60000</v>
      </c>
      <c r="J1870" s="167" t="s">
        <v>4557</v>
      </c>
      <c r="K1870" s="167" t="s">
        <v>5901</v>
      </c>
      <c r="L1870" s="169"/>
    </row>
    <row r="1871" spans="1:12" ht="42.75" customHeight="1">
      <c r="A1871" s="175">
        <f t="shared" si="32"/>
        <v>1871</v>
      </c>
      <c r="B1871" s="171">
        <v>45057</v>
      </c>
      <c r="C1871" s="172" t="s">
        <v>1890</v>
      </c>
      <c r="D1871" s="172" t="s">
        <v>2283</v>
      </c>
      <c r="E1871" s="172" t="s">
        <v>2284</v>
      </c>
      <c r="F1871" s="171">
        <v>45071</v>
      </c>
      <c r="G1871" s="171">
        <v>45072</v>
      </c>
      <c r="H1871" s="173">
        <v>80000</v>
      </c>
      <c r="I1871" s="173">
        <v>85000</v>
      </c>
      <c r="J1871" s="172" t="s">
        <v>5902</v>
      </c>
      <c r="K1871" s="172" t="s">
        <v>5901</v>
      </c>
      <c r="L1871" s="169"/>
    </row>
    <row r="1872" spans="1:12" ht="42.75" customHeight="1">
      <c r="A1872" s="175">
        <f t="shared" si="32"/>
        <v>1872</v>
      </c>
      <c r="B1872" s="166">
        <v>45057</v>
      </c>
      <c r="C1872" s="167" t="s">
        <v>4178</v>
      </c>
      <c r="D1872" s="167" t="s">
        <v>580</v>
      </c>
      <c r="E1872" s="167" t="s">
        <v>5431</v>
      </c>
      <c r="F1872" s="166">
        <v>45071</v>
      </c>
      <c r="G1872" s="166">
        <v>45108</v>
      </c>
      <c r="H1872" s="168">
        <v>68000</v>
      </c>
      <c r="I1872" s="168">
        <v>112000</v>
      </c>
      <c r="J1872" s="167" t="s">
        <v>5910</v>
      </c>
      <c r="K1872" s="167" t="s">
        <v>5901</v>
      </c>
      <c r="L1872" s="169"/>
    </row>
    <row r="1873" spans="1:12" ht="42.75" customHeight="1">
      <c r="A1873" s="175">
        <f t="shared" si="32"/>
        <v>1873</v>
      </c>
      <c r="B1873" s="171">
        <v>45057</v>
      </c>
      <c r="C1873" s="172" t="s">
        <v>4038</v>
      </c>
      <c r="D1873" s="172" t="s">
        <v>3715</v>
      </c>
      <c r="E1873" s="172" t="s">
        <v>4108</v>
      </c>
      <c r="F1873" s="171">
        <v>45071</v>
      </c>
      <c r="G1873" s="171">
        <v>45108</v>
      </c>
      <c r="H1873" s="173">
        <v>750000</v>
      </c>
      <c r="I1873" s="173">
        <v>750000</v>
      </c>
      <c r="J1873" s="172" t="s">
        <v>5910</v>
      </c>
      <c r="K1873" s="172" t="s">
        <v>5901</v>
      </c>
      <c r="L1873" s="169"/>
    </row>
    <row r="1874" spans="1:12" ht="42.75" customHeight="1">
      <c r="A1874" s="175">
        <f t="shared" si="32"/>
        <v>1874</v>
      </c>
      <c r="B1874" s="166">
        <v>45057</v>
      </c>
      <c r="C1874" s="167" t="s">
        <v>4038</v>
      </c>
      <c r="D1874" s="167" t="s">
        <v>1373</v>
      </c>
      <c r="E1874" s="167" t="s">
        <v>1034</v>
      </c>
      <c r="F1874" s="166">
        <v>45071</v>
      </c>
      <c r="G1874" s="166">
        <v>45108</v>
      </c>
      <c r="H1874" s="168">
        <v>25604.77</v>
      </c>
      <c r="I1874" s="168">
        <v>25604.77</v>
      </c>
      <c r="J1874" s="167" t="s">
        <v>5955</v>
      </c>
      <c r="K1874" s="167" t="s">
        <v>5901</v>
      </c>
      <c r="L1874" s="169"/>
    </row>
    <row r="1875" spans="1:12" ht="42.75" customHeight="1">
      <c r="A1875" s="175">
        <f t="shared" si="32"/>
        <v>1875</v>
      </c>
      <c r="B1875" s="171">
        <v>45057</v>
      </c>
      <c r="C1875" s="172" t="s">
        <v>4038</v>
      </c>
      <c r="D1875" s="172" t="s">
        <v>5141</v>
      </c>
      <c r="E1875" s="172" t="s">
        <v>6116</v>
      </c>
      <c r="F1875" s="171">
        <v>45071</v>
      </c>
      <c r="G1875" s="171">
        <v>45108</v>
      </c>
      <c r="H1875" s="173">
        <v>197000</v>
      </c>
      <c r="I1875" s="173">
        <v>197000</v>
      </c>
      <c r="J1875" s="172" t="s">
        <v>5910</v>
      </c>
      <c r="K1875" s="172" t="s">
        <v>5901</v>
      </c>
      <c r="L1875" s="169"/>
    </row>
    <row r="1876" spans="1:12" ht="42.75" customHeight="1">
      <c r="A1876" s="175">
        <f t="shared" si="32"/>
        <v>1876</v>
      </c>
      <c r="B1876" s="166">
        <v>45057</v>
      </c>
      <c r="C1876" s="167" t="s">
        <v>4038</v>
      </c>
      <c r="D1876" s="167" t="s">
        <v>1194</v>
      </c>
      <c r="E1876" s="167" t="s">
        <v>4108</v>
      </c>
      <c r="F1876" s="166">
        <v>45071</v>
      </c>
      <c r="G1876" s="166">
        <v>45108</v>
      </c>
      <c r="H1876" s="168">
        <v>70000</v>
      </c>
      <c r="I1876" s="168">
        <v>70000</v>
      </c>
      <c r="J1876" s="167" t="s">
        <v>5910</v>
      </c>
      <c r="K1876" s="167" t="s">
        <v>5901</v>
      </c>
      <c r="L1876" s="169"/>
    </row>
    <row r="1877" spans="1:12" ht="42.75" customHeight="1">
      <c r="A1877" s="175">
        <f t="shared" si="32"/>
        <v>1877</v>
      </c>
      <c r="B1877" s="171">
        <v>45057</v>
      </c>
      <c r="C1877" s="172" t="s">
        <v>4038</v>
      </c>
      <c r="D1877" s="172" t="s">
        <v>956</v>
      </c>
      <c r="E1877" s="172" t="s">
        <v>4101</v>
      </c>
      <c r="F1877" s="171">
        <v>45071</v>
      </c>
      <c r="G1877" s="171">
        <v>45108</v>
      </c>
      <c r="H1877" s="173">
        <v>80000</v>
      </c>
      <c r="I1877" s="173">
        <v>80000</v>
      </c>
      <c r="J1877" s="172" t="s">
        <v>5910</v>
      </c>
      <c r="K1877" s="172" t="s">
        <v>5901</v>
      </c>
      <c r="L1877" s="169"/>
    </row>
    <row r="1878" spans="1:12" ht="42.75" customHeight="1">
      <c r="A1878" s="175">
        <f t="shared" si="32"/>
        <v>1878</v>
      </c>
      <c r="B1878" s="166">
        <v>45057</v>
      </c>
      <c r="C1878" s="167" t="s">
        <v>194</v>
      </c>
      <c r="D1878" s="167" t="s">
        <v>6117</v>
      </c>
      <c r="E1878" s="167" t="s">
        <v>6118</v>
      </c>
      <c r="F1878" s="166">
        <v>45072</v>
      </c>
      <c r="G1878" s="166">
        <v>45077</v>
      </c>
      <c r="H1878" s="168">
        <v>29000</v>
      </c>
      <c r="I1878" s="168">
        <v>30000</v>
      </c>
      <c r="J1878" s="167" t="s">
        <v>5906</v>
      </c>
      <c r="K1878" s="167" t="s">
        <v>5901</v>
      </c>
      <c r="L1878" s="169"/>
    </row>
    <row r="1879" spans="1:12" ht="42.75" customHeight="1">
      <c r="A1879" s="175">
        <f t="shared" ref="A1879:A1942" si="33">ROW(A1879)</f>
        <v>1879</v>
      </c>
      <c r="B1879" s="171">
        <v>45057</v>
      </c>
      <c r="C1879" s="172" t="s">
        <v>387</v>
      </c>
      <c r="D1879" s="172" t="s">
        <v>6119</v>
      </c>
      <c r="E1879" s="172" t="s">
        <v>6120</v>
      </c>
      <c r="F1879" s="171">
        <v>45072</v>
      </c>
      <c r="G1879" s="171">
        <v>45075</v>
      </c>
      <c r="H1879" s="173">
        <v>55000</v>
      </c>
      <c r="I1879" s="173">
        <v>155000</v>
      </c>
      <c r="J1879" s="172" t="s">
        <v>5904</v>
      </c>
      <c r="K1879" s="172" t="s">
        <v>5901</v>
      </c>
      <c r="L1879" s="169"/>
    </row>
    <row r="1880" spans="1:12" ht="42.75" customHeight="1">
      <c r="A1880" s="175">
        <f t="shared" si="33"/>
        <v>1880</v>
      </c>
      <c r="B1880" s="166">
        <v>45058</v>
      </c>
      <c r="C1880" s="167" t="s">
        <v>500</v>
      </c>
      <c r="D1880" s="167" t="s">
        <v>534</v>
      </c>
      <c r="E1880" s="167" t="s">
        <v>6121</v>
      </c>
      <c r="F1880" s="166">
        <v>45072</v>
      </c>
      <c r="G1880" s="166">
        <v>45139</v>
      </c>
      <c r="H1880" s="168">
        <v>25000</v>
      </c>
      <c r="I1880" s="168">
        <v>200000</v>
      </c>
      <c r="J1880" s="167" t="s">
        <v>5910</v>
      </c>
      <c r="K1880" s="167" t="s">
        <v>5901</v>
      </c>
      <c r="L1880" s="169"/>
    </row>
    <row r="1881" spans="1:12" ht="42.75" customHeight="1">
      <c r="A1881" s="175">
        <f t="shared" si="33"/>
        <v>1881</v>
      </c>
      <c r="B1881" s="171">
        <v>45058</v>
      </c>
      <c r="C1881" s="172" t="s">
        <v>500</v>
      </c>
      <c r="D1881" s="172" t="s">
        <v>76</v>
      </c>
      <c r="E1881" s="172" t="s">
        <v>6122</v>
      </c>
      <c r="F1881" s="171">
        <v>45072</v>
      </c>
      <c r="G1881" s="171">
        <v>45108</v>
      </c>
      <c r="H1881" s="173">
        <v>25000</v>
      </c>
      <c r="I1881" s="173">
        <v>200000</v>
      </c>
      <c r="J1881" s="172" t="s">
        <v>5910</v>
      </c>
      <c r="K1881" s="172" t="s">
        <v>5901</v>
      </c>
      <c r="L1881" s="169"/>
    </row>
    <row r="1882" spans="1:12" ht="42.75" customHeight="1">
      <c r="A1882" s="175">
        <f t="shared" si="33"/>
        <v>1882</v>
      </c>
      <c r="B1882" s="166">
        <v>45058</v>
      </c>
      <c r="C1882" s="167" t="s">
        <v>500</v>
      </c>
      <c r="D1882" s="167" t="s">
        <v>5141</v>
      </c>
      <c r="E1882" s="167" t="s">
        <v>6123</v>
      </c>
      <c r="F1882" s="166">
        <v>45072</v>
      </c>
      <c r="G1882" s="166">
        <v>45058</v>
      </c>
      <c r="H1882" s="168">
        <v>25000</v>
      </c>
      <c r="I1882" s="168">
        <v>300000</v>
      </c>
      <c r="J1882" s="167" t="s">
        <v>5910</v>
      </c>
      <c r="K1882" s="167" t="s">
        <v>5901</v>
      </c>
      <c r="L1882" s="169"/>
    </row>
    <row r="1883" spans="1:12" ht="42.75" customHeight="1">
      <c r="A1883" s="175">
        <f t="shared" si="33"/>
        <v>1883</v>
      </c>
      <c r="B1883" s="171">
        <v>45058</v>
      </c>
      <c r="C1883" s="172" t="s">
        <v>3562</v>
      </c>
      <c r="D1883" s="172" t="s">
        <v>141</v>
      </c>
      <c r="E1883" s="172" t="s">
        <v>402</v>
      </c>
      <c r="F1883" s="171">
        <v>45072</v>
      </c>
      <c r="G1883" s="171">
        <v>45072</v>
      </c>
      <c r="H1883" s="173">
        <v>80000</v>
      </c>
      <c r="I1883" s="173">
        <v>80000</v>
      </c>
      <c r="J1883" s="172" t="s">
        <v>4557</v>
      </c>
      <c r="K1883" s="172" t="s">
        <v>5901</v>
      </c>
      <c r="L1883" s="169"/>
    </row>
    <row r="1884" spans="1:12" ht="42.75" customHeight="1">
      <c r="A1884" s="175">
        <f t="shared" si="33"/>
        <v>1884</v>
      </c>
      <c r="B1884" s="166">
        <v>45058</v>
      </c>
      <c r="C1884" s="167" t="s">
        <v>1890</v>
      </c>
      <c r="D1884" s="167" t="s">
        <v>6124</v>
      </c>
      <c r="E1884" s="167" t="s">
        <v>6125</v>
      </c>
      <c r="F1884" s="166">
        <v>45072</v>
      </c>
      <c r="G1884" s="166">
        <v>45075</v>
      </c>
      <c r="H1884" s="168">
        <v>25000</v>
      </c>
      <c r="I1884" s="168">
        <v>50000</v>
      </c>
      <c r="J1884" s="167" t="s">
        <v>5917</v>
      </c>
      <c r="K1884" s="167" t="s">
        <v>5901</v>
      </c>
      <c r="L1884" s="169"/>
    </row>
    <row r="1885" spans="1:12" ht="42.75" customHeight="1">
      <c r="A1885" s="175">
        <f t="shared" si="33"/>
        <v>1885</v>
      </c>
      <c r="B1885" s="171">
        <v>45058</v>
      </c>
      <c r="C1885" s="172" t="s">
        <v>500</v>
      </c>
      <c r="D1885" s="172" t="s">
        <v>580</v>
      </c>
      <c r="E1885" s="172" t="s">
        <v>3714</v>
      </c>
      <c r="F1885" s="171">
        <v>45072</v>
      </c>
      <c r="G1885" s="171">
        <v>45108</v>
      </c>
      <c r="H1885" s="173">
        <v>100000</v>
      </c>
      <c r="I1885" s="173">
        <v>900000</v>
      </c>
      <c r="J1885" s="172" t="s">
        <v>5910</v>
      </c>
      <c r="K1885" s="172" t="s">
        <v>5901</v>
      </c>
      <c r="L1885" s="169"/>
    </row>
    <row r="1886" spans="1:12" ht="42.75" customHeight="1">
      <c r="A1886" s="175">
        <f t="shared" si="33"/>
        <v>1886</v>
      </c>
      <c r="B1886" s="166">
        <v>45058</v>
      </c>
      <c r="C1886" s="167" t="s">
        <v>2432</v>
      </c>
      <c r="D1886" s="167" t="s">
        <v>1289</v>
      </c>
      <c r="E1886" s="167" t="s">
        <v>6126</v>
      </c>
      <c r="F1886" s="166">
        <v>45072</v>
      </c>
      <c r="G1886" s="166">
        <v>44802</v>
      </c>
      <c r="H1886" s="168">
        <v>25000</v>
      </c>
      <c r="I1886" s="168">
        <v>27000</v>
      </c>
      <c r="J1886" s="167" t="s">
        <v>5910</v>
      </c>
      <c r="K1886" s="167" t="s">
        <v>5901</v>
      </c>
      <c r="L1886" s="169"/>
    </row>
    <row r="1887" spans="1:12" ht="42.75" customHeight="1">
      <c r="A1887" s="175">
        <f t="shared" si="33"/>
        <v>1887</v>
      </c>
      <c r="B1887" s="171">
        <v>45061</v>
      </c>
      <c r="C1887" s="172" t="s">
        <v>2703</v>
      </c>
      <c r="D1887" s="172" t="s">
        <v>630</v>
      </c>
      <c r="E1887" s="172" t="s">
        <v>631</v>
      </c>
      <c r="F1887" s="171">
        <v>45076</v>
      </c>
      <c r="G1887" s="171">
        <v>45076</v>
      </c>
      <c r="H1887" s="173">
        <v>114000</v>
      </c>
      <c r="I1887" s="173">
        <v>114000</v>
      </c>
      <c r="J1887" s="172" t="s">
        <v>5955</v>
      </c>
      <c r="K1887" s="172" t="s">
        <v>5901</v>
      </c>
      <c r="L1887" s="169"/>
    </row>
    <row r="1888" spans="1:12" ht="42.75" customHeight="1">
      <c r="A1888" s="175">
        <f t="shared" si="33"/>
        <v>1888</v>
      </c>
      <c r="B1888" s="166">
        <v>45061</v>
      </c>
      <c r="C1888" s="167" t="s">
        <v>1112</v>
      </c>
      <c r="D1888" s="167" t="s">
        <v>3214</v>
      </c>
      <c r="E1888" s="167" t="s">
        <v>85</v>
      </c>
      <c r="F1888" s="166">
        <v>45076</v>
      </c>
      <c r="G1888" s="166">
        <v>45108</v>
      </c>
      <c r="H1888" s="168">
        <v>95000</v>
      </c>
      <c r="I1888" s="168">
        <v>175000</v>
      </c>
      <c r="J1888" s="167" t="s">
        <v>4557</v>
      </c>
      <c r="K1888" s="167" t="s">
        <v>5901</v>
      </c>
      <c r="L1888" s="169"/>
    </row>
    <row r="1889" spans="1:12" ht="42.75" customHeight="1">
      <c r="A1889" s="175">
        <f t="shared" si="33"/>
        <v>1889</v>
      </c>
      <c r="B1889" s="171">
        <v>45061</v>
      </c>
      <c r="C1889" s="172" t="s">
        <v>1112</v>
      </c>
      <c r="D1889" s="172" t="s">
        <v>76</v>
      </c>
      <c r="E1889" s="172" t="s">
        <v>6127</v>
      </c>
      <c r="F1889" s="171">
        <v>45076</v>
      </c>
      <c r="G1889" s="171">
        <v>45108</v>
      </c>
      <c r="H1889" s="173">
        <v>100000</v>
      </c>
      <c r="I1889" s="173">
        <v>150000</v>
      </c>
      <c r="J1889" s="172" t="s">
        <v>5906</v>
      </c>
      <c r="K1889" s="172" t="s">
        <v>5901</v>
      </c>
      <c r="L1889" s="169"/>
    </row>
    <row r="1890" spans="1:12" ht="42.75" customHeight="1">
      <c r="A1890" s="175">
        <f t="shared" si="33"/>
        <v>1890</v>
      </c>
      <c r="B1890" s="166">
        <v>45061</v>
      </c>
      <c r="C1890" s="167" t="s">
        <v>1774</v>
      </c>
      <c r="D1890" s="167" t="s">
        <v>6128</v>
      </c>
      <c r="E1890" s="167" t="s">
        <v>6129</v>
      </c>
      <c r="F1890" s="166">
        <v>45076</v>
      </c>
      <c r="G1890" s="166">
        <v>45076</v>
      </c>
      <c r="H1890" s="168">
        <v>25000</v>
      </c>
      <c r="I1890" s="168">
        <v>180000</v>
      </c>
      <c r="J1890" s="167" t="s">
        <v>4557</v>
      </c>
      <c r="K1890" s="167" t="s">
        <v>5901</v>
      </c>
      <c r="L1890" s="169"/>
    </row>
    <row r="1891" spans="1:12" ht="42.75" customHeight="1">
      <c r="A1891" s="175">
        <f t="shared" si="33"/>
        <v>1891</v>
      </c>
      <c r="B1891" s="171">
        <v>45061</v>
      </c>
      <c r="C1891" s="172" t="s">
        <v>4178</v>
      </c>
      <c r="D1891" s="172" t="s">
        <v>3463</v>
      </c>
      <c r="E1891" s="172" t="s">
        <v>6130</v>
      </c>
      <c r="F1891" s="171">
        <v>45076</v>
      </c>
      <c r="G1891" s="171">
        <v>45078</v>
      </c>
      <c r="H1891" s="173">
        <v>25000</v>
      </c>
      <c r="I1891" s="173">
        <v>60000</v>
      </c>
      <c r="J1891" s="172" t="s">
        <v>4557</v>
      </c>
      <c r="K1891" s="172" t="s">
        <v>5901</v>
      </c>
      <c r="L1891" s="169"/>
    </row>
    <row r="1892" spans="1:12" ht="42.75" customHeight="1">
      <c r="A1892" s="175">
        <f t="shared" si="33"/>
        <v>1892</v>
      </c>
      <c r="B1892" s="166">
        <v>45061</v>
      </c>
      <c r="C1892" s="167" t="s">
        <v>4178</v>
      </c>
      <c r="D1892" s="167" t="s">
        <v>4583</v>
      </c>
      <c r="E1892" s="167" t="s">
        <v>6131</v>
      </c>
      <c r="F1892" s="166">
        <v>45076</v>
      </c>
      <c r="G1892" s="166">
        <v>45078</v>
      </c>
      <c r="H1892" s="168">
        <v>220000</v>
      </c>
      <c r="I1892" s="168">
        <v>600000</v>
      </c>
      <c r="J1892" s="167" t="s">
        <v>4557</v>
      </c>
      <c r="K1892" s="167" t="s">
        <v>5901</v>
      </c>
      <c r="L1892" s="169"/>
    </row>
    <row r="1893" spans="1:12" ht="42.75" customHeight="1">
      <c r="A1893" s="175">
        <f t="shared" si="33"/>
        <v>1893</v>
      </c>
      <c r="B1893" s="171">
        <v>45061</v>
      </c>
      <c r="C1893" s="172" t="s">
        <v>1112</v>
      </c>
      <c r="D1893" s="172" t="s">
        <v>1170</v>
      </c>
      <c r="E1893" s="172" t="s">
        <v>6132</v>
      </c>
      <c r="F1893" s="171">
        <v>45076</v>
      </c>
      <c r="G1893" s="171">
        <v>45139</v>
      </c>
      <c r="H1893" s="173">
        <v>300000</v>
      </c>
      <c r="I1893" s="173">
        <v>700000</v>
      </c>
      <c r="J1893" s="172" t="s">
        <v>5935</v>
      </c>
      <c r="K1893" s="172" t="s">
        <v>5901</v>
      </c>
      <c r="L1893" s="169"/>
    </row>
    <row r="1894" spans="1:12" ht="42.75" customHeight="1">
      <c r="A1894" s="175">
        <f t="shared" si="33"/>
        <v>1894</v>
      </c>
      <c r="B1894" s="166">
        <v>45061</v>
      </c>
      <c r="C1894" s="167" t="s">
        <v>1031</v>
      </c>
      <c r="D1894" s="167" t="s">
        <v>35</v>
      </c>
      <c r="E1894" s="167" t="s">
        <v>5155</v>
      </c>
      <c r="F1894" s="166">
        <v>45076</v>
      </c>
      <c r="G1894" s="166">
        <v>45108</v>
      </c>
      <c r="H1894" s="168">
        <v>235000</v>
      </c>
      <c r="I1894" s="168">
        <v>235000</v>
      </c>
      <c r="J1894" s="167" t="s">
        <v>5902</v>
      </c>
      <c r="K1894" s="167" t="s">
        <v>5901</v>
      </c>
      <c r="L1894" s="169"/>
    </row>
    <row r="1895" spans="1:12" ht="42.75" customHeight="1">
      <c r="A1895" s="175">
        <f t="shared" si="33"/>
        <v>1895</v>
      </c>
      <c r="B1895" s="171">
        <v>45061</v>
      </c>
      <c r="C1895" s="172" t="s">
        <v>1031</v>
      </c>
      <c r="D1895" s="172" t="s">
        <v>5119</v>
      </c>
      <c r="E1895" s="172" t="s">
        <v>1055</v>
      </c>
      <c r="F1895" s="171">
        <v>45076</v>
      </c>
      <c r="G1895" s="171">
        <v>45108</v>
      </c>
      <c r="H1895" s="173">
        <v>32000</v>
      </c>
      <c r="I1895" s="173">
        <v>32000</v>
      </c>
      <c r="J1895" s="172" t="s">
        <v>5902</v>
      </c>
      <c r="K1895" s="172" t="s">
        <v>5901</v>
      </c>
      <c r="L1895" s="169"/>
    </row>
    <row r="1896" spans="1:12" ht="42.75" customHeight="1">
      <c r="A1896" s="175">
        <f t="shared" si="33"/>
        <v>1896</v>
      </c>
      <c r="B1896" s="166">
        <v>45061</v>
      </c>
      <c r="C1896" s="167" t="s">
        <v>2703</v>
      </c>
      <c r="D1896" s="167" t="s">
        <v>1275</v>
      </c>
      <c r="E1896" s="167" t="s">
        <v>6089</v>
      </c>
      <c r="F1896" s="166">
        <v>45077</v>
      </c>
      <c r="G1896" s="166">
        <v>45076</v>
      </c>
      <c r="H1896" s="168">
        <v>47000</v>
      </c>
      <c r="I1896" s="168">
        <v>47000</v>
      </c>
      <c r="J1896" s="167" t="s">
        <v>5917</v>
      </c>
      <c r="K1896" s="167" t="s">
        <v>5901</v>
      </c>
      <c r="L1896" s="169"/>
    </row>
    <row r="1897" spans="1:12" ht="42.75" customHeight="1">
      <c r="A1897" s="175">
        <f t="shared" si="33"/>
        <v>1897</v>
      </c>
      <c r="B1897" s="171">
        <v>45062</v>
      </c>
      <c r="C1897" s="172" t="s">
        <v>1535</v>
      </c>
      <c r="D1897" s="172" t="s">
        <v>606</v>
      </c>
      <c r="E1897" s="172" t="s">
        <v>6133</v>
      </c>
      <c r="F1897" s="171">
        <v>45077</v>
      </c>
      <c r="G1897" s="171">
        <v>45108</v>
      </c>
      <c r="H1897" s="173">
        <v>115000</v>
      </c>
      <c r="I1897" s="173">
        <v>990000</v>
      </c>
      <c r="J1897" s="172" t="s">
        <v>5910</v>
      </c>
      <c r="K1897" s="172" t="s">
        <v>5901</v>
      </c>
      <c r="L1897" s="169"/>
    </row>
    <row r="1898" spans="1:12" ht="42.75" customHeight="1">
      <c r="A1898" s="175">
        <f t="shared" si="33"/>
        <v>1898</v>
      </c>
      <c r="B1898" s="166">
        <v>45062</v>
      </c>
      <c r="C1898" s="167" t="s">
        <v>1031</v>
      </c>
      <c r="D1898" s="167" t="s">
        <v>1027</v>
      </c>
      <c r="E1898" s="167" t="s">
        <v>1050</v>
      </c>
      <c r="F1898" s="166">
        <v>45077</v>
      </c>
      <c r="G1898" s="166">
        <v>45108</v>
      </c>
      <c r="H1898" s="168">
        <v>70000</v>
      </c>
      <c r="I1898" s="168">
        <v>80000</v>
      </c>
      <c r="J1898" s="167" t="s">
        <v>5917</v>
      </c>
      <c r="K1898" s="167" t="s">
        <v>5901</v>
      </c>
      <c r="L1898" s="169"/>
    </row>
    <row r="1899" spans="1:12" ht="42.75" customHeight="1">
      <c r="A1899" s="175">
        <f t="shared" si="33"/>
        <v>1899</v>
      </c>
      <c r="B1899" s="171">
        <v>45062</v>
      </c>
      <c r="C1899" s="172" t="s">
        <v>1031</v>
      </c>
      <c r="D1899" s="172" t="s">
        <v>1027</v>
      </c>
      <c r="E1899" s="172" t="s">
        <v>1050</v>
      </c>
      <c r="F1899" s="171">
        <v>45077</v>
      </c>
      <c r="G1899" s="171">
        <v>45108</v>
      </c>
      <c r="H1899" s="173">
        <v>75000</v>
      </c>
      <c r="I1899" s="173">
        <v>75000</v>
      </c>
      <c r="J1899" s="172" t="s">
        <v>5910</v>
      </c>
      <c r="K1899" s="172" t="s">
        <v>5901</v>
      </c>
      <c r="L1899" s="169"/>
    </row>
    <row r="1900" spans="1:12" ht="42.75" customHeight="1">
      <c r="A1900" s="175">
        <f t="shared" si="33"/>
        <v>1900</v>
      </c>
      <c r="B1900" s="166">
        <v>45062</v>
      </c>
      <c r="C1900" s="167" t="s">
        <v>2703</v>
      </c>
      <c r="D1900" s="167" t="s">
        <v>1132</v>
      </c>
      <c r="E1900" s="167" t="s">
        <v>2987</v>
      </c>
      <c r="F1900" s="166">
        <v>45077</v>
      </c>
      <c r="G1900" s="166">
        <v>45108</v>
      </c>
      <c r="H1900" s="168">
        <v>101000</v>
      </c>
      <c r="I1900" s="168">
        <v>101000</v>
      </c>
      <c r="J1900" s="167" t="s">
        <v>5910</v>
      </c>
      <c r="K1900" s="167" t="s">
        <v>5901</v>
      </c>
      <c r="L1900" s="169"/>
    </row>
    <row r="1901" spans="1:12" ht="42.75" customHeight="1">
      <c r="A1901" s="175">
        <f t="shared" si="33"/>
        <v>1901</v>
      </c>
      <c r="B1901" s="171">
        <v>45062</v>
      </c>
      <c r="C1901" s="172" t="s">
        <v>2703</v>
      </c>
      <c r="D1901" s="172" t="s">
        <v>1132</v>
      </c>
      <c r="E1901" s="172" t="s">
        <v>2391</v>
      </c>
      <c r="F1901" s="171">
        <v>45077</v>
      </c>
      <c r="G1901" s="171">
        <v>45108</v>
      </c>
      <c r="H1901" s="173">
        <v>11064308</v>
      </c>
      <c r="I1901" s="173">
        <v>11064308</v>
      </c>
      <c r="J1901" s="172" t="s">
        <v>5910</v>
      </c>
      <c r="K1901" s="172" t="s">
        <v>5901</v>
      </c>
      <c r="L1901" s="169"/>
    </row>
    <row r="1902" spans="1:12" ht="42.75" customHeight="1">
      <c r="A1902" s="175">
        <f t="shared" si="33"/>
        <v>1902</v>
      </c>
      <c r="B1902" s="166">
        <v>45062</v>
      </c>
      <c r="C1902" s="167" t="s">
        <v>2703</v>
      </c>
      <c r="D1902" s="167" t="s">
        <v>2792</v>
      </c>
      <c r="E1902" s="167" t="s">
        <v>6134</v>
      </c>
      <c r="F1902" s="166">
        <v>45077</v>
      </c>
      <c r="G1902" s="166">
        <v>45108</v>
      </c>
      <c r="H1902" s="168">
        <v>79074</v>
      </c>
      <c r="I1902" s="168">
        <v>79074</v>
      </c>
      <c r="J1902" s="167" t="s">
        <v>5910</v>
      </c>
      <c r="K1902" s="167" t="s">
        <v>5901</v>
      </c>
      <c r="L1902" s="169"/>
    </row>
    <row r="1903" spans="1:12" ht="42.75" customHeight="1">
      <c r="A1903" s="175">
        <f t="shared" si="33"/>
        <v>1903</v>
      </c>
      <c r="B1903" s="171">
        <v>45062</v>
      </c>
      <c r="C1903" s="172" t="s">
        <v>2703</v>
      </c>
      <c r="D1903" s="172" t="s">
        <v>521</v>
      </c>
      <c r="E1903" s="172" t="s">
        <v>126</v>
      </c>
      <c r="F1903" s="171">
        <v>45077</v>
      </c>
      <c r="G1903" s="171">
        <v>45108</v>
      </c>
      <c r="H1903" s="173">
        <v>541309</v>
      </c>
      <c r="I1903" s="173">
        <v>541309</v>
      </c>
      <c r="J1903" s="172" t="s">
        <v>5910</v>
      </c>
      <c r="K1903" s="172" t="s">
        <v>5901</v>
      </c>
      <c r="L1903" s="169"/>
    </row>
    <row r="1904" spans="1:12" ht="42.75" customHeight="1">
      <c r="A1904" s="175">
        <f t="shared" si="33"/>
        <v>1904</v>
      </c>
      <c r="B1904" s="166">
        <v>45062</v>
      </c>
      <c r="C1904" s="167" t="s">
        <v>2703</v>
      </c>
      <c r="D1904" s="167" t="s">
        <v>521</v>
      </c>
      <c r="E1904" s="167" t="s">
        <v>2988</v>
      </c>
      <c r="F1904" s="166">
        <v>45077</v>
      </c>
      <c r="G1904" s="166">
        <v>45108</v>
      </c>
      <c r="H1904" s="168">
        <v>29376</v>
      </c>
      <c r="I1904" s="168">
        <v>29376</v>
      </c>
      <c r="J1904" s="167" t="s">
        <v>5910</v>
      </c>
      <c r="K1904" s="167" t="s">
        <v>5901</v>
      </c>
      <c r="L1904" s="169"/>
    </row>
    <row r="1905" spans="1:12" ht="42.75" customHeight="1">
      <c r="A1905" s="175">
        <f t="shared" si="33"/>
        <v>1905</v>
      </c>
      <c r="B1905" s="171">
        <v>45062</v>
      </c>
      <c r="C1905" s="172" t="s">
        <v>2703</v>
      </c>
      <c r="D1905" s="172" t="s">
        <v>2989</v>
      </c>
      <c r="E1905" s="172" t="s">
        <v>2990</v>
      </c>
      <c r="F1905" s="171">
        <v>45077</v>
      </c>
      <c r="G1905" s="171">
        <v>45108</v>
      </c>
      <c r="H1905" s="173">
        <v>468000</v>
      </c>
      <c r="I1905" s="173">
        <v>468000</v>
      </c>
      <c r="J1905" s="172" t="s">
        <v>5910</v>
      </c>
      <c r="K1905" s="172" t="s">
        <v>5901</v>
      </c>
      <c r="L1905" s="169"/>
    </row>
    <row r="1906" spans="1:12" ht="42.75" customHeight="1">
      <c r="A1906" s="175">
        <f t="shared" si="33"/>
        <v>1906</v>
      </c>
      <c r="B1906" s="166">
        <v>45062</v>
      </c>
      <c r="C1906" s="167" t="s">
        <v>2703</v>
      </c>
      <c r="D1906" s="167" t="s">
        <v>129</v>
      </c>
      <c r="E1906" s="167" t="s">
        <v>2986</v>
      </c>
      <c r="F1906" s="166">
        <v>45077</v>
      </c>
      <c r="G1906" s="166">
        <v>45108</v>
      </c>
      <c r="H1906" s="168">
        <v>545688</v>
      </c>
      <c r="I1906" s="168">
        <v>545688</v>
      </c>
      <c r="J1906" s="167" t="s">
        <v>5910</v>
      </c>
      <c r="K1906" s="167" t="s">
        <v>5901</v>
      </c>
      <c r="L1906" s="169"/>
    </row>
    <row r="1907" spans="1:12" ht="42.75" customHeight="1">
      <c r="A1907" s="175">
        <f t="shared" si="33"/>
        <v>1907</v>
      </c>
      <c r="B1907" s="171">
        <v>45062</v>
      </c>
      <c r="C1907" s="172" t="s">
        <v>2703</v>
      </c>
      <c r="D1907" s="172" t="s">
        <v>5009</v>
      </c>
      <c r="E1907" s="172" t="s">
        <v>6135</v>
      </c>
      <c r="F1907" s="171">
        <v>45077</v>
      </c>
      <c r="G1907" s="171">
        <v>45108</v>
      </c>
      <c r="H1907" s="173">
        <v>75600</v>
      </c>
      <c r="I1907" s="173">
        <v>75600</v>
      </c>
      <c r="J1907" s="172" t="s">
        <v>5910</v>
      </c>
      <c r="K1907" s="172" t="s">
        <v>5901</v>
      </c>
      <c r="L1907" s="169"/>
    </row>
    <row r="1908" spans="1:12" ht="42.75" customHeight="1">
      <c r="A1908" s="175">
        <f t="shared" si="33"/>
        <v>1908</v>
      </c>
      <c r="B1908" s="166">
        <v>45062</v>
      </c>
      <c r="C1908" s="167" t="s">
        <v>2703</v>
      </c>
      <c r="D1908" s="167" t="s">
        <v>6136</v>
      </c>
      <c r="E1908" s="167" t="s">
        <v>6137</v>
      </c>
      <c r="F1908" s="166">
        <v>45077</v>
      </c>
      <c r="G1908" s="166">
        <v>45108</v>
      </c>
      <c r="H1908" s="168">
        <v>140000</v>
      </c>
      <c r="I1908" s="168">
        <v>140000</v>
      </c>
      <c r="J1908" s="167" t="s">
        <v>5910</v>
      </c>
      <c r="K1908" s="167" t="s">
        <v>5901</v>
      </c>
      <c r="L1908" s="169"/>
    </row>
    <row r="1909" spans="1:12" ht="42.75" customHeight="1">
      <c r="A1909" s="175">
        <f t="shared" si="33"/>
        <v>1909</v>
      </c>
      <c r="B1909" s="171">
        <v>45062</v>
      </c>
      <c r="C1909" s="172" t="s">
        <v>2703</v>
      </c>
      <c r="D1909" s="172" t="s">
        <v>5018</v>
      </c>
      <c r="E1909" s="172" t="s">
        <v>6138</v>
      </c>
      <c r="F1909" s="171">
        <v>45077</v>
      </c>
      <c r="G1909" s="171">
        <v>45108</v>
      </c>
      <c r="H1909" s="173">
        <v>60000</v>
      </c>
      <c r="I1909" s="173">
        <v>60000</v>
      </c>
      <c r="J1909" s="172" t="s">
        <v>5910</v>
      </c>
      <c r="K1909" s="172" t="s">
        <v>5901</v>
      </c>
      <c r="L1909" s="169"/>
    </row>
    <row r="1910" spans="1:12" ht="42.75" customHeight="1">
      <c r="A1910" s="175">
        <f t="shared" si="33"/>
        <v>1910</v>
      </c>
      <c r="B1910" s="166">
        <v>45062</v>
      </c>
      <c r="C1910" s="167" t="s">
        <v>2703</v>
      </c>
      <c r="D1910" s="167" t="s">
        <v>4716</v>
      </c>
      <c r="E1910" s="167" t="s">
        <v>6139</v>
      </c>
      <c r="F1910" s="166">
        <v>45077</v>
      </c>
      <c r="G1910" s="166">
        <v>45108</v>
      </c>
      <c r="H1910" s="168">
        <v>49000</v>
      </c>
      <c r="I1910" s="168">
        <v>49000</v>
      </c>
      <c r="J1910" s="167" t="s">
        <v>5910</v>
      </c>
      <c r="K1910" s="167" t="s">
        <v>5901</v>
      </c>
      <c r="L1910" s="169"/>
    </row>
    <row r="1911" spans="1:12" ht="42.75" customHeight="1">
      <c r="A1911" s="175">
        <f t="shared" si="33"/>
        <v>1911</v>
      </c>
      <c r="B1911" s="171">
        <v>45062</v>
      </c>
      <c r="C1911" s="172" t="s">
        <v>2703</v>
      </c>
      <c r="D1911" s="172" t="s">
        <v>182</v>
      </c>
      <c r="E1911" s="172" t="s">
        <v>6140</v>
      </c>
      <c r="F1911" s="171">
        <v>45077</v>
      </c>
      <c r="G1911" s="171">
        <v>45108</v>
      </c>
      <c r="H1911" s="173">
        <v>5000000</v>
      </c>
      <c r="I1911" s="173">
        <v>5000000</v>
      </c>
      <c r="J1911" s="172" t="s">
        <v>5910</v>
      </c>
      <c r="K1911" s="172" t="s">
        <v>5901</v>
      </c>
      <c r="L1911" s="169"/>
    </row>
    <row r="1912" spans="1:12" ht="42.75" customHeight="1">
      <c r="A1912" s="175">
        <f t="shared" si="33"/>
        <v>1912</v>
      </c>
      <c r="B1912" s="166">
        <v>45062</v>
      </c>
      <c r="C1912" s="167" t="s">
        <v>2703</v>
      </c>
      <c r="D1912" s="167" t="s">
        <v>279</v>
      </c>
      <c r="E1912" s="167" t="s">
        <v>6141</v>
      </c>
      <c r="F1912" s="166">
        <v>45077</v>
      </c>
      <c r="G1912" s="166">
        <v>45108</v>
      </c>
      <c r="H1912" s="168">
        <v>150000</v>
      </c>
      <c r="I1912" s="168">
        <v>150000</v>
      </c>
      <c r="J1912" s="167" t="s">
        <v>5910</v>
      </c>
      <c r="K1912" s="167" t="s">
        <v>5901</v>
      </c>
      <c r="L1912" s="169"/>
    </row>
    <row r="1913" spans="1:12" ht="42.75" customHeight="1">
      <c r="A1913" s="175">
        <f t="shared" si="33"/>
        <v>1913</v>
      </c>
      <c r="B1913" s="171">
        <v>45062</v>
      </c>
      <c r="C1913" s="172" t="s">
        <v>2703</v>
      </c>
      <c r="D1913" s="172" t="s">
        <v>5119</v>
      </c>
      <c r="E1913" s="172" t="s">
        <v>3005</v>
      </c>
      <c r="F1913" s="171">
        <v>45077</v>
      </c>
      <c r="G1913" s="171">
        <v>45108</v>
      </c>
      <c r="H1913" s="173">
        <v>498483</v>
      </c>
      <c r="I1913" s="173">
        <v>498483</v>
      </c>
      <c r="J1913" s="172" t="s">
        <v>5902</v>
      </c>
      <c r="K1913" s="172" t="s">
        <v>5901</v>
      </c>
      <c r="L1913" s="169"/>
    </row>
    <row r="1914" spans="1:12" ht="42.75" customHeight="1">
      <c r="A1914" s="175">
        <f t="shared" si="33"/>
        <v>1914</v>
      </c>
      <c r="B1914" s="166">
        <v>45062</v>
      </c>
      <c r="C1914" s="167" t="s">
        <v>2703</v>
      </c>
      <c r="D1914" s="167" t="s">
        <v>35</v>
      </c>
      <c r="E1914" s="167" t="s">
        <v>2789</v>
      </c>
      <c r="F1914" s="166">
        <v>45077</v>
      </c>
      <c r="G1914" s="166">
        <v>45108</v>
      </c>
      <c r="H1914" s="168">
        <v>2331352</v>
      </c>
      <c r="I1914" s="168">
        <v>2331352</v>
      </c>
      <c r="J1914" s="167" t="s">
        <v>5902</v>
      </c>
      <c r="K1914" s="167" t="s">
        <v>5901</v>
      </c>
      <c r="L1914" s="169"/>
    </row>
    <row r="1915" spans="1:12" ht="42.75" customHeight="1">
      <c r="A1915" s="175">
        <f t="shared" si="33"/>
        <v>1915</v>
      </c>
      <c r="B1915" s="171">
        <v>45062</v>
      </c>
      <c r="C1915" s="172" t="s">
        <v>2703</v>
      </c>
      <c r="D1915" s="172" t="s">
        <v>3006</v>
      </c>
      <c r="E1915" s="172" t="s">
        <v>2791</v>
      </c>
      <c r="F1915" s="171">
        <v>45077</v>
      </c>
      <c r="G1915" s="171">
        <v>45108</v>
      </c>
      <c r="H1915" s="173">
        <v>25962</v>
      </c>
      <c r="I1915" s="173">
        <v>25962</v>
      </c>
      <c r="J1915" s="172" t="s">
        <v>5902</v>
      </c>
      <c r="K1915" s="172" t="s">
        <v>5901</v>
      </c>
      <c r="L1915" s="169"/>
    </row>
    <row r="1916" spans="1:12" ht="42.75" customHeight="1">
      <c r="A1916" s="175">
        <f t="shared" si="33"/>
        <v>1916</v>
      </c>
      <c r="B1916" s="166">
        <v>45062</v>
      </c>
      <c r="C1916" s="167" t="s">
        <v>2703</v>
      </c>
      <c r="D1916" s="167" t="s">
        <v>55</v>
      </c>
      <c r="E1916" s="167" t="s">
        <v>2790</v>
      </c>
      <c r="F1916" s="166">
        <v>45077</v>
      </c>
      <c r="G1916" s="166">
        <v>45108</v>
      </c>
      <c r="H1916" s="168">
        <v>190255</v>
      </c>
      <c r="I1916" s="168">
        <v>190255</v>
      </c>
      <c r="J1916" s="167" t="s">
        <v>5902</v>
      </c>
      <c r="K1916" s="167" t="s">
        <v>5901</v>
      </c>
      <c r="L1916" s="169"/>
    </row>
    <row r="1917" spans="1:12" ht="42.75" customHeight="1">
      <c r="A1917" s="175">
        <f t="shared" si="33"/>
        <v>1917</v>
      </c>
      <c r="B1917" s="171">
        <v>45062</v>
      </c>
      <c r="C1917" s="172" t="s">
        <v>1276</v>
      </c>
      <c r="D1917" s="172" t="s">
        <v>6142</v>
      </c>
      <c r="E1917" s="172" t="s">
        <v>6065</v>
      </c>
      <c r="F1917" s="171">
        <v>45078</v>
      </c>
      <c r="G1917" s="171">
        <v>45078</v>
      </c>
      <c r="H1917" s="173">
        <v>25000</v>
      </c>
      <c r="I1917" s="173">
        <v>60000</v>
      </c>
      <c r="J1917" s="172" t="s">
        <v>4557</v>
      </c>
      <c r="K1917" s="172" t="s">
        <v>5901</v>
      </c>
      <c r="L1917" s="169"/>
    </row>
    <row r="1918" spans="1:12" ht="42.75" customHeight="1">
      <c r="A1918" s="175">
        <f t="shared" si="33"/>
        <v>1918</v>
      </c>
      <c r="B1918" s="166">
        <v>45062</v>
      </c>
      <c r="C1918" s="167" t="s">
        <v>1276</v>
      </c>
      <c r="D1918" s="167" t="s">
        <v>1348</v>
      </c>
      <c r="E1918" s="167" t="s">
        <v>1349</v>
      </c>
      <c r="F1918" s="166">
        <v>45078</v>
      </c>
      <c r="G1918" s="166">
        <v>45108</v>
      </c>
      <c r="H1918" s="168">
        <v>66944</v>
      </c>
      <c r="I1918" s="168">
        <v>75000</v>
      </c>
      <c r="J1918" s="167" t="s">
        <v>5910</v>
      </c>
      <c r="K1918" s="167" t="s">
        <v>5901</v>
      </c>
      <c r="L1918" s="169"/>
    </row>
    <row r="1919" spans="1:12" ht="42.75" customHeight="1">
      <c r="A1919" s="175">
        <f t="shared" si="33"/>
        <v>1919</v>
      </c>
      <c r="B1919" s="171">
        <v>45062</v>
      </c>
      <c r="C1919" s="172" t="s">
        <v>1276</v>
      </c>
      <c r="D1919" s="172" t="s">
        <v>1348</v>
      </c>
      <c r="E1919" s="172" t="s">
        <v>1349</v>
      </c>
      <c r="F1919" s="171">
        <v>45078</v>
      </c>
      <c r="G1919" s="171">
        <v>45108</v>
      </c>
      <c r="H1919" s="173">
        <v>66944</v>
      </c>
      <c r="I1919" s="173">
        <v>75000</v>
      </c>
      <c r="J1919" s="172" t="s">
        <v>5910</v>
      </c>
      <c r="K1919" s="172" t="s">
        <v>5901</v>
      </c>
      <c r="L1919" s="169"/>
    </row>
    <row r="1920" spans="1:12" ht="42.75" customHeight="1">
      <c r="A1920" s="175">
        <f t="shared" si="33"/>
        <v>1920</v>
      </c>
      <c r="B1920" s="166">
        <v>45062</v>
      </c>
      <c r="C1920" s="167" t="s">
        <v>1276</v>
      </c>
      <c r="D1920" s="167" t="s">
        <v>4428</v>
      </c>
      <c r="E1920" s="167" t="s">
        <v>4429</v>
      </c>
      <c r="F1920" s="166">
        <v>45078</v>
      </c>
      <c r="G1920" s="166">
        <v>45077</v>
      </c>
      <c r="H1920" s="168">
        <v>25000</v>
      </c>
      <c r="I1920" s="168">
        <v>50000</v>
      </c>
      <c r="J1920" s="167" t="s">
        <v>5902</v>
      </c>
      <c r="K1920" s="167" t="s">
        <v>5901</v>
      </c>
      <c r="L1920" s="169"/>
    </row>
    <row r="1921" spans="1:12" ht="42.75" customHeight="1">
      <c r="A1921" s="175">
        <f t="shared" si="33"/>
        <v>1921</v>
      </c>
      <c r="B1921" s="171">
        <v>45063</v>
      </c>
      <c r="C1921" s="172" t="s">
        <v>3344</v>
      </c>
      <c r="D1921" s="172" t="s">
        <v>5400</v>
      </c>
      <c r="E1921" s="172" t="s">
        <v>6143</v>
      </c>
      <c r="F1921" s="171">
        <v>45078</v>
      </c>
      <c r="G1921" s="171">
        <v>45108</v>
      </c>
      <c r="H1921" s="173">
        <v>200000</v>
      </c>
      <c r="I1921" s="173">
        <v>200000</v>
      </c>
      <c r="J1921" s="172" t="s">
        <v>5917</v>
      </c>
      <c r="K1921" s="172" t="s">
        <v>5901</v>
      </c>
      <c r="L1921" s="169"/>
    </row>
    <row r="1922" spans="1:12" ht="42.75" customHeight="1">
      <c r="A1922" s="175">
        <f t="shared" si="33"/>
        <v>1922</v>
      </c>
      <c r="B1922" s="166">
        <v>45063</v>
      </c>
      <c r="C1922" s="167" t="s">
        <v>3344</v>
      </c>
      <c r="D1922" s="167" t="s">
        <v>5356</v>
      </c>
      <c r="E1922" s="167" t="s">
        <v>6088</v>
      </c>
      <c r="F1922" s="166">
        <v>45078</v>
      </c>
      <c r="G1922" s="166">
        <v>45078</v>
      </c>
      <c r="H1922" s="168">
        <v>25000</v>
      </c>
      <c r="I1922" s="168">
        <v>40000</v>
      </c>
      <c r="J1922" s="167" t="s">
        <v>5917</v>
      </c>
      <c r="K1922" s="167" t="s">
        <v>5901</v>
      </c>
      <c r="L1922" s="169"/>
    </row>
    <row r="1923" spans="1:12" ht="42.75" customHeight="1">
      <c r="A1923" s="175">
        <f t="shared" si="33"/>
        <v>1923</v>
      </c>
      <c r="B1923" s="171">
        <v>45063</v>
      </c>
      <c r="C1923" s="172" t="s">
        <v>500</v>
      </c>
      <c r="D1923" s="172" t="s">
        <v>2484</v>
      </c>
      <c r="E1923" s="172" t="s">
        <v>6144</v>
      </c>
      <c r="F1923" s="171">
        <v>45078</v>
      </c>
      <c r="G1923" s="171">
        <v>45047</v>
      </c>
      <c r="H1923" s="173">
        <v>30000</v>
      </c>
      <c r="I1923" s="173">
        <v>60000</v>
      </c>
      <c r="J1923" s="172" t="s">
        <v>5921</v>
      </c>
      <c r="K1923" s="172" t="s">
        <v>5901</v>
      </c>
      <c r="L1923" s="169"/>
    </row>
    <row r="1924" spans="1:12" ht="42.75" customHeight="1">
      <c r="A1924" s="175">
        <f t="shared" si="33"/>
        <v>1924</v>
      </c>
      <c r="B1924" s="166">
        <v>45063</v>
      </c>
      <c r="C1924" s="167" t="s">
        <v>500</v>
      </c>
      <c r="D1924" s="167" t="s">
        <v>6145</v>
      </c>
      <c r="E1924" s="167" t="s">
        <v>6146</v>
      </c>
      <c r="F1924" s="166">
        <v>45078</v>
      </c>
      <c r="G1924" s="166">
        <v>45051</v>
      </c>
      <c r="H1924" s="168">
        <v>25000</v>
      </c>
      <c r="I1924" s="168">
        <v>35000</v>
      </c>
      <c r="J1924" s="167" t="s">
        <v>5921</v>
      </c>
      <c r="K1924" s="167" t="s">
        <v>5901</v>
      </c>
      <c r="L1924" s="169"/>
    </row>
    <row r="1925" spans="1:12" ht="42.75" customHeight="1">
      <c r="A1925" s="175">
        <f t="shared" si="33"/>
        <v>1925</v>
      </c>
      <c r="B1925" s="171">
        <v>45063</v>
      </c>
      <c r="C1925" s="172" t="s">
        <v>500</v>
      </c>
      <c r="D1925" s="172" t="s">
        <v>4621</v>
      </c>
      <c r="E1925" s="172" t="s">
        <v>6147</v>
      </c>
      <c r="F1925" s="171">
        <v>45078</v>
      </c>
      <c r="G1925" s="171">
        <v>45047</v>
      </c>
      <c r="H1925" s="173">
        <v>25000</v>
      </c>
      <c r="I1925" s="173">
        <v>40000</v>
      </c>
      <c r="J1925" s="172" t="s">
        <v>5921</v>
      </c>
      <c r="K1925" s="172" t="s">
        <v>5901</v>
      </c>
      <c r="L1925" s="169"/>
    </row>
    <row r="1926" spans="1:12" ht="42.75" customHeight="1">
      <c r="A1926" s="175">
        <f t="shared" si="33"/>
        <v>1926</v>
      </c>
      <c r="B1926" s="166">
        <v>45063</v>
      </c>
      <c r="C1926" s="167" t="s">
        <v>2334</v>
      </c>
      <c r="D1926" s="167" t="s">
        <v>366</v>
      </c>
      <c r="E1926" s="167" t="s">
        <v>4938</v>
      </c>
      <c r="F1926" s="166">
        <v>45078</v>
      </c>
      <c r="G1926" s="166">
        <v>45108</v>
      </c>
      <c r="H1926" s="168">
        <v>33395</v>
      </c>
      <c r="I1926" s="168">
        <v>33395</v>
      </c>
      <c r="J1926" s="167" t="s">
        <v>5902</v>
      </c>
      <c r="K1926" s="167" t="s">
        <v>5901</v>
      </c>
      <c r="L1926" s="169"/>
    </row>
    <row r="1927" spans="1:12" ht="42.75" customHeight="1">
      <c r="A1927" s="175">
        <f t="shared" si="33"/>
        <v>1927</v>
      </c>
      <c r="B1927" s="171">
        <v>45063</v>
      </c>
      <c r="C1927" s="172" t="s">
        <v>1112</v>
      </c>
      <c r="D1927" s="172" t="s">
        <v>31</v>
      </c>
      <c r="E1927" s="172" t="s">
        <v>6148</v>
      </c>
      <c r="F1927" s="171">
        <v>45078</v>
      </c>
      <c r="G1927" s="171">
        <v>45108</v>
      </c>
      <c r="H1927" s="173">
        <v>30000</v>
      </c>
      <c r="I1927" s="173">
        <v>50000</v>
      </c>
      <c r="J1927" s="172" t="s">
        <v>4557</v>
      </c>
      <c r="K1927" s="172" t="s">
        <v>5901</v>
      </c>
      <c r="L1927" s="169"/>
    </row>
    <row r="1928" spans="1:12" ht="42.75" customHeight="1">
      <c r="A1928" s="175">
        <f t="shared" si="33"/>
        <v>1928</v>
      </c>
      <c r="B1928" s="166">
        <v>45063</v>
      </c>
      <c r="C1928" s="167" t="s">
        <v>2703</v>
      </c>
      <c r="D1928" s="167" t="s">
        <v>2337</v>
      </c>
      <c r="E1928" s="167" t="s">
        <v>6149</v>
      </c>
      <c r="F1928" s="166">
        <v>45078</v>
      </c>
      <c r="G1928" s="166">
        <v>45078</v>
      </c>
      <c r="H1928" s="168">
        <v>148000</v>
      </c>
      <c r="I1928" s="168">
        <v>148000</v>
      </c>
      <c r="J1928" s="167" t="s">
        <v>4557</v>
      </c>
      <c r="K1928" s="167" t="s">
        <v>5901</v>
      </c>
      <c r="L1928" s="169"/>
    </row>
    <row r="1929" spans="1:12" ht="42.75" customHeight="1">
      <c r="A1929" s="175">
        <f t="shared" si="33"/>
        <v>1929</v>
      </c>
      <c r="B1929" s="171">
        <v>45063</v>
      </c>
      <c r="C1929" s="172" t="s">
        <v>1665</v>
      </c>
      <c r="D1929" s="172" t="s">
        <v>1705</v>
      </c>
      <c r="E1929" s="172" t="s">
        <v>6150</v>
      </c>
      <c r="F1929" s="171">
        <v>45078</v>
      </c>
      <c r="G1929" s="171">
        <v>45077</v>
      </c>
      <c r="H1929" s="173">
        <v>1000000</v>
      </c>
      <c r="I1929" s="173">
        <v>1500000</v>
      </c>
      <c r="J1929" s="172" t="s">
        <v>5910</v>
      </c>
      <c r="K1929" s="172" t="s">
        <v>5901</v>
      </c>
      <c r="L1929" s="169"/>
    </row>
    <row r="1930" spans="1:12" ht="42.75" customHeight="1">
      <c r="A1930" s="175">
        <f t="shared" si="33"/>
        <v>1930</v>
      </c>
      <c r="B1930" s="166">
        <v>45063</v>
      </c>
      <c r="C1930" s="167" t="s">
        <v>1665</v>
      </c>
      <c r="D1930" s="167" t="s">
        <v>1681</v>
      </c>
      <c r="E1930" s="167" t="s">
        <v>6151</v>
      </c>
      <c r="F1930" s="166">
        <v>45078</v>
      </c>
      <c r="G1930" s="166">
        <v>45077</v>
      </c>
      <c r="H1930" s="168">
        <v>900000</v>
      </c>
      <c r="I1930" s="168">
        <v>1200000</v>
      </c>
      <c r="J1930" s="167" t="s">
        <v>5910</v>
      </c>
      <c r="K1930" s="167" t="s">
        <v>5901</v>
      </c>
      <c r="L1930" s="169"/>
    </row>
    <row r="1931" spans="1:12" ht="42.75" customHeight="1">
      <c r="A1931" s="175">
        <f t="shared" si="33"/>
        <v>1931</v>
      </c>
      <c r="B1931" s="171">
        <v>45063</v>
      </c>
      <c r="C1931" s="172" t="s">
        <v>2635</v>
      </c>
      <c r="D1931" s="172" t="s">
        <v>6152</v>
      </c>
      <c r="E1931" s="172" t="s">
        <v>6153</v>
      </c>
      <c r="F1931" s="171">
        <v>45078</v>
      </c>
      <c r="G1931" s="171">
        <v>45079</v>
      </c>
      <c r="H1931" s="173">
        <v>123000</v>
      </c>
      <c r="I1931" s="173">
        <v>150000</v>
      </c>
      <c r="J1931" s="172" t="s">
        <v>4557</v>
      </c>
      <c r="K1931" s="172" t="s">
        <v>5901</v>
      </c>
      <c r="L1931" s="169"/>
    </row>
    <row r="1932" spans="1:12" ht="42.75" customHeight="1">
      <c r="A1932" s="175">
        <f t="shared" si="33"/>
        <v>1932</v>
      </c>
      <c r="B1932" s="166">
        <v>45063</v>
      </c>
      <c r="C1932" s="167" t="s">
        <v>1665</v>
      </c>
      <c r="D1932" s="167" t="s">
        <v>1686</v>
      </c>
      <c r="E1932" s="167" t="s">
        <v>1687</v>
      </c>
      <c r="F1932" s="166">
        <v>45078</v>
      </c>
      <c r="G1932" s="166">
        <v>45077</v>
      </c>
      <c r="H1932" s="168">
        <v>100000</v>
      </c>
      <c r="I1932" s="168">
        <v>300000</v>
      </c>
      <c r="J1932" s="167" t="s">
        <v>5910</v>
      </c>
      <c r="K1932" s="167" t="s">
        <v>5901</v>
      </c>
      <c r="L1932" s="169"/>
    </row>
    <row r="1933" spans="1:12" ht="42.75" customHeight="1">
      <c r="A1933" s="175">
        <f t="shared" si="33"/>
        <v>1933</v>
      </c>
      <c r="B1933" s="171">
        <v>45063</v>
      </c>
      <c r="C1933" s="172" t="s">
        <v>1665</v>
      </c>
      <c r="D1933" s="172" t="s">
        <v>1717</v>
      </c>
      <c r="E1933" s="172" t="s">
        <v>1718</v>
      </c>
      <c r="F1933" s="171">
        <v>45078</v>
      </c>
      <c r="G1933" s="171">
        <v>45077</v>
      </c>
      <c r="H1933" s="173">
        <v>150000</v>
      </c>
      <c r="I1933" s="173">
        <v>300000</v>
      </c>
      <c r="J1933" s="172" t="s">
        <v>5910</v>
      </c>
      <c r="K1933" s="172" t="s">
        <v>5901</v>
      </c>
      <c r="L1933" s="169"/>
    </row>
    <row r="1934" spans="1:12" ht="42.75" customHeight="1">
      <c r="A1934" s="175">
        <f t="shared" si="33"/>
        <v>1934</v>
      </c>
      <c r="B1934" s="166">
        <v>45063</v>
      </c>
      <c r="C1934" s="167" t="s">
        <v>1890</v>
      </c>
      <c r="D1934" s="167" t="s">
        <v>6154</v>
      </c>
      <c r="E1934" s="167" t="s">
        <v>6155</v>
      </c>
      <c r="F1934" s="166">
        <v>45078</v>
      </c>
      <c r="G1934" s="166">
        <v>45082</v>
      </c>
      <c r="H1934" s="168">
        <v>77500</v>
      </c>
      <c r="I1934" s="168">
        <v>77500</v>
      </c>
      <c r="J1934" s="167" t="s">
        <v>5902</v>
      </c>
      <c r="K1934" s="167" t="s">
        <v>5901</v>
      </c>
      <c r="L1934" s="169"/>
    </row>
    <row r="1935" spans="1:12" ht="42.75" customHeight="1">
      <c r="A1935" s="175">
        <f t="shared" si="33"/>
        <v>1935</v>
      </c>
      <c r="B1935" s="171">
        <v>45063</v>
      </c>
      <c r="C1935" s="172" t="s">
        <v>2703</v>
      </c>
      <c r="D1935" s="172" t="s">
        <v>1361</v>
      </c>
      <c r="E1935" s="172" t="s">
        <v>289</v>
      </c>
      <c r="F1935" s="171">
        <v>45078</v>
      </c>
      <c r="G1935" s="171">
        <v>45078</v>
      </c>
      <c r="H1935" s="173">
        <v>90000</v>
      </c>
      <c r="I1935" s="173">
        <v>90000</v>
      </c>
      <c r="J1935" s="172" t="s">
        <v>5902</v>
      </c>
      <c r="K1935" s="172" t="s">
        <v>5901</v>
      </c>
      <c r="L1935" s="169"/>
    </row>
    <row r="1936" spans="1:12" ht="42.75" customHeight="1">
      <c r="A1936" s="175">
        <f t="shared" si="33"/>
        <v>1936</v>
      </c>
      <c r="B1936" s="166">
        <v>45063</v>
      </c>
      <c r="C1936" s="167" t="s">
        <v>2703</v>
      </c>
      <c r="D1936" s="167" t="s">
        <v>814</v>
      </c>
      <c r="E1936" s="167" t="s">
        <v>6156</v>
      </c>
      <c r="F1936" s="166">
        <v>45078</v>
      </c>
      <c r="G1936" s="166">
        <v>45078</v>
      </c>
      <c r="H1936" s="168">
        <v>119344</v>
      </c>
      <c r="I1936" s="168">
        <v>119344</v>
      </c>
      <c r="J1936" s="167" t="s">
        <v>5902</v>
      </c>
      <c r="K1936" s="167" t="s">
        <v>5901</v>
      </c>
      <c r="L1936" s="169"/>
    </row>
    <row r="1937" spans="1:12" ht="42.75" customHeight="1">
      <c r="A1937" s="175">
        <f t="shared" si="33"/>
        <v>1937</v>
      </c>
      <c r="B1937" s="171">
        <v>45064</v>
      </c>
      <c r="C1937" s="172" t="s">
        <v>2703</v>
      </c>
      <c r="D1937" s="172" t="s">
        <v>1373</v>
      </c>
      <c r="E1937" s="172" t="s">
        <v>1030</v>
      </c>
      <c r="F1937" s="171">
        <v>45079</v>
      </c>
      <c r="G1937" s="171">
        <v>45108</v>
      </c>
      <c r="H1937" s="173">
        <v>456715</v>
      </c>
      <c r="I1937" s="173">
        <v>456715</v>
      </c>
      <c r="J1937" s="172" t="s">
        <v>5910</v>
      </c>
      <c r="K1937" s="172" t="s">
        <v>5901</v>
      </c>
      <c r="L1937" s="169"/>
    </row>
    <row r="1938" spans="1:12" ht="42.75" customHeight="1">
      <c r="A1938" s="175">
        <f t="shared" si="33"/>
        <v>1938</v>
      </c>
      <c r="B1938" s="166">
        <v>45064</v>
      </c>
      <c r="C1938" s="167" t="s">
        <v>2703</v>
      </c>
      <c r="D1938" s="167" t="s">
        <v>889</v>
      </c>
      <c r="E1938" s="167" t="s">
        <v>745</v>
      </c>
      <c r="F1938" s="166">
        <v>45079</v>
      </c>
      <c r="G1938" s="166">
        <v>45108</v>
      </c>
      <c r="H1938" s="168">
        <v>96904</v>
      </c>
      <c r="I1938" s="168">
        <v>96904</v>
      </c>
      <c r="J1938" s="167" t="s">
        <v>5910</v>
      </c>
      <c r="K1938" s="167" t="s">
        <v>5901</v>
      </c>
      <c r="L1938" s="169"/>
    </row>
    <row r="1939" spans="1:12" ht="42.75" customHeight="1">
      <c r="A1939" s="175">
        <f t="shared" si="33"/>
        <v>1939</v>
      </c>
      <c r="B1939" s="171">
        <v>45064</v>
      </c>
      <c r="C1939" s="172" t="s">
        <v>2703</v>
      </c>
      <c r="D1939" s="172" t="s">
        <v>4995</v>
      </c>
      <c r="E1939" s="172" t="s">
        <v>6157</v>
      </c>
      <c r="F1939" s="171">
        <v>45079</v>
      </c>
      <c r="G1939" s="171">
        <v>45108</v>
      </c>
      <c r="H1939" s="173">
        <v>32860</v>
      </c>
      <c r="I1939" s="173">
        <v>32860</v>
      </c>
      <c r="J1939" s="172" t="s">
        <v>5910</v>
      </c>
      <c r="K1939" s="172" t="s">
        <v>5901</v>
      </c>
      <c r="L1939" s="169"/>
    </row>
    <row r="1940" spans="1:12" ht="42.75" customHeight="1">
      <c r="A1940" s="175">
        <f t="shared" si="33"/>
        <v>1940</v>
      </c>
      <c r="B1940" s="166">
        <v>45064</v>
      </c>
      <c r="C1940" s="167" t="s">
        <v>2703</v>
      </c>
      <c r="D1940" s="167" t="s">
        <v>4703</v>
      </c>
      <c r="E1940" s="167" t="s">
        <v>6158</v>
      </c>
      <c r="F1940" s="166">
        <v>45079</v>
      </c>
      <c r="G1940" s="166">
        <v>45108</v>
      </c>
      <c r="H1940" s="168">
        <v>180000</v>
      </c>
      <c r="I1940" s="168">
        <v>180000</v>
      </c>
      <c r="J1940" s="167" t="s">
        <v>5910</v>
      </c>
      <c r="K1940" s="167" t="s">
        <v>5901</v>
      </c>
      <c r="L1940" s="169"/>
    </row>
    <row r="1941" spans="1:12" ht="42.75" customHeight="1">
      <c r="A1941" s="175">
        <f t="shared" si="33"/>
        <v>1941</v>
      </c>
      <c r="B1941" s="171">
        <v>45064</v>
      </c>
      <c r="C1941" s="172" t="s">
        <v>2703</v>
      </c>
      <c r="D1941" s="172" t="s">
        <v>1316</v>
      </c>
      <c r="E1941" s="172" t="s">
        <v>3175</v>
      </c>
      <c r="F1941" s="171">
        <v>45079</v>
      </c>
      <c r="G1941" s="171">
        <v>45108</v>
      </c>
      <c r="H1941" s="173">
        <v>175549</v>
      </c>
      <c r="I1941" s="173">
        <v>175549</v>
      </c>
      <c r="J1941" s="172" t="s">
        <v>5910</v>
      </c>
      <c r="K1941" s="172" t="s">
        <v>5901</v>
      </c>
      <c r="L1941" s="169"/>
    </row>
    <row r="1942" spans="1:12" ht="42.75" customHeight="1">
      <c r="A1942" s="175">
        <f t="shared" si="33"/>
        <v>1942</v>
      </c>
      <c r="B1942" s="166">
        <v>45064</v>
      </c>
      <c r="C1942" s="167" t="s">
        <v>2703</v>
      </c>
      <c r="D1942" s="167" t="s">
        <v>2998</v>
      </c>
      <c r="E1942" s="167" t="s">
        <v>2830</v>
      </c>
      <c r="F1942" s="166">
        <v>45079</v>
      </c>
      <c r="G1942" s="166">
        <v>45108</v>
      </c>
      <c r="H1942" s="168">
        <v>180186</v>
      </c>
      <c r="I1942" s="168">
        <v>180186</v>
      </c>
      <c r="J1942" s="167" t="s">
        <v>5910</v>
      </c>
      <c r="K1942" s="167" t="s">
        <v>5901</v>
      </c>
      <c r="L1942" s="169"/>
    </row>
    <row r="1943" spans="1:12" ht="42.75" customHeight="1">
      <c r="A1943" s="175">
        <f t="shared" ref="A1943:A2006" si="34">ROW(A1943)</f>
        <v>1943</v>
      </c>
      <c r="B1943" s="171">
        <v>45064</v>
      </c>
      <c r="C1943" s="172" t="s">
        <v>2703</v>
      </c>
      <c r="D1943" s="172" t="s">
        <v>2999</v>
      </c>
      <c r="E1943" s="172" t="s">
        <v>6159</v>
      </c>
      <c r="F1943" s="171">
        <v>45079</v>
      </c>
      <c r="G1943" s="171">
        <v>45108</v>
      </c>
      <c r="H1943" s="173">
        <v>1401168</v>
      </c>
      <c r="I1943" s="173">
        <v>1401168</v>
      </c>
      <c r="J1943" s="172" t="s">
        <v>5910</v>
      </c>
      <c r="K1943" s="172" t="s">
        <v>5901</v>
      </c>
      <c r="L1943" s="169"/>
    </row>
    <row r="1944" spans="1:12" ht="42.75" customHeight="1">
      <c r="A1944" s="175">
        <f t="shared" si="34"/>
        <v>1944</v>
      </c>
      <c r="B1944" s="166">
        <v>45064</v>
      </c>
      <c r="C1944" s="167" t="s">
        <v>2703</v>
      </c>
      <c r="D1944" s="167" t="s">
        <v>4705</v>
      </c>
      <c r="E1944" s="167" t="s">
        <v>6158</v>
      </c>
      <c r="F1944" s="166">
        <v>45079</v>
      </c>
      <c r="G1944" s="166">
        <v>45108</v>
      </c>
      <c r="H1944" s="168">
        <v>180000</v>
      </c>
      <c r="I1944" s="168">
        <v>180000</v>
      </c>
      <c r="J1944" s="167" t="s">
        <v>5910</v>
      </c>
      <c r="K1944" s="167" t="s">
        <v>5901</v>
      </c>
      <c r="L1944" s="169"/>
    </row>
    <row r="1945" spans="1:12" ht="42.75" customHeight="1">
      <c r="A1945" s="175">
        <f t="shared" si="34"/>
        <v>1945</v>
      </c>
      <c r="B1945" s="171">
        <v>45064</v>
      </c>
      <c r="C1945" s="172" t="s">
        <v>2703</v>
      </c>
      <c r="D1945" s="172" t="s">
        <v>1077</v>
      </c>
      <c r="E1945" s="172" t="s">
        <v>6160</v>
      </c>
      <c r="F1945" s="171">
        <v>45079</v>
      </c>
      <c r="G1945" s="171">
        <v>45108</v>
      </c>
      <c r="H1945" s="173">
        <v>263347</v>
      </c>
      <c r="I1945" s="173">
        <v>526694</v>
      </c>
      <c r="J1945" s="172" t="s">
        <v>5910</v>
      </c>
      <c r="K1945" s="172" t="s">
        <v>5901</v>
      </c>
      <c r="L1945" s="169"/>
    </row>
    <row r="1946" spans="1:12" ht="42.75" customHeight="1">
      <c r="A1946" s="175">
        <f t="shared" si="34"/>
        <v>1946</v>
      </c>
      <c r="B1946" s="166">
        <v>45064</v>
      </c>
      <c r="C1946" s="167" t="s">
        <v>2703</v>
      </c>
      <c r="D1946" s="167" t="s">
        <v>5767</v>
      </c>
      <c r="E1946" s="167" t="s">
        <v>6161</v>
      </c>
      <c r="F1946" s="166">
        <v>45079</v>
      </c>
      <c r="G1946" s="166">
        <v>45108</v>
      </c>
      <c r="H1946" s="168">
        <v>34365</v>
      </c>
      <c r="I1946" s="168">
        <v>34365</v>
      </c>
      <c r="J1946" s="167" t="s">
        <v>5910</v>
      </c>
      <c r="K1946" s="167" t="s">
        <v>5901</v>
      </c>
      <c r="L1946" s="169"/>
    </row>
    <row r="1947" spans="1:12" ht="42.75" customHeight="1">
      <c r="A1947" s="175">
        <f t="shared" si="34"/>
        <v>1947</v>
      </c>
      <c r="B1947" s="171">
        <v>45064</v>
      </c>
      <c r="C1947" s="172" t="s">
        <v>2703</v>
      </c>
      <c r="D1947" s="172" t="s">
        <v>4723</v>
      </c>
      <c r="E1947" s="172" t="s">
        <v>6162</v>
      </c>
      <c r="F1947" s="171">
        <v>45079</v>
      </c>
      <c r="G1947" s="171">
        <v>45108</v>
      </c>
      <c r="H1947" s="173">
        <v>25000</v>
      </c>
      <c r="I1947" s="173">
        <v>25000</v>
      </c>
      <c r="J1947" s="172" t="s">
        <v>5910</v>
      </c>
      <c r="K1947" s="172" t="s">
        <v>5901</v>
      </c>
      <c r="L1947" s="169"/>
    </row>
    <row r="1948" spans="1:12" ht="42.75" customHeight="1">
      <c r="A1948" s="175">
        <f t="shared" si="34"/>
        <v>1948</v>
      </c>
      <c r="B1948" s="166">
        <v>45064</v>
      </c>
      <c r="C1948" s="167" t="s">
        <v>2703</v>
      </c>
      <c r="D1948" s="167" t="s">
        <v>4505</v>
      </c>
      <c r="E1948" s="167" t="s">
        <v>6163</v>
      </c>
      <c r="F1948" s="166">
        <v>45079</v>
      </c>
      <c r="G1948" s="166">
        <v>45108</v>
      </c>
      <c r="H1948" s="168">
        <v>285000</v>
      </c>
      <c r="I1948" s="168">
        <v>285000</v>
      </c>
      <c r="J1948" s="167" t="s">
        <v>5910</v>
      </c>
      <c r="K1948" s="167" t="s">
        <v>5901</v>
      </c>
      <c r="L1948" s="169"/>
    </row>
    <row r="1949" spans="1:12" ht="42.75" customHeight="1">
      <c r="A1949" s="175">
        <f t="shared" si="34"/>
        <v>1949</v>
      </c>
      <c r="B1949" s="171">
        <v>45064</v>
      </c>
      <c r="C1949" s="172" t="s">
        <v>2703</v>
      </c>
      <c r="D1949" s="172" t="s">
        <v>4505</v>
      </c>
      <c r="E1949" s="172" t="s">
        <v>6164</v>
      </c>
      <c r="F1949" s="171">
        <v>45079</v>
      </c>
      <c r="G1949" s="171">
        <v>45108</v>
      </c>
      <c r="H1949" s="173">
        <v>274000</v>
      </c>
      <c r="I1949" s="173">
        <v>274000</v>
      </c>
      <c r="J1949" s="172" t="s">
        <v>5910</v>
      </c>
      <c r="K1949" s="172" t="s">
        <v>5901</v>
      </c>
      <c r="L1949" s="169"/>
    </row>
    <row r="1950" spans="1:12" ht="42.75" customHeight="1">
      <c r="A1950" s="175">
        <f t="shared" si="34"/>
        <v>1950</v>
      </c>
      <c r="B1950" s="166">
        <v>45064</v>
      </c>
      <c r="C1950" s="167" t="s">
        <v>2703</v>
      </c>
      <c r="D1950" s="167" t="s">
        <v>2992</v>
      </c>
      <c r="E1950" s="167" t="s">
        <v>6165</v>
      </c>
      <c r="F1950" s="166">
        <v>45079</v>
      </c>
      <c r="G1950" s="166">
        <v>45079</v>
      </c>
      <c r="H1950" s="168">
        <v>55000</v>
      </c>
      <c r="I1950" s="168">
        <v>55000</v>
      </c>
      <c r="J1950" s="167" t="s">
        <v>4557</v>
      </c>
      <c r="K1950" s="167" t="s">
        <v>5901</v>
      </c>
      <c r="L1950" s="169"/>
    </row>
    <row r="1951" spans="1:12" ht="42.75" customHeight="1">
      <c r="A1951" s="175">
        <f t="shared" si="34"/>
        <v>1951</v>
      </c>
      <c r="B1951" s="171">
        <v>45064</v>
      </c>
      <c r="C1951" s="172" t="s">
        <v>2703</v>
      </c>
      <c r="D1951" s="172" t="s">
        <v>5317</v>
      </c>
      <c r="E1951" s="172" t="s">
        <v>6166</v>
      </c>
      <c r="F1951" s="171">
        <v>45079</v>
      </c>
      <c r="G1951" s="171">
        <v>45108</v>
      </c>
      <c r="H1951" s="173">
        <v>45000</v>
      </c>
      <c r="I1951" s="173">
        <v>45000</v>
      </c>
      <c r="J1951" s="172" t="s">
        <v>5910</v>
      </c>
      <c r="K1951" s="172" t="s">
        <v>5901</v>
      </c>
      <c r="L1951" s="169"/>
    </row>
    <row r="1952" spans="1:12" ht="42.75" customHeight="1">
      <c r="A1952" s="175">
        <f t="shared" si="34"/>
        <v>1952</v>
      </c>
      <c r="B1952" s="166">
        <v>45064</v>
      </c>
      <c r="C1952" s="167" t="s">
        <v>1031</v>
      </c>
      <c r="D1952" s="167" t="s">
        <v>5154</v>
      </c>
      <c r="E1952" s="167" t="s">
        <v>5802</v>
      </c>
      <c r="F1952" s="166">
        <v>45079</v>
      </c>
      <c r="G1952" s="166">
        <v>45108</v>
      </c>
      <c r="H1952" s="168">
        <v>337341</v>
      </c>
      <c r="I1952" s="168">
        <v>337341</v>
      </c>
      <c r="J1952" s="167" t="s">
        <v>5910</v>
      </c>
      <c r="K1952" s="167" t="s">
        <v>5901</v>
      </c>
      <c r="L1952" s="169"/>
    </row>
    <row r="1953" spans="1:12" ht="42.75" customHeight="1">
      <c r="A1953" s="175">
        <f t="shared" si="34"/>
        <v>1953</v>
      </c>
      <c r="B1953" s="171">
        <v>45064</v>
      </c>
      <c r="C1953" s="172" t="s">
        <v>387</v>
      </c>
      <c r="D1953" s="172" t="s">
        <v>6167</v>
      </c>
      <c r="E1953" s="172" t="s">
        <v>6168</v>
      </c>
      <c r="F1953" s="171">
        <v>45079</v>
      </c>
      <c r="G1953" s="171">
        <v>45068</v>
      </c>
      <c r="H1953" s="173">
        <v>150000</v>
      </c>
      <c r="I1953" s="173">
        <v>180000</v>
      </c>
      <c r="J1953" s="172" t="s">
        <v>5904</v>
      </c>
      <c r="K1953" s="172" t="s">
        <v>5901</v>
      </c>
      <c r="L1953" s="169"/>
    </row>
    <row r="1954" spans="1:12" ht="42.75" customHeight="1">
      <c r="A1954" s="175">
        <f t="shared" si="34"/>
        <v>1954</v>
      </c>
      <c r="B1954" s="166">
        <v>45064</v>
      </c>
      <c r="C1954" s="167" t="s">
        <v>2334</v>
      </c>
      <c r="D1954" s="167" t="s">
        <v>498</v>
      </c>
      <c r="E1954" s="167" t="s">
        <v>6169</v>
      </c>
      <c r="F1954" s="166">
        <v>45079</v>
      </c>
      <c r="G1954" s="166">
        <v>45079</v>
      </c>
      <c r="H1954" s="168">
        <v>47529</v>
      </c>
      <c r="I1954" s="168">
        <v>47529</v>
      </c>
      <c r="J1954" s="167" t="s">
        <v>5917</v>
      </c>
      <c r="K1954" s="167" t="s">
        <v>5901</v>
      </c>
      <c r="L1954" s="169"/>
    </row>
    <row r="1955" spans="1:12" ht="42.75" customHeight="1">
      <c r="A1955" s="175">
        <f t="shared" si="34"/>
        <v>1955</v>
      </c>
      <c r="B1955" s="171">
        <v>45065</v>
      </c>
      <c r="C1955" s="172" t="s">
        <v>4038</v>
      </c>
      <c r="D1955" s="172" t="s">
        <v>1511</v>
      </c>
      <c r="E1955" s="172" t="s">
        <v>4139</v>
      </c>
      <c r="F1955" s="171">
        <v>45082</v>
      </c>
      <c r="G1955" s="171">
        <v>45087</v>
      </c>
      <c r="H1955" s="173">
        <v>94837</v>
      </c>
      <c r="I1955" s="173">
        <v>94837</v>
      </c>
      <c r="J1955" s="172" t="s">
        <v>5910</v>
      </c>
      <c r="K1955" s="172" t="s">
        <v>5901</v>
      </c>
      <c r="L1955" s="169"/>
    </row>
    <row r="1956" spans="1:12" ht="42.75" customHeight="1">
      <c r="A1956" s="175">
        <f t="shared" si="34"/>
        <v>1956</v>
      </c>
      <c r="B1956" s="166">
        <v>45065</v>
      </c>
      <c r="C1956" s="167" t="s">
        <v>4038</v>
      </c>
      <c r="D1956" s="167" t="s">
        <v>1511</v>
      </c>
      <c r="E1956" s="167" t="s">
        <v>4138</v>
      </c>
      <c r="F1956" s="166">
        <v>45082</v>
      </c>
      <c r="G1956" s="166">
        <v>45087</v>
      </c>
      <c r="H1956" s="168">
        <v>45004</v>
      </c>
      <c r="I1956" s="168">
        <v>45004</v>
      </c>
      <c r="J1956" s="167" t="s">
        <v>5910</v>
      </c>
      <c r="K1956" s="167" t="s">
        <v>5901</v>
      </c>
      <c r="L1956" s="169"/>
    </row>
    <row r="1957" spans="1:12" ht="42.75" customHeight="1">
      <c r="A1957" s="175">
        <f t="shared" si="34"/>
        <v>1957</v>
      </c>
      <c r="B1957" s="171">
        <v>45065</v>
      </c>
      <c r="C1957" s="172" t="s">
        <v>2703</v>
      </c>
      <c r="D1957" s="172" t="s">
        <v>2959</v>
      </c>
      <c r="E1957" s="172" t="s">
        <v>3020</v>
      </c>
      <c r="F1957" s="171">
        <v>45082</v>
      </c>
      <c r="G1957" s="171">
        <v>45108</v>
      </c>
      <c r="H1957" s="173">
        <v>25000</v>
      </c>
      <c r="I1957" s="173">
        <v>25000</v>
      </c>
      <c r="J1957" s="172" t="s">
        <v>5910</v>
      </c>
      <c r="K1957" s="172" t="s">
        <v>5901</v>
      </c>
      <c r="L1957" s="169"/>
    </row>
    <row r="1958" spans="1:12" ht="42.75" customHeight="1">
      <c r="A1958" s="175">
        <f t="shared" si="34"/>
        <v>1958</v>
      </c>
      <c r="B1958" s="166">
        <v>45065</v>
      </c>
      <c r="C1958" s="167" t="s">
        <v>2703</v>
      </c>
      <c r="D1958" s="167" t="s">
        <v>2763</v>
      </c>
      <c r="E1958" s="167" t="s">
        <v>1616</v>
      </c>
      <c r="F1958" s="166">
        <v>45082</v>
      </c>
      <c r="G1958" s="166">
        <v>45108</v>
      </c>
      <c r="H1958" s="168">
        <v>325936</v>
      </c>
      <c r="I1958" s="168">
        <v>325936</v>
      </c>
      <c r="J1958" s="167" t="s">
        <v>5910</v>
      </c>
      <c r="K1958" s="167" t="s">
        <v>5901</v>
      </c>
      <c r="L1958" s="169"/>
    </row>
    <row r="1959" spans="1:12" ht="42.75" customHeight="1">
      <c r="A1959" s="175">
        <f t="shared" si="34"/>
        <v>1959</v>
      </c>
      <c r="B1959" s="171">
        <v>45065</v>
      </c>
      <c r="C1959" s="172" t="s">
        <v>2703</v>
      </c>
      <c r="D1959" s="172" t="s">
        <v>2706</v>
      </c>
      <c r="E1959" s="172" t="s">
        <v>289</v>
      </c>
      <c r="F1959" s="171">
        <v>45082</v>
      </c>
      <c r="G1959" s="171">
        <v>45108</v>
      </c>
      <c r="H1959" s="173">
        <v>392000</v>
      </c>
      <c r="I1959" s="173">
        <v>392000</v>
      </c>
      <c r="J1959" s="172" t="s">
        <v>5910</v>
      </c>
      <c r="K1959" s="172" t="s">
        <v>5901</v>
      </c>
      <c r="L1959" s="169"/>
    </row>
    <row r="1960" spans="1:12" ht="42.75" customHeight="1">
      <c r="A1960" s="175">
        <f t="shared" si="34"/>
        <v>1960</v>
      </c>
      <c r="B1960" s="166">
        <v>45065</v>
      </c>
      <c r="C1960" s="167" t="s">
        <v>2703</v>
      </c>
      <c r="D1960" s="167" t="s">
        <v>2961</v>
      </c>
      <c r="E1960" s="167" t="s">
        <v>3020</v>
      </c>
      <c r="F1960" s="166">
        <v>45082</v>
      </c>
      <c r="G1960" s="166">
        <v>45108</v>
      </c>
      <c r="H1960" s="168">
        <v>25000</v>
      </c>
      <c r="I1960" s="168">
        <v>25000</v>
      </c>
      <c r="J1960" s="167" t="s">
        <v>5910</v>
      </c>
      <c r="K1960" s="167" t="s">
        <v>5901</v>
      </c>
      <c r="L1960" s="169"/>
    </row>
    <row r="1961" spans="1:12" ht="42.75" customHeight="1">
      <c r="A1961" s="175">
        <f t="shared" si="34"/>
        <v>1961</v>
      </c>
      <c r="B1961" s="171">
        <v>45065</v>
      </c>
      <c r="C1961" s="172" t="s">
        <v>2703</v>
      </c>
      <c r="D1961" s="172" t="s">
        <v>137</v>
      </c>
      <c r="E1961" s="172" t="s">
        <v>2982</v>
      </c>
      <c r="F1961" s="171">
        <v>45082</v>
      </c>
      <c r="G1961" s="171">
        <v>45108</v>
      </c>
      <c r="H1961" s="173">
        <v>25000</v>
      </c>
      <c r="I1961" s="173">
        <v>25000</v>
      </c>
      <c r="J1961" s="172" t="s">
        <v>5902</v>
      </c>
      <c r="K1961" s="172" t="s">
        <v>5901</v>
      </c>
      <c r="L1961" s="169"/>
    </row>
    <row r="1962" spans="1:12" ht="42.75" customHeight="1">
      <c r="A1962" s="175">
        <f t="shared" si="34"/>
        <v>1962</v>
      </c>
      <c r="B1962" s="166">
        <v>45065</v>
      </c>
      <c r="C1962" s="167" t="s">
        <v>2334</v>
      </c>
      <c r="D1962" s="167" t="s">
        <v>1104</v>
      </c>
      <c r="E1962" s="167" t="s">
        <v>6170</v>
      </c>
      <c r="F1962" s="166">
        <v>45082</v>
      </c>
      <c r="G1962" s="166">
        <v>45082</v>
      </c>
      <c r="H1962" s="168">
        <v>41400</v>
      </c>
      <c r="I1962" s="168">
        <v>41400</v>
      </c>
      <c r="J1962" s="167" t="s">
        <v>5955</v>
      </c>
      <c r="K1962" s="167" t="s">
        <v>5901</v>
      </c>
      <c r="L1962" s="169"/>
    </row>
    <row r="1963" spans="1:12" ht="42.75" customHeight="1">
      <c r="A1963" s="175">
        <f t="shared" si="34"/>
        <v>1963</v>
      </c>
      <c r="B1963" s="171">
        <v>45065</v>
      </c>
      <c r="C1963" s="172" t="s">
        <v>1888</v>
      </c>
      <c r="D1963" s="172" t="s">
        <v>6171</v>
      </c>
      <c r="E1963" s="172" t="s">
        <v>265</v>
      </c>
      <c r="F1963" s="171">
        <v>45082</v>
      </c>
      <c r="G1963" s="171">
        <v>44744</v>
      </c>
      <c r="H1963" s="173">
        <v>27000</v>
      </c>
      <c r="I1963" s="173">
        <v>45000</v>
      </c>
      <c r="J1963" s="172" t="s">
        <v>5900</v>
      </c>
      <c r="K1963" s="172" t="s">
        <v>5901</v>
      </c>
      <c r="L1963" s="169"/>
    </row>
    <row r="1964" spans="1:12" ht="42.75" customHeight="1">
      <c r="A1964" s="175">
        <f t="shared" si="34"/>
        <v>1964</v>
      </c>
      <c r="B1964" s="166">
        <v>45065</v>
      </c>
      <c r="C1964" s="167" t="s">
        <v>1400</v>
      </c>
      <c r="D1964" s="167" t="s">
        <v>340</v>
      </c>
      <c r="E1964" s="167" t="s">
        <v>6172</v>
      </c>
      <c r="F1964" s="166">
        <v>45082</v>
      </c>
      <c r="G1964" s="166">
        <v>45065</v>
      </c>
      <c r="H1964" s="168">
        <v>25000</v>
      </c>
      <c r="I1964" s="168">
        <v>35000</v>
      </c>
      <c r="J1964" s="167" t="s">
        <v>5900</v>
      </c>
      <c r="K1964" s="167" t="s">
        <v>5901</v>
      </c>
      <c r="L1964" s="169"/>
    </row>
    <row r="1965" spans="1:12" ht="42.75" customHeight="1">
      <c r="A1965" s="175">
        <f t="shared" si="34"/>
        <v>1965</v>
      </c>
      <c r="B1965" s="171">
        <v>45065</v>
      </c>
      <c r="C1965" s="172" t="s">
        <v>1400</v>
      </c>
      <c r="D1965" s="172" t="s">
        <v>76</v>
      </c>
      <c r="E1965" s="172" t="s">
        <v>6173</v>
      </c>
      <c r="F1965" s="171">
        <v>45082</v>
      </c>
      <c r="G1965" s="171">
        <v>45108</v>
      </c>
      <c r="H1965" s="173">
        <v>119520</v>
      </c>
      <c r="I1965" s="173">
        <v>120500</v>
      </c>
      <c r="J1965" s="172" t="s">
        <v>5910</v>
      </c>
      <c r="K1965" s="172" t="s">
        <v>5901</v>
      </c>
      <c r="L1965" s="169"/>
    </row>
    <row r="1966" spans="1:12" ht="42.75" customHeight="1">
      <c r="A1966" s="175">
        <f t="shared" si="34"/>
        <v>1966</v>
      </c>
      <c r="B1966" s="166">
        <v>45065</v>
      </c>
      <c r="C1966" s="167" t="s">
        <v>1400</v>
      </c>
      <c r="D1966" s="167" t="s">
        <v>6174</v>
      </c>
      <c r="E1966" s="167" t="s">
        <v>6175</v>
      </c>
      <c r="F1966" s="166">
        <v>45082</v>
      </c>
      <c r="G1966" s="166">
        <v>45108</v>
      </c>
      <c r="H1966" s="168">
        <v>30900</v>
      </c>
      <c r="I1966" s="168">
        <v>45600</v>
      </c>
      <c r="J1966" s="167" t="s">
        <v>5955</v>
      </c>
      <c r="K1966" s="167" t="s">
        <v>5901</v>
      </c>
      <c r="L1966" s="169"/>
    </row>
    <row r="1967" spans="1:12" ht="42.75" customHeight="1">
      <c r="A1967" s="175">
        <f t="shared" si="34"/>
        <v>1967</v>
      </c>
      <c r="B1967" s="171">
        <v>45065</v>
      </c>
      <c r="C1967" s="172" t="s">
        <v>1400</v>
      </c>
      <c r="D1967" s="172" t="s">
        <v>62</v>
      </c>
      <c r="E1967" s="172" t="s">
        <v>6176</v>
      </c>
      <c r="F1967" s="171">
        <v>45082</v>
      </c>
      <c r="G1967" s="171">
        <v>45108</v>
      </c>
      <c r="H1967" s="173">
        <v>321564</v>
      </c>
      <c r="I1967" s="173">
        <v>335964</v>
      </c>
      <c r="J1967" s="172" t="s">
        <v>5910</v>
      </c>
      <c r="K1967" s="172" t="s">
        <v>5901</v>
      </c>
      <c r="L1967" s="169"/>
    </row>
    <row r="1968" spans="1:12" ht="42.75" customHeight="1">
      <c r="A1968" s="175">
        <f t="shared" si="34"/>
        <v>1968</v>
      </c>
      <c r="B1968" s="166">
        <v>45065</v>
      </c>
      <c r="C1968" s="167" t="s">
        <v>1400</v>
      </c>
      <c r="D1968" s="167" t="s">
        <v>1027</v>
      </c>
      <c r="E1968" s="167" t="s">
        <v>6177</v>
      </c>
      <c r="F1968" s="166">
        <v>45082</v>
      </c>
      <c r="G1968" s="166">
        <v>45108</v>
      </c>
      <c r="H1968" s="168">
        <v>68000</v>
      </c>
      <c r="I1968" s="168">
        <v>71000</v>
      </c>
      <c r="J1968" s="167" t="s">
        <v>5910</v>
      </c>
      <c r="K1968" s="167" t="s">
        <v>5901</v>
      </c>
      <c r="L1968" s="169"/>
    </row>
    <row r="1969" spans="1:12" ht="42.75" customHeight="1">
      <c r="A1969" s="175">
        <f t="shared" si="34"/>
        <v>1969</v>
      </c>
      <c r="B1969" s="171">
        <v>45065</v>
      </c>
      <c r="C1969" s="172" t="s">
        <v>1400</v>
      </c>
      <c r="D1969" s="172" t="s">
        <v>765</v>
      </c>
      <c r="E1969" s="172" t="s">
        <v>6178</v>
      </c>
      <c r="F1969" s="171">
        <v>45082</v>
      </c>
      <c r="G1969" s="171">
        <v>45139</v>
      </c>
      <c r="H1969" s="173">
        <v>100000</v>
      </c>
      <c r="I1969" s="173">
        <v>330000</v>
      </c>
      <c r="J1969" s="172" t="s">
        <v>5910</v>
      </c>
      <c r="K1969" s="172" t="s">
        <v>5901</v>
      </c>
      <c r="L1969" s="169"/>
    </row>
    <row r="1970" spans="1:12" ht="42.75" customHeight="1">
      <c r="A1970" s="175">
        <f t="shared" si="34"/>
        <v>1970</v>
      </c>
      <c r="B1970" s="166">
        <v>45065</v>
      </c>
      <c r="C1970" s="167" t="s">
        <v>1890</v>
      </c>
      <c r="D1970" s="167" t="s">
        <v>2265</v>
      </c>
      <c r="E1970" s="167" t="s">
        <v>5925</v>
      </c>
      <c r="F1970" s="166">
        <v>45082</v>
      </c>
      <c r="G1970" s="166">
        <v>45083</v>
      </c>
      <c r="H1970" s="168">
        <v>185000</v>
      </c>
      <c r="I1970" s="168">
        <v>235000</v>
      </c>
      <c r="J1970" s="167" t="s">
        <v>5910</v>
      </c>
      <c r="K1970" s="167" t="s">
        <v>5901</v>
      </c>
      <c r="L1970" s="169"/>
    </row>
    <row r="1971" spans="1:12" ht="42.75" customHeight="1">
      <c r="A1971" s="175">
        <f t="shared" si="34"/>
        <v>1971</v>
      </c>
      <c r="B1971" s="171">
        <v>45065</v>
      </c>
      <c r="C1971" s="172" t="s">
        <v>1400</v>
      </c>
      <c r="D1971" s="172" t="s">
        <v>340</v>
      </c>
      <c r="E1971" s="172" t="s">
        <v>6178</v>
      </c>
      <c r="F1971" s="171">
        <v>45082</v>
      </c>
      <c r="G1971" s="171">
        <v>45108</v>
      </c>
      <c r="H1971" s="173">
        <v>100000</v>
      </c>
      <c r="I1971" s="173">
        <v>330000</v>
      </c>
      <c r="J1971" s="172" t="s">
        <v>4557</v>
      </c>
      <c r="K1971" s="172" t="s">
        <v>5901</v>
      </c>
      <c r="L1971" s="169"/>
    </row>
    <row r="1972" spans="1:12" ht="42.75" customHeight="1">
      <c r="A1972" s="175">
        <f t="shared" si="34"/>
        <v>1972</v>
      </c>
      <c r="B1972" s="166">
        <v>45065</v>
      </c>
      <c r="C1972" s="167" t="s">
        <v>1400</v>
      </c>
      <c r="D1972" s="167" t="s">
        <v>1473</v>
      </c>
      <c r="E1972" s="167" t="s">
        <v>6179</v>
      </c>
      <c r="F1972" s="166">
        <v>45082</v>
      </c>
      <c r="G1972" s="166">
        <v>45079</v>
      </c>
      <c r="H1972" s="168">
        <v>51569.1</v>
      </c>
      <c r="I1972" s="168">
        <v>65233.8</v>
      </c>
      <c r="J1972" s="167" t="s">
        <v>4557</v>
      </c>
      <c r="K1972" s="167" t="s">
        <v>5901</v>
      </c>
      <c r="L1972" s="169"/>
    </row>
    <row r="1973" spans="1:12" ht="42.75" customHeight="1">
      <c r="A1973" s="175">
        <f t="shared" si="34"/>
        <v>1973</v>
      </c>
      <c r="B1973" s="171">
        <v>45065</v>
      </c>
      <c r="C1973" s="172" t="s">
        <v>1400</v>
      </c>
      <c r="D1973" s="172" t="s">
        <v>6180</v>
      </c>
      <c r="E1973" s="172" t="s">
        <v>6181</v>
      </c>
      <c r="F1973" s="171">
        <v>45082</v>
      </c>
      <c r="G1973" s="171">
        <v>45079</v>
      </c>
      <c r="H1973" s="173">
        <v>49451.3</v>
      </c>
      <c r="I1973" s="173">
        <v>57162</v>
      </c>
      <c r="J1973" s="172" t="s">
        <v>4557</v>
      </c>
      <c r="K1973" s="172" t="s">
        <v>5901</v>
      </c>
      <c r="L1973" s="169"/>
    </row>
    <row r="1974" spans="1:12" ht="42.75" customHeight="1">
      <c r="A1974" s="175">
        <f t="shared" si="34"/>
        <v>1974</v>
      </c>
      <c r="B1974" s="166">
        <v>45068</v>
      </c>
      <c r="C1974" s="167" t="s">
        <v>4178</v>
      </c>
      <c r="D1974" s="167" t="s">
        <v>192</v>
      </c>
      <c r="E1974" s="167" t="s">
        <v>5431</v>
      </c>
      <c r="F1974" s="166">
        <v>45083</v>
      </c>
      <c r="G1974" s="166">
        <v>45108</v>
      </c>
      <c r="H1974" s="168">
        <v>100000</v>
      </c>
      <c r="I1974" s="168">
        <v>200000</v>
      </c>
      <c r="J1974" s="167" t="s">
        <v>5910</v>
      </c>
      <c r="K1974" s="167" t="s">
        <v>5901</v>
      </c>
      <c r="L1974" s="169"/>
    </row>
    <row r="1975" spans="1:12" ht="42.75" customHeight="1">
      <c r="A1975" s="175">
        <f t="shared" si="34"/>
        <v>1975</v>
      </c>
      <c r="B1975" s="171">
        <v>45068</v>
      </c>
      <c r="C1975" s="172" t="s">
        <v>2703</v>
      </c>
      <c r="D1975" s="172" t="s">
        <v>156</v>
      </c>
      <c r="E1975" s="172" t="s">
        <v>6114</v>
      </c>
      <c r="F1975" s="171">
        <v>45083</v>
      </c>
      <c r="G1975" s="171">
        <v>45247</v>
      </c>
      <c r="H1975" s="173">
        <v>235378</v>
      </c>
      <c r="I1975" s="173">
        <v>235378</v>
      </c>
      <c r="J1975" s="172" t="s">
        <v>4557</v>
      </c>
      <c r="K1975" s="172" t="s">
        <v>5901</v>
      </c>
      <c r="L1975" s="169"/>
    </row>
    <row r="1976" spans="1:12" ht="42.75" customHeight="1">
      <c r="A1976" s="175">
        <f t="shared" si="34"/>
        <v>1976</v>
      </c>
      <c r="B1976" s="166">
        <v>45068</v>
      </c>
      <c r="C1976" s="167" t="s">
        <v>1774</v>
      </c>
      <c r="D1976" s="167" t="s">
        <v>569</v>
      </c>
      <c r="E1976" s="167" t="s">
        <v>6182</v>
      </c>
      <c r="F1976" s="166">
        <v>45083</v>
      </c>
      <c r="G1976" s="166">
        <v>45107</v>
      </c>
      <c r="H1976" s="168">
        <v>25000</v>
      </c>
      <c r="I1976" s="168">
        <v>120000</v>
      </c>
      <c r="J1976" s="167" t="s">
        <v>5910</v>
      </c>
      <c r="K1976" s="167" t="s">
        <v>5901</v>
      </c>
      <c r="L1976" s="169"/>
    </row>
    <row r="1977" spans="1:12" ht="42.75" customHeight="1">
      <c r="A1977" s="175">
        <f t="shared" si="34"/>
        <v>1977</v>
      </c>
      <c r="B1977" s="171">
        <v>45068</v>
      </c>
      <c r="C1977" s="172" t="s">
        <v>4268</v>
      </c>
      <c r="D1977" s="172" t="s">
        <v>76</v>
      </c>
      <c r="E1977" s="172" t="s">
        <v>6183</v>
      </c>
      <c r="F1977" s="171">
        <v>45083</v>
      </c>
      <c r="G1977" s="171">
        <v>45108</v>
      </c>
      <c r="H1977" s="173">
        <v>63000</v>
      </c>
      <c r="I1977" s="173">
        <v>73000</v>
      </c>
      <c r="J1977" s="172" t="s">
        <v>5910</v>
      </c>
      <c r="K1977" s="172" t="s">
        <v>5901</v>
      </c>
      <c r="L1977" s="169"/>
    </row>
    <row r="1978" spans="1:12" ht="42.75" customHeight="1">
      <c r="A1978" s="175">
        <f t="shared" si="34"/>
        <v>1978</v>
      </c>
      <c r="B1978" s="166">
        <v>45068</v>
      </c>
      <c r="C1978" s="167" t="s">
        <v>4268</v>
      </c>
      <c r="D1978" s="167" t="s">
        <v>76</v>
      </c>
      <c r="E1978" s="167" t="s">
        <v>1030</v>
      </c>
      <c r="F1978" s="166">
        <v>45083</v>
      </c>
      <c r="G1978" s="166">
        <v>45108</v>
      </c>
      <c r="H1978" s="168">
        <v>132000</v>
      </c>
      <c r="I1978" s="168">
        <v>150000</v>
      </c>
      <c r="J1978" s="167" t="s">
        <v>5910</v>
      </c>
      <c r="K1978" s="167" t="s">
        <v>5901</v>
      </c>
      <c r="L1978" s="169"/>
    </row>
    <row r="1979" spans="1:12" ht="42.75" customHeight="1">
      <c r="A1979" s="175">
        <f t="shared" si="34"/>
        <v>1979</v>
      </c>
      <c r="B1979" s="171">
        <v>45068</v>
      </c>
      <c r="C1979" s="172" t="s">
        <v>3828</v>
      </c>
      <c r="D1979" s="172" t="s">
        <v>3214</v>
      </c>
      <c r="E1979" s="172" t="s">
        <v>6184</v>
      </c>
      <c r="F1979" s="171">
        <v>45083</v>
      </c>
      <c r="G1979" s="171">
        <v>45139</v>
      </c>
      <c r="H1979" s="173">
        <v>25000</v>
      </c>
      <c r="I1979" s="173">
        <v>75000</v>
      </c>
      <c r="J1979" s="172" t="s">
        <v>5910</v>
      </c>
      <c r="K1979" s="172" t="s">
        <v>5901</v>
      </c>
      <c r="L1979" s="169"/>
    </row>
    <row r="1980" spans="1:12" ht="42.75" customHeight="1">
      <c r="A1980" s="175">
        <f t="shared" si="34"/>
        <v>1980</v>
      </c>
      <c r="B1980" s="166">
        <v>45068</v>
      </c>
      <c r="C1980" s="167" t="s">
        <v>3975</v>
      </c>
      <c r="D1980" s="167" t="s">
        <v>630</v>
      </c>
      <c r="E1980" s="167" t="s">
        <v>431</v>
      </c>
      <c r="F1980" s="166">
        <v>45083</v>
      </c>
      <c r="G1980" s="166">
        <v>45108</v>
      </c>
      <c r="H1980" s="168">
        <v>44000</v>
      </c>
      <c r="I1980" s="168">
        <v>60000</v>
      </c>
      <c r="J1980" s="167" t="s">
        <v>5955</v>
      </c>
      <c r="K1980" s="167" t="s">
        <v>5901</v>
      </c>
      <c r="L1980" s="169"/>
    </row>
    <row r="1981" spans="1:12" ht="42.75" customHeight="1">
      <c r="A1981" s="175">
        <f t="shared" si="34"/>
        <v>1981</v>
      </c>
      <c r="B1981" s="171">
        <v>45069</v>
      </c>
      <c r="C1981" s="172" t="s">
        <v>1888</v>
      </c>
      <c r="D1981" s="172" t="s">
        <v>55</v>
      </c>
      <c r="E1981" s="172" t="s">
        <v>867</v>
      </c>
      <c r="F1981" s="171">
        <v>45084</v>
      </c>
      <c r="G1981" s="171">
        <v>45108</v>
      </c>
      <c r="H1981" s="173">
        <v>48000</v>
      </c>
      <c r="I1981" s="173">
        <v>100000</v>
      </c>
      <c r="J1981" s="172" t="s">
        <v>5902</v>
      </c>
      <c r="K1981" s="172" t="s">
        <v>5901</v>
      </c>
      <c r="L1981" s="169"/>
    </row>
    <row r="1982" spans="1:12" ht="42.75" customHeight="1">
      <c r="A1982" s="175">
        <f t="shared" si="34"/>
        <v>1982</v>
      </c>
      <c r="B1982" s="166">
        <v>45069</v>
      </c>
      <c r="C1982" s="167" t="s">
        <v>1888</v>
      </c>
      <c r="D1982" s="167" t="s">
        <v>5119</v>
      </c>
      <c r="E1982" s="167" t="s">
        <v>6185</v>
      </c>
      <c r="F1982" s="166">
        <v>45084</v>
      </c>
      <c r="G1982" s="166">
        <v>45108</v>
      </c>
      <c r="H1982" s="168">
        <v>45000</v>
      </c>
      <c r="I1982" s="168">
        <v>100000</v>
      </c>
      <c r="J1982" s="167" t="s">
        <v>5902</v>
      </c>
      <c r="K1982" s="167" t="s">
        <v>5901</v>
      </c>
      <c r="L1982" s="169"/>
    </row>
    <row r="1983" spans="1:12" ht="42.75" customHeight="1">
      <c r="A1983" s="175">
        <f t="shared" si="34"/>
        <v>1983</v>
      </c>
      <c r="B1983" s="171">
        <v>45069</v>
      </c>
      <c r="C1983" s="172" t="s">
        <v>1888</v>
      </c>
      <c r="D1983" s="172" t="s">
        <v>35</v>
      </c>
      <c r="E1983" s="172" t="s">
        <v>6186</v>
      </c>
      <c r="F1983" s="171">
        <v>45084</v>
      </c>
      <c r="G1983" s="171">
        <v>45108</v>
      </c>
      <c r="H1983" s="173">
        <v>60000</v>
      </c>
      <c r="I1983" s="173">
        <v>110000</v>
      </c>
      <c r="J1983" s="172" t="s">
        <v>5902</v>
      </c>
      <c r="K1983" s="172" t="s">
        <v>5901</v>
      </c>
      <c r="L1983" s="169"/>
    </row>
    <row r="1984" spans="1:12" ht="42.75" customHeight="1">
      <c r="A1984" s="175">
        <f t="shared" si="34"/>
        <v>1984</v>
      </c>
      <c r="B1984" s="166">
        <v>45069</v>
      </c>
      <c r="C1984" s="167" t="s">
        <v>1888</v>
      </c>
      <c r="D1984" s="167" t="s">
        <v>164</v>
      </c>
      <c r="E1984" s="167" t="s">
        <v>431</v>
      </c>
      <c r="F1984" s="166">
        <v>45084</v>
      </c>
      <c r="G1984" s="166">
        <v>45108</v>
      </c>
      <c r="H1984" s="168">
        <v>25000</v>
      </c>
      <c r="I1984" s="168">
        <v>45000</v>
      </c>
      <c r="J1984" s="167" t="s">
        <v>5955</v>
      </c>
      <c r="K1984" s="167" t="s">
        <v>5901</v>
      </c>
      <c r="L1984" s="169"/>
    </row>
    <row r="1985" spans="1:12" ht="42.75" customHeight="1">
      <c r="A1985" s="175">
        <f t="shared" si="34"/>
        <v>1985</v>
      </c>
      <c r="B1985" s="171">
        <v>45069</v>
      </c>
      <c r="C1985" s="172" t="s">
        <v>1665</v>
      </c>
      <c r="D1985" s="172" t="s">
        <v>2681</v>
      </c>
      <c r="E1985" s="172" t="s">
        <v>6187</v>
      </c>
      <c r="F1985" s="171">
        <v>45084</v>
      </c>
      <c r="G1985" s="171">
        <v>45085</v>
      </c>
      <c r="H1985" s="173">
        <v>75000</v>
      </c>
      <c r="I1985" s="173">
        <v>80000</v>
      </c>
      <c r="J1985" s="172" t="s">
        <v>4557</v>
      </c>
      <c r="K1985" s="172" t="s">
        <v>5901</v>
      </c>
      <c r="L1985" s="169"/>
    </row>
    <row r="1986" spans="1:12" ht="42.75" customHeight="1">
      <c r="A1986" s="175">
        <f t="shared" si="34"/>
        <v>1986</v>
      </c>
      <c r="B1986" s="166">
        <v>45069</v>
      </c>
      <c r="C1986" s="167" t="s">
        <v>500</v>
      </c>
      <c r="D1986" s="167" t="s">
        <v>569</v>
      </c>
      <c r="E1986" s="167" t="s">
        <v>4208</v>
      </c>
      <c r="F1986" s="166">
        <v>45084</v>
      </c>
      <c r="G1986" s="166">
        <v>45108</v>
      </c>
      <c r="H1986" s="168">
        <v>25000</v>
      </c>
      <c r="I1986" s="168">
        <v>45000</v>
      </c>
      <c r="J1986" s="167" t="s">
        <v>5910</v>
      </c>
      <c r="K1986" s="167" t="s">
        <v>5901</v>
      </c>
      <c r="L1986" s="169"/>
    </row>
    <row r="1987" spans="1:12" ht="42.75" customHeight="1">
      <c r="A1987" s="175">
        <f t="shared" si="34"/>
        <v>1987</v>
      </c>
      <c r="B1987" s="171">
        <v>45069</v>
      </c>
      <c r="C1987" s="172" t="s">
        <v>1665</v>
      </c>
      <c r="D1987" s="172" t="s">
        <v>1715</v>
      </c>
      <c r="E1987" s="172" t="s">
        <v>6188</v>
      </c>
      <c r="F1987" s="171">
        <v>45084</v>
      </c>
      <c r="G1987" s="171">
        <v>45075</v>
      </c>
      <c r="H1987" s="173">
        <v>190000</v>
      </c>
      <c r="I1987" s="173">
        <v>190000</v>
      </c>
      <c r="J1987" s="172" t="s">
        <v>5910</v>
      </c>
      <c r="K1987" s="172" t="s">
        <v>5901</v>
      </c>
      <c r="L1987" s="169"/>
    </row>
    <row r="1988" spans="1:12" ht="42.75" customHeight="1">
      <c r="A1988" s="175">
        <f t="shared" si="34"/>
        <v>1988</v>
      </c>
      <c r="B1988" s="166">
        <v>45069</v>
      </c>
      <c r="C1988" s="167" t="s">
        <v>1665</v>
      </c>
      <c r="D1988" s="167" t="s">
        <v>6189</v>
      </c>
      <c r="E1988" s="167" t="s">
        <v>815</v>
      </c>
      <c r="F1988" s="166">
        <v>45084</v>
      </c>
      <c r="G1988" s="166">
        <v>45075</v>
      </c>
      <c r="H1988" s="168">
        <v>135000</v>
      </c>
      <c r="I1988" s="168">
        <v>150000</v>
      </c>
      <c r="J1988" s="167" t="s">
        <v>5910</v>
      </c>
      <c r="K1988" s="167" t="s">
        <v>5901</v>
      </c>
      <c r="L1988" s="169"/>
    </row>
    <row r="1989" spans="1:12" ht="42.75" customHeight="1">
      <c r="A1989" s="175">
        <f t="shared" si="34"/>
        <v>1989</v>
      </c>
      <c r="B1989" s="171">
        <v>45069</v>
      </c>
      <c r="C1989" s="172" t="s">
        <v>1665</v>
      </c>
      <c r="D1989" s="172" t="s">
        <v>35</v>
      </c>
      <c r="E1989" s="172" t="s">
        <v>5822</v>
      </c>
      <c r="F1989" s="171">
        <v>45084</v>
      </c>
      <c r="G1989" s="171">
        <v>45075</v>
      </c>
      <c r="H1989" s="173">
        <v>100000</v>
      </c>
      <c r="I1989" s="173">
        <v>150000</v>
      </c>
      <c r="J1989" s="172" t="s">
        <v>5902</v>
      </c>
      <c r="K1989" s="172" t="s">
        <v>5901</v>
      </c>
      <c r="L1989" s="169"/>
    </row>
    <row r="1990" spans="1:12" ht="42.75" customHeight="1">
      <c r="A1990" s="175">
        <f t="shared" si="34"/>
        <v>1990</v>
      </c>
      <c r="B1990" s="166">
        <v>45069</v>
      </c>
      <c r="C1990" s="167" t="s">
        <v>1665</v>
      </c>
      <c r="D1990" s="167" t="s">
        <v>137</v>
      </c>
      <c r="E1990" s="167" t="s">
        <v>6190</v>
      </c>
      <c r="F1990" s="166">
        <v>45084</v>
      </c>
      <c r="G1990" s="166">
        <v>45075</v>
      </c>
      <c r="H1990" s="168">
        <v>100000</v>
      </c>
      <c r="I1990" s="168">
        <v>150000</v>
      </c>
      <c r="J1990" s="167" t="s">
        <v>5902</v>
      </c>
      <c r="K1990" s="167" t="s">
        <v>5901</v>
      </c>
      <c r="L1990" s="169"/>
    </row>
    <row r="1991" spans="1:12" ht="42.75" customHeight="1">
      <c r="A1991" s="175">
        <f t="shared" si="34"/>
        <v>1991</v>
      </c>
      <c r="B1991" s="171">
        <v>45069</v>
      </c>
      <c r="C1991" s="172" t="s">
        <v>1665</v>
      </c>
      <c r="D1991" s="172" t="s">
        <v>498</v>
      </c>
      <c r="E1991" s="172" t="s">
        <v>1693</v>
      </c>
      <c r="F1991" s="171">
        <v>45084</v>
      </c>
      <c r="G1991" s="171">
        <v>45075</v>
      </c>
      <c r="H1991" s="173">
        <v>150000</v>
      </c>
      <c r="I1991" s="173">
        <v>300000</v>
      </c>
      <c r="J1991" s="172" t="s">
        <v>5910</v>
      </c>
      <c r="K1991" s="172" t="s">
        <v>5901</v>
      </c>
      <c r="L1991" s="169"/>
    </row>
    <row r="1992" spans="1:12" ht="42.75" customHeight="1">
      <c r="A1992" s="175">
        <f t="shared" si="34"/>
        <v>1992</v>
      </c>
      <c r="B1992" s="166">
        <v>45069</v>
      </c>
      <c r="C1992" s="167" t="s">
        <v>1665</v>
      </c>
      <c r="D1992" s="167" t="s">
        <v>6191</v>
      </c>
      <c r="E1992" s="167" t="s">
        <v>815</v>
      </c>
      <c r="F1992" s="166">
        <v>45084</v>
      </c>
      <c r="G1992" s="166">
        <v>45075</v>
      </c>
      <c r="H1992" s="168">
        <v>25000</v>
      </c>
      <c r="I1992" s="168">
        <v>30000</v>
      </c>
      <c r="J1992" s="167" t="s">
        <v>5910</v>
      </c>
      <c r="K1992" s="167" t="s">
        <v>5901</v>
      </c>
      <c r="L1992" s="169"/>
    </row>
    <row r="1993" spans="1:12" ht="42.75" customHeight="1">
      <c r="A1993" s="175">
        <f t="shared" si="34"/>
        <v>1993</v>
      </c>
      <c r="B1993" s="171">
        <v>45069</v>
      </c>
      <c r="C1993" s="172" t="s">
        <v>1665</v>
      </c>
      <c r="D1993" s="172" t="s">
        <v>6192</v>
      </c>
      <c r="E1993" s="172" t="s">
        <v>6193</v>
      </c>
      <c r="F1993" s="171">
        <v>45084</v>
      </c>
      <c r="G1993" s="171">
        <v>45075</v>
      </c>
      <c r="H1993" s="173">
        <v>60000</v>
      </c>
      <c r="I1993" s="173">
        <v>65000</v>
      </c>
      <c r="J1993" s="172" t="s">
        <v>5910</v>
      </c>
      <c r="K1993" s="172" t="s">
        <v>5901</v>
      </c>
      <c r="L1993" s="169"/>
    </row>
    <row r="1994" spans="1:12" ht="42.75" customHeight="1">
      <c r="A1994" s="175">
        <f t="shared" si="34"/>
        <v>1994</v>
      </c>
      <c r="B1994" s="166">
        <v>45069</v>
      </c>
      <c r="C1994" s="167" t="s">
        <v>1665</v>
      </c>
      <c r="D1994" s="167" t="s">
        <v>6194</v>
      </c>
      <c r="E1994" s="167" t="s">
        <v>6195</v>
      </c>
      <c r="F1994" s="166">
        <v>45084</v>
      </c>
      <c r="G1994" s="166">
        <v>45075</v>
      </c>
      <c r="H1994" s="168">
        <v>65000</v>
      </c>
      <c r="I1994" s="168">
        <v>70000</v>
      </c>
      <c r="J1994" s="167" t="s">
        <v>5902</v>
      </c>
      <c r="K1994" s="167" t="s">
        <v>5901</v>
      </c>
      <c r="L1994" s="169"/>
    </row>
    <row r="1995" spans="1:12" ht="42.75" customHeight="1">
      <c r="A1995" s="175">
        <f t="shared" si="34"/>
        <v>1995</v>
      </c>
      <c r="B1995" s="171">
        <v>45069</v>
      </c>
      <c r="C1995" s="172" t="s">
        <v>2703</v>
      </c>
      <c r="D1995" s="172" t="s">
        <v>97</v>
      </c>
      <c r="E1995" s="172" t="s">
        <v>6196</v>
      </c>
      <c r="F1995" s="171">
        <v>45085</v>
      </c>
      <c r="G1995" s="171">
        <v>45108</v>
      </c>
      <c r="H1995" s="173">
        <v>84000</v>
      </c>
      <c r="I1995" s="173">
        <v>84000</v>
      </c>
      <c r="J1995" s="172" t="s">
        <v>5910</v>
      </c>
      <c r="K1995" s="172" t="s">
        <v>5901</v>
      </c>
      <c r="L1995" s="169"/>
    </row>
    <row r="1996" spans="1:12" ht="42.75" customHeight="1">
      <c r="A1996" s="175">
        <f t="shared" si="34"/>
        <v>1996</v>
      </c>
      <c r="B1996" s="166">
        <v>45070</v>
      </c>
      <c r="C1996" s="167" t="s">
        <v>2703</v>
      </c>
      <c r="D1996" s="167" t="s">
        <v>259</v>
      </c>
      <c r="E1996" s="167" t="s">
        <v>6197</v>
      </c>
      <c r="F1996" s="166">
        <v>45085</v>
      </c>
      <c r="G1996" s="166">
        <v>45108</v>
      </c>
      <c r="H1996" s="168">
        <v>379819</v>
      </c>
      <c r="I1996" s="168">
        <v>379819</v>
      </c>
      <c r="J1996" s="167" t="s">
        <v>5910</v>
      </c>
      <c r="K1996" s="167" t="s">
        <v>5901</v>
      </c>
      <c r="L1996" s="169"/>
    </row>
    <row r="1997" spans="1:12" ht="42.75" customHeight="1">
      <c r="A1997" s="175">
        <f t="shared" si="34"/>
        <v>1997</v>
      </c>
      <c r="B1997" s="171">
        <v>45070</v>
      </c>
      <c r="C1997" s="172" t="s">
        <v>2703</v>
      </c>
      <c r="D1997" s="172" t="s">
        <v>6198</v>
      </c>
      <c r="E1997" s="172" t="s">
        <v>6199</v>
      </c>
      <c r="F1997" s="171">
        <v>45085</v>
      </c>
      <c r="G1997" s="171">
        <v>45108</v>
      </c>
      <c r="H1997" s="173">
        <v>38000</v>
      </c>
      <c r="I1997" s="173">
        <v>38000</v>
      </c>
      <c r="J1997" s="172" t="s">
        <v>4557</v>
      </c>
      <c r="K1997" s="172" t="s">
        <v>5901</v>
      </c>
      <c r="L1997" s="169"/>
    </row>
    <row r="1998" spans="1:12" ht="42.75" customHeight="1">
      <c r="A1998" s="175">
        <f t="shared" si="34"/>
        <v>1998</v>
      </c>
      <c r="B1998" s="166">
        <v>45070</v>
      </c>
      <c r="C1998" s="167" t="s">
        <v>2703</v>
      </c>
      <c r="D1998" s="167" t="s">
        <v>3110</v>
      </c>
      <c r="E1998" s="167" t="s">
        <v>3183</v>
      </c>
      <c r="F1998" s="166">
        <v>45085</v>
      </c>
      <c r="G1998" s="166">
        <v>45108</v>
      </c>
      <c r="H1998" s="168">
        <v>34000</v>
      </c>
      <c r="I1998" s="168">
        <v>34000</v>
      </c>
      <c r="J1998" s="167" t="s">
        <v>5910</v>
      </c>
      <c r="K1998" s="167" t="s">
        <v>5901</v>
      </c>
      <c r="L1998" s="169"/>
    </row>
    <row r="1999" spans="1:12" ht="42.75" customHeight="1">
      <c r="A1999" s="175">
        <f t="shared" si="34"/>
        <v>1999</v>
      </c>
      <c r="B1999" s="171">
        <v>45070</v>
      </c>
      <c r="C1999" s="172" t="s">
        <v>1276</v>
      </c>
      <c r="D1999" s="172" t="s">
        <v>1313</v>
      </c>
      <c r="E1999" s="172" t="s">
        <v>4629</v>
      </c>
      <c r="F1999" s="171">
        <v>45085</v>
      </c>
      <c r="G1999" s="171">
        <v>45107</v>
      </c>
      <c r="H1999" s="173">
        <v>41709</v>
      </c>
      <c r="I1999" s="173">
        <v>50000</v>
      </c>
      <c r="J1999" s="172" t="s">
        <v>5902</v>
      </c>
      <c r="K1999" s="172" t="s">
        <v>5901</v>
      </c>
      <c r="L1999" s="169"/>
    </row>
    <row r="2000" spans="1:12" ht="42.75" customHeight="1">
      <c r="A2000" s="175">
        <f t="shared" si="34"/>
        <v>2000</v>
      </c>
      <c r="B2000" s="166">
        <v>45070</v>
      </c>
      <c r="C2000" s="167" t="s">
        <v>1198</v>
      </c>
      <c r="D2000" s="167" t="s">
        <v>3661</v>
      </c>
      <c r="E2000" s="167" t="s">
        <v>120</v>
      </c>
      <c r="F2000" s="166">
        <v>45085</v>
      </c>
      <c r="G2000" s="166">
        <v>45139</v>
      </c>
      <c r="H2000" s="168">
        <v>200000</v>
      </c>
      <c r="I2000" s="168">
        <v>220000</v>
      </c>
      <c r="J2000" s="167" t="s">
        <v>4557</v>
      </c>
      <c r="K2000" s="167" t="s">
        <v>5901</v>
      </c>
      <c r="L2000" s="169"/>
    </row>
    <row r="2001" spans="1:12" ht="42.75" customHeight="1">
      <c r="A2001" s="175">
        <f t="shared" si="34"/>
        <v>2001</v>
      </c>
      <c r="B2001" s="171">
        <v>45070</v>
      </c>
      <c r="C2001" s="172" t="s">
        <v>3933</v>
      </c>
      <c r="D2001" s="172" t="s">
        <v>1511</v>
      </c>
      <c r="E2001" s="172" t="s">
        <v>6200</v>
      </c>
      <c r="F2001" s="171">
        <v>45085</v>
      </c>
      <c r="G2001" s="171">
        <v>45107</v>
      </c>
      <c r="H2001" s="173">
        <v>25000</v>
      </c>
      <c r="I2001" s="173">
        <v>50000</v>
      </c>
      <c r="J2001" s="172" t="s">
        <v>5910</v>
      </c>
      <c r="K2001" s="172" t="s">
        <v>5901</v>
      </c>
      <c r="L2001" s="169"/>
    </row>
    <row r="2002" spans="1:12" ht="42.75" customHeight="1">
      <c r="A2002" s="175">
        <f t="shared" si="34"/>
        <v>2002</v>
      </c>
      <c r="B2002" s="166">
        <v>45070</v>
      </c>
      <c r="C2002" s="167" t="s">
        <v>3933</v>
      </c>
      <c r="D2002" s="167" t="s">
        <v>3965</v>
      </c>
      <c r="E2002" s="167" t="s">
        <v>6200</v>
      </c>
      <c r="F2002" s="166">
        <v>45085</v>
      </c>
      <c r="G2002" s="166">
        <v>45107</v>
      </c>
      <c r="H2002" s="168">
        <v>25000</v>
      </c>
      <c r="I2002" s="168">
        <v>40000</v>
      </c>
      <c r="J2002" s="167" t="s">
        <v>5910</v>
      </c>
      <c r="K2002" s="167" t="s">
        <v>5901</v>
      </c>
      <c r="L2002" s="169"/>
    </row>
    <row r="2003" spans="1:12" ht="42.75" customHeight="1">
      <c r="A2003" s="175">
        <f t="shared" si="34"/>
        <v>2003</v>
      </c>
      <c r="B2003" s="171">
        <v>45070</v>
      </c>
      <c r="C2003" s="172" t="s">
        <v>1276</v>
      </c>
      <c r="D2003" s="172" t="s">
        <v>6201</v>
      </c>
      <c r="E2003" s="172" t="s">
        <v>815</v>
      </c>
      <c r="F2003" s="171">
        <v>45086</v>
      </c>
      <c r="G2003" s="171">
        <v>44734</v>
      </c>
      <c r="H2003" s="173">
        <v>25000</v>
      </c>
      <c r="I2003" s="173">
        <v>39125</v>
      </c>
      <c r="J2003" s="172" t="s">
        <v>5900</v>
      </c>
      <c r="K2003" s="172" t="s">
        <v>5901</v>
      </c>
      <c r="L2003" s="169"/>
    </row>
    <row r="2004" spans="1:12" ht="42.75" customHeight="1">
      <c r="A2004" s="175">
        <f t="shared" si="34"/>
        <v>2004</v>
      </c>
      <c r="B2004" s="166">
        <v>45071</v>
      </c>
      <c r="C2004" s="167" t="s">
        <v>2703</v>
      </c>
      <c r="D2004" s="167" t="s">
        <v>3004</v>
      </c>
      <c r="E2004" s="167" t="s">
        <v>6202</v>
      </c>
      <c r="F2004" s="166">
        <v>45086</v>
      </c>
      <c r="G2004" s="166">
        <v>45108</v>
      </c>
      <c r="H2004" s="168">
        <v>83986</v>
      </c>
      <c r="I2004" s="168">
        <v>83986</v>
      </c>
      <c r="J2004" s="167" t="s">
        <v>5910</v>
      </c>
      <c r="K2004" s="167" t="s">
        <v>5901</v>
      </c>
      <c r="L2004" s="169"/>
    </row>
    <row r="2005" spans="1:12" ht="42.75" customHeight="1">
      <c r="A2005" s="175">
        <f t="shared" si="34"/>
        <v>2005</v>
      </c>
      <c r="B2005" s="171">
        <v>45071</v>
      </c>
      <c r="C2005" s="172" t="s">
        <v>1890</v>
      </c>
      <c r="D2005" s="172" t="s">
        <v>6203</v>
      </c>
      <c r="E2005" s="172" t="s">
        <v>6204</v>
      </c>
      <c r="F2005" s="171">
        <v>45086</v>
      </c>
      <c r="G2005" s="171">
        <v>45110</v>
      </c>
      <c r="H2005" s="173">
        <v>35388.5</v>
      </c>
      <c r="I2005" s="173">
        <v>45000</v>
      </c>
      <c r="J2005" s="172" t="s">
        <v>5902</v>
      </c>
      <c r="K2005" s="172" t="s">
        <v>5901</v>
      </c>
      <c r="L2005" s="169"/>
    </row>
    <row r="2006" spans="1:12" ht="42.75" customHeight="1">
      <c r="A2006" s="175">
        <f t="shared" si="34"/>
        <v>2006</v>
      </c>
      <c r="B2006" s="166">
        <v>45071</v>
      </c>
      <c r="C2006" s="167" t="s">
        <v>2703</v>
      </c>
      <c r="D2006" s="167" t="s">
        <v>874</v>
      </c>
      <c r="E2006" s="167" t="s">
        <v>6205</v>
      </c>
      <c r="F2006" s="166">
        <v>45086</v>
      </c>
      <c r="G2006" s="166">
        <v>45108</v>
      </c>
      <c r="H2006" s="168">
        <v>89738</v>
      </c>
      <c r="I2006" s="168">
        <v>89738</v>
      </c>
      <c r="J2006" s="167" t="s">
        <v>5902</v>
      </c>
      <c r="K2006" s="167" t="s">
        <v>5901</v>
      </c>
      <c r="L2006" s="169"/>
    </row>
    <row r="2007" spans="1:12" ht="42.75" customHeight="1">
      <c r="A2007" s="175">
        <f t="shared" ref="A2007:A2070" si="35">ROW(A2007)</f>
        <v>2007</v>
      </c>
      <c r="B2007" s="171">
        <v>45072</v>
      </c>
      <c r="C2007" s="172" t="s">
        <v>3828</v>
      </c>
      <c r="D2007" s="172" t="s">
        <v>6206</v>
      </c>
      <c r="E2007" s="172" t="s">
        <v>46</v>
      </c>
      <c r="F2007" s="171">
        <v>45089</v>
      </c>
      <c r="G2007" s="171">
        <v>45083</v>
      </c>
      <c r="H2007" s="173">
        <v>25000</v>
      </c>
      <c r="I2007" s="173">
        <v>500000</v>
      </c>
      <c r="J2007" s="172" t="s">
        <v>4557</v>
      </c>
      <c r="K2007" s="172" t="s">
        <v>5901</v>
      </c>
      <c r="L2007" s="169"/>
    </row>
    <row r="2008" spans="1:12" ht="42.75" customHeight="1">
      <c r="A2008" s="175">
        <f t="shared" si="35"/>
        <v>2008</v>
      </c>
      <c r="B2008" s="166">
        <v>45072</v>
      </c>
      <c r="C2008" s="167" t="s">
        <v>1890</v>
      </c>
      <c r="D2008" s="167" t="s">
        <v>151</v>
      </c>
      <c r="E2008" s="167" t="s">
        <v>6207</v>
      </c>
      <c r="F2008" s="166">
        <v>45089</v>
      </c>
      <c r="G2008" s="166">
        <v>45089</v>
      </c>
      <c r="H2008" s="168">
        <v>75000</v>
      </c>
      <c r="I2008" s="168">
        <v>75000</v>
      </c>
      <c r="J2008" s="167" t="s">
        <v>5906</v>
      </c>
      <c r="K2008" s="167" t="s">
        <v>5901</v>
      </c>
      <c r="L2008" s="169"/>
    </row>
    <row r="2009" spans="1:12" ht="42.75" customHeight="1">
      <c r="A2009" s="175">
        <f t="shared" si="35"/>
        <v>2009</v>
      </c>
      <c r="B2009" s="171">
        <v>45076</v>
      </c>
      <c r="C2009" s="172" t="s">
        <v>2334</v>
      </c>
      <c r="D2009" s="172" t="s">
        <v>2351</v>
      </c>
      <c r="E2009" s="172" t="s">
        <v>5279</v>
      </c>
      <c r="F2009" s="171">
        <v>45090</v>
      </c>
      <c r="G2009" s="171">
        <v>45108</v>
      </c>
      <c r="H2009" s="173">
        <v>100000</v>
      </c>
      <c r="I2009" s="173">
        <v>120000</v>
      </c>
      <c r="J2009" s="172" t="s">
        <v>5921</v>
      </c>
      <c r="K2009" s="172" t="s">
        <v>5901</v>
      </c>
      <c r="L2009" s="169"/>
    </row>
    <row r="2010" spans="1:12" ht="42.75" customHeight="1">
      <c r="A2010" s="175">
        <f t="shared" si="35"/>
        <v>2010</v>
      </c>
      <c r="B2010" s="166">
        <v>45076</v>
      </c>
      <c r="C2010" s="167" t="s">
        <v>1112</v>
      </c>
      <c r="D2010" s="167" t="s">
        <v>221</v>
      </c>
      <c r="E2010" s="167" t="s">
        <v>6208</v>
      </c>
      <c r="F2010" s="166">
        <v>45090</v>
      </c>
      <c r="G2010" s="166">
        <v>45108</v>
      </c>
      <c r="H2010" s="168">
        <v>280000</v>
      </c>
      <c r="I2010" s="168">
        <v>400000</v>
      </c>
      <c r="J2010" s="167" t="s">
        <v>5917</v>
      </c>
      <c r="K2010" s="167" t="s">
        <v>5901</v>
      </c>
      <c r="L2010" s="169"/>
    </row>
    <row r="2011" spans="1:12" ht="42.75" customHeight="1">
      <c r="A2011" s="175">
        <f t="shared" si="35"/>
        <v>2011</v>
      </c>
      <c r="B2011" s="171">
        <v>45076</v>
      </c>
      <c r="C2011" s="172" t="s">
        <v>4178</v>
      </c>
      <c r="D2011" s="172" t="s">
        <v>4213</v>
      </c>
      <c r="E2011" s="172" t="s">
        <v>4214</v>
      </c>
      <c r="F2011" s="171">
        <v>45090</v>
      </c>
      <c r="G2011" s="171">
        <v>45108</v>
      </c>
      <c r="H2011" s="173">
        <v>25000</v>
      </c>
      <c r="I2011" s="173">
        <v>50000</v>
      </c>
      <c r="J2011" s="172" t="s">
        <v>5910</v>
      </c>
      <c r="K2011" s="172" t="s">
        <v>5901</v>
      </c>
      <c r="L2011" s="169"/>
    </row>
    <row r="2012" spans="1:12" ht="42.75" customHeight="1">
      <c r="A2012" s="175">
        <f t="shared" si="35"/>
        <v>2012</v>
      </c>
      <c r="B2012" s="166">
        <v>45076</v>
      </c>
      <c r="C2012" s="167" t="s">
        <v>4038</v>
      </c>
      <c r="D2012" s="167" t="s">
        <v>1044</v>
      </c>
      <c r="E2012" s="167" t="s">
        <v>6209</v>
      </c>
      <c r="F2012" s="166">
        <v>45090</v>
      </c>
      <c r="G2012" s="166">
        <v>45125</v>
      </c>
      <c r="H2012" s="168">
        <v>120000</v>
      </c>
      <c r="I2012" s="168">
        <v>120000</v>
      </c>
      <c r="J2012" s="167" t="s">
        <v>5917</v>
      </c>
      <c r="K2012" s="167" t="s">
        <v>5901</v>
      </c>
      <c r="L2012" s="169"/>
    </row>
    <row r="2013" spans="1:12" ht="42.75" customHeight="1">
      <c r="A2013" s="175">
        <f t="shared" si="35"/>
        <v>2013</v>
      </c>
      <c r="B2013" s="171">
        <v>45077</v>
      </c>
      <c r="C2013" s="172" t="s">
        <v>243</v>
      </c>
      <c r="D2013" s="172" t="s">
        <v>164</v>
      </c>
      <c r="E2013" s="172" t="s">
        <v>463</v>
      </c>
      <c r="F2013" s="171">
        <v>45091</v>
      </c>
      <c r="G2013" s="171">
        <v>45108</v>
      </c>
      <c r="H2013" s="173">
        <v>25000</v>
      </c>
      <c r="I2013" s="173">
        <v>50000</v>
      </c>
      <c r="J2013" s="172" t="s">
        <v>5955</v>
      </c>
      <c r="K2013" s="172" t="s">
        <v>5901</v>
      </c>
      <c r="L2013" s="169"/>
    </row>
    <row r="2014" spans="1:12" ht="42.75" customHeight="1">
      <c r="A2014" s="175">
        <f t="shared" si="35"/>
        <v>2014</v>
      </c>
      <c r="B2014" s="166">
        <v>45077</v>
      </c>
      <c r="C2014" s="167" t="s">
        <v>2447</v>
      </c>
      <c r="D2014" s="167" t="s">
        <v>6174</v>
      </c>
      <c r="E2014" s="167" t="s">
        <v>431</v>
      </c>
      <c r="F2014" s="166">
        <v>45091</v>
      </c>
      <c r="G2014" s="166">
        <v>45108</v>
      </c>
      <c r="H2014" s="168">
        <v>25000</v>
      </c>
      <c r="I2014" s="168">
        <v>29000</v>
      </c>
      <c r="J2014" s="167" t="s">
        <v>5955</v>
      </c>
      <c r="K2014" s="167" t="s">
        <v>5901</v>
      </c>
      <c r="L2014" s="169"/>
    </row>
    <row r="2015" spans="1:12" ht="42.75" customHeight="1">
      <c r="A2015" s="175">
        <f t="shared" si="35"/>
        <v>2015</v>
      </c>
      <c r="B2015" s="171">
        <v>45077</v>
      </c>
      <c r="C2015" s="172" t="s">
        <v>1198</v>
      </c>
      <c r="D2015" s="172" t="s">
        <v>5961</v>
      </c>
      <c r="E2015" s="172" t="s">
        <v>412</v>
      </c>
      <c r="F2015" s="171">
        <v>45091</v>
      </c>
      <c r="G2015" s="171">
        <v>45108</v>
      </c>
      <c r="H2015" s="173">
        <v>30000</v>
      </c>
      <c r="I2015" s="173">
        <v>40000</v>
      </c>
      <c r="J2015" s="172" t="s">
        <v>4557</v>
      </c>
      <c r="K2015" s="172" t="s">
        <v>5901</v>
      </c>
      <c r="L2015" s="169"/>
    </row>
    <row r="2016" spans="1:12" ht="42.75" customHeight="1">
      <c r="A2016" s="175">
        <f t="shared" si="35"/>
        <v>2016</v>
      </c>
      <c r="B2016" s="166">
        <v>45077</v>
      </c>
      <c r="C2016" s="167" t="s">
        <v>1198</v>
      </c>
      <c r="D2016" s="167" t="s">
        <v>229</v>
      </c>
      <c r="E2016" s="167" t="s">
        <v>6210</v>
      </c>
      <c r="F2016" s="166">
        <v>45091</v>
      </c>
      <c r="G2016" s="166">
        <v>45108</v>
      </c>
      <c r="H2016" s="168">
        <v>30000</v>
      </c>
      <c r="I2016" s="168">
        <v>40000</v>
      </c>
      <c r="J2016" s="167" t="s">
        <v>5904</v>
      </c>
      <c r="K2016" s="167" t="s">
        <v>5901</v>
      </c>
      <c r="L2016" s="169"/>
    </row>
    <row r="2017" spans="1:12" ht="42.75" customHeight="1">
      <c r="A2017" s="175">
        <f t="shared" si="35"/>
        <v>2017</v>
      </c>
      <c r="B2017" s="171">
        <v>45077</v>
      </c>
      <c r="C2017" s="172" t="s">
        <v>1198</v>
      </c>
      <c r="D2017" s="172" t="s">
        <v>76</v>
      </c>
      <c r="E2017" s="172" t="s">
        <v>6211</v>
      </c>
      <c r="F2017" s="171">
        <v>45091</v>
      </c>
      <c r="G2017" s="171">
        <v>45108</v>
      </c>
      <c r="H2017" s="173">
        <v>170000</v>
      </c>
      <c r="I2017" s="173">
        <v>175000</v>
      </c>
      <c r="J2017" s="172" t="s">
        <v>5910</v>
      </c>
      <c r="K2017" s="172" t="s">
        <v>5901</v>
      </c>
      <c r="L2017" s="169"/>
    </row>
    <row r="2018" spans="1:12" ht="42.75" customHeight="1">
      <c r="A2018" s="175">
        <f t="shared" si="35"/>
        <v>2018</v>
      </c>
      <c r="B2018" s="166">
        <v>45077</v>
      </c>
      <c r="C2018" s="167" t="s">
        <v>1198</v>
      </c>
      <c r="D2018" s="167" t="s">
        <v>76</v>
      </c>
      <c r="E2018" s="167" t="s">
        <v>6212</v>
      </c>
      <c r="F2018" s="166">
        <v>45091</v>
      </c>
      <c r="G2018" s="166">
        <v>45108</v>
      </c>
      <c r="H2018" s="168">
        <v>35000</v>
      </c>
      <c r="I2018" s="168">
        <v>40000</v>
      </c>
      <c r="J2018" s="167" t="s">
        <v>5910</v>
      </c>
      <c r="K2018" s="167" t="s">
        <v>5901</v>
      </c>
      <c r="L2018" s="169"/>
    </row>
    <row r="2019" spans="1:12" ht="42.75" customHeight="1">
      <c r="A2019" s="175">
        <f t="shared" si="35"/>
        <v>2019</v>
      </c>
      <c r="B2019" s="171">
        <v>45077</v>
      </c>
      <c r="C2019" s="172" t="s">
        <v>1198</v>
      </c>
      <c r="D2019" s="172" t="s">
        <v>5185</v>
      </c>
      <c r="E2019" s="172" t="s">
        <v>6213</v>
      </c>
      <c r="F2019" s="171">
        <v>45091</v>
      </c>
      <c r="G2019" s="171">
        <v>45108</v>
      </c>
      <c r="H2019" s="173">
        <v>75000</v>
      </c>
      <c r="I2019" s="173">
        <v>80000</v>
      </c>
      <c r="J2019" s="172" t="s">
        <v>5910</v>
      </c>
      <c r="K2019" s="172" t="s">
        <v>5901</v>
      </c>
      <c r="L2019" s="169"/>
    </row>
    <row r="2020" spans="1:12" ht="42.75" customHeight="1">
      <c r="A2020" s="175">
        <f t="shared" si="35"/>
        <v>2020</v>
      </c>
      <c r="B2020" s="166">
        <v>45077</v>
      </c>
      <c r="C2020" s="167" t="s">
        <v>1198</v>
      </c>
      <c r="D2020" s="167" t="s">
        <v>4323</v>
      </c>
      <c r="E2020" s="167" t="s">
        <v>466</v>
      </c>
      <c r="F2020" s="166">
        <v>45091</v>
      </c>
      <c r="G2020" s="166">
        <v>45108</v>
      </c>
      <c r="H2020" s="168">
        <v>50000</v>
      </c>
      <c r="I2020" s="168">
        <v>60000</v>
      </c>
      <c r="J2020" s="167" t="s">
        <v>5910</v>
      </c>
      <c r="K2020" s="167" t="s">
        <v>5901</v>
      </c>
      <c r="L2020" s="169"/>
    </row>
    <row r="2021" spans="1:12" ht="42.75" customHeight="1">
      <c r="A2021" s="175">
        <f t="shared" si="35"/>
        <v>2021</v>
      </c>
      <c r="B2021" s="171">
        <v>45077</v>
      </c>
      <c r="C2021" s="172" t="s">
        <v>1198</v>
      </c>
      <c r="D2021" s="172" t="s">
        <v>530</v>
      </c>
      <c r="E2021" s="172" t="s">
        <v>1244</v>
      </c>
      <c r="F2021" s="171">
        <v>45091</v>
      </c>
      <c r="G2021" s="171">
        <v>45108</v>
      </c>
      <c r="H2021" s="173">
        <v>40000</v>
      </c>
      <c r="I2021" s="173">
        <v>50000</v>
      </c>
      <c r="J2021" s="172" t="s">
        <v>5910</v>
      </c>
      <c r="K2021" s="172" t="s">
        <v>5901</v>
      </c>
      <c r="L2021" s="169"/>
    </row>
    <row r="2022" spans="1:12" ht="42.75" customHeight="1">
      <c r="A2022" s="175">
        <f t="shared" si="35"/>
        <v>2022</v>
      </c>
      <c r="B2022" s="166">
        <v>45077</v>
      </c>
      <c r="C2022" s="167" t="s">
        <v>1198</v>
      </c>
      <c r="D2022" s="167" t="s">
        <v>4322</v>
      </c>
      <c r="E2022" s="167" t="s">
        <v>466</v>
      </c>
      <c r="F2022" s="166">
        <v>45091</v>
      </c>
      <c r="G2022" s="166">
        <v>45108</v>
      </c>
      <c r="H2022" s="168">
        <v>45000</v>
      </c>
      <c r="I2022" s="168">
        <v>55000</v>
      </c>
      <c r="J2022" s="167" t="s">
        <v>5910</v>
      </c>
      <c r="K2022" s="167" t="s">
        <v>5901</v>
      </c>
      <c r="L2022" s="169"/>
    </row>
    <row r="2023" spans="1:12" ht="42.75" customHeight="1">
      <c r="A2023" s="175">
        <f t="shared" si="35"/>
        <v>2023</v>
      </c>
      <c r="B2023" s="171">
        <v>45077</v>
      </c>
      <c r="C2023" s="172" t="s">
        <v>1198</v>
      </c>
      <c r="D2023" s="172" t="s">
        <v>5705</v>
      </c>
      <c r="E2023" s="172" t="s">
        <v>4883</v>
      </c>
      <c r="F2023" s="171">
        <v>45091</v>
      </c>
      <c r="G2023" s="171">
        <v>45108</v>
      </c>
      <c r="H2023" s="173">
        <v>60000</v>
      </c>
      <c r="I2023" s="173">
        <v>70000</v>
      </c>
      <c r="J2023" s="172" t="s">
        <v>5910</v>
      </c>
      <c r="K2023" s="172" t="s">
        <v>5901</v>
      </c>
      <c r="L2023" s="169"/>
    </row>
    <row r="2024" spans="1:12" ht="42.75" customHeight="1">
      <c r="A2024" s="175">
        <f t="shared" si="35"/>
        <v>2024</v>
      </c>
      <c r="B2024" s="166">
        <v>45077</v>
      </c>
      <c r="C2024" s="167" t="s">
        <v>1198</v>
      </c>
      <c r="D2024" s="167" t="s">
        <v>1077</v>
      </c>
      <c r="E2024" s="167" t="s">
        <v>1244</v>
      </c>
      <c r="F2024" s="166">
        <v>45091</v>
      </c>
      <c r="G2024" s="166">
        <v>45108</v>
      </c>
      <c r="H2024" s="168">
        <v>65000</v>
      </c>
      <c r="I2024" s="168">
        <v>75000</v>
      </c>
      <c r="J2024" s="167" t="s">
        <v>5910</v>
      </c>
      <c r="K2024" s="167" t="s">
        <v>5901</v>
      </c>
      <c r="L2024" s="169"/>
    </row>
    <row r="2025" spans="1:12" ht="42.75" customHeight="1">
      <c r="A2025" s="175">
        <f t="shared" si="35"/>
        <v>2025</v>
      </c>
      <c r="B2025" s="171">
        <v>45077</v>
      </c>
      <c r="C2025" s="172" t="s">
        <v>1198</v>
      </c>
      <c r="D2025" s="172" t="s">
        <v>164</v>
      </c>
      <c r="E2025" s="172" t="s">
        <v>2254</v>
      </c>
      <c r="F2025" s="171">
        <v>45091</v>
      </c>
      <c r="G2025" s="171">
        <v>45108</v>
      </c>
      <c r="H2025" s="173">
        <v>35000</v>
      </c>
      <c r="I2025" s="173">
        <v>45000</v>
      </c>
      <c r="J2025" s="172" t="s">
        <v>5955</v>
      </c>
      <c r="K2025" s="172" t="s">
        <v>5901</v>
      </c>
      <c r="L2025" s="169"/>
    </row>
    <row r="2026" spans="1:12" ht="42.75" customHeight="1">
      <c r="A2026" s="175">
        <f t="shared" si="35"/>
        <v>2026</v>
      </c>
      <c r="B2026" s="166">
        <v>45077</v>
      </c>
      <c r="C2026" s="167" t="s">
        <v>1890</v>
      </c>
      <c r="D2026" s="167" t="s">
        <v>2175</v>
      </c>
      <c r="E2026" s="167" t="s">
        <v>6214</v>
      </c>
      <c r="F2026" s="166">
        <v>45091</v>
      </c>
      <c r="G2026" s="166">
        <v>45092</v>
      </c>
      <c r="H2026" s="168">
        <v>65000</v>
      </c>
      <c r="I2026" s="168">
        <v>75000</v>
      </c>
      <c r="J2026" s="167" t="s">
        <v>5910</v>
      </c>
      <c r="K2026" s="167" t="s">
        <v>5901</v>
      </c>
      <c r="L2026" s="169"/>
    </row>
    <row r="2027" spans="1:12" ht="42.75" customHeight="1">
      <c r="A2027" s="175">
        <f t="shared" si="35"/>
        <v>2027</v>
      </c>
      <c r="B2027" s="171">
        <v>45077</v>
      </c>
      <c r="C2027" s="172" t="s">
        <v>1890</v>
      </c>
      <c r="D2027" s="172" t="s">
        <v>2025</v>
      </c>
      <c r="E2027" s="172" t="s">
        <v>6215</v>
      </c>
      <c r="F2027" s="171">
        <v>45091</v>
      </c>
      <c r="G2027" s="171">
        <v>45092</v>
      </c>
      <c r="H2027" s="173">
        <v>2850000</v>
      </c>
      <c r="I2027" s="173">
        <v>2850000</v>
      </c>
      <c r="J2027" s="172" t="s">
        <v>5910</v>
      </c>
      <c r="K2027" s="172" t="s">
        <v>5901</v>
      </c>
      <c r="L2027" s="169"/>
    </row>
    <row r="2028" spans="1:12" ht="42.75" customHeight="1">
      <c r="A2028" s="175">
        <f t="shared" si="35"/>
        <v>2028</v>
      </c>
      <c r="B2028" s="166">
        <v>45077</v>
      </c>
      <c r="C2028" s="167" t="s">
        <v>1890</v>
      </c>
      <c r="D2028" s="167" t="s">
        <v>6216</v>
      </c>
      <c r="E2028" s="167" t="s">
        <v>6217</v>
      </c>
      <c r="F2028" s="166">
        <v>45091</v>
      </c>
      <c r="G2028" s="166">
        <v>45092</v>
      </c>
      <c r="H2028" s="168">
        <v>38600</v>
      </c>
      <c r="I2028" s="168">
        <v>38600</v>
      </c>
      <c r="J2028" s="167" t="s">
        <v>5902</v>
      </c>
      <c r="K2028" s="167" t="s">
        <v>5901</v>
      </c>
      <c r="L2028" s="169"/>
    </row>
    <row r="2029" spans="1:12" ht="42.75" customHeight="1">
      <c r="A2029" s="175">
        <f t="shared" si="35"/>
        <v>2029</v>
      </c>
      <c r="B2029" s="171">
        <v>45077</v>
      </c>
      <c r="C2029" s="172" t="s">
        <v>2542</v>
      </c>
      <c r="D2029" s="172" t="s">
        <v>2436</v>
      </c>
      <c r="E2029" s="172" t="s">
        <v>50</v>
      </c>
      <c r="F2029" s="171">
        <v>45091</v>
      </c>
      <c r="G2029" s="171">
        <v>45108</v>
      </c>
      <c r="H2029" s="173">
        <v>100000</v>
      </c>
      <c r="I2029" s="173">
        <v>140000</v>
      </c>
      <c r="J2029" s="172" t="s">
        <v>4557</v>
      </c>
      <c r="K2029" s="172" t="s">
        <v>5901</v>
      </c>
      <c r="L2029" s="169"/>
    </row>
    <row r="2030" spans="1:12" ht="42.75" customHeight="1">
      <c r="A2030" s="175">
        <f t="shared" si="35"/>
        <v>2030</v>
      </c>
      <c r="B2030" s="166">
        <v>45077</v>
      </c>
      <c r="C2030" s="167" t="s">
        <v>2542</v>
      </c>
      <c r="D2030" s="167" t="s">
        <v>4500</v>
      </c>
      <c r="E2030" s="167" t="s">
        <v>289</v>
      </c>
      <c r="F2030" s="166">
        <v>45091</v>
      </c>
      <c r="G2030" s="166">
        <v>45108</v>
      </c>
      <c r="H2030" s="168">
        <v>25000</v>
      </c>
      <c r="I2030" s="168">
        <v>35000</v>
      </c>
      <c r="J2030" s="167" t="s">
        <v>5910</v>
      </c>
      <c r="K2030" s="167" t="s">
        <v>5901</v>
      </c>
      <c r="L2030" s="169"/>
    </row>
    <row r="2031" spans="1:12" ht="42.75" customHeight="1">
      <c r="A2031" s="175">
        <f t="shared" si="35"/>
        <v>2031</v>
      </c>
      <c r="B2031" s="171">
        <v>45077</v>
      </c>
      <c r="C2031" s="172" t="s">
        <v>2542</v>
      </c>
      <c r="D2031" s="172" t="s">
        <v>434</v>
      </c>
      <c r="E2031" s="172" t="s">
        <v>4955</v>
      </c>
      <c r="F2031" s="171">
        <v>45091</v>
      </c>
      <c r="G2031" s="171">
        <v>45108</v>
      </c>
      <c r="H2031" s="173">
        <v>25000</v>
      </c>
      <c r="I2031" s="173">
        <v>39000</v>
      </c>
      <c r="J2031" s="172" t="s">
        <v>5910</v>
      </c>
      <c r="K2031" s="172" t="s">
        <v>5901</v>
      </c>
      <c r="L2031" s="169"/>
    </row>
    <row r="2032" spans="1:12" ht="42.75" customHeight="1">
      <c r="A2032" s="175">
        <f t="shared" si="35"/>
        <v>2032</v>
      </c>
      <c r="B2032" s="166">
        <v>45077</v>
      </c>
      <c r="C2032" s="167" t="s">
        <v>2542</v>
      </c>
      <c r="D2032" s="167" t="s">
        <v>3214</v>
      </c>
      <c r="E2032" s="167" t="s">
        <v>347</v>
      </c>
      <c r="F2032" s="166">
        <v>45091</v>
      </c>
      <c r="G2032" s="166">
        <v>45108</v>
      </c>
      <c r="H2032" s="168">
        <v>80000</v>
      </c>
      <c r="I2032" s="168">
        <v>150000</v>
      </c>
      <c r="J2032" s="167" t="s">
        <v>5910</v>
      </c>
      <c r="K2032" s="167" t="s">
        <v>5901</v>
      </c>
      <c r="L2032" s="169"/>
    </row>
    <row r="2033" spans="1:12" ht="42.75" customHeight="1">
      <c r="A2033" s="175">
        <f t="shared" si="35"/>
        <v>2033</v>
      </c>
      <c r="B2033" s="171">
        <v>45077</v>
      </c>
      <c r="C2033" s="172" t="s">
        <v>2542</v>
      </c>
      <c r="D2033" s="172" t="s">
        <v>76</v>
      </c>
      <c r="E2033" s="172" t="s">
        <v>143</v>
      </c>
      <c r="F2033" s="171">
        <v>45091</v>
      </c>
      <c r="G2033" s="171">
        <v>45108</v>
      </c>
      <c r="H2033" s="173">
        <v>118000</v>
      </c>
      <c r="I2033" s="173">
        <v>125000</v>
      </c>
      <c r="J2033" s="172" t="s">
        <v>5910</v>
      </c>
      <c r="K2033" s="172" t="s">
        <v>5901</v>
      </c>
      <c r="L2033" s="169"/>
    </row>
    <row r="2034" spans="1:12" ht="42.75" customHeight="1">
      <c r="A2034" s="175">
        <f t="shared" si="35"/>
        <v>2034</v>
      </c>
      <c r="B2034" s="166">
        <v>45077</v>
      </c>
      <c r="C2034" s="167" t="s">
        <v>2542</v>
      </c>
      <c r="D2034" s="167" t="s">
        <v>76</v>
      </c>
      <c r="E2034" s="167" t="s">
        <v>6036</v>
      </c>
      <c r="F2034" s="166">
        <v>45091</v>
      </c>
      <c r="G2034" s="166">
        <v>45108</v>
      </c>
      <c r="H2034" s="168">
        <v>98000</v>
      </c>
      <c r="I2034" s="168">
        <v>110000</v>
      </c>
      <c r="J2034" s="167" t="s">
        <v>4557</v>
      </c>
      <c r="K2034" s="167" t="s">
        <v>5901</v>
      </c>
      <c r="L2034" s="169"/>
    </row>
    <row r="2035" spans="1:12" ht="42.75" customHeight="1">
      <c r="A2035" s="175">
        <f t="shared" si="35"/>
        <v>2035</v>
      </c>
      <c r="B2035" s="171">
        <v>45077</v>
      </c>
      <c r="C2035" s="172" t="s">
        <v>2542</v>
      </c>
      <c r="D2035" s="172" t="s">
        <v>5370</v>
      </c>
      <c r="E2035" s="172" t="s">
        <v>4384</v>
      </c>
      <c r="F2035" s="171">
        <v>45091</v>
      </c>
      <c r="G2035" s="171">
        <v>45108</v>
      </c>
      <c r="H2035" s="173">
        <v>80000</v>
      </c>
      <c r="I2035" s="173">
        <v>110000</v>
      </c>
      <c r="J2035" s="172" t="s">
        <v>5910</v>
      </c>
      <c r="K2035" s="172" t="s">
        <v>5901</v>
      </c>
      <c r="L2035" s="169"/>
    </row>
    <row r="2036" spans="1:12" ht="42.75" customHeight="1">
      <c r="A2036" s="175">
        <f t="shared" si="35"/>
        <v>2036</v>
      </c>
      <c r="B2036" s="166">
        <v>45077</v>
      </c>
      <c r="C2036" s="167" t="s">
        <v>2542</v>
      </c>
      <c r="D2036" s="167" t="s">
        <v>2578</v>
      </c>
      <c r="E2036" s="167" t="s">
        <v>5861</v>
      </c>
      <c r="F2036" s="166">
        <v>45091</v>
      </c>
      <c r="G2036" s="166">
        <v>45108</v>
      </c>
      <c r="H2036" s="168">
        <v>25000</v>
      </c>
      <c r="I2036" s="168">
        <v>40000</v>
      </c>
      <c r="J2036" s="167" t="s">
        <v>5910</v>
      </c>
      <c r="K2036" s="167" t="s">
        <v>5901</v>
      </c>
      <c r="L2036" s="169"/>
    </row>
    <row r="2037" spans="1:12" ht="42.75" customHeight="1">
      <c r="A2037" s="175">
        <f t="shared" si="35"/>
        <v>2037</v>
      </c>
      <c r="B2037" s="171">
        <v>45077</v>
      </c>
      <c r="C2037" s="172" t="s">
        <v>2542</v>
      </c>
      <c r="D2037" s="172" t="s">
        <v>1258</v>
      </c>
      <c r="E2037" s="172" t="s">
        <v>5863</v>
      </c>
      <c r="F2037" s="171">
        <v>45091</v>
      </c>
      <c r="G2037" s="171">
        <v>45108</v>
      </c>
      <c r="H2037" s="173">
        <v>25000</v>
      </c>
      <c r="I2037" s="173">
        <v>32000</v>
      </c>
      <c r="J2037" s="172" t="s">
        <v>5910</v>
      </c>
      <c r="K2037" s="172" t="s">
        <v>5901</v>
      </c>
      <c r="L2037" s="169"/>
    </row>
    <row r="2038" spans="1:12" ht="42.75" customHeight="1">
      <c r="A2038" s="175">
        <f t="shared" si="35"/>
        <v>2038</v>
      </c>
      <c r="B2038" s="166">
        <v>45077</v>
      </c>
      <c r="C2038" s="167" t="s">
        <v>3975</v>
      </c>
      <c r="D2038" s="167" t="s">
        <v>1084</v>
      </c>
      <c r="E2038" s="167" t="s">
        <v>175</v>
      </c>
      <c r="F2038" s="166">
        <v>45091</v>
      </c>
      <c r="G2038" s="166">
        <v>45108</v>
      </c>
      <c r="H2038" s="168">
        <v>193084</v>
      </c>
      <c r="I2038" s="168">
        <v>275000</v>
      </c>
      <c r="J2038" s="167" t="s">
        <v>5910</v>
      </c>
      <c r="K2038" s="167" t="s">
        <v>5901</v>
      </c>
      <c r="L2038" s="169"/>
    </row>
    <row r="2039" spans="1:12" ht="42.75" customHeight="1">
      <c r="A2039" s="175">
        <f t="shared" si="35"/>
        <v>2039</v>
      </c>
      <c r="B2039" s="171">
        <v>45077</v>
      </c>
      <c r="C2039" s="172" t="s">
        <v>1276</v>
      </c>
      <c r="D2039" s="172" t="s">
        <v>188</v>
      </c>
      <c r="E2039" s="172" t="s">
        <v>198</v>
      </c>
      <c r="F2039" s="171">
        <v>45092</v>
      </c>
      <c r="G2039" s="171">
        <v>45092</v>
      </c>
      <c r="H2039" s="173">
        <v>150000</v>
      </c>
      <c r="I2039" s="173">
        <v>175000</v>
      </c>
      <c r="J2039" s="172" t="s">
        <v>5910</v>
      </c>
      <c r="K2039" s="172" t="s">
        <v>5901</v>
      </c>
      <c r="L2039" s="169"/>
    </row>
    <row r="2040" spans="1:12" ht="42.75" customHeight="1">
      <c r="A2040" s="175">
        <f t="shared" si="35"/>
        <v>2040</v>
      </c>
      <c r="B2040" s="166">
        <v>45077</v>
      </c>
      <c r="C2040" s="167" t="s">
        <v>1276</v>
      </c>
      <c r="D2040" s="167" t="s">
        <v>5639</v>
      </c>
      <c r="E2040" s="167" t="s">
        <v>198</v>
      </c>
      <c r="F2040" s="166">
        <v>45092</v>
      </c>
      <c r="G2040" s="166">
        <v>45092</v>
      </c>
      <c r="H2040" s="168">
        <v>25000</v>
      </c>
      <c r="I2040" s="168">
        <v>50000</v>
      </c>
      <c r="J2040" s="167" t="s">
        <v>5910</v>
      </c>
      <c r="K2040" s="167" t="s">
        <v>5901</v>
      </c>
      <c r="L2040" s="169"/>
    </row>
    <row r="2041" spans="1:12" ht="42.75" customHeight="1">
      <c r="A2041" s="175">
        <f t="shared" si="35"/>
        <v>2041</v>
      </c>
      <c r="B2041" s="171">
        <v>45077</v>
      </c>
      <c r="C2041" s="172" t="s">
        <v>1276</v>
      </c>
      <c r="D2041" s="172" t="s">
        <v>1336</v>
      </c>
      <c r="E2041" s="172" t="s">
        <v>1312</v>
      </c>
      <c r="F2041" s="171">
        <v>45092</v>
      </c>
      <c r="G2041" s="171">
        <v>45108</v>
      </c>
      <c r="H2041" s="173">
        <v>54000</v>
      </c>
      <c r="I2041" s="173">
        <v>70000</v>
      </c>
      <c r="J2041" s="172" t="s">
        <v>5910</v>
      </c>
      <c r="K2041" s="172" t="s">
        <v>5901</v>
      </c>
      <c r="L2041" s="169"/>
    </row>
    <row r="2042" spans="1:12" ht="42.75" customHeight="1">
      <c r="A2042" s="175">
        <f t="shared" si="35"/>
        <v>2042</v>
      </c>
      <c r="B2042" s="166">
        <v>45077</v>
      </c>
      <c r="C2042" s="167" t="s">
        <v>2542</v>
      </c>
      <c r="D2042" s="167" t="s">
        <v>23</v>
      </c>
      <c r="E2042" s="167" t="s">
        <v>6218</v>
      </c>
      <c r="F2042" s="166">
        <v>45092</v>
      </c>
      <c r="G2042" s="166">
        <v>45108</v>
      </c>
      <c r="H2042" s="168">
        <v>25000</v>
      </c>
      <c r="I2042" s="168">
        <v>30000</v>
      </c>
      <c r="J2042" s="167" t="s">
        <v>4557</v>
      </c>
      <c r="K2042" s="167" t="s">
        <v>5901</v>
      </c>
      <c r="L2042" s="169"/>
    </row>
    <row r="2043" spans="1:12" ht="42.75" customHeight="1">
      <c r="A2043" s="175">
        <f t="shared" si="35"/>
        <v>2043</v>
      </c>
      <c r="B2043" s="171">
        <v>45077</v>
      </c>
      <c r="C2043" s="172" t="s">
        <v>2542</v>
      </c>
      <c r="D2043" s="172" t="s">
        <v>1287</v>
      </c>
      <c r="E2043" s="172" t="s">
        <v>289</v>
      </c>
      <c r="F2043" s="171">
        <v>45092</v>
      </c>
      <c r="G2043" s="171">
        <v>45108</v>
      </c>
      <c r="H2043" s="173">
        <v>100000</v>
      </c>
      <c r="I2043" s="173">
        <v>140000</v>
      </c>
      <c r="J2043" s="172" t="s">
        <v>5910</v>
      </c>
      <c r="K2043" s="172" t="s">
        <v>5901</v>
      </c>
      <c r="L2043" s="169"/>
    </row>
    <row r="2044" spans="1:12" ht="42.75" customHeight="1">
      <c r="A2044" s="175">
        <f t="shared" si="35"/>
        <v>2044</v>
      </c>
      <c r="B2044" s="166">
        <v>45077</v>
      </c>
      <c r="C2044" s="167" t="s">
        <v>2542</v>
      </c>
      <c r="D2044" s="167" t="s">
        <v>2584</v>
      </c>
      <c r="E2044" s="167" t="s">
        <v>4953</v>
      </c>
      <c r="F2044" s="166">
        <v>45092</v>
      </c>
      <c r="G2044" s="166">
        <v>45108</v>
      </c>
      <c r="H2044" s="168">
        <v>60000</v>
      </c>
      <c r="I2044" s="168">
        <v>70000</v>
      </c>
      <c r="J2044" s="167" t="s">
        <v>5910</v>
      </c>
      <c r="K2044" s="167" t="s">
        <v>6006</v>
      </c>
      <c r="L2044" s="169"/>
    </row>
    <row r="2045" spans="1:12" ht="42.75" customHeight="1">
      <c r="A2045" s="175">
        <f t="shared" si="35"/>
        <v>2045</v>
      </c>
      <c r="B2045" s="171">
        <v>45077</v>
      </c>
      <c r="C2045" s="172" t="s">
        <v>2542</v>
      </c>
      <c r="D2045" s="172" t="s">
        <v>2999</v>
      </c>
      <c r="E2045" s="172" t="s">
        <v>4596</v>
      </c>
      <c r="F2045" s="171">
        <v>45092</v>
      </c>
      <c r="G2045" s="171">
        <v>45108</v>
      </c>
      <c r="H2045" s="173">
        <v>1200000</v>
      </c>
      <c r="I2045" s="173">
        <v>1300000</v>
      </c>
      <c r="J2045" s="172" t="s">
        <v>4557</v>
      </c>
      <c r="K2045" s="172" t="s">
        <v>5901</v>
      </c>
      <c r="L2045" s="169"/>
    </row>
    <row r="2046" spans="1:12" ht="42.75" customHeight="1">
      <c r="A2046" s="175">
        <f t="shared" si="35"/>
        <v>2046</v>
      </c>
      <c r="B2046" s="166">
        <v>45077</v>
      </c>
      <c r="C2046" s="167" t="s">
        <v>2542</v>
      </c>
      <c r="D2046" s="167" t="s">
        <v>1549</v>
      </c>
      <c r="E2046" s="167" t="s">
        <v>289</v>
      </c>
      <c r="F2046" s="166">
        <v>45092</v>
      </c>
      <c r="G2046" s="166">
        <v>45108</v>
      </c>
      <c r="H2046" s="168">
        <v>25000</v>
      </c>
      <c r="I2046" s="168">
        <v>35000</v>
      </c>
      <c r="J2046" s="167" t="s">
        <v>5902</v>
      </c>
      <c r="K2046" s="167" t="s">
        <v>5901</v>
      </c>
      <c r="L2046" s="169"/>
    </row>
    <row r="2047" spans="1:12" ht="42.75" customHeight="1">
      <c r="A2047" s="175">
        <f t="shared" si="35"/>
        <v>2047</v>
      </c>
      <c r="B2047" s="171">
        <v>45077</v>
      </c>
      <c r="C2047" s="172" t="s">
        <v>2542</v>
      </c>
      <c r="D2047" s="172" t="s">
        <v>2406</v>
      </c>
      <c r="E2047" s="172" t="s">
        <v>6219</v>
      </c>
      <c r="F2047" s="171">
        <v>45092</v>
      </c>
      <c r="G2047" s="171">
        <v>45108</v>
      </c>
      <c r="H2047" s="173">
        <v>180000</v>
      </c>
      <c r="I2047" s="173">
        <v>195000</v>
      </c>
      <c r="J2047" s="172" t="s">
        <v>4557</v>
      </c>
      <c r="K2047" s="172" t="s">
        <v>5901</v>
      </c>
      <c r="L2047" s="169"/>
    </row>
    <row r="2048" spans="1:12" ht="42.75" customHeight="1">
      <c r="A2048" s="175">
        <f t="shared" si="35"/>
        <v>2048</v>
      </c>
      <c r="B2048" s="166">
        <v>45077</v>
      </c>
      <c r="C2048" s="167" t="s">
        <v>2542</v>
      </c>
      <c r="D2048" s="167" t="s">
        <v>248</v>
      </c>
      <c r="E2048" s="167" t="s">
        <v>4384</v>
      </c>
      <c r="F2048" s="166">
        <v>45092</v>
      </c>
      <c r="G2048" s="166">
        <v>45108</v>
      </c>
      <c r="H2048" s="168">
        <v>95000</v>
      </c>
      <c r="I2048" s="168">
        <v>110000</v>
      </c>
      <c r="J2048" s="167" t="s">
        <v>5910</v>
      </c>
      <c r="K2048" s="167" t="s">
        <v>5901</v>
      </c>
      <c r="L2048" s="169"/>
    </row>
    <row r="2049" spans="1:12" ht="42.75" customHeight="1">
      <c r="A2049" s="175">
        <f t="shared" si="35"/>
        <v>2049</v>
      </c>
      <c r="B2049" s="171">
        <v>45077</v>
      </c>
      <c r="C2049" s="172" t="s">
        <v>2542</v>
      </c>
      <c r="D2049" s="172" t="s">
        <v>1502</v>
      </c>
      <c r="E2049" s="172" t="s">
        <v>6220</v>
      </c>
      <c r="F2049" s="171">
        <v>45092</v>
      </c>
      <c r="G2049" s="171">
        <v>45108</v>
      </c>
      <c r="H2049" s="173">
        <v>125000</v>
      </c>
      <c r="I2049" s="173">
        <v>135000</v>
      </c>
      <c r="J2049" s="172" t="s">
        <v>5910</v>
      </c>
      <c r="K2049" s="172" t="s">
        <v>5901</v>
      </c>
      <c r="L2049" s="169"/>
    </row>
    <row r="2050" spans="1:12" ht="42.75" customHeight="1">
      <c r="A2050" s="175">
        <f t="shared" si="35"/>
        <v>2050</v>
      </c>
      <c r="B2050" s="166">
        <v>45077</v>
      </c>
      <c r="C2050" s="167" t="s">
        <v>2542</v>
      </c>
      <c r="D2050" s="167" t="s">
        <v>2318</v>
      </c>
      <c r="E2050" s="167" t="s">
        <v>4955</v>
      </c>
      <c r="F2050" s="166">
        <v>45092</v>
      </c>
      <c r="G2050" s="166">
        <v>45108</v>
      </c>
      <c r="H2050" s="168">
        <v>45000</v>
      </c>
      <c r="I2050" s="168">
        <v>55000</v>
      </c>
      <c r="J2050" s="167" t="s">
        <v>5902</v>
      </c>
      <c r="K2050" s="167" t="s">
        <v>5901</v>
      </c>
      <c r="L2050" s="169"/>
    </row>
    <row r="2051" spans="1:12" ht="42.75" customHeight="1">
      <c r="A2051" s="175">
        <f t="shared" si="35"/>
        <v>2051</v>
      </c>
      <c r="B2051" s="171">
        <v>45077</v>
      </c>
      <c r="C2051" s="172" t="s">
        <v>2542</v>
      </c>
      <c r="D2051" s="172" t="s">
        <v>1277</v>
      </c>
      <c r="E2051" s="172" t="s">
        <v>2559</v>
      </c>
      <c r="F2051" s="171">
        <v>45092</v>
      </c>
      <c r="G2051" s="171">
        <v>45108</v>
      </c>
      <c r="H2051" s="173">
        <v>25000</v>
      </c>
      <c r="I2051" s="173">
        <v>30000</v>
      </c>
      <c r="J2051" s="172" t="s">
        <v>5910</v>
      </c>
      <c r="K2051" s="172" t="s">
        <v>5901</v>
      </c>
      <c r="L2051" s="169"/>
    </row>
    <row r="2052" spans="1:12" ht="42.75" customHeight="1">
      <c r="A2052" s="175">
        <f t="shared" si="35"/>
        <v>2052</v>
      </c>
      <c r="B2052" s="166">
        <v>45077</v>
      </c>
      <c r="C2052" s="167" t="s">
        <v>2542</v>
      </c>
      <c r="D2052" s="167" t="s">
        <v>5999</v>
      </c>
      <c r="E2052" s="167" t="s">
        <v>2624</v>
      </c>
      <c r="F2052" s="166">
        <v>45092</v>
      </c>
      <c r="G2052" s="166">
        <v>45108</v>
      </c>
      <c r="H2052" s="168">
        <v>450000</v>
      </c>
      <c r="I2052" s="168">
        <v>500000</v>
      </c>
      <c r="J2052" s="167" t="s">
        <v>5910</v>
      </c>
      <c r="K2052" s="167" t="s">
        <v>5901</v>
      </c>
      <c r="L2052" s="169"/>
    </row>
    <row r="2053" spans="1:12" ht="42.75" customHeight="1">
      <c r="A2053" s="175">
        <f t="shared" si="35"/>
        <v>2053</v>
      </c>
      <c r="B2053" s="171">
        <v>45077</v>
      </c>
      <c r="C2053" s="172" t="s">
        <v>2542</v>
      </c>
      <c r="D2053" s="172" t="s">
        <v>2554</v>
      </c>
      <c r="E2053" s="172" t="s">
        <v>6221</v>
      </c>
      <c r="F2053" s="171">
        <v>45092</v>
      </c>
      <c r="G2053" s="171">
        <v>45108</v>
      </c>
      <c r="H2053" s="173">
        <v>55000</v>
      </c>
      <c r="I2053" s="173">
        <v>60000</v>
      </c>
      <c r="J2053" s="172" t="s">
        <v>5910</v>
      </c>
      <c r="K2053" s="172" t="s">
        <v>5901</v>
      </c>
      <c r="L2053" s="169"/>
    </row>
    <row r="2054" spans="1:12" ht="42.75" customHeight="1">
      <c r="A2054" s="175">
        <f t="shared" si="35"/>
        <v>2054</v>
      </c>
      <c r="B2054" s="166">
        <v>45077</v>
      </c>
      <c r="C2054" s="167" t="s">
        <v>2542</v>
      </c>
      <c r="D2054" s="167" t="s">
        <v>4520</v>
      </c>
      <c r="E2054" s="167" t="s">
        <v>6222</v>
      </c>
      <c r="F2054" s="166">
        <v>45092</v>
      </c>
      <c r="G2054" s="166">
        <v>45108</v>
      </c>
      <c r="H2054" s="168">
        <v>70000</v>
      </c>
      <c r="I2054" s="168">
        <v>80000</v>
      </c>
      <c r="J2054" s="167" t="s">
        <v>4557</v>
      </c>
      <c r="K2054" s="167" t="s">
        <v>5901</v>
      </c>
      <c r="L2054" s="169"/>
    </row>
    <row r="2055" spans="1:12" ht="42.75" customHeight="1">
      <c r="A2055" s="175">
        <f t="shared" si="35"/>
        <v>2055</v>
      </c>
      <c r="B2055" s="171">
        <v>45078</v>
      </c>
      <c r="C2055" s="172" t="s">
        <v>3933</v>
      </c>
      <c r="D2055" s="172" t="s">
        <v>1027</v>
      </c>
      <c r="E2055" s="172" t="s">
        <v>6223</v>
      </c>
      <c r="F2055" s="171">
        <v>45092</v>
      </c>
      <c r="G2055" s="171">
        <v>45108</v>
      </c>
      <c r="H2055" s="173">
        <v>25000</v>
      </c>
      <c r="I2055" s="173">
        <v>70000</v>
      </c>
      <c r="J2055" s="172" t="s">
        <v>5910</v>
      </c>
      <c r="K2055" s="172" t="s">
        <v>5901</v>
      </c>
      <c r="L2055" s="169"/>
    </row>
    <row r="2056" spans="1:12" ht="42.75" customHeight="1">
      <c r="A2056" s="175">
        <f t="shared" si="35"/>
        <v>2056</v>
      </c>
      <c r="B2056" s="166">
        <v>45078</v>
      </c>
      <c r="C2056" s="167" t="s">
        <v>1031</v>
      </c>
      <c r="D2056" s="167" t="s">
        <v>3715</v>
      </c>
      <c r="E2056" s="167" t="s">
        <v>6224</v>
      </c>
      <c r="F2056" s="166">
        <v>45092</v>
      </c>
      <c r="G2056" s="166">
        <v>45108</v>
      </c>
      <c r="H2056" s="168">
        <v>65000</v>
      </c>
      <c r="I2056" s="168">
        <v>80000</v>
      </c>
      <c r="J2056" s="167" t="s">
        <v>5910</v>
      </c>
      <c r="K2056" s="167" t="s">
        <v>5901</v>
      </c>
      <c r="L2056" s="169"/>
    </row>
    <row r="2057" spans="1:12" ht="42.75" customHeight="1">
      <c r="A2057" s="175">
        <f t="shared" si="35"/>
        <v>2057</v>
      </c>
      <c r="B2057" s="171">
        <v>45078</v>
      </c>
      <c r="C2057" s="172" t="s">
        <v>2703</v>
      </c>
      <c r="D2057" s="172" t="s">
        <v>832</v>
      </c>
      <c r="E2057" s="172" t="s">
        <v>2854</v>
      </c>
      <c r="F2057" s="171">
        <v>45092</v>
      </c>
      <c r="G2057" s="171">
        <v>45108</v>
      </c>
      <c r="H2057" s="173">
        <v>144000</v>
      </c>
      <c r="I2057" s="173">
        <v>144000</v>
      </c>
      <c r="J2057" s="172" t="s">
        <v>5910</v>
      </c>
      <c r="K2057" s="172" t="s">
        <v>5901</v>
      </c>
      <c r="L2057" s="169"/>
    </row>
    <row r="2058" spans="1:12" ht="42.75" customHeight="1">
      <c r="A2058" s="175">
        <f t="shared" si="35"/>
        <v>2058</v>
      </c>
      <c r="B2058" s="166">
        <v>45078</v>
      </c>
      <c r="C2058" s="167" t="s">
        <v>1890</v>
      </c>
      <c r="D2058" s="167" t="s">
        <v>1893</v>
      </c>
      <c r="E2058" s="167" t="s">
        <v>6225</v>
      </c>
      <c r="F2058" s="166">
        <v>45092</v>
      </c>
      <c r="G2058" s="166">
        <v>45093</v>
      </c>
      <c r="H2058" s="168">
        <v>96000</v>
      </c>
      <c r="I2058" s="168">
        <v>108000</v>
      </c>
      <c r="J2058" s="167" t="s">
        <v>5955</v>
      </c>
      <c r="K2058" s="167" t="s">
        <v>5901</v>
      </c>
      <c r="L2058" s="169"/>
    </row>
    <row r="2059" spans="1:12" ht="42.75" customHeight="1">
      <c r="A2059" s="175">
        <f t="shared" si="35"/>
        <v>2059</v>
      </c>
      <c r="B2059" s="171">
        <v>45078</v>
      </c>
      <c r="C2059" s="172" t="s">
        <v>4268</v>
      </c>
      <c r="D2059" s="172" t="s">
        <v>192</v>
      </c>
      <c r="E2059" s="172" t="s">
        <v>6226</v>
      </c>
      <c r="F2059" s="171">
        <v>45092</v>
      </c>
      <c r="G2059" s="171">
        <v>45108</v>
      </c>
      <c r="H2059" s="173">
        <v>225000</v>
      </c>
      <c r="I2059" s="173">
        <v>300000</v>
      </c>
      <c r="J2059" s="172" t="s">
        <v>5910</v>
      </c>
      <c r="K2059" s="172" t="s">
        <v>5901</v>
      </c>
      <c r="L2059" s="169"/>
    </row>
    <row r="2060" spans="1:12" ht="42.75" customHeight="1">
      <c r="A2060" s="175">
        <f t="shared" si="35"/>
        <v>2060</v>
      </c>
      <c r="B2060" s="166">
        <v>45078</v>
      </c>
      <c r="C2060" s="167" t="s">
        <v>4268</v>
      </c>
      <c r="D2060" s="167" t="s">
        <v>5235</v>
      </c>
      <c r="E2060" s="167" t="s">
        <v>6227</v>
      </c>
      <c r="F2060" s="166">
        <v>45092</v>
      </c>
      <c r="G2060" s="166">
        <v>45170</v>
      </c>
      <c r="H2060" s="168">
        <v>1080000</v>
      </c>
      <c r="I2060" s="168">
        <v>1200000</v>
      </c>
      <c r="J2060" s="167" t="s">
        <v>5921</v>
      </c>
      <c r="K2060" s="167" t="s">
        <v>5901</v>
      </c>
      <c r="L2060" s="169"/>
    </row>
    <row r="2061" spans="1:12" ht="42.75" customHeight="1">
      <c r="A2061" s="175">
        <f t="shared" si="35"/>
        <v>2061</v>
      </c>
      <c r="B2061" s="171">
        <v>45078</v>
      </c>
      <c r="C2061" s="172" t="s">
        <v>2703</v>
      </c>
      <c r="D2061" s="172" t="s">
        <v>6228</v>
      </c>
      <c r="E2061" s="172" t="s">
        <v>6229</v>
      </c>
      <c r="F2061" s="171">
        <v>45092</v>
      </c>
      <c r="G2061" s="171">
        <v>45108</v>
      </c>
      <c r="H2061" s="173">
        <v>80940</v>
      </c>
      <c r="I2061" s="173">
        <v>80940</v>
      </c>
      <c r="J2061" s="172" t="s">
        <v>4557</v>
      </c>
      <c r="K2061" s="172" t="s">
        <v>5901</v>
      </c>
      <c r="L2061" s="169"/>
    </row>
    <row r="2062" spans="1:12" ht="42.75" customHeight="1">
      <c r="A2062" s="175">
        <f t="shared" si="35"/>
        <v>2062</v>
      </c>
      <c r="B2062" s="166">
        <v>45078</v>
      </c>
      <c r="C2062" s="167" t="s">
        <v>194</v>
      </c>
      <c r="D2062" s="167" t="s">
        <v>1258</v>
      </c>
      <c r="E2062" s="167" t="s">
        <v>6230</v>
      </c>
      <c r="F2062" s="166">
        <v>45092</v>
      </c>
      <c r="G2062" s="166">
        <v>45108</v>
      </c>
      <c r="H2062" s="168">
        <v>25000</v>
      </c>
      <c r="I2062" s="168">
        <v>25600</v>
      </c>
      <c r="J2062" s="167" t="s">
        <v>5955</v>
      </c>
      <c r="K2062" s="167" t="s">
        <v>5901</v>
      </c>
      <c r="L2062" s="169"/>
    </row>
    <row r="2063" spans="1:12" ht="42.75" customHeight="1">
      <c r="A2063" s="175">
        <f t="shared" si="35"/>
        <v>2063</v>
      </c>
      <c r="B2063" s="171">
        <v>45079</v>
      </c>
      <c r="C2063" s="172" t="s">
        <v>1031</v>
      </c>
      <c r="D2063" s="172" t="s">
        <v>1373</v>
      </c>
      <c r="E2063" s="172" t="s">
        <v>6231</v>
      </c>
      <c r="F2063" s="171">
        <v>45093</v>
      </c>
      <c r="G2063" s="171">
        <v>45108</v>
      </c>
      <c r="H2063" s="173">
        <v>30000</v>
      </c>
      <c r="I2063" s="173">
        <v>35000</v>
      </c>
      <c r="J2063" s="172" t="s">
        <v>5910</v>
      </c>
      <c r="K2063" s="172" t="s">
        <v>5901</v>
      </c>
      <c r="L2063" s="169"/>
    </row>
    <row r="2064" spans="1:12" ht="42.75" customHeight="1">
      <c r="A2064" s="175">
        <f t="shared" si="35"/>
        <v>2064</v>
      </c>
      <c r="B2064" s="166">
        <v>45079</v>
      </c>
      <c r="C2064" s="167" t="s">
        <v>2334</v>
      </c>
      <c r="D2064" s="167" t="s">
        <v>498</v>
      </c>
      <c r="E2064" s="167" t="s">
        <v>6169</v>
      </c>
      <c r="F2064" s="166">
        <v>45093</v>
      </c>
      <c r="G2064" s="166">
        <v>45093</v>
      </c>
      <c r="H2064" s="168">
        <v>94857.600000000006</v>
      </c>
      <c r="I2064" s="168">
        <v>94857.600000000006</v>
      </c>
      <c r="J2064" s="167" t="s">
        <v>5917</v>
      </c>
      <c r="K2064" s="167" t="s">
        <v>5901</v>
      </c>
      <c r="L2064" s="169"/>
    </row>
    <row r="2065" spans="1:12" ht="42.75" customHeight="1">
      <c r="A2065" s="175">
        <f t="shared" si="35"/>
        <v>2065</v>
      </c>
      <c r="B2065" s="171">
        <v>45079</v>
      </c>
      <c r="C2065" s="172" t="s">
        <v>2703</v>
      </c>
      <c r="D2065" s="172" t="s">
        <v>35</v>
      </c>
      <c r="E2065" s="172" t="s">
        <v>6232</v>
      </c>
      <c r="F2065" s="171">
        <v>45093</v>
      </c>
      <c r="G2065" s="171">
        <v>45093</v>
      </c>
      <c r="H2065" s="173">
        <v>112533</v>
      </c>
      <c r="I2065" s="173">
        <v>112533</v>
      </c>
      <c r="J2065" s="172" t="s">
        <v>5902</v>
      </c>
      <c r="K2065" s="172" t="s">
        <v>5901</v>
      </c>
      <c r="L2065" s="169"/>
    </row>
    <row r="2066" spans="1:12" ht="42.75" customHeight="1">
      <c r="A2066" s="175">
        <f t="shared" si="35"/>
        <v>2066</v>
      </c>
      <c r="B2066" s="166">
        <v>45079</v>
      </c>
      <c r="C2066" s="167" t="s">
        <v>2703</v>
      </c>
      <c r="D2066" s="167" t="s">
        <v>4935</v>
      </c>
      <c r="E2066" s="167" t="s">
        <v>706</v>
      </c>
      <c r="F2066" s="166">
        <v>45093</v>
      </c>
      <c r="G2066" s="166">
        <v>45108</v>
      </c>
      <c r="H2066" s="168">
        <v>4300000</v>
      </c>
      <c r="I2066" s="168">
        <v>4370000</v>
      </c>
      <c r="J2066" s="167" t="s">
        <v>4557</v>
      </c>
      <c r="K2066" s="167" t="s">
        <v>5901</v>
      </c>
      <c r="L2066" s="169"/>
    </row>
    <row r="2067" spans="1:12" ht="42.75" customHeight="1">
      <c r="A2067" s="175">
        <f t="shared" si="35"/>
        <v>2067</v>
      </c>
      <c r="B2067" s="171">
        <v>45079</v>
      </c>
      <c r="C2067" s="172" t="s">
        <v>12</v>
      </c>
      <c r="D2067" s="172" t="s">
        <v>6233</v>
      </c>
      <c r="E2067" s="172" t="s">
        <v>6234</v>
      </c>
      <c r="F2067" s="171">
        <v>45093</v>
      </c>
      <c r="G2067" s="171">
        <v>45029</v>
      </c>
      <c r="H2067" s="173">
        <v>25000</v>
      </c>
      <c r="I2067" s="173">
        <v>100000</v>
      </c>
      <c r="J2067" s="172" t="s">
        <v>4557</v>
      </c>
      <c r="K2067" s="172" t="s">
        <v>5901</v>
      </c>
      <c r="L2067" s="169"/>
    </row>
    <row r="2068" spans="1:12" ht="42.75" customHeight="1">
      <c r="A2068" s="175">
        <f t="shared" si="35"/>
        <v>2068</v>
      </c>
      <c r="B2068" s="166">
        <v>45079</v>
      </c>
      <c r="C2068" s="167" t="s">
        <v>2703</v>
      </c>
      <c r="D2068" s="167" t="s">
        <v>1248</v>
      </c>
      <c r="E2068" s="167" t="s">
        <v>6140</v>
      </c>
      <c r="F2068" s="166">
        <v>45093</v>
      </c>
      <c r="G2068" s="166">
        <v>45093</v>
      </c>
      <c r="H2068" s="168">
        <v>500000</v>
      </c>
      <c r="I2068" s="168">
        <v>500000</v>
      </c>
      <c r="J2068" s="167" t="s">
        <v>4557</v>
      </c>
      <c r="K2068" s="167" t="s">
        <v>5901</v>
      </c>
      <c r="L2068" s="169"/>
    </row>
    <row r="2069" spans="1:12" ht="42.75" customHeight="1">
      <c r="A2069" s="175">
        <f t="shared" si="35"/>
        <v>2069</v>
      </c>
      <c r="B2069" s="171">
        <v>45079</v>
      </c>
      <c r="C2069" s="172" t="s">
        <v>2703</v>
      </c>
      <c r="D2069" s="172" t="s">
        <v>6235</v>
      </c>
      <c r="E2069" s="172" t="s">
        <v>6140</v>
      </c>
      <c r="F2069" s="171">
        <v>45093</v>
      </c>
      <c r="G2069" s="171">
        <v>45093</v>
      </c>
      <c r="H2069" s="173">
        <v>500000</v>
      </c>
      <c r="I2069" s="173">
        <v>500000</v>
      </c>
      <c r="J2069" s="172" t="s">
        <v>4557</v>
      </c>
      <c r="K2069" s="172" t="s">
        <v>5901</v>
      </c>
      <c r="L2069" s="169"/>
    </row>
    <row r="2070" spans="1:12" ht="42.75" customHeight="1">
      <c r="A2070" s="175">
        <f t="shared" si="35"/>
        <v>2070</v>
      </c>
      <c r="B2070" s="166">
        <v>45079</v>
      </c>
      <c r="C2070" s="167" t="s">
        <v>2703</v>
      </c>
      <c r="D2070" s="167" t="s">
        <v>782</v>
      </c>
      <c r="E2070" s="167" t="s">
        <v>6140</v>
      </c>
      <c r="F2070" s="166">
        <v>45093</v>
      </c>
      <c r="G2070" s="166">
        <v>45093</v>
      </c>
      <c r="H2070" s="168">
        <v>500000</v>
      </c>
      <c r="I2070" s="168">
        <v>500000</v>
      </c>
      <c r="J2070" s="167" t="s">
        <v>4557</v>
      </c>
      <c r="K2070" s="167" t="s">
        <v>5901</v>
      </c>
      <c r="L2070" s="169"/>
    </row>
    <row r="2071" spans="1:12" ht="42.75" customHeight="1">
      <c r="A2071" s="175">
        <f t="shared" ref="A2071:A2134" si="36">ROW(A2071)</f>
        <v>2071</v>
      </c>
      <c r="B2071" s="171">
        <v>45079</v>
      </c>
      <c r="C2071" s="172" t="s">
        <v>1890</v>
      </c>
      <c r="D2071" s="172" t="s">
        <v>2052</v>
      </c>
      <c r="E2071" s="172" t="s">
        <v>559</v>
      </c>
      <c r="F2071" s="171">
        <v>45093</v>
      </c>
      <c r="G2071" s="171">
        <v>45097</v>
      </c>
      <c r="H2071" s="173">
        <v>300000</v>
      </c>
      <c r="I2071" s="173">
        <v>300000</v>
      </c>
      <c r="J2071" s="172" t="s">
        <v>4557</v>
      </c>
      <c r="K2071" s="172" t="s">
        <v>5901</v>
      </c>
      <c r="L2071" s="169"/>
    </row>
    <row r="2072" spans="1:12" ht="42.75" customHeight="1">
      <c r="A2072" s="175">
        <f t="shared" si="36"/>
        <v>2072</v>
      </c>
      <c r="B2072" s="166">
        <v>45079</v>
      </c>
      <c r="C2072" s="167" t="s">
        <v>1890</v>
      </c>
      <c r="D2072" s="167" t="s">
        <v>6236</v>
      </c>
      <c r="E2072" s="167" t="s">
        <v>6237</v>
      </c>
      <c r="F2072" s="166">
        <v>45093</v>
      </c>
      <c r="G2072" s="166">
        <v>45097</v>
      </c>
      <c r="H2072" s="168">
        <v>60000</v>
      </c>
      <c r="I2072" s="168">
        <v>60000</v>
      </c>
      <c r="J2072" s="167" t="s">
        <v>4557</v>
      </c>
      <c r="K2072" s="167" t="s">
        <v>5901</v>
      </c>
      <c r="L2072" s="169"/>
    </row>
    <row r="2073" spans="1:12" ht="42.75" customHeight="1">
      <c r="A2073" s="175">
        <f t="shared" si="36"/>
        <v>2073</v>
      </c>
      <c r="B2073" s="171">
        <v>45079</v>
      </c>
      <c r="C2073" s="172" t="s">
        <v>1890</v>
      </c>
      <c r="D2073" s="172" t="s">
        <v>76</v>
      </c>
      <c r="E2073" s="172" t="s">
        <v>6238</v>
      </c>
      <c r="F2073" s="171">
        <v>45093</v>
      </c>
      <c r="G2073" s="171">
        <v>45097</v>
      </c>
      <c r="H2073" s="173">
        <v>350000</v>
      </c>
      <c r="I2073" s="173">
        <v>350000</v>
      </c>
      <c r="J2073" s="172" t="s">
        <v>4557</v>
      </c>
      <c r="K2073" s="172" t="s">
        <v>5901</v>
      </c>
      <c r="L2073" s="169"/>
    </row>
    <row r="2074" spans="1:12" ht="42.75" customHeight="1">
      <c r="A2074" s="175">
        <f t="shared" si="36"/>
        <v>2074</v>
      </c>
      <c r="B2074" s="166">
        <v>45082</v>
      </c>
      <c r="C2074" s="167" t="s">
        <v>2432</v>
      </c>
      <c r="D2074" s="167" t="s">
        <v>580</v>
      </c>
      <c r="E2074" s="167" t="s">
        <v>6239</v>
      </c>
      <c r="F2074" s="166">
        <v>45097</v>
      </c>
      <c r="G2074" s="166">
        <v>45108</v>
      </c>
      <c r="H2074" s="168">
        <v>120782.39999999999</v>
      </c>
      <c r="I2074" s="168">
        <v>125634</v>
      </c>
      <c r="J2074" s="167" t="s">
        <v>5917</v>
      </c>
      <c r="K2074" s="167" t="s">
        <v>5901</v>
      </c>
      <c r="L2074" s="169"/>
    </row>
    <row r="2075" spans="1:12" ht="42.75" customHeight="1">
      <c r="A2075" s="175">
        <f t="shared" si="36"/>
        <v>2075</v>
      </c>
      <c r="B2075" s="171">
        <v>45082</v>
      </c>
      <c r="C2075" s="172" t="s">
        <v>1198</v>
      </c>
      <c r="D2075" s="172" t="s">
        <v>3214</v>
      </c>
      <c r="E2075" s="172" t="s">
        <v>347</v>
      </c>
      <c r="F2075" s="171">
        <v>45097</v>
      </c>
      <c r="G2075" s="171">
        <v>45108</v>
      </c>
      <c r="H2075" s="173">
        <v>40000</v>
      </c>
      <c r="I2075" s="173">
        <v>50000</v>
      </c>
      <c r="J2075" s="172" t="s">
        <v>5910</v>
      </c>
      <c r="K2075" s="172" t="s">
        <v>5901</v>
      </c>
      <c r="L2075" s="169"/>
    </row>
    <row r="2076" spans="1:12" ht="42.75" customHeight="1">
      <c r="A2076" s="175">
        <f t="shared" si="36"/>
        <v>2076</v>
      </c>
      <c r="B2076" s="166">
        <v>45082</v>
      </c>
      <c r="C2076" s="167" t="s">
        <v>1198</v>
      </c>
      <c r="D2076" s="167" t="s">
        <v>3214</v>
      </c>
      <c r="E2076" s="167" t="s">
        <v>6240</v>
      </c>
      <c r="F2076" s="166">
        <v>45097</v>
      </c>
      <c r="G2076" s="166">
        <v>45108</v>
      </c>
      <c r="H2076" s="168">
        <v>25000</v>
      </c>
      <c r="I2076" s="168">
        <v>35000</v>
      </c>
      <c r="J2076" s="167" t="s">
        <v>5910</v>
      </c>
      <c r="K2076" s="167" t="s">
        <v>5901</v>
      </c>
      <c r="L2076" s="169"/>
    </row>
    <row r="2077" spans="1:12" ht="42.75" customHeight="1">
      <c r="A2077" s="175">
        <f t="shared" si="36"/>
        <v>2077</v>
      </c>
      <c r="B2077" s="171">
        <v>45082</v>
      </c>
      <c r="C2077" s="172" t="s">
        <v>3418</v>
      </c>
      <c r="D2077" s="172" t="s">
        <v>6174</v>
      </c>
      <c r="E2077" s="172" t="s">
        <v>463</v>
      </c>
      <c r="F2077" s="171">
        <v>45097</v>
      </c>
      <c r="G2077" s="171">
        <v>45194</v>
      </c>
      <c r="H2077" s="173">
        <v>25000</v>
      </c>
      <c r="I2077" s="173">
        <v>35000</v>
      </c>
      <c r="J2077" s="172" t="s">
        <v>5955</v>
      </c>
      <c r="K2077" s="172" t="s">
        <v>5901</v>
      </c>
      <c r="L2077" s="169"/>
    </row>
    <row r="2078" spans="1:12" ht="42.75" customHeight="1">
      <c r="A2078" s="175">
        <f t="shared" si="36"/>
        <v>2078</v>
      </c>
      <c r="B2078" s="166">
        <v>45082</v>
      </c>
      <c r="C2078" s="167" t="s">
        <v>1535</v>
      </c>
      <c r="D2078" s="167" t="s">
        <v>6241</v>
      </c>
      <c r="E2078" s="167" t="s">
        <v>6242</v>
      </c>
      <c r="F2078" s="166">
        <v>45097</v>
      </c>
      <c r="G2078" s="166">
        <v>45139</v>
      </c>
      <c r="H2078" s="168">
        <v>25000</v>
      </c>
      <c r="I2078" s="168">
        <v>70000</v>
      </c>
      <c r="J2078" s="167" t="s">
        <v>4557</v>
      </c>
      <c r="K2078" s="167" t="s">
        <v>5901</v>
      </c>
      <c r="L2078" s="169"/>
    </row>
    <row r="2079" spans="1:12" ht="42.75" customHeight="1">
      <c r="A2079" s="175">
        <f t="shared" si="36"/>
        <v>2079</v>
      </c>
      <c r="B2079" s="171">
        <v>45082</v>
      </c>
      <c r="C2079" s="172" t="s">
        <v>3975</v>
      </c>
      <c r="D2079" s="172" t="s">
        <v>6243</v>
      </c>
      <c r="E2079" s="172" t="s">
        <v>444</v>
      </c>
      <c r="F2079" s="171">
        <v>45097</v>
      </c>
      <c r="G2079" s="171">
        <v>45097</v>
      </c>
      <c r="H2079" s="173">
        <v>29998</v>
      </c>
      <c r="I2079" s="173">
        <v>90000</v>
      </c>
      <c r="J2079" s="172" t="s">
        <v>4557</v>
      </c>
      <c r="K2079" s="172" t="s">
        <v>5901</v>
      </c>
      <c r="L2079" s="169"/>
    </row>
    <row r="2080" spans="1:12" ht="42.75" customHeight="1">
      <c r="A2080" s="175">
        <f t="shared" si="36"/>
        <v>2080</v>
      </c>
      <c r="B2080" s="166">
        <v>45082</v>
      </c>
      <c r="C2080" s="167" t="s">
        <v>1276</v>
      </c>
      <c r="D2080" s="167" t="s">
        <v>1104</v>
      </c>
      <c r="E2080" s="167" t="s">
        <v>5863</v>
      </c>
      <c r="F2080" s="166">
        <v>45098</v>
      </c>
      <c r="G2080" s="166">
        <v>45108</v>
      </c>
      <c r="H2080" s="168">
        <v>85000</v>
      </c>
      <c r="I2080" s="168">
        <v>95000</v>
      </c>
      <c r="J2080" s="167" t="s">
        <v>5955</v>
      </c>
      <c r="K2080" s="167" t="s">
        <v>5901</v>
      </c>
      <c r="L2080" s="169"/>
    </row>
    <row r="2081" spans="1:12" ht="42.75" customHeight="1">
      <c r="A2081" s="175">
        <f t="shared" si="36"/>
        <v>2081</v>
      </c>
      <c r="B2081" s="171">
        <v>45083</v>
      </c>
      <c r="C2081" s="172" t="s">
        <v>2703</v>
      </c>
      <c r="D2081" s="172" t="s">
        <v>3105</v>
      </c>
      <c r="E2081" s="172" t="s">
        <v>3106</v>
      </c>
      <c r="F2081" s="171">
        <v>45098</v>
      </c>
      <c r="G2081" s="171">
        <v>45108</v>
      </c>
      <c r="H2081" s="173">
        <v>120000</v>
      </c>
      <c r="I2081" s="173">
        <v>120000</v>
      </c>
      <c r="J2081" s="172" t="s">
        <v>5910</v>
      </c>
      <c r="K2081" s="172" t="s">
        <v>5901</v>
      </c>
      <c r="L2081" s="169"/>
    </row>
    <row r="2082" spans="1:12" ht="42.75" customHeight="1">
      <c r="A2082" s="175">
        <f t="shared" si="36"/>
        <v>2082</v>
      </c>
      <c r="B2082" s="166">
        <v>45083</v>
      </c>
      <c r="C2082" s="167" t="s">
        <v>3344</v>
      </c>
      <c r="D2082" s="167" t="s">
        <v>580</v>
      </c>
      <c r="E2082" s="167" t="s">
        <v>6244</v>
      </c>
      <c r="F2082" s="166">
        <v>45098</v>
      </c>
      <c r="G2082" s="166">
        <v>45110</v>
      </c>
      <c r="H2082" s="168">
        <v>625000</v>
      </c>
      <c r="I2082" s="168">
        <v>625000</v>
      </c>
      <c r="J2082" s="167" t="s">
        <v>5917</v>
      </c>
      <c r="K2082" s="167" t="s">
        <v>5901</v>
      </c>
      <c r="L2082" s="169"/>
    </row>
    <row r="2083" spans="1:12" ht="42.75" customHeight="1">
      <c r="A2083" s="175">
        <f t="shared" si="36"/>
        <v>2083</v>
      </c>
      <c r="B2083" s="171">
        <v>45083</v>
      </c>
      <c r="C2083" s="172" t="s">
        <v>3838</v>
      </c>
      <c r="D2083" s="172" t="s">
        <v>225</v>
      </c>
      <c r="E2083" s="172" t="s">
        <v>120</v>
      </c>
      <c r="F2083" s="171">
        <v>45098</v>
      </c>
      <c r="G2083" s="171">
        <v>45108</v>
      </c>
      <c r="H2083" s="173">
        <v>120000</v>
      </c>
      <c r="I2083" s="173">
        <v>140000</v>
      </c>
      <c r="J2083" s="172" t="s">
        <v>5910</v>
      </c>
      <c r="K2083" s="172" t="s">
        <v>5901</v>
      </c>
      <c r="L2083" s="169"/>
    </row>
    <row r="2084" spans="1:12" ht="42.75" customHeight="1">
      <c r="A2084" s="175">
        <f t="shared" si="36"/>
        <v>2084</v>
      </c>
      <c r="B2084" s="166">
        <v>45083</v>
      </c>
      <c r="C2084" s="167" t="s">
        <v>1774</v>
      </c>
      <c r="D2084" s="167" t="s">
        <v>6245</v>
      </c>
      <c r="E2084" s="167" t="s">
        <v>6246</v>
      </c>
      <c r="F2084" s="166">
        <v>45098</v>
      </c>
      <c r="G2084" s="166">
        <v>45107</v>
      </c>
      <c r="H2084" s="168">
        <v>25000</v>
      </c>
      <c r="I2084" s="168">
        <v>150000</v>
      </c>
      <c r="J2084" s="167" t="s">
        <v>5902</v>
      </c>
      <c r="K2084" s="167" t="s">
        <v>5901</v>
      </c>
      <c r="L2084" s="169"/>
    </row>
    <row r="2085" spans="1:12" ht="42.75" customHeight="1">
      <c r="A2085" s="175">
        <f t="shared" si="36"/>
        <v>2085</v>
      </c>
      <c r="B2085" s="171">
        <v>45083</v>
      </c>
      <c r="C2085" s="172" t="s">
        <v>3344</v>
      </c>
      <c r="D2085" s="172" t="s">
        <v>1761</v>
      </c>
      <c r="E2085" s="172" t="s">
        <v>6247</v>
      </c>
      <c r="F2085" s="171">
        <v>45098</v>
      </c>
      <c r="G2085" s="171">
        <v>45103</v>
      </c>
      <c r="H2085" s="173">
        <v>25000</v>
      </c>
      <c r="I2085" s="173">
        <v>50000</v>
      </c>
      <c r="J2085" s="172" t="s">
        <v>4557</v>
      </c>
      <c r="K2085" s="172" t="s">
        <v>5901</v>
      </c>
      <c r="L2085" s="169"/>
    </row>
    <row r="2086" spans="1:12" ht="42.75" customHeight="1">
      <c r="A2086" s="175">
        <f t="shared" si="36"/>
        <v>2086</v>
      </c>
      <c r="B2086" s="166">
        <v>45083</v>
      </c>
      <c r="C2086" s="167" t="s">
        <v>3344</v>
      </c>
      <c r="D2086" s="167" t="s">
        <v>3382</v>
      </c>
      <c r="E2086" s="167" t="s">
        <v>6248</v>
      </c>
      <c r="F2086" s="166">
        <v>45098</v>
      </c>
      <c r="G2086" s="166">
        <v>45100</v>
      </c>
      <c r="H2086" s="168">
        <v>25000</v>
      </c>
      <c r="I2086" s="168">
        <v>100000</v>
      </c>
      <c r="J2086" s="167" t="s">
        <v>4557</v>
      </c>
      <c r="K2086" s="167" t="s">
        <v>5901</v>
      </c>
      <c r="L2086" s="169"/>
    </row>
    <row r="2087" spans="1:12" ht="42.75" customHeight="1">
      <c r="A2087" s="175">
        <f t="shared" si="36"/>
        <v>2087</v>
      </c>
      <c r="B2087" s="171">
        <v>45083</v>
      </c>
      <c r="C2087" s="172" t="s">
        <v>1890</v>
      </c>
      <c r="D2087" s="172" t="s">
        <v>6083</v>
      </c>
      <c r="E2087" s="172" t="s">
        <v>6249</v>
      </c>
      <c r="F2087" s="171">
        <v>45098</v>
      </c>
      <c r="G2087" s="171">
        <v>45099</v>
      </c>
      <c r="H2087" s="173">
        <v>45000</v>
      </c>
      <c r="I2087" s="173">
        <v>45000</v>
      </c>
      <c r="J2087" s="172" t="s">
        <v>5902</v>
      </c>
      <c r="K2087" s="172" t="s">
        <v>5901</v>
      </c>
      <c r="L2087" s="169"/>
    </row>
    <row r="2088" spans="1:12" ht="42.75" customHeight="1">
      <c r="A2088" s="175">
        <f t="shared" si="36"/>
        <v>2088</v>
      </c>
      <c r="B2088" s="166">
        <v>45083</v>
      </c>
      <c r="C2088" s="167" t="s">
        <v>2329</v>
      </c>
      <c r="D2088" s="167" t="s">
        <v>1513</v>
      </c>
      <c r="E2088" s="167" t="s">
        <v>6250</v>
      </c>
      <c r="F2088" s="166">
        <v>45098</v>
      </c>
      <c r="G2088" s="166">
        <v>44788</v>
      </c>
      <c r="H2088" s="168">
        <v>25000</v>
      </c>
      <c r="I2088" s="168">
        <v>75000</v>
      </c>
      <c r="J2088" s="167" t="s">
        <v>4557</v>
      </c>
      <c r="K2088" s="167" t="s">
        <v>5901</v>
      </c>
      <c r="L2088" s="169"/>
    </row>
    <row r="2089" spans="1:12" ht="42.75" customHeight="1">
      <c r="A2089" s="175">
        <f t="shared" si="36"/>
        <v>2089</v>
      </c>
      <c r="B2089" s="171">
        <v>45083</v>
      </c>
      <c r="C2089" s="172" t="s">
        <v>3798</v>
      </c>
      <c r="D2089" s="172" t="s">
        <v>3821</v>
      </c>
      <c r="E2089" s="172" t="s">
        <v>6251</v>
      </c>
      <c r="F2089" s="171">
        <v>45098</v>
      </c>
      <c r="G2089" s="171">
        <v>45108</v>
      </c>
      <c r="H2089" s="173">
        <v>850000</v>
      </c>
      <c r="I2089" s="173">
        <v>1000000</v>
      </c>
      <c r="J2089" s="172" t="s">
        <v>5935</v>
      </c>
      <c r="K2089" s="172" t="s">
        <v>5901</v>
      </c>
      <c r="L2089" s="169"/>
    </row>
    <row r="2090" spans="1:12" ht="42.75" customHeight="1">
      <c r="A2090" s="175">
        <f t="shared" si="36"/>
        <v>2090</v>
      </c>
      <c r="B2090" s="166">
        <v>45084</v>
      </c>
      <c r="C2090" s="167" t="s">
        <v>1276</v>
      </c>
      <c r="D2090" s="167" t="s">
        <v>6252</v>
      </c>
      <c r="E2090" s="167" t="s">
        <v>4629</v>
      </c>
      <c r="F2090" s="166">
        <v>45099</v>
      </c>
      <c r="G2090" s="166">
        <v>45103</v>
      </c>
      <c r="H2090" s="168">
        <v>185000</v>
      </c>
      <c r="I2090" s="168">
        <v>200000</v>
      </c>
      <c r="J2090" s="167" t="s">
        <v>5902</v>
      </c>
      <c r="K2090" s="167" t="s">
        <v>5901</v>
      </c>
      <c r="L2090" s="169"/>
    </row>
    <row r="2091" spans="1:12" ht="42.75" customHeight="1">
      <c r="A2091" s="175">
        <f t="shared" si="36"/>
        <v>2091</v>
      </c>
      <c r="B2091" s="171">
        <v>45084</v>
      </c>
      <c r="C2091" s="172" t="s">
        <v>2703</v>
      </c>
      <c r="D2091" s="172" t="s">
        <v>3063</v>
      </c>
      <c r="E2091" s="172" t="s">
        <v>6253</v>
      </c>
      <c r="F2091" s="171">
        <v>45099</v>
      </c>
      <c r="G2091" s="171">
        <v>45108</v>
      </c>
      <c r="H2091" s="173">
        <v>247000</v>
      </c>
      <c r="I2091" s="173">
        <v>247000</v>
      </c>
      <c r="J2091" s="172" t="s">
        <v>5910</v>
      </c>
      <c r="K2091" s="172" t="s">
        <v>5901</v>
      </c>
      <c r="L2091" s="169"/>
    </row>
    <row r="2092" spans="1:12" ht="42.75" customHeight="1">
      <c r="A2092" s="175">
        <f t="shared" si="36"/>
        <v>2092</v>
      </c>
      <c r="B2092" s="166">
        <v>45084</v>
      </c>
      <c r="C2092" s="167" t="s">
        <v>2703</v>
      </c>
      <c r="D2092" s="167" t="s">
        <v>3205</v>
      </c>
      <c r="E2092" s="167" t="s">
        <v>3206</v>
      </c>
      <c r="F2092" s="166">
        <v>45099</v>
      </c>
      <c r="G2092" s="166">
        <v>45108</v>
      </c>
      <c r="H2092" s="168">
        <v>137500</v>
      </c>
      <c r="I2092" s="168">
        <v>137500</v>
      </c>
      <c r="J2092" s="167" t="s">
        <v>5910</v>
      </c>
      <c r="K2092" s="167" t="s">
        <v>5901</v>
      </c>
      <c r="L2092" s="169"/>
    </row>
    <row r="2093" spans="1:12" ht="42.75" customHeight="1">
      <c r="A2093" s="175">
        <f t="shared" si="36"/>
        <v>2093</v>
      </c>
      <c r="B2093" s="171">
        <v>45084</v>
      </c>
      <c r="C2093" s="172" t="s">
        <v>2334</v>
      </c>
      <c r="D2093" s="172" t="s">
        <v>137</v>
      </c>
      <c r="E2093" s="172" t="s">
        <v>6254</v>
      </c>
      <c r="F2093" s="171">
        <v>45099</v>
      </c>
      <c r="G2093" s="171">
        <v>45108</v>
      </c>
      <c r="H2093" s="173">
        <v>80000</v>
      </c>
      <c r="I2093" s="173">
        <v>90000</v>
      </c>
      <c r="J2093" s="172" t="s">
        <v>5902</v>
      </c>
      <c r="K2093" s="172" t="s">
        <v>5901</v>
      </c>
      <c r="L2093" s="169"/>
    </row>
    <row r="2094" spans="1:12" ht="42.75" customHeight="1">
      <c r="A2094" s="175">
        <f t="shared" si="36"/>
        <v>2094</v>
      </c>
      <c r="B2094" s="166">
        <v>45084</v>
      </c>
      <c r="C2094" s="167" t="s">
        <v>2334</v>
      </c>
      <c r="D2094" s="167" t="s">
        <v>2349</v>
      </c>
      <c r="E2094" s="167" t="s">
        <v>6255</v>
      </c>
      <c r="F2094" s="166">
        <v>45099</v>
      </c>
      <c r="G2094" s="166">
        <v>45108</v>
      </c>
      <c r="H2094" s="168">
        <v>30000</v>
      </c>
      <c r="I2094" s="168">
        <v>50000</v>
      </c>
      <c r="J2094" s="167" t="s">
        <v>5910</v>
      </c>
      <c r="K2094" s="167" t="s">
        <v>5901</v>
      </c>
      <c r="L2094" s="169"/>
    </row>
    <row r="2095" spans="1:12" ht="42.75" customHeight="1">
      <c r="A2095" s="175">
        <f t="shared" si="36"/>
        <v>2095</v>
      </c>
      <c r="B2095" s="171">
        <v>45084</v>
      </c>
      <c r="C2095" s="172" t="s">
        <v>2334</v>
      </c>
      <c r="D2095" s="172" t="s">
        <v>339</v>
      </c>
      <c r="E2095" s="172" t="s">
        <v>6255</v>
      </c>
      <c r="F2095" s="171">
        <v>45099</v>
      </c>
      <c r="G2095" s="171">
        <v>45108</v>
      </c>
      <c r="H2095" s="173">
        <v>30000</v>
      </c>
      <c r="I2095" s="173">
        <v>50000</v>
      </c>
      <c r="J2095" s="172" t="s">
        <v>5910</v>
      </c>
      <c r="K2095" s="172" t="s">
        <v>5901</v>
      </c>
      <c r="L2095" s="169"/>
    </row>
    <row r="2096" spans="1:12" ht="42.75" customHeight="1">
      <c r="A2096" s="175">
        <f t="shared" si="36"/>
        <v>2096</v>
      </c>
      <c r="B2096" s="166">
        <v>45084</v>
      </c>
      <c r="C2096" s="167" t="s">
        <v>2334</v>
      </c>
      <c r="D2096" s="167" t="s">
        <v>2359</v>
      </c>
      <c r="E2096" s="167" t="s">
        <v>5282</v>
      </c>
      <c r="F2096" s="166">
        <v>45099</v>
      </c>
      <c r="G2096" s="166">
        <v>45108</v>
      </c>
      <c r="H2096" s="168">
        <v>30000</v>
      </c>
      <c r="I2096" s="168">
        <v>50000</v>
      </c>
      <c r="J2096" s="167" t="s">
        <v>5910</v>
      </c>
      <c r="K2096" s="167" t="s">
        <v>5901</v>
      </c>
      <c r="L2096" s="169"/>
    </row>
    <row r="2097" spans="1:12" ht="42.75" customHeight="1">
      <c r="A2097" s="175">
        <f t="shared" si="36"/>
        <v>2097</v>
      </c>
      <c r="B2097" s="171">
        <v>45084</v>
      </c>
      <c r="C2097" s="172" t="s">
        <v>2334</v>
      </c>
      <c r="D2097" s="172" t="s">
        <v>4935</v>
      </c>
      <c r="E2097" s="172" t="s">
        <v>6256</v>
      </c>
      <c r="F2097" s="171">
        <v>45099</v>
      </c>
      <c r="G2097" s="171">
        <v>45108</v>
      </c>
      <c r="H2097" s="173">
        <v>110000</v>
      </c>
      <c r="I2097" s="173">
        <v>130000</v>
      </c>
      <c r="J2097" s="172" t="s">
        <v>5910</v>
      </c>
      <c r="K2097" s="172" t="s">
        <v>5901</v>
      </c>
      <c r="L2097" s="169"/>
    </row>
    <row r="2098" spans="1:12" ht="42.75" customHeight="1">
      <c r="A2098" s="175">
        <f t="shared" si="36"/>
        <v>2098</v>
      </c>
      <c r="B2098" s="166">
        <v>45084</v>
      </c>
      <c r="C2098" s="167" t="s">
        <v>2703</v>
      </c>
      <c r="D2098" s="167" t="s">
        <v>2947</v>
      </c>
      <c r="E2098" s="167" t="s">
        <v>6257</v>
      </c>
      <c r="F2098" s="166">
        <v>45099</v>
      </c>
      <c r="G2098" s="166">
        <v>45108</v>
      </c>
      <c r="H2098" s="168">
        <v>75000</v>
      </c>
      <c r="I2098" s="168">
        <v>75000</v>
      </c>
      <c r="J2098" s="167" t="s">
        <v>5910</v>
      </c>
      <c r="K2098" s="167" t="s">
        <v>5901</v>
      </c>
      <c r="L2098" s="169"/>
    </row>
    <row r="2099" spans="1:12" ht="42.75" customHeight="1">
      <c r="A2099" s="175">
        <f t="shared" si="36"/>
        <v>2099</v>
      </c>
      <c r="B2099" s="171">
        <v>45084</v>
      </c>
      <c r="C2099" s="172" t="s">
        <v>2329</v>
      </c>
      <c r="D2099" s="172" t="s">
        <v>6258</v>
      </c>
      <c r="E2099" s="172" t="s">
        <v>6259</v>
      </c>
      <c r="F2099" s="171">
        <v>45099</v>
      </c>
      <c r="G2099" s="171">
        <v>44774</v>
      </c>
      <c r="H2099" s="173">
        <v>25000</v>
      </c>
      <c r="I2099" s="173">
        <v>49500</v>
      </c>
      <c r="J2099" s="172" t="s">
        <v>5904</v>
      </c>
      <c r="K2099" s="172" t="s">
        <v>5901</v>
      </c>
      <c r="L2099" s="169"/>
    </row>
    <row r="2100" spans="1:12" ht="42.75" customHeight="1">
      <c r="A2100" s="175">
        <f t="shared" si="36"/>
        <v>2100</v>
      </c>
      <c r="B2100" s="166">
        <v>45084</v>
      </c>
      <c r="C2100" s="167" t="s">
        <v>3975</v>
      </c>
      <c r="D2100" s="167" t="s">
        <v>2667</v>
      </c>
      <c r="E2100" s="167" t="s">
        <v>657</v>
      </c>
      <c r="F2100" s="166">
        <v>45099</v>
      </c>
      <c r="G2100" s="166">
        <v>45100</v>
      </c>
      <c r="H2100" s="168">
        <v>50382</v>
      </c>
      <c r="I2100" s="168">
        <v>100000</v>
      </c>
      <c r="J2100" s="167" t="s">
        <v>5921</v>
      </c>
      <c r="K2100" s="167" t="s">
        <v>5901</v>
      </c>
      <c r="L2100" s="169"/>
    </row>
    <row r="2101" spans="1:12" ht="42.75" customHeight="1">
      <c r="A2101" s="175">
        <f t="shared" si="36"/>
        <v>2101</v>
      </c>
      <c r="B2101" s="171">
        <v>45084</v>
      </c>
      <c r="C2101" s="172" t="s">
        <v>3975</v>
      </c>
      <c r="D2101" s="172" t="s">
        <v>127</v>
      </c>
      <c r="E2101" s="172" t="s">
        <v>6260</v>
      </c>
      <c r="F2101" s="171">
        <v>45099</v>
      </c>
      <c r="G2101" s="171">
        <v>45105</v>
      </c>
      <c r="H2101" s="173">
        <v>52829</v>
      </c>
      <c r="I2101" s="173">
        <v>75000</v>
      </c>
      <c r="J2101" s="172" t="s">
        <v>5921</v>
      </c>
      <c r="K2101" s="172" t="s">
        <v>5901</v>
      </c>
      <c r="L2101" s="169"/>
    </row>
    <row r="2102" spans="1:12" ht="42.75" customHeight="1">
      <c r="A2102" s="175">
        <f t="shared" si="36"/>
        <v>2102</v>
      </c>
      <c r="B2102" s="166">
        <v>45084</v>
      </c>
      <c r="C2102" s="167" t="s">
        <v>4154</v>
      </c>
      <c r="D2102" s="167" t="s">
        <v>5370</v>
      </c>
      <c r="E2102" s="167" t="s">
        <v>120</v>
      </c>
      <c r="F2102" s="166">
        <v>45099</v>
      </c>
      <c r="G2102" s="166">
        <v>45139</v>
      </c>
      <c r="H2102" s="168">
        <v>80000</v>
      </c>
      <c r="I2102" s="168">
        <v>140000</v>
      </c>
      <c r="J2102" s="167" t="s">
        <v>5910</v>
      </c>
      <c r="K2102" s="167" t="s">
        <v>5901</v>
      </c>
      <c r="L2102" s="169"/>
    </row>
    <row r="2103" spans="1:12" ht="42.75" customHeight="1">
      <c r="A2103" s="175">
        <f t="shared" si="36"/>
        <v>2103</v>
      </c>
      <c r="B2103" s="171">
        <v>45084</v>
      </c>
      <c r="C2103" s="172" t="s">
        <v>1031</v>
      </c>
      <c r="D2103" s="172" t="s">
        <v>3612</v>
      </c>
      <c r="E2103" s="172" t="s">
        <v>6025</v>
      </c>
      <c r="F2103" s="171">
        <v>45100</v>
      </c>
      <c r="G2103" s="171">
        <v>45103</v>
      </c>
      <c r="H2103" s="173">
        <v>57000</v>
      </c>
      <c r="I2103" s="173">
        <v>57000</v>
      </c>
      <c r="J2103" s="172" t="s">
        <v>4557</v>
      </c>
      <c r="K2103" s="172" t="s">
        <v>5901</v>
      </c>
      <c r="L2103" s="169"/>
    </row>
    <row r="2104" spans="1:12" ht="42.75" customHeight="1">
      <c r="A2104" s="175">
        <f t="shared" si="36"/>
        <v>2104</v>
      </c>
      <c r="B2104" s="166">
        <v>45084</v>
      </c>
      <c r="C2104" s="167" t="s">
        <v>3975</v>
      </c>
      <c r="D2104" s="167" t="s">
        <v>1104</v>
      </c>
      <c r="E2104" s="167" t="s">
        <v>6261</v>
      </c>
      <c r="F2104" s="166">
        <v>45100</v>
      </c>
      <c r="G2104" s="166">
        <v>45108</v>
      </c>
      <c r="H2104" s="168">
        <v>94608</v>
      </c>
      <c r="I2104" s="168">
        <v>111072</v>
      </c>
      <c r="J2104" s="167" t="s">
        <v>4557</v>
      </c>
      <c r="K2104" s="167" t="s">
        <v>5901</v>
      </c>
      <c r="L2104" s="169"/>
    </row>
    <row r="2105" spans="1:12" ht="42.75" customHeight="1">
      <c r="A2105" s="175">
        <f t="shared" si="36"/>
        <v>2105</v>
      </c>
      <c r="B2105" s="171">
        <v>45085</v>
      </c>
      <c r="C2105" s="172" t="s">
        <v>1198</v>
      </c>
      <c r="D2105" s="172" t="s">
        <v>6262</v>
      </c>
      <c r="E2105" s="172" t="s">
        <v>6263</v>
      </c>
      <c r="F2105" s="171">
        <v>45100</v>
      </c>
      <c r="G2105" s="171">
        <v>45108</v>
      </c>
      <c r="H2105" s="173">
        <v>25000</v>
      </c>
      <c r="I2105" s="173">
        <v>35000</v>
      </c>
      <c r="J2105" s="172" t="s">
        <v>5935</v>
      </c>
      <c r="K2105" s="172" t="s">
        <v>5901</v>
      </c>
      <c r="L2105" s="169"/>
    </row>
    <row r="2106" spans="1:12" ht="42.75" customHeight="1">
      <c r="A2106" s="175">
        <f t="shared" si="36"/>
        <v>2106</v>
      </c>
      <c r="B2106" s="166">
        <v>45085</v>
      </c>
      <c r="C2106" s="167" t="s">
        <v>1198</v>
      </c>
      <c r="D2106" s="167" t="s">
        <v>1230</v>
      </c>
      <c r="E2106" s="167" t="s">
        <v>1246</v>
      </c>
      <c r="F2106" s="166">
        <v>45100</v>
      </c>
      <c r="G2106" s="166">
        <v>45108</v>
      </c>
      <c r="H2106" s="168">
        <v>55000</v>
      </c>
      <c r="I2106" s="168">
        <v>65000</v>
      </c>
      <c r="J2106" s="167" t="s">
        <v>5935</v>
      </c>
      <c r="K2106" s="167" t="s">
        <v>5901</v>
      </c>
      <c r="L2106" s="169"/>
    </row>
    <row r="2107" spans="1:12" ht="42.75" customHeight="1">
      <c r="A2107" s="175">
        <f t="shared" si="36"/>
        <v>2107</v>
      </c>
      <c r="B2107" s="171">
        <v>45085</v>
      </c>
      <c r="C2107" s="172" t="s">
        <v>2703</v>
      </c>
      <c r="D2107" s="172" t="s">
        <v>3163</v>
      </c>
      <c r="E2107" s="172" t="s">
        <v>6264</v>
      </c>
      <c r="F2107" s="171">
        <v>45100</v>
      </c>
      <c r="G2107" s="171">
        <v>45108</v>
      </c>
      <c r="H2107" s="173">
        <v>1532279</v>
      </c>
      <c r="I2107" s="173">
        <v>2085500</v>
      </c>
      <c r="J2107" s="172" t="s">
        <v>5910</v>
      </c>
      <c r="K2107" s="172" t="s">
        <v>5901</v>
      </c>
      <c r="L2107" s="169"/>
    </row>
    <row r="2108" spans="1:12" ht="42.75" customHeight="1">
      <c r="A2108" s="175">
        <f t="shared" si="36"/>
        <v>2108</v>
      </c>
      <c r="B2108" s="166">
        <v>45085</v>
      </c>
      <c r="C2108" s="167" t="s">
        <v>1112</v>
      </c>
      <c r="D2108" s="167" t="s">
        <v>134</v>
      </c>
      <c r="E2108" s="167" t="s">
        <v>1185</v>
      </c>
      <c r="F2108" s="166">
        <v>45100</v>
      </c>
      <c r="G2108" s="166">
        <v>45108</v>
      </c>
      <c r="H2108" s="168">
        <v>25000</v>
      </c>
      <c r="I2108" s="168">
        <v>300000</v>
      </c>
      <c r="J2108" s="167" t="s">
        <v>4557</v>
      </c>
      <c r="K2108" s="167" t="s">
        <v>5901</v>
      </c>
      <c r="L2108" s="169"/>
    </row>
    <row r="2109" spans="1:12" ht="42.75" customHeight="1">
      <c r="A2109" s="175">
        <f t="shared" si="36"/>
        <v>2109</v>
      </c>
      <c r="B2109" s="171">
        <v>45085</v>
      </c>
      <c r="C2109" s="172" t="s">
        <v>1198</v>
      </c>
      <c r="D2109" s="172" t="s">
        <v>1271</v>
      </c>
      <c r="E2109" s="172" t="s">
        <v>6265</v>
      </c>
      <c r="F2109" s="171">
        <v>45100</v>
      </c>
      <c r="G2109" s="171">
        <v>45139</v>
      </c>
      <c r="H2109" s="173">
        <v>60000</v>
      </c>
      <c r="I2109" s="173">
        <v>65000</v>
      </c>
      <c r="J2109" s="172" t="s">
        <v>4557</v>
      </c>
      <c r="K2109" s="172" t="s">
        <v>5901</v>
      </c>
      <c r="L2109" s="169"/>
    </row>
    <row r="2110" spans="1:12" ht="42.75" customHeight="1">
      <c r="A2110" s="175">
        <f t="shared" si="36"/>
        <v>2110</v>
      </c>
      <c r="B2110" s="166">
        <v>45085</v>
      </c>
      <c r="C2110" s="167" t="s">
        <v>243</v>
      </c>
      <c r="D2110" s="167" t="s">
        <v>76</v>
      </c>
      <c r="E2110" s="167" t="s">
        <v>364</v>
      </c>
      <c r="F2110" s="166">
        <v>45100</v>
      </c>
      <c r="G2110" s="166">
        <v>45108</v>
      </c>
      <c r="H2110" s="168">
        <v>120000</v>
      </c>
      <c r="I2110" s="168">
        <v>140000</v>
      </c>
      <c r="J2110" s="167" t="s">
        <v>5910</v>
      </c>
      <c r="K2110" s="167" t="s">
        <v>5901</v>
      </c>
      <c r="L2110" s="169"/>
    </row>
    <row r="2111" spans="1:12" ht="42.75" customHeight="1">
      <c r="A2111" s="175">
        <f t="shared" si="36"/>
        <v>2111</v>
      </c>
      <c r="B2111" s="171">
        <v>45085</v>
      </c>
      <c r="C2111" s="172" t="s">
        <v>387</v>
      </c>
      <c r="D2111" s="172" t="s">
        <v>76</v>
      </c>
      <c r="E2111" s="172" t="s">
        <v>364</v>
      </c>
      <c r="F2111" s="171">
        <v>45100</v>
      </c>
      <c r="G2111" s="171">
        <v>45108</v>
      </c>
      <c r="H2111" s="173">
        <v>100000</v>
      </c>
      <c r="I2111" s="173">
        <v>125000</v>
      </c>
      <c r="J2111" s="172" t="s">
        <v>5910</v>
      </c>
      <c r="K2111" s="172" t="s">
        <v>5901</v>
      </c>
      <c r="L2111" s="169"/>
    </row>
    <row r="2112" spans="1:12" ht="42.75" customHeight="1">
      <c r="A2112" s="175">
        <f t="shared" si="36"/>
        <v>2112</v>
      </c>
      <c r="B2112" s="166">
        <v>45085</v>
      </c>
      <c r="C2112" s="167" t="s">
        <v>1535</v>
      </c>
      <c r="D2112" s="167" t="s">
        <v>192</v>
      </c>
      <c r="E2112" s="167" t="s">
        <v>6266</v>
      </c>
      <c r="F2112" s="166">
        <v>45100</v>
      </c>
      <c r="G2112" s="166">
        <v>45108</v>
      </c>
      <c r="H2112" s="168">
        <v>50000</v>
      </c>
      <c r="I2112" s="168">
        <v>145000</v>
      </c>
      <c r="J2112" s="167" t="s">
        <v>5935</v>
      </c>
      <c r="K2112" s="167" t="s">
        <v>5901</v>
      </c>
      <c r="L2112" s="169"/>
    </row>
    <row r="2113" spans="1:12" ht="42.75" customHeight="1">
      <c r="A2113" s="175">
        <f t="shared" si="36"/>
        <v>2113</v>
      </c>
      <c r="B2113" s="171">
        <v>45086</v>
      </c>
      <c r="C2113" s="172" t="s">
        <v>243</v>
      </c>
      <c r="D2113" s="172" t="s">
        <v>76</v>
      </c>
      <c r="E2113" s="172" t="s">
        <v>2492</v>
      </c>
      <c r="F2113" s="171">
        <v>45103</v>
      </c>
      <c r="G2113" s="171">
        <v>45108</v>
      </c>
      <c r="H2113" s="173">
        <v>110000</v>
      </c>
      <c r="I2113" s="173">
        <v>125000</v>
      </c>
      <c r="J2113" s="172" t="s">
        <v>5910</v>
      </c>
      <c r="K2113" s="172" t="s">
        <v>5901</v>
      </c>
      <c r="L2113" s="169"/>
    </row>
    <row r="2114" spans="1:12" ht="42.75" customHeight="1">
      <c r="A2114" s="175">
        <f t="shared" si="36"/>
        <v>2114</v>
      </c>
      <c r="B2114" s="166">
        <v>45086</v>
      </c>
      <c r="C2114" s="167" t="s">
        <v>2601</v>
      </c>
      <c r="D2114" s="167" t="s">
        <v>76</v>
      </c>
      <c r="E2114" s="167" t="s">
        <v>2629</v>
      </c>
      <c r="F2114" s="166">
        <v>45103</v>
      </c>
      <c r="G2114" s="166">
        <v>44743</v>
      </c>
      <c r="H2114" s="168">
        <v>105000</v>
      </c>
      <c r="I2114" s="168">
        <v>110000</v>
      </c>
      <c r="J2114" s="167" t="s">
        <v>5910</v>
      </c>
      <c r="K2114" s="167" t="s">
        <v>5901</v>
      </c>
      <c r="L2114" s="169"/>
    </row>
    <row r="2115" spans="1:12" ht="42.75" customHeight="1">
      <c r="A2115" s="175">
        <f t="shared" si="36"/>
        <v>2115</v>
      </c>
      <c r="B2115" s="171">
        <v>45086</v>
      </c>
      <c r="C2115" s="172" t="s">
        <v>3418</v>
      </c>
      <c r="D2115" s="172" t="s">
        <v>3712</v>
      </c>
      <c r="E2115" s="172" t="s">
        <v>4218</v>
      </c>
      <c r="F2115" s="171">
        <v>45103</v>
      </c>
      <c r="G2115" s="171">
        <v>45108</v>
      </c>
      <c r="H2115" s="173">
        <v>30000</v>
      </c>
      <c r="I2115" s="173">
        <v>35000</v>
      </c>
      <c r="J2115" s="172" t="s">
        <v>4557</v>
      </c>
      <c r="K2115" s="172" t="s">
        <v>5901</v>
      </c>
      <c r="L2115" s="169"/>
    </row>
    <row r="2116" spans="1:12" ht="42.75" customHeight="1">
      <c r="A2116" s="175">
        <f t="shared" si="36"/>
        <v>2116</v>
      </c>
      <c r="B2116" s="166">
        <v>45086</v>
      </c>
      <c r="C2116" s="167" t="s">
        <v>3828</v>
      </c>
      <c r="D2116" s="167" t="s">
        <v>582</v>
      </c>
      <c r="E2116" s="167" t="s">
        <v>5402</v>
      </c>
      <c r="F2116" s="166">
        <v>45103</v>
      </c>
      <c r="G2116" s="166">
        <v>45108</v>
      </c>
      <c r="H2116" s="168">
        <v>100000</v>
      </c>
      <c r="I2116" s="168">
        <v>200000</v>
      </c>
      <c r="J2116" s="167" t="s">
        <v>5910</v>
      </c>
      <c r="K2116" s="167" t="s">
        <v>5901</v>
      </c>
      <c r="L2116" s="169"/>
    </row>
    <row r="2117" spans="1:12" ht="42.75" customHeight="1">
      <c r="A2117" s="175">
        <f t="shared" si="36"/>
        <v>2117</v>
      </c>
      <c r="B2117" s="171">
        <v>45086</v>
      </c>
      <c r="C2117" s="172" t="s">
        <v>1890</v>
      </c>
      <c r="D2117" s="172" t="s">
        <v>366</v>
      </c>
      <c r="E2117" s="172" t="s">
        <v>6267</v>
      </c>
      <c r="F2117" s="171">
        <v>45103</v>
      </c>
      <c r="G2117" s="171">
        <v>45104</v>
      </c>
      <c r="H2117" s="173">
        <v>95000</v>
      </c>
      <c r="I2117" s="173">
        <v>95000</v>
      </c>
      <c r="J2117" s="172" t="s">
        <v>5902</v>
      </c>
      <c r="K2117" s="172" t="s">
        <v>5901</v>
      </c>
      <c r="L2117" s="169"/>
    </row>
    <row r="2118" spans="1:12" ht="42.75" customHeight="1">
      <c r="A2118" s="175">
        <f t="shared" si="36"/>
        <v>2118</v>
      </c>
      <c r="B2118" s="166">
        <v>45086</v>
      </c>
      <c r="C2118" s="167" t="s">
        <v>1890</v>
      </c>
      <c r="D2118" s="167" t="s">
        <v>1903</v>
      </c>
      <c r="E2118" s="167" t="s">
        <v>6268</v>
      </c>
      <c r="F2118" s="166">
        <v>45103</v>
      </c>
      <c r="G2118" s="166">
        <v>45104</v>
      </c>
      <c r="H2118" s="168">
        <v>50000</v>
      </c>
      <c r="I2118" s="168">
        <v>50000</v>
      </c>
      <c r="J2118" s="167" t="s">
        <v>5910</v>
      </c>
      <c r="K2118" s="167" t="s">
        <v>5901</v>
      </c>
      <c r="L2118" s="169"/>
    </row>
    <row r="2119" spans="1:12" ht="42.75" customHeight="1">
      <c r="A2119" s="175">
        <f t="shared" si="36"/>
        <v>2119</v>
      </c>
      <c r="B2119" s="171">
        <v>45086</v>
      </c>
      <c r="C2119" s="172" t="s">
        <v>1890</v>
      </c>
      <c r="D2119" s="172" t="s">
        <v>1287</v>
      </c>
      <c r="E2119" s="172" t="s">
        <v>5992</v>
      </c>
      <c r="F2119" s="171">
        <v>45103</v>
      </c>
      <c r="G2119" s="171">
        <v>45104</v>
      </c>
      <c r="H2119" s="173">
        <v>45000</v>
      </c>
      <c r="I2119" s="173">
        <v>45000</v>
      </c>
      <c r="J2119" s="172" t="s">
        <v>5902</v>
      </c>
      <c r="K2119" s="172" t="s">
        <v>5901</v>
      </c>
      <c r="L2119" s="169"/>
    </row>
    <row r="2120" spans="1:12" ht="42.75" customHeight="1">
      <c r="A2120" s="175">
        <f t="shared" si="36"/>
        <v>2120</v>
      </c>
      <c r="B2120" s="166">
        <v>45086</v>
      </c>
      <c r="C2120" s="167" t="s">
        <v>1890</v>
      </c>
      <c r="D2120" s="167" t="s">
        <v>5160</v>
      </c>
      <c r="E2120" s="167" t="s">
        <v>6269</v>
      </c>
      <c r="F2120" s="166">
        <v>45103</v>
      </c>
      <c r="G2120" s="166">
        <v>45104</v>
      </c>
      <c r="H2120" s="168">
        <v>55000</v>
      </c>
      <c r="I2120" s="168">
        <v>55000</v>
      </c>
      <c r="J2120" s="167" t="s">
        <v>5910</v>
      </c>
      <c r="K2120" s="167" t="s">
        <v>5901</v>
      </c>
      <c r="L2120" s="169"/>
    </row>
    <row r="2121" spans="1:12" ht="42.75" customHeight="1">
      <c r="A2121" s="175">
        <f t="shared" si="36"/>
        <v>2121</v>
      </c>
      <c r="B2121" s="171">
        <v>45086</v>
      </c>
      <c r="C2121" s="172" t="s">
        <v>1890</v>
      </c>
      <c r="D2121" s="172" t="s">
        <v>2076</v>
      </c>
      <c r="E2121" s="172" t="s">
        <v>1844</v>
      </c>
      <c r="F2121" s="171">
        <v>45103</v>
      </c>
      <c r="G2121" s="171">
        <v>45104</v>
      </c>
      <c r="H2121" s="173">
        <v>85000</v>
      </c>
      <c r="I2121" s="173">
        <v>85000</v>
      </c>
      <c r="J2121" s="172" t="s">
        <v>5910</v>
      </c>
      <c r="K2121" s="172" t="s">
        <v>5901</v>
      </c>
      <c r="L2121" s="169"/>
    </row>
    <row r="2122" spans="1:12" ht="42.75" customHeight="1">
      <c r="A2122" s="175">
        <f t="shared" si="36"/>
        <v>2122</v>
      </c>
      <c r="B2122" s="166">
        <v>45086</v>
      </c>
      <c r="C2122" s="167" t="s">
        <v>1890</v>
      </c>
      <c r="D2122" s="167" t="s">
        <v>5962</v>
      </c>
      <c r="E2122" s="167" t="s">
        <v>6270</v>
      </c>
      <c r="F2122" s="166">
        <v>45103</v>
      </c>
      <c r="G2122" s="166">
        <v>45108</v>
      </c>
      <c r="H2122" s="168">
        <v>1500000</v>
      </c>
      <c r="I2122" s="168">
        <v>1500000</v>
      </c>
      <c r="J2122" s="167" t="s">
        <v>5935</v>
      </c>
      <c r="K2122" s="167" t="s">
        <v>5901</v>
      </c>
      <c r="L2122" s="169"/>
    </row>
    <row r="2123" spans="1:12" ht="42.75" customHeight="1">
      <c r="A2123" s="175">
        <f t="shared" si="36"/>
        <v>2123</v>
      </c>
      <c r="B2123" s="171">
        <v>45086</v>
      </c>
      <c r="C2123" s="172" t="s">
        <v>194</v>
      </c>
      <c r="D2123" s="172" t="s">
        <v>580</v>
      </c>
      <c r="E2123" s="172" t="s">
        <v>6092</v>
      </c>
      <c r="F2123" s="171">
        <v>45103</v>
      </c>
      <c r="G2123" s="171">
        <v>45108</v>
      </c>
      <c r="H2123" s="173">
        <v>25000</v>
      </c>
      <c r="I2123" s="173">
        <v>160000</v>
      </c>
      <c r="J2123" s="172" t="s">
        <v>5935</v>
      </c>
      <c r="K2123" s="172" t="s">
        <v>5901</v>
      </c>
      <c r="L2123" s="169"/>
    </row>
    <row r="2124" spans="1:12" ht="42.75" customHeight="1">
      <c r="A2124" s="175">
        <f t="shared" si="36"/>
        <v>2124</v>
      </c>
      <c r="B2124" s="166">
        <v>45086</v>
      </c>
      <c r="C2124" s="167" t="s">
        <v>1890</v>
      </c>
      <c r="D2124" s="167" t="s">
        <v>640</v>
      </c>
      <c r="E2124" s="167" t="s">
        <v>6271</v>
      </c>
      <c r="F2124" s="166">
        <v>45103</v>
      </c>
      <c r="G2124" s="166">
        <v>45108</v>
      </c>
      <c r="H2124" s="168">
        <v>275000</v>
      </c>
      <c r="I2124" s="168">
        <v>275000</v>
      </c>
      <c r="J2124" s="167" t="s">
        <v>5935</v>
      </c>
      <c r="K2124" s="167" t="s">
        <v>5901</v>
      </c>
      <c r="L2124" s="169"/>
    </row>
    <row r="2125" spans="1:12" ht="42.75" customHeight="1">
      <c r="A2125" s="175">
        <f t="shared" si="36"/>
        <v>2125</v>
      </c>
      <c r="B2125" s="171">
        <v>45086</v>
      </c>
      <c r="C2125" s="172" t="s">
        <v>1890</v>
      </c>
      <c r="D2125" s="172" t="s">
        <v>1795</v>
      </c>
      <c r="E2125" s="172" t="s">
        <v>6272</v>
      </c>
      <c r="F2125" s="171">
        <v>45103</v>
      </c>
      <c r="G2125" s="171">
        <v>45108</v>
      </c>
      <c r="H2125" s="173">
        <v>350000</v>
      </c>
      <c r="I2125" s="173">
        <v>350000</v>
      </c>
      <c r="J2125" s="172" t="s">
        <v>5935</v>
      </c>
      <c r="K2125" s="172" t="s">
        <v>5901</v>
      </c>
      <c r="L2125" s="169"/>
    </row>
    <row r="2126" spans="1:12" ht="42.75" customHeight="1">
      <c r="A2126" s="175">
        <f t="shared" si="36"/>
        <v>2126</v>
      </c>
      <c r="B2126" s="166">
        <v>45086</v>
      </c>
      <c r="C2126" s="167" t="s">
        <v>1890</v>
      </c>
      <c r="D2126" s="167" t="s">
        <v>2147</v>
      </c>
      <c r="E2126" s="167" t="s">
        <v>2148</v>
      </c>
      <c r="F2126" s="166">
        <v>45103</v>
      </c>
      <c r="G2126" s="166">
        <v>45104</v>
      </c>
      <c r="H2126" s="168">
        <v>103557</v>
      </c>
      <c r="I2126" s="168">
        <v>103557</v>
      </c>
      <c r="J2126" s="167" t="s">
        <v>5910</v>
      </c>
      <c r="K2126" s="167" t="s">
        <v>5901</v>
      </c>
      <c r="L2126" s="169"/>
    </row>
    <row r="2127" spans="1:12" ht="42.75" customHeight="1">
      <c r="A2127" s="175">
        <f t="shared" si="36"/>
        <v>2127</v>
      </c>
      <c r="B2127" s="171">
        <v>45088</v>
      </c>
      <c r="C2127" s="172" t="s">
        <v>3975</v>
      </c>
      <c r="D2127" s="172" t="s">
        <v>1277</v>
      </c>
      <c r="E2127" s="172" t="s">
        <v>4008</v>
      </c>
      <c r="F2127" s="171">
        <v>45103</v>
      </c>
      <c r="G2127" s="171">
        <v>45108</v>
      </c>
      <c r="H2127" s="173">
        <v>25000</v>
      </c>
      <c r="I2127" s="173">
        <v>60000</v>
      </c>
      <c r="J2127" s="172" t="s">
        <v>5910</v>
      </c>
      <c r="K2127" s="172" t="s">
        <v>5901</v>
      </c>
      <c r="L2127" s="169"/>
    </row>
    <row r="2128" spans="1:12" ht="42.75" customHeight="1">
      <c r="A2128" s="175">
        <f t="shared" si="36"/>
        <v>2128</v>
      </c>
      <c r="B2128" s="166">
        <v>45088</v>
      </c>
      <c r="C2128" s="167" t="s">
        <v>3975</v>
      </c>
      <c r="D2128" s="167" t="s">
        <v>5130</v>
      </c>
      <c r="E2128" s="167" t="s">
        <v>6273</v>
      </c>
      <c r="F2128" s="166">
        <v>45103</v>
      </c>
      <c r="G2128" s="166">
        <v>45108</v>
      </c>
      <c r="H2128" s="168">
        <v>25000</v>
      </c>
      <c r="I2128" s="168">
        <v>50000</v>
      </c>
      <c r="J2128" s="167" t="s">
        <v>5910</v>
      </c>
      <c r="K2128" s="167" t="s">
        <v>5901</v>
      </c>
      <c r="L2128" s="169"/>
    </row>
    <row r="2129" spans="1:12" ht="42.75" customHeight="1">
      <c r="A2129" s="175">
        <f t="shared" si="36"/>
        <v>2129</v>
      </c>
      <c r="B2129" s="171">
        <v>45088</v>
      </c>
      <c r="C2129" s="172" t="s">
        <v>3975</v>
      </c>
      <c r="D2129" s="172" t="s">
        <v>5160</v>
      </c>
      <c r="E2129" s="172" t="s">
        <v>6273</v>
      </c>
      <c r="F2129" s="171">
        <v>45103</v>
      </c>
      <c r="G2129" s="171">
        <v>45108</v>
      </c>
      <c r="H2129" s="173">
        <v>25000</v>
      </c>
      <c r="I2129" s="173">
        <v>150000</v>
      </c>
      <c r="J2129" s="172" t="s">
        <v>5910</v>
      </c>
      <c r="K2129" s="172" t="s">
        <v>5901</v>
      </c>
      <c r="L2129" s="169"/>
    </row>
    <row r="2130" spans="1:12" ht="42.75" customHeight="1">
      <c r="A2130" s="175">
        <f t="shared" si="36"/>
        <v>2130</v>
      </c>
      <c r="B2130" s="166">
        <v>45088</v>
      </c>
      <c r="C2130" s="167" t="s">
        <v>3975</v>
      </c>
      <c r="D2130" s="167" t="s">
        <v>349</v>
      </c>
      <c r="E2130" s="167" t="s">
        <v>793</v>
      </c>
      <c r="F2130" s="166">
        <v>45103</v>
      </c>
      <c r="G2130" s="166">
        <v>45139</v>
      </c>
      <c r="H2130" s="168">
        <v>25000</v>
      </c>
      <c r="I2130" s="168">
        <v>200000</v>
      </c>
      <c r="J2130" s="167" t="s">
        <v>5910</v>
      </c>
      <c r="K2130" s="167" t="s">
        <v>5901</v>
      </c>
      <c r="L2130" s="169"/>
    </row>
    <row r="2131" spans="1:12" ht="42.75" customHeight="1">
      <c r="A2131" s="175">
        <f t="shared" si="36"/>
        <v>2131</v>
      </c>
      <c r="B2131" s="171">
        <v>45089</v>
      </c>
      <c r="C2131" s="172" t="s">
        <v>79</v>
      </c>
      <c r="D2131" s="172" t="s">
        <v>123</v>
      </c>
      <c r="E2131" s="172" t="s">
        <v>3443</v>
      </c>
      <c r="F2131" s="171">
        <v>45104</v>
      </c>
      <c r="G2131" s="171">
        <v>45108</v>
      </c>
      <c r="H2131" s="173">
        <v>300000</v>
      </c>
      <c r="I2131" s="173">
        <v>350000</v>
      </c>
      <c r="J2131" s="172" t="s">
        <v>5910</v>
      </c>
      <c r="K2131" s="172" t="s">
        <v>5901</v>
      </c>
      <c r="L2131" s="169"/>
    </row>
    <row r="2132" spans="1:12" ht="42.75" customHeight="1">
      <c r="A2132" s="175">
        <f t="shared" si="36"/>
        <v>2132</v>
      </c>
      <c r="B2132" s="166">
        <v>45089</v>
      </c>
      <c r="C2132" s="167" t="s">
        <v>79</v>
      </c>
      <c r="D2132" s="167" t="s">
        <v>87</v>
      </c>
      <c r="E2132" s="167" t="s">
        <v>6274</v>
      </c>
      <c r="F2132" s="166">
        <v>45104</v>
      </c>
      <c r="G2132" s="166">
        <v>45108</v>
      </c>
      <c r="H2132" s="168">
        <v>40000</v>
      </c>
      <c r="I2132" s="168">
        <v>60000</v>
      </c>
      <c r="J2132" s="167" t="s">
        <v>5902</v>
      </c>
      <c r="K2132" s="167" t="s">
        <v>5901</v>
      </c>
      <c r="L2132" s="169"/>
    </row>
    <row r="2133" spans="1:12" ht="42.75" customHeight="1">
      <c r="A2133" s="175">
        <f t="shared" si="36"/>
        <v>2133</v>
      </c>
      <c r="B2133" s="171">
        <v>45089</v>
      </c>
      <c r="C2133" s="172" t="s">
        <v>79</v>
      </c>
      <c r="D2133" s="172" t="s">
        <v>5119</v>
      </c>
      <c r="E2133" s="172" t="s">
        <v>6275</v>
      </c>
      <c r="F2133" s="171">
        <v>45104</v>
      </c>
      <c r="G2133" s="171">
        <v>45108</v>
      </c>
      <c r="H2133" s="173">
        <v>50000</v>
      </c>
      <c r="I2133" s="173">
        <v>75000</v>
      </c>
      <c r="J2133" s="172" t="s">
        <v>5902</v>
      </c>
      <c r="K2133" s="172" t="s">
        <v>5901</v>
      </c>
      <c r="L2133" s="169"/>
    </row>
    <row r="2134" spans="1:12" ht="42.75" customHeight="1">
      <c r="A2134" s="175">
        <f t="shared" si="36"/>
        <v>2134</v>
      </c>
      <c r="B2134" s="166">
        <v>45089</v>
      </c>
      <c r="C2134" s="167" t="s">
        <v>79</v>
      </c>
      <c r="D2134" s="167" t="s">
        <v>3214</v>
      </c>
      <c r="E2134" s="167" t="s">
        <v>347</v>
      </c>
      <c r="F2134" s="166">
        <v>45104</v>
      </c>
      <c r="G2134" s="166">
        <v>45108</v>
      </c>
      <c r="H2134" s="168">
        <v>75000</v>
      </c>
      <c r="I2134" s="168">
        <v>100000</v>
      </c>
      <c r="J2134" s="167" t="s">
        <v>5910</v>
      </c>
      <c r="K2134" s="167" t="s">
        <v>5901</v>
      </c>
      <c r="L2134" s="169"/>
    </row>
    <row r="2135" spans="1:12" ht="42.75" customHeight="1">
      <c r="A2135" s="175">
        <f t="shared" ref="A2135:A2198" si="37">ROW(A2135)</f>
        <v>2135</v>
      </c>
      <c r="B2135" s="171">
        <v>45089</v>
      </c>
      <c r="C2135" s="172" t="s">
        <v>79</v>
      </c>
      <c r="D2135" s="172" t="s">
        <v>76</v>
      </c>
      <c r="E2135" s="172" t="s">
        <v>6276</v>
      </c>
      <c r="F2135" s="171">
        <v>45104</v>
      </c>
      <c r="G2135" s="171">
        <v>45108</v>
      </c>
      <c r="H2135" s="173">
        <v>200000</v>
      </c>
      <c r="I2135" s="173">
        <v>250000</v>
      </c>
      <c r="J2135" s="172" t="s">
        <v>5910</v>
      </c>
      <c r="K2135" s="172" t="s">
        <v>5901</v>
      </c>
      <c r="L2135" s="169"/>
    </row>
    <row r="2136" spans="1:12" ht="42.75" customHeight="1">
      <c r="A2136" s="175">
        <f t="shared" si="37"/>
        <v>2136</v>
      </c>
      <c r="B2136" s="166">
        <v>45089</v>
      </c>
      <c r="C2136" s="167" t="s">
        <v>79</v>
      </c>
      <c r="D2136" s="167" t="s">
        <v>5565</v>
      </c>
      <c r="E2136" s="167" t="s">
        <v>198</v>
      </c>
      <c r="F2136" s="166">
        <v>45104</v>
      </c>
      <c r="G2136" s="166">
        <v>45108</v>
      </c>
      <c r="H2136" s="168">
        <v>30000</v>
      </c>
      <c r="I2136" s="168">
        <v>50000</v>
      </c>
      <c r="J2136" s="167" t="s">
        <v>5910</v>
      </c>
      <c r="K2136" s="167" t="s">
        <v>5901</v>
      </c>
      <c r="L2136" s="169"/>
    </row>
    <row r="2137" spans="1:12" ht="42.75" customHeight="1">
      <c r="A2137" s="175">
        <f t="shared" si="37"/>
        <v>2137</v>
      </c>
      <c r="B2137" s="171">
        <v>45089</v>
      </c>
      <c r="C2137" s="172" t="s">
        <v>79</v>
      </c>
      <c r="D2137" s="172" t="s">
        <v>1033</v>
      </c>
      <c r="E2137" s="172" t="s">
        <v>6277</v>
      </c>
      <c r="F2137" s="171">
        <v>45104</v>
      </c>
      <c r="G2137" s="171">
        <v>45108</v>
      </c>
      <c r="H2137" s="173">
        <v>30000</v>
      </c>
      <c r="I2137" s="173">
        <v>40000</v>
      </c>
      <c r="J2137" s="172" t="s">
        <v>5955</v>
      </c>
      <c r="K2137" s="172" t="s">
        <v>5901</v>
      </c>
      <c r="L2137" s="169"/>
    </row>
    <row r="2138" spans="1:12" ht="42.75" customHeight="1">
      <c r="A2138" s="175">
        <f t="shared" si="37"/>
        <v>2138</v>
      </c>
      <c r="B2138" s="166">
        <v>45089</v>
      </c>
      <c r="C2138" s="167" t="s">
        <v>79</v>
      </c>
      <c r="D2138" s="167" t="s">
        <v>1761</v>
      </c>
      <c r="E2138" s="167" t="s">
        <v>78</v>
      </c>
      <c r="F2138" s="166">
        <v>45104</v>
      </c>
      <c r="G2138" s="166">
        <v>45108</v>
      </c>
      <c r="H2138" s="168">
        <v>250000</v>
      </c>
      <c r="I2138" s="168">
        <v>300000</v>
      </c>
      <c r="J2138" s="167" t="s">
        <v>5910</v>
      </c>
      <c r="K2138" s="167" t="s">
        <v>5901</v>
      </c>
      <c r="L2138" s="169"/>
    </row>
    <row r="2139" spans="1:12" ht="42.75" customHeight="1">
      <c r="A2139" s="175">
        <f t="shared" si="37"/>
        <v>2139</v>
      </c>
      <c r="B2139" s="171">
        <v>45089</v>
      </c>
      <c r="C2139" s="172" t="s">
        <v>79</v>
      </c>
      <c r="D2139" s="172" t="s">
        <v>35</v>
      </c>
      <c r="E2139" s="172" t="s">
        <v>6278</v>
      </c>
      <c r="F2139" s="171">
        <v>45104</v>
      </c>
      <c r="G2139" s="171">
        <v>45108</v>
      </c>
      <c r="H2139" s="173">
        <v>85000</v>
      </c>
      <c r="I2139" s="173">
        <v>100000</v>
      </c>
      <c r="J2139" s="172" t="s">
        <v>5902</v>
      </c>
      <c r="K2139" s="172" t="s">
        <v>5901</v>
      </c>
      <c r="L2139" s="169"/>
    </row>
    <row r="2140" spans="1:12" ht="42.75" customHeight="1">
      <c r="A2140" s="175">
        <f t="shared" si="37"/>
        <v>2140</v>
      </c>
      <c r="B2140" s="166">
        <v>45089</v>
      </c>
      <c r="C2140" s="167" t="s">
        <v>79</v>
      </c>
      <c r="D2140" s="167" t="s">
        <v>5383</v>
      </c>
      <c r="E2140" s="167" t="s">
        <v>198</v>
      </c>
      <c r="F2140" s="166">
        <v>45104</v>
      </c>
      <c r="G2140" s="166">
        <v>45108</v>
      </c>
      <c r="H2140" s="168">
        <v>60000</v>
      </c>
      <c r="I2140" s="168">
        <v>80000</v>
      </c>
      <c r="J2140" s="167" t="s">
        <v>5910</v>
      </c>
      <c r="K2140" s="167" t="s">
        <v>5901</v>
      </c>
      <c r="L2140" s="169"/>
    </row>
    <row r="2141" spans="1:12" ht="42.75" customHeight="1">
      <c r="A2141" s="175">
        <f t="shared" si="37"/>
        <v>2141</v>
      </c>
      <c r="B2141" s="171">
        <v>45089</v>
      </c>
      <c r="C2141" s="172" t="s">
        <v>79</v>
      </c>
      <c r="D2141" s="172" t="s">
        <v>1277</v>
      </c>
      <c r="E2141" s="172" t="s">
        <v>6279</v>
      </c>
      <c r="F2141" s="171">
        <v>45104</v>
      </c>
      <c r="G2141" s="171">
        <v>45108</v>
      </c>
      <c r="H2141" s="173">
        <v>25000</v>
      </c>
      <c r="I2141" s="173">
        <v>30000</v>
      </c>
      <c r="J2141" s="172" t="s">
        <v>5910</v>
      </c>
      <c r="K2141" s="172" t="s">
        <v>5901</v>
      </c>
      <c r="L2141" s="169"/>
    </row>
    <row r="2142" spans="1:12" ht="42.75" customHeight="1">
      <c r="A2142" s="175">
        <f t="shared" si="37"/>
        <v>2142</v>
      </c>
      <c r="B2142" s="166">
        <v>45089</v>
      </c>
      <c r="C2142" s="167" t="s">
        <v>79</v>
      </c>
      <c r="D2142" s="167" t="s">
        <v>5216</v>
      </c>
      <c r="E2142" s="167" t="s">
        <v>120</v>
      </c>
      <c r="F2142" s="166">
        <v>45104</v>
      </c>
      <c r="G2142" s="166">
        <v>45108</v>
      </c>
      <c r="H2142" s="168">
        <v>25000</v>
      </c>
      <c r="I2142" s="168">
        <v>30000</v>
      </c>
      <c r="J2142" s="167" t="s">
        <v>5910</v>
      </c>
      <c r="K2142" s="167" t="s">
        <v>5901</v>
      </c>
      <c r="L2142" s="169"/>
    </row>
    <row r="2143" spans="1:12" ht="42.75" customHeight="1">
      <c r="A2143" s="175">
        <f t="shared" si="37"/>
        <v>2143</v>
      </c>
      <c r="B2143" s="171">
        <v>45089</v>
      </c>
      <c r="C2143" s="172" t="s">
        <v>79</v>
      </c>
      <c r="D2143" s="172" t="s">
        <v>55</v>
      </c>
      <c r="E2143" s="172" t="s">
        <v>6280</v>
      </c>
      <c r="F2143" s="171">
        <v>45104</v>
      </c>
      <c r="G2143" s="171">
        <v>45108</v>
      </c>
      <c r="H2143" s="173">
        <v>25000</v>
      </c>
      <c r="I2143" s="173">
        <v>30000</v>
      </c>
      <c r="J2143" s="172" t="s">
        <v>5902</v>
      </c>
      <c r="K2143" s="172" t="s">
        <v>5901</v>
      </c>
      <c r="L2143" s="169"/>
    </row>
    <row r="2144" spans="1:12" ht="42.75" customHeight="1">
      <c r="A2144" s="175">
        <f t="shared" si="37"/>
        <v>2144</v>
      </c>
      <c r="B2144" s="166">
        <v>45089</v>
      </c>
      <c r="C2144" s="167" t="s">
        <v>79</v>
      </c>
      <c r="D2144" s="167" t="s">
        <v>5999</v>
      </c>
      <c r="E2144" s="167" t="s">
        <v>6281</v>
      </c>
      <c r="F2144" s="166">
        <v>45104</v>
      </c>
      <c r="G2144" s="166">
        <v>45108</v>
      </c>
      <c r="H2144" s="168">
        <v>200000</v>
      </c>
      <c r="I2144" s="168">
        <v>300000</v>
      </c>
      <c r="J2144" s="167" t="s">
        <v>5935</v>
      </c>
      <c r="K2144" s="167" t="s">
        <v>5901</v>
      </c>
      <c r="L2144" s="169"/>
    </row>
    <row r="2145" spans="1:12" ht="42.75" customHeight="1">
      <c r="A2145" s="175">
        <f t="shared" si="37"/>
        <v>2145</v>
      </c>
      <c r="B2145" s="171">
        <v>45089</v>
      </c>
      <c r="C2145" s="172" t="s">
        <v>2703</v>
      </c>
      <c r="D2145" s="172" t="s">
        <v>589</v>
      </c>
      <c r="E2145" s="172" t="s">
        <v>2898</v>
      </c>
      <c r="F2145" s="171">
        <v>45104</v>
      </c>
      <c r="G2145" s="171">
        <v>45108</v>
      </c>
      <c r="H2145" s="173">
        <v>30000</v>
      </c>
      <c r="I2145" s="173">
        <v>30000</v>
      </c>
      <c r="J2145" s="172" t="s">
        <v>5910</v>
      </c>
      <c r="K2145" s="172" t="s">
        <v>6006</v>
      </c>
      <c r="L2145" s="169"/>
    </row>
    <row r="2146" spans="1:12" ht="42.75" customHeight="1">
      <c r="A2146" s="175">
        <f t="shared" si="37"/>
        <v>2146</v>
      </c>
      <c r="B2146" s="166">
        <v>45089</v>
      </c>
      <c r="C2146" s="167" t="s">
        <v>2703</v>
      </c>
      <c r="D2146" s="167" t="s">
        <v>1333</v>
      </c>
      <c r="E2146" s="167" t="s">
        <v>2781</v>
      </c>
      <c r="F2146" s="166">
        <v>45104</v>
      </c>
      <c r="G2146" s="166">
        <v>45108</v>
      </c>
      <c r="H2146" s="168">
        <v>184025</v>
      </c>
      <c r="I2146" s="168">
        <v>184025</v>
      </c>
      <c r="J2146" s="167" t="s">
        <v>5910</v>
      </c>
      <c r="K2146" s="167" t="s">
        <v>6006</v>
      </c>
      <c r="L2146" s="169"/>
    </row>
    <row r="2147" spans="1:12" ht="42.75" customHeight="1">
      <c r="A2147" s="175">
        <f t="shared" si="37"/>
        <v>2147</v>
      </c>
      <c r="B2147" s="171">
        <v>45089</v>
      </c>
      <c r="C2147" s="172" t="s">
        <v>2703</v>
      </c>
      <c r="D2147" s="172" t="s">
        <v>2923</v>
      </c>
      <c r="E2147" s="172" t="s">
        <v>6282</v>
      </c>
      <c r="F2147" s="171">
        <v>45104</v>
      </c>
      <c r="G2147" s="171">
        <v>45108</v>
      </c>
      <c r="H2147" s="173">
        <v>78000</v>
      </c>
      <c r="I2147" s="173">
        <v>78000</v>
      </c>
      <c r="J2147" s="172" t="s">
        <v>5910</v>
      </c>
      <c r="K2147" s="172" t="s">
        <v>6006</v>
      </c>
      <c r="L2147" s="169"/>
    </row>
    <row r="2148" spans="1:12" ht="42.75" customHeight="1">
      <c r="A2148" s="175">
        <f t="shared" si="37"/>
        <v>2148</v>
      </c>
      <c r="B2148" s="166">
        <v>45089</v>
      </c>
      <c r="C2148" s="167" t="s">
        <v>1535</v>
      </c>
      <c r="D2148" s="167" t="s">
        <v>2656</v>
      </c>
      <c r="E2148" s="167" t="s">
        <v>120</v>
      </c>
      <c r="F2148" s="166">
        <v>45104</v>
      </c>
      <c r="G2148" s="166">
        <v>45108</v>
      </c>
      <c r="H2148" s="168">
        <v>55000</v>
      </c>
      <c r="I2148" s="168">
        <v>120000</v>
      </c>
      <c r="J2148" s="167" t="s">
        <v>5910</v>
      </c>
      <c r="K2148" s="167" t="s">
        <v>5901</v>
      </c>
      <c r="L2148" s="169"/>
    </row>
    <row r="2149" spans="1:12" ht="42.75" customHeight="1">
      <c r="A2149" s="175">
        <f t="shared" si="37"/>
        <v>2149</v>
      </c>
      <c r="B2149" s="171">
        <v>45089</v>
      </c>
      <c r="C2149" s="172" t="s">
        <v>1198</v>
      </c>
      <c r="D2149" s="172" t="s">
        <v>1231</v>
      </c>
      <c r="E2149" s="172" t="s">
        <v>180</v>
      </c>
      <c r="F2149" s="171">
        <v>45104</v>
      </c>
      <c r="G2149" s="171">
        <v>45108</v>
      </c>
      <c r="H2149" s="173">
        <v>220000</v>
      </c>
      <c r="I2149" s="173">
        <v>250000</v>
      </c>
      <c r="J2149" s="172" t="s">
        <v>5935</v>
      </c>
      <c r="K2149" s="172" t="s">
        <v>5901</v>
      </c>
      <c r="L2149" s="169"/>
    </row>
    <row r="2150" spans="1:12" ht="42.75" customHeight="1">
      <c r="A2150" s="175">
        <f t="shared" si="37"/>
        <v>2150</v>
      </c>
      <c r="B2150" s="166">
        <v>45089</v>
      </c>
      <c r="C2150" s="167" t="s">
        <v>2703</v>
      </c>
      <c r="D2150" s="167" t="s">
        <v>6283</v>
      </c>
      <c r="E2150" s="167" t="s">
        <v>2887</v>
      </c>
      <c r="F2150" s="166">
        <v>45104</v>
      </c>
      <c r="G2150" s="166">
        <v>45108</v>
      </c>
      <c r="H2150" s="168">
        <v>33100</v>
      </c>
      <c r="I2150" s="168">
        <v>33100</v>
      </c>
      <c r="J2150" s="167" t="s">
        <v>5906</v>
      </c>
      <c r="K2150" s="167" t="s">
        <v>6006</v>
      </c>
      <c r="L2150" s="169"/>
    </row>
    <row r="2151" spans="1:12" ht="42.75" customHeight="1">
      <c r="A2151" s="175">
        <f t="shared" si="37"/>
        <v>2151</v>
      </c>
      <c r="B2151" s="171">
        <v>45089</v>
      </c>
      <c r="C2151" s="172" t="s">
        <v>1535</v>
      </c>
      <c r="D2151" s="172" t="s">
        <v>5255</v>
      </c>
      <c r="E2151" s="172" t="s">
        <v>6284</v>
      </c>
      <c r="F2151" s="171">
        <v>45104</v>
      </c>
      <c r="G2151" s="171">
        <v>45108</v>
      </c>
      <c r="H2151" s="173">
        <v>25000</v>
      </c>
      <c r="I2151" s="173">
        <v>55000</v>
      </c>
      <c r="J2151" s="172" t="s">
        <v>5902</v>
      </c>
      <c r="K2151" s="172" t="s">
        <v>5901</v>
      </c>
      <c r="L2151" s="169"/>
    </row>
    <row r="2152" spans="1:12" ht="42.75" customHeight="1">
      <c r="A2152" s="175">
        <f t="shared" si="37"/>
        <v>2152</v>
      </c>
      <c r="B2152" s="166">
        <v>45089</v>
      </c>
      <c r="C2152" s="167" t="s">
        <v>1890</v>
      </c>
      <c r="D2152" s="167" t="s">
        <v>6285</v>
      </c>
      <c r="E2152" s="167" t="s">
        <v>6286</v>
      </c>
      <c r="F2152" s="166">
        <v>45104</v>
      </c>
      <c r="G2152" s="166">
        <v>45105</v>
      </c>
      <c r="H2152" s="168">
        <v>50000</v>
      </c>
      <c r="I2152" s="168">
        <v>50000</v>
      </c>
      <c r="J2152" s="167" t="s">
        <v>4557</v>
      </c>
      <c r="K2152" s="167" t="s">
        <v>5901</v>
      </c>
      <c r="L2152" s="169"/>
    </row>
    <row r="2153" spans="1:12" ht="42.75" customHeight="1">
      <c r="A2153" s="175">
        <f t="shared" si="37"/>
        <v>2153</v>
      </c>
      <c r="B2153" s="171">
        <v>45089</v>
      </c>
      <c r="C2153" s="172" t="s">
        <v>1890</v>
      </c>
      <c r="D2153" s="172" t="s">
        <v>225</v>
      </c>
      <c r="E2153" s="172" t="s">
        <v>6056</v>
      </c>
      <c r="F2153" s="171">
        <v>45104</v>
      </c>
      <c r="G2153" s="171">
        <v>45105</v>
      </c>
      <c r="H2153" s="173">
        <v>70900</v>
      </c>
      <c r="I2153" s="173">
        <v>70900</v>
      </c>
      <c r="J2153" s="172" t="s">
        <v>5910</v>
      </c>
      <c r="K2153" s="172" t="s">
        <v>5901</v>
      </c>
      <c r="L2153" s="169"/>
    </row>
    <row r="2154" spans="1:12" ht="42.75" customHeight="1">
      <c r="A2154" s="175">
        <f t="shared" si="37"/>
        <v>2154</v>
      </c>
      <c r="B2154" s="166">
        <v>45089</v>
      </c>
      <c r="C2154" s="167" t="s">
        <v>1890</v>
      </c>
      <c r="D2154" s="167" t="s">
        <v>1804</v>
      </c>
      <c r="E2154" s="167" t="s">
        <v>6287</v>
      </c>
      <c r="F2154" s="166">
        <v>45104</v>
      </c>
      <c r="G2154" s="166">
        <v>45105</v>
      </c>
      <c r="H2154" s="168">
        <v>80000</v>
      </c>
      <c r="I2154" s="168">
        <v>80000</v>
      </c>
      <c r="J2154" s="167" t="s">
        <v>5910</v>
      </c>
      <c r="K2154" s="167" t="s">
        <v>5901</v>
      </c>
      <c r="L2154" s="169"/>
    </row>
    <row r="2155" spans="1:12" ht="42.75" customHeight="1">
      <c r="A2155" s="175">
        <f t="shared" si="37"/>
        <v>2155</v>
      </c>
      <c r="B2155" s="171">
        <v>45089</v>
      </c>
      <c r="C2155" s="172" t="s">
        <v>1890</v>
      </c>
      <c r="D2155" s="172" t="s">
        <v>2175</v>
      </c>
      <c r="E2155" s="172" t="s">
        <v>6288</v>
      </c>
      <c r="F2155" s="171">
        <v>45104</v>
      </c>
      <c r="G2155" s="171">
        <v>45105</v>
      </c>
      <c r="H2155" s="173">
        <v>78900</v>
      </c>
      <c r="I2155" s="173">
        <v>78900</v>
      </c>
      <c r="J2155" s="172" t="s">
        <v>5910</v>
      </c>
      <c r="K2155" s="172" t="s">
        <v>5901</v>
      </c>
      <c r="L2155" s="169"/>
    </row>
    <row r="2156" spans="1:12" ht="42.75" customHeight="1">
      <c r="A2156" s="175">
        <f t="shared" si="37"/>
        <v>2156</v>
      </c>
      <c r="B2156" s="166">
        <v>45089</v>
      </c>
      <c r="C2156" s="167" t="s">
        <v>1890</v>
      </c>
      <c r="D2156" s="167" t="s">
        <v>640</v>
      </c>
      <c r="E2156" s="167" t="s">
        <v>6271</v>
      </c>
      <c r="F2156" s="166">
        <v>45104</v>
      </c>
      <c r="G2156" s="166">
        <v>45105</v>
      </c>
      <c r="H2156" s="168">
        <v>85000</v>
      </c>
      <c r="I2156" s="168">
        <v>85000</v>
      </c>
      <c r="J2156" s="167" t="s">
        <v>5935</v>
      </c>
      <c r="K2156" s="167" t="s">
        <v>5901</v>
      </c>
      <c r="L2156" s="169"/>
    </row>
    <row r="2157" spans="1:12" ht="42.75" customHeight="1">
      <c r="A2157" s="175">
        <f t="shared" si="37"/>
        <v>2157</v>
      </c>
      <c r="B2157" s="171">
        <v>45089</v>
      </c>
      <c r="C2157" s="172" t="s">
        <v>1890</v>
      </c>
      <c r="D2157" s="172" t="s">
        <v>5962</v>
      </c>
      <c r="E2157" s="172" t="s">
        <v>6270</v>
      </c>
      <c r="F2157" s="171">
        <v>45104</v>
      </c>
      <c r="G2157" s="171">
        <v>45105</v>
      </c>
      <c r="H2157" s="173">
        <v>150000</v>
      </c>
      <c r="I2157" s="173">
        <v>177000</v>
      </c>
      <c r="J2157" s="172" t="s">
        <v>5935</v>
      </c>
      <c r="K2157" s="172" t="s">
        <v>5901</v>
      </c>
      <c r="L2157" s="169"/>
    </row>
    <row r="2158" spans="1:12" ht="42.75" customHeight="1">
      <c r="A2158" s="175">
        <f t="shared" si="37"/>
        <v>2158</v>
      </c>
      <c r="B2158" s="166">
        <v>45089</v>
      </c>
      <c r="C2158" s="167" t="s">
        <v>1890</v>
      </c>
      <c r="D2158" s="167" t="s">
        <v>267</v>
      </c>
      <c r="E2158" s="167" t="s">
        <v>6056</v>
      </c>
      <c r="F2158" s="166">
        <v>45104</v>
      </c>
      <c r="G2158" s="166">
        <v>45105</v>
      </c>
      <c r="H2158" s="168">
        <v>160000</v>
      </c>
      <c r="I2158" s="168">
        <v>160000</v>
      </c>
      <c r="J2158" s="167" t="s">
        <v>5910</v>
      </c>
      <c r="K2158" s="167" t="s">
        <v>5901</v>
      </c>
      <c r="L2158" s="169"/>
    </row>
    <row r="2159" spans="1:12" ht="42.75" customHeight="1">
      <c r="A2159" s="175">
        <f t="shared" si="37"/>
        <v>2159</v>
      </c>
      <c r="B2159" s="171">
        <v>45089</v>
      </c>
      <c r="C2159" s="172" t="s">
        <v>3975</v>
      </c>
      <c r="D2159" s="172" t="s">
        <v>2654</v>
      </c>
      <c r="E2159" s="172" t="s">
        <v>4023</v>
      </c>
      <c r="F2159" s="171">
        <v>45104</v>
      </c>
      <c r="G2159" s="171">
        <v>45108</v>
      </c>
      <c r="H2159" s="173">
        <v>113568</v>
      </c>
      <c r="I2159" s="173">
        <v>200000</v>
      </c>
      <c r="J2159" s="172" t="s">
        <v>5910</v>
      </c>
      <c r="K2159" s="172" t="s">
        <v>5901</v>
      </c>
      <c r="L2159" s="169"/>
    </row>
    <row r="2160" spans="1:12" ht="42.75" customHeight="1">
      <c r="A2160" s="175">
        <f t="shared" si="37"/>
        <v>2160</v>
      </c>
      <c r="B2160" s="166">
        <v>45089</v>
      </c>
      <c r="C2160" s="167" t="s">
        <v>1890</v>
      </c>
      <c r="D2160" s="167" t="s">
        <v>3105</v>
      </c>
      <c r="E2160" s="167" t="s">
        <v>6289</v>
      </c>
      <c r="F2160" s="166">
        <v>45104</v>
      </c>
      <c r="G2160" s="166">
        <v>45105</v>
      </c>
      <c r="H2160" s="168">
        <v>50600</v>
      </c>
      <c r="I2160" s="168">
        <v>50600</v>
      </c>
      <c r="J2160" s="167" t="s">
        <v>5910</v>
      </c>
      <c r="K2160" s="167" t="s">
        <v>5901</v>
      </c>
      <c r="L2160" s="169"/>
    </row>
    <row r="2161" spans="1:12" ht="42.75" customHeight="1">
      <c r="A2161" s="175">
        <f t="shared" si="37"/>
        <v>2161</v>
      </c>
      <c r="B2161" s="171">
        <v>45089</v>
      </c>
      <c r="C2161" s="172" t="s">
        <v>1890</v>
      </c>
      <c r="D2161" s="172" t="s">
        <v>2017</v>
      </c>
      <c r="E2161" s="172" t="s">
        <v>5792</v>
      </c>
      <c r="F2161" s="171">
        <v>45104</v>
      </c>
      <c r="G2161" s="171">
        <v>45105</v>
      </c>
      <c r="H2161" s="173">
        <v>45500</v>
      </c>
      <c r="I2161" s="173">
        <v>45500</v>
      </c>
      <c r="J2161" s="172" t="s">
        <v>5910</v>
      </c>
      <c r="K2161" s="172" t="s">
        <v>5901</v>
      </c>
      <c r="L2161" s="169"/>
    </row>
    <row r="2162" spans="1:12" ht="42.75" customHeight="1">
      <c r="A2162" s="175">
        <f t="shared" si="37"/>
        <v>2162</v>
      </c>
      <c r="B2162" s="166">
        <v>45089</v>
      </c>
      <c r="C2162" s="167" t="s">
        <v>1890</v>
      </c>
      <c r="D2162" s="167" t="s">
        <v>6290</v>
      </c>
      <c r="E2162" s="167" t="s">
        <v>5992</v>
      </c>
      <c r="F2162" s="166">
        <v>45104</v>
      </c>
      <c r="G2162" s="166">
        <v>45105</v>
      </c>
      <c r="H2162" s="168">
        <v>35000</v>
      </c>
      <c r="I2162" s="168">
        <v>35000</v>
      </c>
      <c r="J2162" s="167" t="s">
        <v>5902</v>
      </c>
      <c r="K2162" s="167" t="s">
        <v>5901</v>
      </c>
      <c r="L2162" s="169"/>
    </row>
    <row r="2163" spans="1:12" ht="42.75" customHeight="1">
      <c r="A2163" s="175">
        <f t="shared" si="37"/>
        <v>2163</v>
      </c>
      <c r="B2163" s="171">
        <v>45089</v>
      </c>
      <c r="C2163" s="172" t="s">
        <v>1890</v>
      </c>
      <c r="D2163" s="172" t="s">
        <v>2032</v>
      </c>
      <c r="E2163" s="172" t="s">
        <v>2229</v>
      </c>
      <c r="F2163" s="171">
        <v>45104</v>
      </c>
      <c r="G2163" s="171">
        <v>45105</v>
      </c>
      <c r="H2163" s="173">
        <v>60000</v>
      </c>
      <c r="I2163" s="173">
        <v>60000</v>
      </c>
      <c r="J2163" s="172" t="s">
        <v>5910</v>
      </c>
      <c r="K2163" s="172" t="s">
        <v>5901</v>
      </c>
      <c r="L2163" s="169"/>
    </row>
    <row r="2164" spans="1:12" ht="42.75" customHeight="1">
      <c r="A2164" s="175">
        <f t="shared" si="37"/>
        <v>2164</v>
      </c>
      <c r="B2164" s="166">
        <v>45089</v>
      </c>
      <c r="C2164" s="167" t="s">
        <v>3975</v>
      </c>
      <c r="D2164" s="167" t="s">
        <v>3989</v>
      </c>
      <c r="E2164" s="167" t="s">
        <v>6106</v>
      </c>
      <c r="F2164" s="166">
        <v>45105</v>
      </c>
      <c r="G2164" s="166">
        <v>45108</v>
      </c>
      <c r="H2164" s="168">
        <v>25000</v>
      </c>
      <c r="I2164" s="168">
        <v>100000</v>
      </c>
      <c r="J2164" s="167" t="s">
        <v>5910</v>
      </c>
      <c r="K2164" s="167" t="s">
        <v>5901</v>
      </c>
      <c r="L2164" s="169"/>
    </row>
    <row r="2165" spans="1:12" ht="42.75" customHeight="1">
      <c r="A2165" s="175">
        <f t="shared" si="37"/>
        <v>2165</v>
      </c>
      <c r="B2165" s="171">
        <v>45089</v>
      </c>
      <c r="C2165" s="172" t="s">
        <v>3975</v>
      </c>
      <c r="D2165" s="172" t="s">
        <v>3990</v>
      </c>
      <c r="E2165" s="172" t="s">
        <v>6106</v>
      </c>
      <c r="F2165" s="171">
        <v>45105</v>
      </c>
      <c r="G2165" s="171">
        <v>45108</v>
      </c>
      <c r="H2165" s="173">
        <v>25000</v>
      </c>
      <c r="I2165" s="173">
        <v>100000</v>
      </c>
      <c r="J2165" s="172" t="s">
        <v>5910</v>
      </c>
      <c r="K2165" s="172" t="s">
        <v>5901</v>
      </c>
      <c r="L2165" s="169"/>
    </row>
    <row r="2166" spans="1:12" ht="42.75" customHeight="1">
      <c r="A2166" s="175">
        <f t="shared" si="37"/>
        <v>2166</v>
      </c>
      <c r="B2166" s="166">
        <v>45090</v>
      </c>
      <c r="C2166" s="167" t="s">
        <v>1112</v>
      </c>
      <c r="D2166" s="167" t="s">
        <v>765</v>
      </c>
      <c r="E2166" s="167" t="s">
        <v>1185</v>
      </c>
      <c r="F2166" s="166">
        <v>45105</v>
      </c>
      <c r="G2166" s="166">
        <v>45108</v>
      </c>
      <c r="H2166" s="168">
        <v>25000</v>
      </c>
      <c r="I2166" s="168">
        <v>300000</v>
      </c>
      <c r="J2166" s="167" t="s">
        <v>4557</v>
      </c>
      <c r="K2166" s="167" t="s">
        <v>5901</v>
      </c>
      <c r="L2166" s="169"/>
    </row>
    <row r="2167" spans="1:12" ht="42.75" customHeight="1">
      <c r="A2167" s="175">
        <f t="shared" si="37"/>
        <v>2167</v>
      </c>
      <c r="B2167" s="171">
        <v>45090</v>
      </c>
      <c r="C2167" s="172" t="s">
        <v>2601</v>
      </c>
      <c r="D2167" s="172" t="s">
        <v>76</v>
      </c>
      <c r="E2167" s="172" t="s">
        <v>2629</v>
      </c>
      <c r="F2167" s="171">
        <v>45105</v>
      </c>
      <c r="G2167" s="171">
        <v>45108</v>
      </c>
      <c r="H2167" s="173">
        <v>113000</v>
      </c>
      <c r="I2167" s="173">
        <v>115000</v>
      </c>
      <c r="J2167" s="172" t="s">
        <v>5910</v>
      </c>
      <c r="K2167" s="172" t="s">
        <v>5901</v>
      </c>
      <c r="L2167" s="169"/>
    </row>
    <row r="2168" spans="1:12" ht="42.75" customHeight="1">
      <c r="A2168" s="175">
        <f t="shared" si="37"/>
        <v>2168</v>
      </c>
      <c r="B2168" s="166">
        <v>45090</v>
      </c>
      <c r="C2168" s="167" t="s">
        <v>3933</v>
      </c>
      <c r="D2168" s="167" t="s">
        <v>1511</v>
      </c>
      <c r="E2168" s="167" t="s">
        <v>6200</v>
      </c>
      <c r="F2168" s="166">
        <v>45105</v>
      </c>
      <c r="G2168" s="166">
        <v>44743</v>
      </c>
      <c r="H2168" s="168">
        <v>25000</v>
      </c>
      <c r="I2168" s="168">
        <v>50000</v>
      </c>
      <c r="J2168" s="167" t="s">
        <v>5910</v>
      </c>
      <c r="K2168" s="167" t="s">
        <v>5901</v>
      </c>
      <c r="L2168" s="169"/>
    </row>
    <row r="2169" spans="1:12" ht="42.75" customHeight="1">
      <c r="A2169" s="175">
        <f t="shared" si="37"/>
        <v>2169</v>
      </c>
      <c r="B2169" s="171">
        <v>45090</v>
      </c>
      <c r="C2169" s="172" t="s">
        <v>3242</v>
      </c>
      <c r="D2169" s="172" t="s">
        <v>76</v>
      </c>
      <c r="E2169" s="172" t="s">
        <v>264</v>
      </c>
      <c r="F2169" s="171">
        <v>45105</v>
      </c>
      <c r="G2169" s="171">
        <v>45108</v>
      </c>
      <c r="H2169" s="173">
        <v>25000</v>
      </c>
      <c r="I2169" s="173">
        <v>100000</v>
      </c>
      <c r="J2169" s="172" t="s">
        <v>4557</v>
      </c>
      <c r="K2169" s="172" t="s">
        <v>5901</v>
      </c>
      <c r="L2169" s="169"/>
    </row>
    <row r="2170" spans="1:12" ht="42.75" customHeight="1">
      <c r="A2170" s="175">
        <f t="shared" si="37"/>
        <v>2170</v>
      </c>
      <c r="B2170" s="166">
        <v>45090</v>
      </c>
      <c r="C2170" s="167" t="s">
        <v>2703</v>
      </c>
      <c r="D2170" s="167" t="s">
        <v>5321</v>
      </c>
      <c r="E2170" s="167" t="s">
        <v>6291</v>
      </c>
      <c r="F2170" s="166">
        <v>45105</v>
      </c>
      <c r="G2170" s="166">
        <v>45108</v>
      </c>
      <c r="H2170" s="168">
        <v>61500</v>
      </c>
      <c r="I2170" s="168">
        <v>61500</v>
      </c>
      <c r="J2170" s="167" t="s">
        <v>5910</v>
      </c>
      <c r="K2170" s="167" t="s">
        <v>5901</v>
      </c>
      <c r="L2170" s="169"/>
    </row>
    <row r="2171" spans="1:12" ht="42.75" customHeight="1">
      <c r="A2171" s="175">
        <f t="shared" si="37"/>
        <v>2171</v>
      </c>
      <c r="B2171" s="171">
        <v>45090</v>
      </c>
      <c r="C2171" s="172" t="s">
        <v>79</v>
      </c>
      <c r="D2171" s="172" t="s">
        <v>6292</v>
      </c>
      <c r="E2171" s="172" t="s">
        <v>6293</v>
      </c>
      <c r="F2171" s="171">
        <v>45105</v>
      </c>
      <c r="G2171" s="171">
        <v>45090</v>
      </c>
      <c r="H2171" s="173">
        <v>48000</v>
      </c>
      <c r="I2171" s="173">
        <v>56000</v>
      </c>
      <c r="J2171" s="172" t="s">
        <v>5904</v>
      </c>
      <c r="K2171" s="172" t="s">
        <v>5901</v>
      </c>
      <c r="L2171" s="169"/>
    </row>
    <row r="2172" spans="1:12" ht="42.75" customHeight="1">
      <c r="A2172" s="175">
        <f t="shared" si="37"/>
        <v>2172</v>
      </c>
      <c r="B2172" s="166">
        <v>45090</v>
      </c>
      <c r="C2172" s="167" t="s">
        <v>1890</v>
      </c>
      <c r="D2172" s="167" t="s">
        <v>589</v>
      </c>
      <c r="E2172" s="167" t="s">
        <v>6294</v>
      </c>
      <c r="F2172" s="166">
        <v>45105</v>
      </c>
      <c r="G2172" s="166">
        <v>45106</v>
      </c>
      <c r="H2172" s="168">
        <v>250000</v>
      </c>
      <c r="I2172" s="168">
        <v>250000</v>
      </c>
      <c r="J2172" s="167" t="s">
        <v>5902</v>
      </c>
      <c r="K2172" s="167" t="s">
        <v>5901</v>
      </c>
      <c r="L2172" s="169"/>
    </row>
    <row r="2173" spans="1:12" ht="42.75" customHeight="1">
      <c r="A2173" s="175">
        <f t="shared" si="37"/>
        <v>2173</v>
      </c>
      <c r="B2173" s="171">
        <v>45090</v>
      </c>
      <c r="C2173" s="172" t="s">
        <v>2703</v>
      </c>
      <c r="D2173" s="172" t="s">
        <v>6295</v>
      </c>
      <c r="E2173" s="172" t="s">
        <v>6296</v>
      </c>
      <c r="F2173" s="171">
        <v>45106</v>
      </c>
      <c r="G2173" s="171">
        <v>45108</v>
      </c>
      <c r="H2173" s="173">
        <v>27605</v>
      </c>
      <c r="I2173" s="173">
        <v>27605</v>
      </c>
      <c r="J2173" s="172" t="s">
        <v>5935</v>
      </c>
      <c r="K2173" s="172" t="s">
        <v>5901</v>
      </c>
      <c r="L2173" s="169"/>
    </row>
    <row r="2174" spans="1:12" ht="42.75" customHeight="1">
      <c r="A2174" s="175">
        <f t="shared" si="37"/>
        <v>2174</v>
      </c>
      <c r="B2174" s="166">
        <v>45090</v>
      </c>
      <c r="C2174" s="167" t="s">
        <v>3975</v>
      </c>
      <c r="D2174" s="167" t="s">
        <v>1104</v>
      </c>
      <c r="E2174" s="167" t="s">
        <v>6297</v>
      </c>
      <c r="F2174" s="166">
        <v>45106</v>
      </c>
      <c r="G2174" s="166">
        <v>45108</v>
      </c>
      <c r="H2174" s="168">
        <v>151000</v>
      </c>
      <c r="I2174" s="168">
        <v>230000</v>
      </c>
      <c r="J2174" s="167" t="s">
        <v>4557</v>
      </c>
      <c r="K2174" s="167" t="s">
        <v>5901</v>
      </c>
      <c r="L2174" s="169"/>
    </row>
    <row r="2175" spans="1:12" ht="42.75" customHeight="1">
      <c r="A2175" s="175">
        <f t="shared" si="37"/>
        <v>2175</v>
      </c>
      <c r="B2175" s="171">
        <v>45091</v>
      </c>
      <c r="C2175" s="172" t="s">
        <v>3344</v>
      </c>
      <c r="D2175" s="172" t="s">
        <v>6298</v>
      </c>
      <c r="E2175" s="172" t="s">
        <v>6299</v>
      </c>
      <c r="F2175" s="171">
        <v>45106</v>
      </c>
      <c r="G2175" s="171">
        <v>45106</v>
      </c>
      <c r="H2175" s="173">
        <v>38036</v>
      </c>
      <c r="I2175" s="173">
        <v>40000</v>
      </c>
      <c r="J2175" s="172" t="s">
        <v>4557</v>
      </c>
      <c r="K2175" s="172" t="s">
        <v>5901</v>
      </c>
      <c r="L2175" s="169"/>
    </row>
    <row r="2176" spans="1:12" ht="42.75" customHeight="1">
      <c r="A2176" s="175">
        <f t="shared" si="37"/>
        <v>2176</v>
      </c>
      <c r="B2176" s="166">
        <v>45091</v>
      </c>
      <c r="C2176" s="167" t="s">
        <v>3344</v>
      </c>
      <c r="D2176" s="167" t="s">
        <v>2375</v>
      </c>
      <c r="E2176" s="167" t="s">
        <v>6300</v>
      </c>
      <c r="F2176" s="166">
        <v>45106</v>
      </c>
      <c r="G2176" s="166">
        <v>45117</v>
      </c>
      <c r="H2176" s="168">
        <v>50000</v>
      </c>
      <c r="I2176" s="168">
        <v>100000</v>
      </c>
      <c r="J2176" s="167" t="s">
        <v>5902</v>
      </c>
      <c r="K2176" s="167" t="s">
        <v>5901</v>
      </c>
      <c r="L2176" s="169"/>
    </row>
    <row r="2177" spans="1:12" ht="42.75" customHeight="1">
      <c r="A2177" s="175">
        <f t="shared" si="37"/>
        <v>2177</v>
      </c>
      <c r="B2177" s="171">
        <v>45091</v>
      </c>
      <c r="C2177" s="172" t="s">
        <v>3344</v>
      </c>
      <c r="D2177" s="172" t="s">
        <v>936</v>
      </c>
      <c r="E2177" s="172" t="s">
        <v>6299</v>
      </c>
      <c r="F2177" s="171">
        <v>45106</v>
      </c>
      <c r="G2177" s="171">
        <v>45106</v>
      </c>
      <c r="H2177" s="173">
        <v>37837.599999999999</v>
      </c>
      <c r="I2177" s="173">
        <v>40000</v>
      </c>
      <c r="J2177" s="172" t="s">
        <v>4557</v>
      </c>
      <c r="K2177" s="172" t="s">
        <v>5901</v>
      </c>
      <c r="L2177" s="169"/>
    </row>
    <row r="2178" spans="1:12" ht="42.75" customHeight="1">
      <c r="A2178" s="175">
        <f t="shared" si="37"/>
        <v>2178</v>
      </c>
      <c r="B2178" s="166">
        <v>45091</v>
      </c>
      <c r="C2178" s="167" t="s">
        <v>3344</v>
      </c>
      <c r="D2178" s="167" t="s">
        <v>1610</v>
      </c>
      <c r="E2178" s="167" t="s">
        <v>6301</v>
      </c>
      <c r="F2178" s="166">
        <v>45106</v>
      </c>
      <c r="G2178" s="166">
        <v>45110</v>
      </c>
      <c r="H2178" s="168">
        <v>90000</v>
      </c>
      <c r="I2178" s="168">
        <v>90000</v>
      </c>
      <c r="J2178" s="167" t="s">
        <v>5910</v>
      </c>
      <c r="K2178" s="167" t="s">
        <v>5901</v>
      </c>
      <c r="L2178" s="169"/>
    </row>
    <row r="2179" spans="1:12" ht="42.75" customHeight="1">
      <c r="A2179" s="175">
        <f t="shared" si="37"/>
        <v>2179</v>
      </c>
      <c r="B2179" s="171">
        <v>45091</v>
      </c>
      <c r="C2179" s="172" t="s">
        <v>1535</v>
      </c>
      <c r="D2179" s="172" t="s">
        <v>1556</v>
      </c>
      <c r="E2179" s="172" t="s">
        <v>439</v>
      </c>
      <c r="F2179" s="171">
        <v>45106</v>
      </c>
      <c r="G2179" s="171">
        <v>45108</v>
      </c>
      <c r="H2179" s="173">
        <v>50000</v>
      </c>
      <c r="I2179" s="173">
        <v>90000</v>
      </c>
      <c r="J2179" s="172" t="s">
        <v>5910</v>
      </c>
      <c r="K2179" s="172" t="s">
        <v>5901</v>
      </c>
      <c r="L2179" s="169"/>
    </row>
    <row r="2180" spans="1:12" ht="42.75" customHeight="1">
      <c r="A2180" s="175">
        <f t="shared" si="37"/>
        <v>2180</v>
      </c>
      <c r="B2180" s="166">
        <v>45091</v>
      </c>
      <c r="C2180" s="167" t="s">
        <v>1535</v>
      </c>
      <c r="D2180" s="167" t="s">
        <v>76</v>
      </c>
      <c r="E2180" s="167" t="s">
        <v>6302</v>
      </c>
      <c r="F2180" s="166">
        <v>45106</v>
      </c>
      <c r="G2180" s="166">
        <v>45108</v>
      </c>
      <c r="H2180" s="168">
        <v>100000</v>
      </c>
      <c r="I2180" s="168">
        <v>120000</v>
      </c>
      <c r="J2180" s="167" t="s">
        <v>5910</v>
      </c>
      <c r="K2180" s="167" t="s">
        <v>5901</v>
      </c>
      <c r="L2180" s="169"/>
    </row>
    <row r="2181" spans="1:12" ht="42.75" customHeight="1">
      <c r="A2181" s="175">
        <f t="shared" si="37"/>
        <v>2181</v>
      </c>
      <c r="B2181" s="171">
        <v>45091</v>
      </c>
      <c r="C2181" s="172" t="s">
        <v>1535</v>
      </c>
      <c r="D2181" s="172" t="s">
        <v>76</v>
      </c>
      <c r="E2181" s="172" t="s">
        <v>364</v>
      </c>
      <c r="F2181" s="171">
        <v>45106</v>
      </c>
      <c r="G2181" s="171">
        <v>45108</v>
      </c>
      <c r="H2181" s="173">
        <v>110000</v>
      </c>
      <c r="I2181" s="173">
        <v>130000</v>
      </c>
      <c r="J2181" s="172" t="s">
        <v>5910</v>
      </c>
      <c r="K2181" s="172" t="s">
        <v>5901</v>
      </c>
      <c r="L2181" s="169"/>
    </row>
    <row r="2182" spans="1:12" ht="42.75" customHeight="1">
      <c r="A2182" s="175">
        <f t="shared" si="37"/>
        <v>2182</v>
      </c>
      <c r="B2182" s="166">
        <v>45091</v>
      </c>
      <c r="C2182" s="167" t="s">
        <v>3838</v>
      </c>
      <c r="D2182" s="167" t="s">
        <v>6303</v>
      </c>
      <c r="E2182" s="167" t="s">
        <v>5638</v>
      </c>
      <c r="F2182" s="166">
        <v>45106</v>
      </c>
      <c r="G2182" s="166">
        <v>45108</v>
      </c>
      <c r="H2182" s="168">
        <v>75000</v>
      </c>
      <c r="I2182" s="168">
        <v>85000</v>
      </c>
      <c r="J2182" s="167" t="s">
        <v>5910</v>
      </c>
      <c r="K2182" s="167" t="s">
        <v>5901</v>
      </c>
      <c r="L2182" s="169"/>
    </row>
    <row r="2183" spans="1:12" ht="42.75" customHeight="1">
      <c r="A2183" s="175">
        <f t="shared" si="37"/>
        <v>2183</v>
      </c>
      <c r="B2183" s="171">
        <v>45091</v>
      </c>
      <c r="C2183" s="172" t="s">
        <v>3838</v>
      </c>
      <c r="D2183" s="172" t="s">
        <v>3850</v>
      </c>
      <c r="E2183" s="172" t="s">
        <v>1632</v>
      </c>
      <c r="F2183" s="171">
        <v>45106</v>
      </c>
      <c r="G2183" s="171">
        <v>45108</v>
      </c>
      <c r="H2183" s="173">
        <v>55000</v>
      </c>
      <c r="I2183" s="173">
        <v>65000</v>
      </c>
      <c r="J2183" s="172" t="s">
        <v>5910</v>
      </c>
      <c r="K2183" s="172" t="s">
        <v>5901</v>
      </c>
      <c r="L2183" s="169"/>
    </row>
    <row r="2184" spans="1:12" ht="42.75" customHeight="1">
      <c r="A2184" s="175">
        <f t="shared" si="37"/>
        <v>2184</v>
      </c>
      <c r="B2184" s="166">
        <v>45091</v>
      </c>
      <c r="C2184" s="167" t="s">
        <v>3838</v>
      </c>
      <c r="D2184" s="167" t="s">
        <v>3858</v>
      </c>
      <c r="E2184" s="167" t="s">
        <v>5710</v>
      </c>
      <c r="F2184" s="166">
        <v>45106</v>
      </c>
      <c r="G2184" s="166">
        <v>45108</v>
      </c>
      <c r="H2184" s="168">
        <v>85000</v>
      </c>
      <c r="I2184" s="168">
        <v>93000</v>
      </c>
      <c r="J2184" s="167" t="s">
        <v>5910</v>
      </c>
      <c r="K2184" s="167" t="s">
        <v>5901</v>
      </c>
      <c r="L2184" s="169"/>
    </row>
    <row r="2185" spans="1:12" ht="42.75" customHeight="1">
      <c r="A2185" s="175">
        <f t="shared" si="37"/>
        <v>2185</v>
      </c>
      <c r="B2185" s="171">
        <v>45091</v>
      </c>
      <c r="C2185" s="172" t="s">
        <v>3838</v>
      </c>
      <c r="D2185" s="172" t="s">
        <v>5045</v>
      </c>
      <c r="E2185" s="172" t="s">
        <v>78</v>
      </c>
      <c r="F2185" s="171">
        <v>45106</v>
      </c>
      <c r="G2185" s="171">
        <v>45108</v>
      </c>
      <c r="H2185" s="173">
        <v>27000</v>
      </c>
      <c r="I2185" s="173">
        <v>35000</v>
      </c>
      <c r="J2185" s="172" t="s">
        <v>5910</v>
      </c>
      <c r="K2185" s="172" t="s">
        <v>5901</v>
      </c>
      <c r="L2185" s="169"/>
    </row>
    <row r="2186" spans="1:12" ht="42.75" customHeight="1">
      <c r="A2186" s="175">
        <f t="shared" si="37"/>
        <v>2186</v>
      </c>
      <c r="B2186" s="166">
        <v>45091</v>
      </c>
      <c r="C2186" s="167" t="s">
        <v>3838</v>
      </c>
      <c r="D2186" s="167" t="s">
        <v>4770</v>
      </c>
      <c r="E2186" s="167" t="s">
        <v>6304</v>
      </c>
      <c r="F2186" s="166">
        <v>45106</v>
      </c>
      <c r="G2186" s="166">
        <v>45108</v>
      </c>
      <c r="H2186" s="168">
        <v>45000</v>
      </c>
      <c r="I2186" s="168">
        <v>53000</v>
      </c>
      <c r="J2186" s="167" t="s">
        <v>5910</v>
      </c>
      <c r="K2186" s="167" t="s">
        <v>5901</v>
      </c>
      <c r="L2186" s="169"/>
    </row>
    <row r="2187" spans="1:12" ht="42.75" customHeight="1">
      <c r="A2187" s="175">
        <f t="shared" si="37"/>
        <v>2187</v>
      </c>
      <c r="B2187" s="171">
        <v>45091</v>
      </c>
      <c r="C2187" s="172" t="s">
        <v>3838</v>
      </c>
      <c r="D2187" s="172" t="s">
        <v>355</v>
      </c>
      <c r="E2187" s="172" t="s">
        <v>468</v>
      </c>
      <c r="F2187" s="171">
        <v>45106</v>
      </c>
      <c r="G2187" s="171">
        <v>45108</v>
      </c>
      <c r="H2187" s="173">
        <v>36000</v>
      </c>
      <c r="I2187" s="173">
        <v>50000</v>
      </c>
      <c r="J2187" s="172" t="s">
        <v>5910</v>
      </c>
      <c r="K2187" s="172" t="s">
        <v>5901</v>
      </c>
      <c r="L2187" s="169"/>
    </row>
    <row r="2188" spans="1:12" ht="42.75" customHeight="1">
      <c r="A2188" s="175">
        <f t="shared" si="37"/>
        <v>2188</v>
      </c>
      <c r="B2188" s="166">
        <v>45091</v>
      </c>
      <c r="C2188" s="167" t="s">
        <v>3838</v>
      </c>
      <c r="D2188" s="167" t="s">
        <v>139</v>
      </c>
      <c r="E2188" s="167" t="s">
        <v>6305</v>
      </c>
      <c r="F2188" s="166">
        <v>45106</v>
      </c>
      <c r="G2188" s="166">
        <v>45108</v>
      </c>
      <c r="H2188" s="168">
        <v>55000</v>
      </c>
      <c r="I2188" s="168">
        <v>65000</v>
      </c>
      <c r="J2188" s="167" t="s">
        <v>5910</v>
      </c>
      <c r="K2188" s="167" t="s">
        <v>5901</v>
      </c>
      <c r="L2188" s="169"/>
    </row>
    <row r="2189" spans="1:12" ht="42.75" customHeight="1">
      <c r="A2189" s="175">
        <f t="shared" si="37"/>
        <v>2189</v>
      </c>
      <c r="B2189" s="171">
        <v>45091</v>
      </c>
      <c r="C2189" s="172" t="s">
        <v>1535</v>
      </c>
      <c r="D2189" s="172" t="s">
        <v>6306</v>
      </c>
      <c r="E2189" s="172" t="s">
        <v>2880</v>
      </c>
      <c r="F2189" s="171">
        <v>45106</v>
      </c>
      <c r="G2189" s="171">
        <v>45108</v>
      </c>
      <c r="H2189" s="173">
        <v>25000</v>
      </c>
      <c r="I2189" s="173">
        <v>36000</v>
      </c>
      <c r="J2189" s="172" t="s">
        <v>4557</v>
      </c>
      <c r="K2189" s="172" t="s">
        <v>5901</v>
      </c>
      <c r="L2189" s="169"/>
    </row>
    <row r="2190" spans="1:12" ht="42.75" customHeight="1">
      <c r="A2190" s="175">
        <f t="shared" si="37"/>
        <v>2190</v>
      </c>
      <c r="B2190" s="166">
        <v>45091</v>
      </c>
      <c r="C2190" s="167" t="s">
        <v>3838</v>
      </c>
      <c r="D2190" s="167" t="s">
        <v>580</v>
      </c>
      <c r="E2190" s="167" t="s">
        <v>180</v>
      </c>
      <c r="F2190" s="166">
        <v>45106</v>
      </c>
      <c r="G2190" s="166">
        <v>45170</v>
      </c>
      <c r="H2190" s="168">
        <v>260000</v>
      </c>
      <c r="I2190" s="168">
        <v>290000</v>
      </c>
      <c r="J2190" s="167" t="s">
        <v>5910</v>
      </c>
      <c r="K2190" s="167" t="s">
        <v>5901</v>
      </c>
      <c r="L2190" s="169"/>
    </row>
    <row r="2191" spans="1:12" ht="42.75" customHeight="1">
      <c r="A2191" s="175">
        <f t="shared" si="37"/>
        <v>2191</v>
      </c>
      <c r="B2191" s="171">
        <v>45091</v>
      </c>
      <c r="C2191" s="172" t="s">
        <v>1112</v>
      </c>
      <c r="D2191" s="172" t="s">
        <v>2411</v>
      </c>
      <c r="E2191" s="172" t="s">
        <v>6307</v>
      </c>
      <c r="F2191" s="171">
        <v>45106</v>
      </c>
      <c r="G2191" s="171">
        <v>45108</v>
      </c>
      <c r="H2191" s="173">
        <v>25000</v>
      </c>
      <c r="I2191" s="173">
        <v>150000</v>
      </c>
      <c r="J2191" s="172" t="s">
        <v>5902</v>
      </c>
      <c r="K2191" s="172" t="s">
        <v>5901</v>
      </c>
      <c r="L2191" s="169"/>
    </row>
    <row r="2192" spans="1:12" ht="42.75" customHeight="1">
      <c r="A2192" s="175">
        <f t="shared" si="37"/>
        <v>2192</v>
      </c>
      <c r="B2192" s="166">
        <v>45091</v>
      </c>
      <c r="C2192" s="167" t="s">
        <v>3838</v>
      </c>
      <c r="D2192" s="167" t="s">
        <v>256</v>
      </c>
      <c r="E2192" s="167" t="s">
        <v>429</v>
      </c>
      <c r="F2192" s="166">
        <v>45106</v>
      </c>
      <c r="G2192" s="166">
        <v>45200</v>
      </c>
      <c r="H2192" s="168">
        <v>180000</v>
      </c>
      <c r="I2192" s="168">
        <v>230000</v>
      </c>
      <c r="J2192" s="167" t="s">
        <v>5910</v>
      </c>
      <c r="K2192" s="167" t="s">
        <v>5901</v>
      </c>
      <c r="L2192" s="169"/>
    </row>
    <row r="2193" spans="1:12" ht="42.75" customHeight="1">
      <c r="A2193" s="175">
        <f t="shared" si="37"/>
        <v>2193</v>
      </c>
      <c r="B2193" s="171">
        <v>45091</v>
      </c>
      <c r="C2193" s="172" t="s">
        <v>3838</v>
      </c>
      <c r="D2193" s="172" t="s">
        <v>125</v>
      </c>
      <c r="E2193" s="172" t="s">
        <v>429</v>
      </c>
      <c r="F2193" s="171">
        <v>45106</v>
      </c>
      <c r="G2193" s="171">
        <v>45200</v>
      </c>
      <c r="H2193" s="173">
        <v>28000</v>
      </c>
      <c r="I2193" s="173">
        <v>35000</v>
      </c>
      <c r="J2193" s="172" t="s">
        <v>5910</v>
      </c>
      <c r="K2193" s="172" t="s">
        <v>5901</v>
      </c>
      <c r="L2193" s="169"/>
    </row>
    <row r="2194" spans="1:12" ht="42.75" customHeight="1">
      <c r="A2194" s="175">
        <f t="shared" si="37"/>
        <v>2194</v>
      </c>
      <c r="B2194" s="166">
        <v>45091</v>
      </c>
      <c r="C2194" s="167" t="s">
        <v>3838</v>
      </c>
      <c r="D2194" s="167" t="s">
        <v>1686</v>
      </c>
      <c r="E2194" s="167" t="s">
        <v>2150</v>
      </c>
      <c r="F2194" s="166">
        <v>45106</v>
      </c>
      <c r="G2194" s="166">
        <v>45200</v>
      </c>
      <c r="H2194" s="168">
        <v>30000</v>
      </c>
      <c r="I2194" s="168">
        <v>40000</v>
      </c>
      <c r="J2194" s="167" t="s">
        <v>5910</v>
      </c>
      <c r="K2194" s="167" t="s">
        <v>5901</v>
      </c>
      <c r="L2194" s="169"/>
    </row>
    <row r="2195" spans="1:12" ht="42.75" customHeight="1">
      <c r="A2195" s="175">
        <f t="shared" si="37"/>
        <v>2195</v>
      </c>
      <c r="B2195" s="171">
        <v>45091</v>
      </c>
      <c r="C2195" s="172" t="s">
        <v>1535</v>
      </c>
      <c r="D2195" s="172" t="s">
        <v>5202</v>
      </c>
      <c r="E2195" s="172" t="s">
        <v>78</v>
      </c>
      <c r="F2195" s="171">
        <v>45106</v>
      </c>
      <c r="G2195" s="171">
        <v>45122</v>
      </c>
      <c r="H2195" s="173">
        <v>250000</v>
      </c>
      <c r="I2195" s="173">
        <v>400000</v>
      </c>
      <c r="J2195" s="172" t="s">
        <v>5910</v>
      </c>
      <c r="K2195" s="172" t="s">
        <v>5901</v>
      </c>
      <c r="L2195" s="169"/>
    </row>
    <row r="2196" spans="1:12" ht="42.75" customHeight="1">
      <c r="A2196" s="175">
        <f t="shared" si="37"/>
        <v>2196</v>
      </c>
      <c r="B2196" s="166">
        <v>45091</v>
      </c>
      <c r="C2196" s="167" t="s">
        <v>1198</v>
      </c>
      <c r="D2196" s="167" t="s">
        <v>6308</v>
      </c>
      <c r="E2196" s="167" t="s">
        <v>4886</v>
      </c>
      <c r="F2196" s="166">
        <v>45106</v>
      </c>
      <c r="G2196" s="166">
        <v>45108</v>
      </c>
      <c r="H2196" s="168">
        <v>40000</v>
      </c>
      <c r="I2196" s="168">
        <v>50000</v>
      </c>
      <c r="J2196" s="167" t="s">
        <v>5910</v>
      </c>
      <c r="K2196" s="167" t="s">
        <v>5901</v>
      </c>
      <c r="L2196" s="169"/>
    </row>
    <row r="2197" spans="1:12" ht="42.75" customHeight="1">
      <c r="A2197" s="175">
        <f t="shared" si="37"/>
        <v>2197</v>
      </c>
      <c r="B2197" s="171">
        <v>45091</v>
      </c>
      <c r="C2197" s="172" t="s">
        <v>4154</v>
      </c>
      <c r="D2197" s="172" t="s">
        <v>2420</v>
      </c>
      <c r="E2197" s="172" t="s">
        <v>120</v>
      </c>
      <c r="F2197" s="171">
        <v>45106</v>
      </c>
      <c r="G2197" s="171">
        <v>45108</v>
      </c>
      <c r="H2197" s="173">
        <v>25000</v>
      </c>
      <c r="I2197" s="173">
        <v>65000</v>
      </c>
      <c r="J2197" s="172" t="s">
        <v>5910</v>
      </c>
      <c r="K2197" s="172" t="s">
        <v>5901</v>
      </c>
      <c r="L2197" s="169"/>
    </row>
    <row r="2198" spans="1:12" ht="42.75" customHeight="1">
      <c r="A2198" s="175">
        <f t="shared" si="37"/>
        <v>2198</v>
      </c>
      <c r="B2198" s="166">
        <v>45091</v>
      </c>
      <c r="C2198" s="167" t="s">
        <v>1198</v>
      </c>
      <c r="D2198" s="167" t="s">
        <v>5370</v>
      </c>
      <c r="E2198" s="167" t="s">
        <v>120</v>
      </c>
      <c r="F2198" s="166">
        <v>45106</v>
      </c>
      <c r="G2198" s="166">
        <v>45108</v>
      </c>
      <c r="H2198" s="168">
        <v>25000</v>
      </c>
      <c r="I2198" s="168">
        <v>35000</v>
      </c>
      <c r="J2198" s="167" t="s">
        <v>5910</v>
      </c>
      <c r="K2198" s="167" t="s">
        <v>5901</v>
      </c>
      <c r="L2198" s="169"/>
    </row>
    <row r="2199" spans="1:12" ht="42.75" customHeight="1">
      <c r="A2199" s="175">
        <f t="shared" ref="A2199:A2262" si="38">ROW(A2199)</f>
        <v>2199</v>
      </c>
      <c r="B2199" s="171">
        <v>45091</v>
      </c>
      <c r="C2199" s="172" t="s">
        <v>1535</v>
      </c>
      <c r="D2199" s="172" t="s">
        <v>1610</v>
      </c>
      <c r="E2199" s="172" t="s">
        <v>1611</v>
      </c>
      <c r="F2199" s="171">
        <v>45106</v>
      </c>
      <c r="G2199" s="171">
        <v>45108</v>
      </c>
      <c r="H2199" s="173">
        <v>85000</v>
      </c>
      <c r="I2199" s="173">
        <v>145000</v>
      </c>
      <c r="J2199" s="172" t="s">
        <v>5910</v>
      </c>
      <c r="K2199" s="172" t="s">
        <v>5901</v>
      </c>
      <c r="L2199" s="169"/>
    </row>
    <row r="2200" spans="1:12" ht="42.75" customHeight="1">
      <c r="A2200" s="175">
        <f t="shared" si="38"/>
        <v>2200</v>
      </c>
      <c r="B2200" s="166">
        <v>45091</v>
      </c>
      <c r="C2200" s="167" t="s">
        <v>1535</v>
      </c>
      <c r="D2200" s="167" t="s">
        <v>6309</v>
      </c>
      <c r="E2200" s="167" t="s">
        <v>706</v>
      </c>
      <c r="F2200" s="166">
        <v>45106</v>
      </c>
      <c r="G2200" s="166">
        <v>45108</v>
      </c>
      <c r="H2200" s="168">
        <v>75000</v>
      </c>
      <c r="I2200" s="168">
        <v>190000</v>
      </c>
      <c r="J2200" s="167" t="s">
        <v>4557</v>
      </c>
      <c r="K2200" s="167" t="s">
        <v>5901</v>
      </c>
      <c r="L2200" s="169"/>
    </row>
    <row r="2201" spans="1:12" ht="42.75" customHeight="1">
      <c r="A2201" s="175">
        <f t="shared" si="38"/>
        <v>2201</v>
      </c>
      <c r="B2201" s="171">
        <v>45091</v>
      </c>
      <c r="C2201" s="172" t="s">
        <v>1198</v>
      </c>
      <c r="D2201" s="172" t="s">
        <v>6310</v>
      </c>
      <c r="E2201" s="172" t="s">
        <v>1678</v>
      </c>
      <c r="F2201" s="171">
        <v>45106</v>
      </c>
      <c r="G2201" s="171">
        <v>45071</v>
      </c>
      <c r="H2201" s="173">
        <v>26000</v>
      </c>
      <c r="I2201" s="173">
        <v>30000</v>
      </c>
      <c r="J2201" s="172" t="s">
        <v>5900</v>
      </c>
      <c r="K2201" s="172" t="s">
        <v>5901</v>
      </c>
      <c r="L2201" s="169"/>
    </row>
    <row r="2202" spans="1:12" ht="42.75" customHeight="1">
      <c r="A2202" s="175">
        <f t="shared" si="38"/>
        <v>2202</v>
      </c>
      <c r="B2202" s="166">
        <v>45091</v>
      </c>
      <c r="C2202" s="167" t="s">
        <v>1535</v>
      </c>
      <c r="D2202" s="167" t="s">
        <v>225</v>
      </c>
      <c r="E2202" s="167" t="s">
        <v>120</v>
      </c>
      <c r="F2202" s="166">
        <v>45106</v>
      </c>
      <c r="G2202" s="166">
        <v>45108</v>
      </c>
      <c r="H2202" s="168">
        <v>55000</v>
      </c>
      <c r="I2202" s="168">
        <v>85000</v>
      </c>
      <c r="J2202" s="167" t="s">
        <v>5910</v>
      </c>
      <c r="K2202" s="167" t="s">
        <v>5901</v>
      </c>
      <c r="L2202" s="169"/>
    </row>
    <row r="2203" spans="1:12" ht="42.75" customHeight="1">
      <c r="A2203" s="175">
        <f t="shared" si="38"/>
        <v>2203</v>
      </c>
      <c r="B2203" s="171">
        <v>45091</v>
      </c>
      <c r="C2203" s="172" t="s">
        <v>4154</v>
      </c>
      <c r="D2203" s="172" t="s">
        <v>1027</v>
      </c>
      <c r="E2203" s="172" t="s">
        <v>6311</v>
      </c>
      <c r="F2203" s="171">
        <v>45106</v>
      </c>
      <c r="G2203" s="171">
        <v>45108</v>
      </c>
      <c r="H2203" s="173">
        <v>45000</v>
      </c>
      <c r="I2203" s="173">
        <v>68000</v>
      </c>
      <c r="J2203" s="172" t="s">
        <v>5910</v>
      </c>
      <c r="K2203" s="172" t="s">
        <v>5901</v>
      </c>
      <c r="L2203" s="169"/>
    </row>
    <row r="2204" spans="1:12" ht="42.75" customHeight="1">
      <c r="A2204" s="175">
        <f t="shared" si="38"/>
        <v>2204</v>
      </c>
      <c r="B2204" s="166">
        <v>45091</v>
      </c>
      <c r="C2204" s="167" t="s">
        <v>1535</v>
      </c>
      <c r="D2204" s="167" t="s">
        <v>3214</v>
      </c>
      <c r="E2204" s="167" t="s">
        <v>6312</v>
      </c>
      <c r="F2204" s="166">
        <v>45106</v>
      </c>
      <c r="G2204" s="166">
        <v>45108</v>
      </c>
      <c r="H2204" s="168">
        <v>190000</v>
      </c>
      <c r="I2204" s="168">
        <v>285000</v>
      </c>
      <c r="J2204" s="167" t="s">
        <v>5910</v>
      </c>
      <c r="K2204" s="167" t="s">
        <v>5901</v>
      </c>
      <c r="L2204" s="169"/>
    </row>
    <row r="2205" spans="1:12" ht="42.75" customHeight="1">
      <c r="A2205" s="175">
        <f t="shared" si="38"/>
        <v>2205</v>
      </c>
      <c r="B2205" s="171">
        <v>45091</v>
      </c>
      <c r="C2205" s="172" t="s">
        <v>1890</v>
      </c>
      <c r="D2205" s="172" t="s">
        <v>4652</v>
      </c>
      <c r="E2205" s="172" t="s">
        <v>6313</v>
      </c>
      <c r="F2205" s="171">
        <v>45106</v>
      </c>
      <c r="G2205" s="171">
        <v>45106</v>
      </c>
      <c r="H2205" s="173">
        <v>265000</v>
      </c>
      <c r="I2205" s="173">
        <v>275000</v>
      </c>
      <c r="J2205" s="172" t="s">
        <v>5910</v>
      </c>
      <c r="K2205" s="172" t="s">
        <v>5901</v>
      </c>
      <c r="L2205" s="169"/>
    </row>
    <row r="2206" spans="1:12" ht="42.75" customHeight="1">
      <c r="A2206" s="175">
        <f t="shared" si="38"/>
        <v>2206</v>
      </c>
      <c r="B2206" s="166">
        <v>45091</v>
      </c>
      <c r="C2206" s="167" t="s">
        <v>4154</v>
      </c>
      <c r="D2206" s="167" t="s">
        <v>62</v>
      </c>
      <c r="E2206" s="167" t="s">
        <v>2150</v>
      </c>
      <c r="F2206" s="166">
        <v>45106</v>
      </c>
      <c r="G2206" s="166">
        <v>45108</v>
      </c>
      <c r="H2206" s="168">
        <v>85000</v>
      </c>
      <c r="I2206" s="168">
        <v>195000</v>
      </c>
      <c r="J2206" s="167" t="s">
        <v>5910</v>
      </c>
      <c r="K2206" s="167" t="s">
        <v>5901</v>
      </c>
      <c r="L2206" s="169"/>
    </row>
    <row r="2207" spans="1:12" ht="42.75" customHeight="1">
      <c r="A2207" s="175">
        <f t="shared" si="38"/>
        <v>2207</v>
      </c>
      <c r="B2207" s="171">
        <v>45091</v>
      </c>
      <c r="C2207" s="172" t="s">
        <v>4154</v>
      </c>
      <c r="D2207" s="172" t="s">
        <v>256</v>
      </c>
      <c r="E2207" s="172" t="s">
        <v>429</v>
      </c>
      <c r="F2207" s="171">
        <v>45106</v>
      </c>
      <c r="G2207" s="171">
        <v>45108</v>
      </c>
      <c r="H2207" s="173">
        <v>120000</v>
      </c>
      <c r="I2207" s="173">
        <v>245000</v>
      </c>
      <c r="J2207" s="172" t="s">
        <v>5910</v>
      </c>
      <c r="K2207" s="172" t="s">
        <v>5901</v>
      </c>
      <c r="L2207" s="169"/>
    </row>
    <row r="2208" spans="1:12" ht="42.75" customHeight="1">
      <c r="A2208" s="175">
        <f t="shared" si="38"/>
        <v>2208</v>
      </c>
      <c r="B2208" s="166">
        <v>45091</v>
      </c>
      <c r="C2208" s="167" t="s">
        <v>4154</v>
      </c>
      <c r="D2208" s="167" t="s">
        <v>3214</v>
      </c>
      <c r="E2208" s="167" t="s">
        <v>347</v>
      </c>
      <c r="F2208" s="166">
        <v>45106</v>
      </c>
      <c r="G2208" s="166">
        <v>45108</v>
      </c>
      <c r="H2208" s="168">
        <v>35000</v>
      </c>
      <c r="I2208" s="168">
        <v>85000</v>
      </c>
      <c r="J2208" s="167" t="s">
        <v>5910</v>
      </c>
      <c r="K2208" s="167" t="s">
        <v>5901</v>
      </c>
      <c r="L2208" s="169"/>
    </row>
    <row r="2209" spans="1:12" ht="42.75" customHeight="1">
      <c r="A2209" s="175">
        <f t="shared" si="38"/>
        <v>2209</v>
      </c>
      <c r="B2209" s="171">
        <v>45091</v>
      </c>
      <c r="C2209" s="172" t="s">
        <v>4154</v>
      </c>
      <c r="D2209" s="172" t="s">
        <v>76</v>
      </c>
      <c r="E2209" s="172" t="s">
        <v>2591</v>
      </c>
      <c r="F2209" s="171">
        <v>45106</v>
      </c>
      <c r="G2209" s="171">
        <v>45108</v>
      </c>
      <c r="H2209" s="173">
        <v>84000</v>
      </c>
      <c r="I2209" s="173">
        <v>88000</v>
      </c>
      <c r="J2209" s="172" t="s">
        <v>5910</v>
      </c>
      <c r="K2209" s="172" t="s">
        <v>5901</v>
      </c>
      <c r="L2209" s="169"/>
    </row>
    <row r="2210" spans="1:12" ht="42.75" customHeight="1">
      <c r="A2210" s="175">
        <f t="shared" si="38"/>
        <v>2210</v>
      </c>
      <c r="B2210" s="166">
        <v>45091</v>
      </c>
      <c r="C2210" s="167" t="s">
        <v>4154</v>
      </c>
      <c r="D2210" s="167" t="s">
        <v>76</v>
      </c>
      <c r="E2210" s="167" t="s">
        <v>6314</v>
      </c>
      <c r="F2210" s="166">
        <v>45106</v>
      </c>
      <c r="G2210" s="166">
        <v>45108</v>
      </c>
      <c r="H2210" s="168">
        <v>55000</v>
      </c>
      <c r="I2210" s="168">
        <v>99000</v>
      </c>
      <c r="J2210" s="167" t="s">
        <v>5910</v>
      </c>
      <c r="K2210" s="167" t="s">
        <v>5901</v>
      </c>
      <c r="L2210" s="169"/>
    </row>
    <row r="2211" spans="1:12" ht="42.75" customHeight="1">
      <c r="A2211" s="175">
        <f t="shared" si="38"/>
        <v>2211</v>
      </c>
      <c r="B2211" s="171">
        <v>45091</v>
      </c>
      <c r="C2211" s="172" t="s">
        <v>1535</v>
      </c>
      <c r="D2211" s="172" t="s">
        <v>1625</v>
      </c>
      <c r="E2211" s="172" t="s">
        <v>6315</v>
      </c>
      <c r="F2211" s="171">
        <v>45106</v>
      </c>
      <c r="G2211" s="171">
        <v>45108</v>
      </c>
      <c r="H2211" s="173">
        <v>150000</v>
      </c>
      <c r="I2211" s="173">
        <v>280000</v>
      </c>
      <c r="J2211" s="172" t="s">
        <v>5910</v>
      </c>
      <c r="K2211" s="172" t="s">
        <v>5901</v>
      </c>
      <c r="L2211" s="169"/>
    </row>
    <row r="2212" spans="1:12" ht="42.75" customHeight="1">
      <c r="A2212" s="175">
        <f t="shared" si="38"/>
        <v>2212</v>
      </c>
      <c r="B2212" s="166">
        <v>45091</v>
      </c>
      <c r="C2212" s="167" t="s">
        <v>4154</v>
      </c>
      <c r="D2212" s="167" t="s">
        <v>4165</v>
      </c>
      <c r="E2212" s="167" t="s">
        <v>120</v>
      </c>
      <c r="F2212" s="166">
        <v>45106</v>
      </c>
      <c r="G2212" s="166">
        <v>45108</v>
      </c>
      <c r="H2212" s="168">
        <v>45000</v>
      </c>
      <c r="I2212" s="168">
        <v>90000</v>
      </c>
      <c r="J2212" s="167" t="s">
        <v>5910</v>
      </c>
      <c r="K2212" s="167" t="s">
        <v>5901</v>
      </c>
      <c r="L2212" s="169"/>
    </row>
    <row r="2213" spans="1:12" ht="42.75" customHeight="1">
      <c r="A2213" s="175">
        <f t="shared" si="38"/>
        <v>2213</v>
      </c>
      <c r="B2213" s="171">
        <v>45091</v>
      </c>
      <c r="C2213" s="172" t="s">
        <v>4154</v>
      </c>
      <c r="D2213" s="172" t="s">
        <v>4155</v>
      </c>
      <c r="E2213" s="172" t="s">
        <v>1150</v>
      </c>
      <c r="F2213" s="171">
        <v>45106</v>
      </c>
      <c r="G2213" s="171">
        <v>45108</v>
      </c>
      <c r="H2213" s="173">
        <v>35000</v>
      </c>
      <c r="I2213" s="173">
        <v>70000</v>
      </c>
      <c r="J2213" s="172" t="s">
        <v>5910</v>
      </c>
      <c r="K2213" s="172" t="s">
        <v>5901</v>
      </c>
      <c r="L2213" s="169"/>
    </row>
    <row r="2214" spans="1:12" ht="42.75" customHeight="1">
      <c r="A2214" s="175">
        <f t="shared" si="38"/>
        <v>2214</v>
      </c>
      <c r="B2214" s="166">
        <v>45091</v>
      </c>
      <c r="C2214" s="167" t="s">
        <v>4154</v>
      </c>
      <c r="D2214" s="167" t="s">
        <v>35</v>
      </c>
      <c r="E2214" s="167" t="s">
        <v>6316</v>
      </c>
      <c r="F2214" s="166">
        <v>45106</v>
      </c>
      <c r="G2214" s="166">
        <v>45108</v>
      </c>
      <c r="H2214" s="168">
        <v>55000</v>
      </c>
      <c r="I2214" s="168">
        <v>79000</v>
      </c>
      <c r="J2214" s="167" t="s">
        <v>5902</v>
      </c>
      <c r="K2214" s="167" t="s">
        <v>5901</v>
      </c>
      <c r="L2214" s="169"/>
    </row>
    <row r="2215" spans="1:12" ht="42.75" customHeight="1">
      <c r="A2215" s="175">
        <f t="shared" si="38"/>
        <v>2215</v>
      </c>
      <c r="B2215" s="171">
        <v>45091</v>
      </c>
      <c r="C2215" s="172" t="s">
        <v>1535</v>
      </c>
      <c r="D2215" s="172" t="s">
        <v>1258</v>
      </c>
      <c r="E2215" s="172" t="s">
        <v>463</v>
      </c>
      <c r="F2215" s="171">
        <v>45106</v>
      </c>
      <c r="G2215" s="171">
        <v>45108</v>
      </c>
      <c r="H2215" s="173">
        <v>35000</v>
      </c>
      <c r="I2215" s="173">
        <v>65000</v>
      </c>
      <c r="J2215" s="172" t="s">
        <v>5955</v>
      </c>
      <c r="K2215" s="172" t="s">
        <v>5901</v>
      </c>
      <c r="L2215" s="169"/>
    </row>
    <row r="2216" spans="1:12" ht="42.75" customHeight="1">
      <c r="A2216" s="175">
        <f t="shared" si="38"/>
        <v>2216</v>
      </c>
      <c r="B2216" s="166">
        <v>45091</v>
      </c>
      <c r="C2216" s="167" t="s">
        <v>4154</v>
      </c>
      <c r="D2216" s="167" t="s">
        <v>4388</v>
      </c>
      <c r="E2216" s="167" t="s">
        <v>6311</v>
      </c>
      <c r="F2216" s="166">
        <v>45106</v>
      </c>
      <c r="G2216" s="166">
        <v>45108</v>
      </c>
      <c r="H2216" s="168">
        <v>205000</v>
      </c>
      <c r="I2216" s="168">
        <v>305000</v>
      </c>
      <c r="J2216" s="167" t="s">
        <v>5910</v>
      </c>
      <c r="K2216" s="167" t="s">
        <v>5901</v>
      </c>
      <c r="L2216" s="169"/>
    </row>
    <row r="2217" spans="1:12" ht="42.75" customHeight="1">
      <c r="A2217" s="175">
        <f t="shared" si="38"/>
        <v>2217</v>
      </c>
      <c r="B2217" s="171">
        <v>45091</v>
      </c>
      <c r="C2217" s="172" t="s">
        <v>1535</v>
      </c>
      <c r="D2217" s="172" t="s">
        <v>1592</v>
      </c>
      <c r="E2217" s="172" t="s">
        <v>120</v>
      </c>
      <c r="F2217" s="171">
        <v>45106</v>
      </c>
      <c r="G2217" s="171">
        <v>45108</v>
      </c>
      <c r="H2217" s="173">
        <v>85000</v>
      </c>
      <c r="I2217" s="173">
        <v>145000</v>
      </c>
      <c r="J2217" s="172" t="s">
        <v>5910</v>
      </c>
      <c r="K2217" s="172" t="s">
        <v>5901</v>
      </c>
      <c r="L2217" s="169"/>
    </row>
    <row r="2218" spans="1:12" ht="42.75" customHeight="1">
      <c r="A2218" s="175">
        <f t="shared" si="38"/>
        <v>2218</v>
      </c>
      <c r="B2218" s="166">
        <v>45091</v>
      </c>
      <c r="C2218" s="167" t="s">
        <v>4154</v>
      </c>
      <c r="D2218" s="167" t="s">
        <v>1277</v>
      </c>
      <c r="E2218" s="167" t="s">
        <v>2546</v>
      </c>
      <c r="F2218" s="166">
        <v>45106</v>
      </c>
      <c r="G2218" s="166">
        <v>45108</v>
      </c>
      <c r="H2218" s="168">
        <v>26000</v>
      </c>
      <c r="I2218" s="168">
        <v>38000</v>
      </c>
      <c r="J2218" s="167" t="s">
        <v>5910</v>
      </c>
      <c r="K2218" s="167" t="s">
        <v>5901</v>
      </c>
      <c r="L2218" s="169"/>
    </row>
    <row r="2219" spans="1:12" ht="42.75" customHeight="1">
      <c r="A2219" s="175">
        <f t="shared" si="38"/>
        <v>2219</v>
      </c>
      <c r="B2219" s="171">
        <v>45091</v>
      </c>
      <c r="C2219" s="172" t="s">
        <v>4038</v>
      </c>
      <c r="D2219" s="172" t="s">
        <v>6317</v>
      </c>
      <c r="E2219" s="172" t="s">
        <v>3338</v>
      </c>
      <c r="F2219" s="171">
        <v>45106</v>
      </c>
      <c r="G2219" s="171">
        <v>45106</v>
      </c>
      <c r="H2219" s="173">
        <v>424400</v>
      </c>
      <c r="I2219" s="173">
        <v>424400</v>
      </c>
      <c r="J2219" s="172" t="s">
        <v>5917</v>
      </c>
      <c r="K2219" s="172" t="s">
        <v>5901</v>
      </c>
      <c r="L2219" s="169"/>
    </row>
    <row r="2220" spans="1:12" ht="42.75" customHeight="1">
      <c r="A2220" s="175">
        <f t="shared" si="38"/>
        <v>2220</v>
      </c>
      <c r="B2220" s="166">
        <v>45091</v>
      </c>
      <c r="C2220" s="167" t="s">
        <v>2332</v>
      </c>
      <c r="D2220" s="167" t="s">
        <v>1464</v>
      </c>
      <c r="E2220" s="167" t="s">
        <v>6318</v>
      </c>
      <c r="F2220" s="166">
        <v>45106</v>
      </c>
      <c r="G2220" s="166">
        <v>45089</v>
      </c>
      <c r="H2220" s="168">
        <v>0</v>
      </c>
      <c r="I2220" s="168">
        <v>20000</v>
      </c>
      <c r="J2220" s="167" t="s">
        <v>5994</v>
      </c>
      <c r="K2220" s="167" t="s">
        <v>6006</v>
      </c>
      <c r="L2220" s="169"/>
    </row>
    <row r="2221" spans="1:12" ht="42.75" customHeight="1">
      <c r="A2221" s="175">
        <f t="shared" si="38"/>
        <v>2221</v>
      </c>
      <c r="B2221" s="171">
        <v>45091</v>
      </c>
      <c r="C2221" s="172" t="s">
        <v>1890</v>
      </c>
      <c r="D2221" s="172" t="s">
        <v>2003</v>
      </c>
      <c r="E2221" s="172" t="s">
        <v>4916</v>
      </c>
      <c r="F2221" s="171">
        <v>45106</v>
      </c>
      <c r="G2221" s="171">
        <v>45108</v>
      </c>
      <c r="H2221" s="173">
        <v>50000</v>
      </c>
      <c r="I2221" s="173">
        <v>95000</v>
      </c>
      <c r="J2221" s="172" t="s">
        <v>5921</v>
      </c>
      <c r="K2221" s="172" t="s">
        <v>5901</v>
      </c>
      <c r="L2221" s="169"/>
    </row>
    <row r="2222" spans="1:12" ht="42.75" customHeight="1">
      <c r="A2222" s="175">
        <f t="shared" si="38"/>
        <v>2222</v>
      </c>
      <c r="B2222" s="166">
        <v>45091</v>
      </c>
      <c r="C2222" s="167" t="s">
        <v>1890</v>
      </c>
      <c r="D2222" s="167" t="s">
        <v>188</v>
      </c>
      <c r="E2222" s="167" t="s">
        <v>6319</v>
      </c>
      <c r="F2222" s="166">
        <v>45106</v>
      </c>
      <c r="G2222" s="166">
        <v>45108</v>
      </c>
      <c r="H2222" s="168">
        <v>730290</v>
      </c>
      <c r="I2222" s="168">
        <v>730290</v>
      </c>
      <c r="J2222" s="167" t="s">
        <v>5921</v>
      </c>
      <c r="K2222" s="167" t="s">
        <v>5901</v>
      </c>
      <c r="L2222" s="169"/>
    </row>
    <row r="2223" spans="1:12" ht="42.75" customHeight="1">
      <c r="A2223" s="175">
        <f t="shared" si="38"/>
        <v>2223</v>
      </c>
      <c r="B2223" s="171">
        <v>45091</v>
      </c>
      <c r="C2223" s="172" t="s">
        <v>1890</v>
      </c>
      <c r="D2223" s="172" t="s">
        <v>5383</v>
      </c>
      <c r="E2223" s="172" t="s">
        <v>6319</v>
      </c>
      <c r="F2223" s="171">
        <v>45106</v>
      </c>
      <c r="G2223" s="171">
        <v>45108</v>
      </c>
      <c r="H2223" s="173">
        <v>86443.54</v>
      </c>
      <c r="I2223" s="173">
        <v>86443.54</v>
      </c>
      <c r="J2223" s="172" t="s">
        <v>5921</v>
      </c>
      <c r="K2223" s="172" t="s">
        <v>5901</v>
      </c>
      <c r="L2223" s="169"/>
    </row>
    <row r="2224" spans="1:12" ht="42.75" customHeight="1">
      <c r="A2224" s="175">
        <f t="shared" si="38"/>
        <v>2224</v>
      </c>
      <c r="B2224" s="166">
        <v>45091</v>
      </c>
      <c r="C2224" s="167" t="s">
        <v>1890</v>
      </c>
      <c r="D2224" s="167" t="s">
        <v>1950</v>
      </c>
      <c r="E2224" s="167" t="s">
        <v>6320</v>
      </c>
      <c r="F2224" s="166">
        <v>45106</v>
      </c>
      <c r="G2224" s="166">
        <v>45108</v>
      </c>
      <c r="H2224" s="168">
        <v>300000</v>
      </c>
      <c r="I2224" s="168">
        <v>300000</v>
      </c>
      <c r="J2224" s="167" t="s">
        <v>5935</v>
      </c>
      <c r="K2224" s="167" t="s">
        <v>5901</v>
      </c>
      <c r="L2224" s="169"/>
    </row>
    <row r="2225" spans="1:12" ht="42.75" customHeight="1">
      <c r="A2225" s="175">
        <f t="shared" si="38"/>
        <v>2225</v>
      </c>
      <c r="B2225" s="171">
        <v>45091</v>
      </c>
      <c r="C2225" s="172" t="s">
        <v>1890</v>
      </c>
      <c r="D2225" s="172" t="s">
        <v>1944</v>
      </c>
      <c r="E2225" s="172" t="s">
        <v>6321</v>
      </c>
      <c r="F2225" s="171">
        <v>45106</v>
      </c>
      <c r="G2225" s="171">
        <v>45108</v>
      </c>
      <c r="H2225" s="173">
        <v>50000</v>
      </c>
      <c r="I2225" s="173">
        <v>50000</v>
      </c>
      <c r="J2225" s="172" t="s">
        <v>5935</v>
      </c>
      <c r="K2225" s="172" t="s">
        <v>5901</v>
      </c>
      <c r="L2225" s="169"/>
    </row>
    <row r="2226" spans="1:12" ht="42.75" customHeight="1">
      <c r="A2226" s="175">
        <f t="shared" si="38"/>
        <v>2226</v>
      </c>
      <c r="B2226" s="166">
        <v>45091</v>
      </c>
      <c r="C2226" s="167" t="s">
        <v>1890</v>
      </c>
      <c r="D2226" s="167" t="s">
        <v>589</v>
      </c>
      <c r="E2226" s="167" t="s">
        <v>6322</v>
      </c>
      <c r="F2226" s="166">
        <v>45106</v>
      </c>
      <c r="G2226" s="166">
        <v>45106</v>
      </c>
      <c r="H2226" s="168">
        <v>250000</v>
      </c>
      <c r="I2226" s="168">
        <v>250000</v>
      </c>
      <c r="J2226" s="167" t="s">
        <v>5902</v>
      </c>
      <c r="K2226" s="167" t="s">
        <v>5901</v>
      </c>
      <c r="L2226" s="169"/>
    </row>
    <row r="2227" spans="1:12" ht="42.75" customHeight="1">
      <c r="A2227" s="175">
        <f t="shared" si="38"/>
        <v>2227</v>
      </c>
      <c r="B2227" s="171">
        <v>45091</v>
      </c>
      <c r="C2227" s="172" t="s">
        <v>1890</v>
      </c>
      <c r="D2227" s="172" t="s">
        <v>2146</v>
      </c>
      <c r="E2227" s="172" t="s">
        <v>6323</v>
      </c>
      <c r="F2227" s="171">
        <v>45106</v>
      </c>
      <c r="G2227" s="171">
        <v>45108</v>
      </c>
      <c r="H2227" s="173">
        <v>35000</v>
      </c>
      <c r="I2227" s="173">
        <v>35000</v>
      </c>
      <c r="J2227" s="172" t="s">
        <v>5902</v>
      </c>
      <c r="K2227" s="172" t="s">
        <v>5901</v>
      </c>
      <c r="L2227" s="169"/>
    </row>
    <row r="2228" spans="1:12" ht="42.75" customHeight="1">
      <c r="A2228" s="175">
        <f t="shared" si="38"/>
        <v>2228</v>
      </c>
      <c r="B2228" s="166">
        <v>45091</v>
      </c>
      <c r="C2228" s="167" t="s">
        <v>1890</v>
      </c>
      <c r="D2228" s="167" t="s">
        <v>5583</v>
      </c>
      <c r="E2228" s="167" t="s">
        <v>6324</v>
      </c>
      <c r="F2228" s="166">
        <v>45106</v>
      </c>
      <c r="G2228" s="166">
        <v>45106</v>
      </c>
      <c r="H2228" s="168">
        <v>120000</v>
      </c>
      <c r="I2228" s="168">
        <v>120000</v>
      </c>
      <c r="J2228" s="167" t="s">
        <v>5910</v>
      </c>
      <c r="K2228" s="167" t="s">
        <v>5901</v>
      </c>
      <c r="L2228" s="169"/>
    </row>
    <row r="2229" spans="1:12" ht="42.75" customHeight="1">
      <c r="A2229" s="175">
        <f t="shared" si="38"/>
        <v>2229</v>
      </c>
      <c r="B2229" s="171">
        <v>45091</v>
      </c>
      <c r="C2229" s="172" t="s">
        <v>1890</v>
      </c>
      <c r="D2229" s="172" t="s">
        <v>4474</v>
      </c>
      <c r="E2229" s="172" t="s">
        <v>4475</v>
      </c>
      <c r="F2229" s="171">
        <v>45106</v>
      </c>
      <c r="G2229" s="171">
        <v>45106</v>
      </c>
      <c r="H2229" s="173">
        <v>35000</v>
      </c>
      <c r="I2229" s="173">
        <v>35000</v>
      </c>
      <c r="J2229" s="172" t="s">
        <v>5910</v>
      </c>
      <c r="K2229" s="172" t="s">
        <v>5901</v>
      </c>
      <c r="L2229" s="169"/>
    </row>
    <row r="2230" spans="1:12" ht="42.75" customHeight="1">
      <c r="A2230" s="175">
        <f t="shared" si="38"/>
        <v>2230</v>
      </c>
      <c r="B2230" s="166">
        <v>45091</v>
      </c>
      <c r="C2230" s="167" t="s">
        <v>1890</v>
      </c>
      <c r="D2230" s="167" t="s">
        <v>2246</v>
      </c>
      <c r="E2230" s="167" t="s">
        <v>6325</v>
      </c>
      <c r="F2230" s="166">
        <v>45106</v>
      </c>
      <c r="G2230" s="166">
        <v>45106</v>
      </c>
      <c r="H2230" s="168">
        <v>50000</v>
      </c>
      <c r="I2230" s="168">
        <v>50000</v>
      </c>
      <c r="J2230" s="167" t="s">
        <v>5910</v>
      </c>
      <c r="K2230" s="167" t="s">
        <v>5901</v>
      </c>
      <c r="L2230" s="169"/>
    </row>
    <row r="2231" spans="1:12" ht="42.75" customHeight="1">
      <c r="A2231" s="175">
        <f t="shared" si="38"/>
        <v>2231</v>
      </c>
      <c r="B2231" s="171">
        <v>45091</v>
      </c>
      <c r="C2231" s="172" t="s">
        <v>1890</v>
      </c>
      <c r="D2231" s="172" t="s">
        <v>5849</v>
      </c>
      <c r="E2231" s="172" t="s">
        <v>6326</v>
      </c>
      <c r="F2231" s="171">
        <v>45106</v>
      </c>
      <c r="G2231" s="171">
        <v>45106</v>
      </c>
      <c r="H2231" s="173">
        <v>25000</v>
      </c>
      <c r="I2231" s="173">
        <v>25000</v>
      </c>
      <c r="J2231" s="172" t="s">
        <v>5910</v>
      </c>
      <c r="K2231" s="172" t="s">
        <v>5901</v>
      </c>
      <c r="L2231" s="169"/>
    </row>
    <row r="2232" spans="1:12" ht="42.75" customHeight="1">
      <c r="A2232" s="175">
        <f t="shared" si="38"/>
        <v>2232</v>
      </c>
      <c r="B2232" s="166">
        <v>45091</v>
      </c>
      <c r="C2232" s="167" t="s">
        <v>1890</v>
      </c>
      <c r="D2232" s="167" t="s">
        <v>6038</v>
      </c>
      <c r="E2232" s="167" t="s">
        <v>2278</v>
      </c>
      <c r="F2232" s="166">
        <v>45106</v>
      </c>
      <c r="G2232" s="166">
        <v>45106</v>
      </c>
      <c r="H2232" s="168">
        <v>50000</v>
      </c>
      <c r="I2232" s="168">
        <v>50000</v>
      </c>
      <c r="J2232" s="167" t="s">
        <v>5910</v>
      </c>
      <c r="K2232" s="167" t="s">
        <v>5901</v>
      </c>
      <c r="L2232" s="169"/>
    </row>
    <row r="2233" spans="1:12" ht="42.75" customHeight="1">
      <c r="A2233" s="175">
        <f t="shared" si="38"/>
        <v>2233</v>
      </c>
      <c r="B2233" s="171">
        <v>45091</v>
      </c>
      <c r="C2233" s="172" t="s">
        <v>3975</v>
      </c>
      <c r="D2233" s="172" t="s">
        <v>31</v>
      </c>
      <c r="E2233" s="172" t="s">
        <v>6327</v>
      </c>
      <c r="F2233" s="171">
        <v>45106</v>
      </c>
      <c r="G2233" s="171">
        <v>45108</v>
      </c>
      <c r="H2233" s="173">
        <v>25000</v>
      </c>
      <c r="I2233" s="173">
        <v>40000</v>
      </c>
      <c r="J2233" s="172" t="s">
        <v>5902</v>
      </c>
      <c r="K2233" s="172" t="s">
        <v>5901</v>
      </c>
      <c r="L2233" s="169"/>
    </row>
    <row r="2234" spans="1:12" ht="42.75" customHeight="1">
      <c r="A2234" s="175">
        <f t="shared" si="38"/>
        <v>2234</v>
      </c>
      <c r="B2234" s="166">
        <v>45091</v>
      </c>
      <c r="C2234" s="167" t="s">
        <v>1890</v>
      </c>
      <c r="D2234" s="167" t="s">
        <v>1987</v>
      </c>
      <c r="E2234" s="167" t="s">
        <v>2278</v>
      </c>
      <c r="F2234" s="166">
        <v>45106</v>
      </c>
      <c r="G2234" s="166">
        <v>45106</v>
      </c>
      <c r="H2234" s="168">
        <v>75000</v>
      </c>
      <c r="I2234" s="168">
        <v>75000</v>
      </c>
      <c r="J2234" s="167" t="s">
        <v>5910</v>
      </c>
      <c r="K2234" s="167" t="s">
        <v>5901</v>
      </c>
      <c r="L2234" s="169"/>
    </row>
    <row r="2235" spans="1:12" ht="42.75" customHeight="1">
      <c r="A2235" s="175">
        <f t="shared" si="38"/>
        <v>2235</v>
      </c>
      <c r="B2235" s="171">
        <v>45091</v>
      </c>
      <c r="C2235" s="172" t="s">
        <v>1890</v>
      </c>
      <c r="D2235" s="172" t="s">
        <v>1376</v>
      </c>
      <c r="E2235" s="172" t="s">
        <v>6328</v>
      </c>
      <c r="F2235" s="171">
        <v>45106</v>
      </c>
      <c r="G2235" s="171">
        <v>45106</v>
      </c>
      <c r="H2235" s="173">
        <v>25000</v>
      </c>
      <c r="I2235" s="173">
        <v>25000</v>
      </c>
      <c r="J2235" s="172" t="s">
        <v>5910</v>
      </c>
      <c r="K2235" s="172" t="s">
        <v>5901</v>
      </c>
      <c r="L2235" s="169"/>
    </row>
    <row r="2236" spans="1:12" ht="42.75" customHeight="1">
      <c r="A2236" s="175">
        <f t="shared" si="38"/>
        <v>2236</v>
      </c>
      <c r="B2236" s="166">
        <v>45091</v>
      </c>
      <c r="C2236" s="167" t="s">
        <v>1890</v>
      </c>
      <c r="D2236" s="167" t="s">
        <v>213</v>
      </c>
      <c r="E2236" s="167" t="s">
        <v>6329</v>
      </c>
      <c r="F2236" s="166">
        <v>45106</v>
      </c>
      <c r="G2236" s="166">
        <v>45106</v>
      </c>
      <c r="H2236" s="168">
        <v>75000</v>
      </c>
      <c r="I2236" s="168">
        <v>75000</v>
      </c>
      <c r="J2236" s="167" t="s">
        <v>5902</v>
      </c>
      <c r="K2236" s="167" t="s">
        <v>5901</v>
      </c>
      <c r="L2236" s="169"/>
    </row>
    <row r="2237" spans="1:12" ht="42.75" customHeight="1">
      <c r="A2237" s="175">
        <f t="shared" si="38"/>
        <v>2237</v>
      </c>
      <c r="B2237" s="171">
        <v>45091</v>
      </c>
      <c r="C2237" s="172" t="s">
        <v>3975</v>
      </c>
      <c r="D2237" s="172" t="s">
        <v>765</v>
      </c>
      <c r="E2237" s="172" t="s">
        <v>120</v>
      </c>
      <c r="F2237" s="171">
        <v>45106</v>
      </c>
      <c r="G2237" s="171">
        <v>45108</v>
      </c>
      <c r="H2237" s="173">
        <v>45000</v>
      </c>
      <c r="I2237" s="173">
        <v>250000</v>
      </c>
      <c r="J2237" s="172" t="s">
        <v>5910</v>
      </c>
      <c r="K2237" s="172" t="s">
        <v>5901</v>
      </c>
      <c r="L2237" s="169"/>
    </row>
    <row r="2238" spans="1:12" ht="42.75" customHeight="1">
      <c r="A2238" s="175">
        <f t="shared" si="38"/>
        <v>2238</v>
      </c>
      <c r="B2238" s="166">
        <v>45091</v>
      </c>
      <c r="C2238" s="167" t="s">
        <v>1890</v>
      </c>
      <c r="D2238" s="167" t="s">
        <v>6330</v>
      </c>
      <c r="E2238" s="167" t="s">
        <v>6331</v>
      </c>
      <c r="F2238" s="166">
        <v>45106</v>
      </c>
      <c r="G2238" s="166">
        <v>45106</v>
      </c>
      <c r="H2238" s="168">
        <v>135000</v>
      </c>
      <c r="I2238" s="168">
        <v>135000</v>
      </c>
      <c r="J2238" s="167" t="s">
        <v>4557</v>
      </c>
      <c r="K2238" s="167" t="s">
        <v>5901</v>
      </c>
      <c r="L2238" s="169"/>
    </row>
    <row r="2239" spans="1:12" ht="42.75" customHeight="1">
      <c r="A2239" s="175">
        <f t="shared" si="38"/>
        <v>2239</v>
      </c>
      <c r="B2239" s="171">
        <v>45091</v>
      </c>
      <c r="C2239" s="172" t="s">
        <v>3975</v>
      </c>
      <c r="D2239" s="172" t="s">
        <v>339</v>
      </c>
      <c r="E2239" s="172" t="s">
        <v>120</v>
      </c>
      <c r="F2239" s="171">
        <v>45106</v>
      </c>
      <c r="G2239" s="171">
        <v>45108</v>
      </c>
      <c r="H2239" s="173">
        <v>125000</v>
      </c>
      <c r="I2239" s="173">
        <v>250000</v>
      </c>
      <c r="J2239" s="172" t="s">
        <v>5910</v>
      </c>
      <c r="K2239" s="172" t="s">
        <v>5901</v>
      </c>
      <c r="L2239" s="169"/>
    </row>
    <row r="2240" spans="1:12" ht="42.75" customHeight="1">
      <c r="A2240" s="175">
        <f t="shared" si="38"/>
        <v>2240</v>
      </c>
      <c r="B2240" s="166">
        <v>45091</v>
      </c>
      <c r="C2240" s="167" t="s">
        <v>1890</v>
      </c>
      <c r="D2240" s="170" t="s">
        <v>6332</v>
      </c>
      <c r="E2240" s="167" t="s">
        <v>6331</v>
      </c>
      <c r="F2240" s="166">
        <v>45106</v>
      </c>
      <c r="G2240" s="166">
        <v>45106</v>
      </c>
      <c r="H2240" s="168">
        <v>135000</v>
      </c>
      <c r="I2240" s="168">
        <v>135000</v>
      </c>
      <c r="J2240" s="167" t="s">
        <v>4557</v>
      </c>
      <c r="K2240" s="167" t="s">
        <v>5901</v>
      </c>
      <c r="L2240" s="169"/>
    </row>
    <row r="2241" spans="1:12" ht="42.75" customHeight="1">
      <c r="A2241" s="175">
        <f t="shared" si="38"/>
        <v>2241</v>
      </c>
      <c r="B2241" s="171">
        <v>45091</v>
      </c>
      <c r="C2241" s="172" t="s">
        <v>1276</v>
      </c>
      <c r="D2241" s="172" t="s">
        <v>6333</v>
      </c>
      <c r="E2241" s="172" t="s">
        <v>93</v>
      </c>
      <c r="F2241" s="171">
        <v>45106</v>
      </c>
      <c r="G2241" s="171">
        <v>45139</v>
      </c>
      <c r="H2241" s="173">
        <v>1300000</v>
      </c>
      <c r="I2241" s="173">
        <v>1500000</v>
      </c>
      <c r="J2241" s="172" t="s">
        <v>5935</v>
      </c>
      <c r="K2241" s="172" t="s">
        <v>5901</v>
      </c>
      <c r="L2241" s="169"/>
    </row>
    <row r="2242" spans="1:12" ht="42.75" customHeight="1">
      <c r="A2242" s="175">
        <f t="shared" si="38"/>
        <v>2242</v>
      </c>
      <c r="B2242" s="166">
        <v>45091</v>
      </c>
      <c r="C2242" s="167" t="s">
        <v>3975</v>
      </c>
      <c r="D2242" s="167" t="s">
        <v>1350</v>
      </c>
      <c r="E2242" s="167" t="s">
        <v>4020</v>
      </c>
      <c r="F2242" s="166">
        <v>45107</v>
      </c>
      <c r="G2242" s="166">
        <v>45108</v>
      </c>
      <c r="H2242" s="168">
        <v>53000</v>
      </c>
      <c r="I2242" s="168">
        <v>110000</v>
      </c>
      <c r="J2242" s="167" t="s">
        <v>5910</v>
      </c>
      <c r="K2242" s="167" t="s">
        <v>5901</v>
      </c>
      <c r="L2242" s="169"/>
    </row>
    <row r="2243" spans="1:12" ht="42.75" customHeight="1">
      <c r="A2243" s="175">
        <f t="shared" si="38"/>
        <v>2243</v>
      </c>
      <c r="B2243" s="171">
        <v>45091</v>
      </c>
      <c r="C2243" s="172" t="s">
        <v>3975</v>
      </c>
      <c r="D2243" s="172" t="s">
        <v>2999</v>
      </c>
      <c r="E2243" s="172" t="s">
        <v>3982</v>
      </c>
      <c r="F2243" s="171">
        <v>45107</v>
      </c>
      <c r="G2243" s="171">
        <v>45108</v>
      </c>
      <c r="H2243" s="173">
        <v>110952</v>
      </c>
      <c r="I2243" s="173">
        <v>200000</v>
      </c>
      <c r="J2243" s="172" t="s">
        <v>5910</v>
      </c>
      <c r="K2243" s="172" t="s">
        <v>5901</v>
      </c>
      <c r="L2243" s="169"/>
    </row>
    <row r="2244" spans="1:12" ht="42.75" customHeight="1">
      <c r="A2244" s="175">
        <f t="shared" si="38"/>
        <v>2244</v>
      </c>
      <c r="B2244" s="166">
        <v>45091</v>
      </c>
      <c r="C2244" s="167" t="s">
        <v>3975</v>
      </c>
      <c r="D2244" s="167" t="s">
        <v>1549</v>
      </c>
      <c r="E2244" s="167" t="s">
        <v>6334</v>
      </c>
      <c r="F2244" s="166">
        <v>45107</v>
      </c>
      <c r="G2244" s="166">
        <v>45108</v>
      </c>
      <c r="H2244" s="168">
        <v>40000</v>
      </c>
      <c r="I2244" s="168">
        <v>100000</v>
      </c>
      <c r="J2244" s="167" t="s">
        <v>5902</v>
      </c>
      <c r="K2244" s="167" t="s">
        <v>5901</v>
      </c>
      <c r="L2244" s="169"/>
    </row>
    <row r="2245" spans="1:12" ht="42.75" customHeight="1">
      <c r="A2245" s="175">
        <f t="shared" si="38"/>
        <v>2245</v>
      </c>
      <c r="B2245" s="171">
        <v>45092</v>
      </c>
      <c r="C2245" s="172" t="s">
        <v>3975</v>
      </c>
      <c r="D2245" s="172" t="s">
        <v>4118</v>
      </c>
      <c r="E2245" s="172" t="s">
        <v>6106</v>
      </c>
      <c r="F2245" s="171">
        <v>45107</v>
      </c>
      <c r="G2245" s="171">
        <v>44904</v>
      </c>
      <c r="H2245" s="173">
        <v>25000</v>
      </c>
      <c r="I2245" s="173">
        <v>50000</v>
      </c>
      <c r="J2245" s="172" t="s">
        <v>5900</v>
      </c>
      <c r="K2245" s="172" t="s">
        <v>5901</v>
      </c>
      <c r="L2245" s="169"/>
    </row>
    <row r="2246" spans="1:12" ht="42.75" customHeight="1">
      <c r="A2246" s="175">
        <f t="shared" si="38"/>
        <v>2246</v>
      </c>
      <c r="B2246" s="166">
        <v>45092</v>
      </c>
      <c r="C2246" s="167" t="s">
        <v>3975</v>
      </c>
      <c r="D2246" s="167" t="s">
        <v>1170</v>
      </c>
      <c r="E2246" s="167" t="s">
        <v>4024</v>
      </c>
      <c r="F2246" s="166">
        <v>45107</v>
      </c>
      <c r="G2246" s="166">
        <v>45139</v>
      </c>
      <c r="H2246" s="168">
        <v>270000</v>
      </c>
      <c r="I2246" s="168">
        <v>370000</v>
      </c>
      <c r="J2246" s="167" t="s">
        <v>5910</v>
      </c>
      <c r="K2246" s="167" t="s">
        <v>5901</v>
      </c>
      <c r="L2246" s="169"/>
    </row>
    <row r="2247" spans="1:12" ht="42.75" customHeight="1">
      <c r="A2247" s="175">
        <f t="shared" si="38"/>
        <v>2247</v>
      </c>
      <c r="B2247" s="171">
        <v>45092</v>
      </c>
      <c r="C2247" s="172" t="s">
        <v>4038</v>
      </c>
      <c r="D2247" s="172" t="s">
        <v>6333</v>
      </c>
      <c r="E2247" s="172" t="s">
        <v>6335</v>
      </c>
      <c r="F2247" s="171">
        <v>45107</v>
      </c>
      <c r="G2247" s="171">
        <v>45107</v>
      </c>
      <c r="H2247" s="173">
        <v>526758</v>
      </c>
      <c r="I2247" s="173">
        <v>526758</v>
      </c>
      <c r="J2247" s="172" t="s">
        <v>5935</v>
      </c>
      <c r="K2247" s="172" t="s">
        <v>5901</v>
      </c>
      <c r="L2247" s="169"/>
    </row>
    <row r="2248" spans="1:12" ht="42.75" customHeight="1">
      <c r="A2248" s="175">
        <f t="shared" si="38"/>
        <v>2248</v>
      </c>
      <c r="B2248" s="166">
        <v>45092</v>
      </c>
      <c r="C2248" s="167" t="s">
        <v>387</v>
      </c>
      <c r="D2248" s="167" t="s">
        <v>4835</v>
      </c>
      <c r="E2248" s="167" t="s">
        <v>6336</v>
      </c>
      <c r="F2248" s="166">
        <v>45107</v>
      </c>
      <c r="G2248" s="166">
        <v>45108</v>
      </c>
      <c r="H2248" s="168">
        <v>45000</v>
      </c>
      <c r="I2248" s="168">
        <v>70000</v>
      </c>
      <c r="J2248" s="167" t="s">
        <v>5910</v>
      </c>
      <c r="K2248" s="167" t="s">
        <v>5901</v>
      </c>
      <c r="L2248" s="169"/>
    </row>
    <row r="2249" spans="1:12" ht="42.75" customHeight="1">
      <c r="A2249" s="175">
        <f t="shared" si="38"/>
        <v>2249</v>
      </c>
      <c r="B2249" s="171">
        <v>45092</v>
      </c>
      <c r="C2249" s="172" t="s">
        <v>2635</v>
      </c>
      <c r="D2249" s="172" t="s">
        <v>76</v>
      </c>
      <c r="E2249" s="172" t="s">
        <v>6337</v>
      </c>
      <c r="F2249" s="171">
        <v>45107</v>
      </c>
      <c r="G2249" s="171">
        <v>45108</v>
      </c>
      <c r="H2249" s="173">
        <v>133000</v>
      </c>
      <c r="I2249" s="173">
        <v>150000</v>
      </c>
      <c r="J2249" s="172" t="s">
        <v>5910</v>
      </c>
      <c r="K2249" s="172" t="s">
        <v>5901</v>
      </c>
      <c r="L2249" s="169"/>
    </row>
    <row r="2250" spans="1:12" ht="42.75" customHeight="1">
      <c r="A2250" s="175">
        <f t="shared" si="38"/>
        <v>2250</v>
      </c>
      <c r="B2250" s="166">
        <v>45092</v>
      </c>
      <c r="C2250" s="167" t="s">
        <v>2635</v>
      </c>
      <c r="D2250" s="167" t="s">
        <v>339</v>
      </c>
      <c r="E2250" s="167" t="s">
        <v>120</v>
      </c>
      <c r="F2250" s="166">
        <v>45107</v>
      </c>
      <c r="G2250" s="166">
        <v>45108</v>
      </c>
      <c r="H2250" s="168">
        <v>70000</v>
      </c>
      <c r="I2250" s="168">
        <v>95000</v>
      </c>
      <c r="J2250" s="167" t="s">
        <v>5910</v>
      </c>
      <c r="K2250" s="167" t="s">
        <v>5901</v>
      </c>
      <c r="L2250" s="169"/>
    </row>
    <row r="2251" spans="1:12" ht="42.75" customHeight="1">
      <c r="A2251" s="175">
        <f t="shared" si="38"/>
        <v>2251</v>
      </c>
      <c r="B2251" s="171">
        <v>45092</v>
      </c>
      <c r="C2251" s="172" t="s">
        <v>387</v>
      </c>
      <c r="D2251" s="172" t="s">
        <v>465</v>
      </c>
      <c r="E2251" s="172" t="s">
        <v>466</v>
      </c>
      <c r="F2251" s="171">
        <v>45107</v>
      </c>
      <c r="G2251" s="171">
        <v>45108</v>
      </c>
      <c r="H2251" s="173">
        <v>85000</v>
      </c>
      <c r="I2251" s="173">
        <v>110000</v>
      </c>
      <c r="J2251" s="172" t="s">
        <v>5910</v>
      </c>
      <c r="K2251" s="172" t="s">
        <v>5901</v>
      </c>
      <c r="L2251" s="169"/>
    </row>
    <row r="2252" spans="1:12" ht="42.75" customHeight="1">
      <c r="A2252" s="175">
        <f t="shared" si="38"/>
        <v>2252</v>
      </c>
      <c r="B2252" s="166">
        <v>45092</v>
      </c>
      <c r="C2252" s="167" t="s">
        <v>4038</v>
      </c>
      <c r="D2252" s="167" t="s">
        <v>3214</v>
      </c>
      <c r="E2252" s="167" t="s">
        <v>292</v>
      </c>
      <c r="F2252" s="166">
        <v>45107</v>
      </c>
      <c r="G2252" s="166">
        <v>45107</v>
      </c>
      <c r="H2252" s="168">
        <v>61230.400000000001</v>
      </c>
      <c r="I2252" s="168">
        <v>61230.400000000001</v>
      </c>
      <c r="J2252" s="167" t="s">
        <v>4557</v>
      </c>
      <c r="K2252" s="167" t="s">
        <v>5901</v>
      </c>
      <c r="L2252" s="169"/>
    </row>
    <row r="2253" spans="1:12" ht="42.75" customHeight="1">
      <c r="A2253" s="175">
        <f t="shared" si="38"/>
        <v>2253</v>
      </c>
      <c r="B2253" s="171">
        <v>45092</v>
      </c>
      <c r="C2253" s="172" t="s">
        <v>2635</v>
      </c>
      <c r="D2253" s="172" t="s">
        <v>2660</v>
      </c>
      <c r="E2253" s="172" t="s">
        <v>198</v>
      </c>
      <c r="F2253" s="171">
        <v>45107</v>
      </c>
      <c r="G2253" s="171">
        <v>45108</v>
      </c>
      <c r="H2253" s="173">
        <v>85000</v>
      </c>
      <c r="I2253" s="173">
        <v>105000</v>
      </c>
      <c r="J2253" s="172" t="s">
        <v>5910</v>
      </c>
      <c r="K2253" s="172" t="s">
        <v>5901</v>
      </c>
      <c r="L2253" s="169"/>
    </row>
    <row r="2254" spans="1:12" ht="42.75" customHeight="1">
      <c r="A2254" s="175">
        <f t="shared" si="38"/>
        <v>2254</v>
      </c>
      <c r="B2254" s="166">
        <v>45092</v>
      </c>
      <c r="C2254" s="167" t="s">
        <v>2635</v>
      </c>
      <c r="D2254" s="167" t="s">
        <v>6338</v>
      </c>
      <c r="E2254" s="167" t="s">
        <v>468</v>
      </c>
      <c r="F2254" s="166">
        <v>45107</v>
      </c>
      <c r="G2254" s="166">
        <v>45108</v>
      </c>
      <c r="H2254" s="168">
        <v>55000</v>
      </c>
      <c r="I2254" s="168">
        <v>80000</v>
      </c>
      <c r="J2254" s="167" t="s">
        <v>5910</v>
      </c>
      <c r="K2254" s="167" t="s">
        <v>5901</v>
      </c>
      <c r="L2254" s="169"/>
    </row>
    <row r="2255" spans="1:12" ht="42.75" customHeight="1">
      <c r="A2255" s="175">
        <f t="shared" si="38"/>
        <v>2255</v>
      </c>
      <c r="B2255" s="171">
        <v>45092</v>
      </c>
      <c r="C2255" s="172" t="s">
        <v>2635</v>
      </c>
      <c r="D2255" s="172" t="s">
        <v>900</v>
      </c>
      <c r="E2255" s="172" t="s">
        <v>6339</v>
      </c>
      <c r="F2255" s="171">
        <v>45107</v>
      </c>
      <c r="G2255" s="171">
        <v>45108</v>
      </c>
      <c r="H2255" s="173">
        <v>105000</v>
      </c>
      <c r="I2255" s="173">
        <v>115000</v>
      </c>
      <c r="J2255" s="172" t="s">
        <v>5910</v>
      </c>
      <c r="K2255" s="172" t="s">
        <v>5901</v>
      </c>
      <c r="L2255" s="169"/>
    </row>
    <row r="2256" spans="1:12" ht="42.75" customHeight="1">
      <c r="A2256" s="175">
        <f t="shared" si="38"/>
        <v>2256</v>
      </c>
      <c r="B2256" s="166">
        <v>45092</v>
      </c>
      <c r="C2256" s="167" t="s">
        <v>2635</v>
      </c>
      <c r="D2256" s="167" t="s">
        <v>355</v>
      </c>
      <c r="E2256" s="167" t="s">
        <v>2650</v>
      </c>
      <c r="F2256" s="166">
        <v>45107</v>
      </c>
      <c r="G2256" s="166">
        <v>45108</v>
      </c>
      <c r="H2256" s="168">
        <v>30000</v>
      </c>
      <c r="I2256" s="168">
        <v>50000</v>
      </c>
      <c r="J2256" s="167" t="s">
        <v>5910</v>
      </c>
      <c r="K2256" s="167" t="s">
        <v>5901</v>
      </c>
      <c r="L2256" s="169"/>
    </row>
    <row r="2257" spans="1:12" ht="42.75" customHeight="1">
      <c r="A2257" s="175">
        <f t="shared" si="38"/>
        <v>2257</v>
      </c>
      <c r="B2257" s="171">
        <v>45092</v>
      </c>
      <c r="C2257" s="172" t="s">
        <v>2635</v>
      </c>
      <c r="D2257" s="172" t="s">
        <v>5490</v>
      </c>
      <c r="E2257" s="172" t="s">
        <v>6340</v>
      </c>
      <c r="F2257" s="171">
        <v>45107</v>
      </c>
      <c r="G2257" s="171">
        <v>45108</v>
      </c>
      <c r="H2257" s="173">
        <v>100000</v>
      </c>
      <c r="I2257" s="173">
        <v>110000</v>
      </c>
      <c r="J2257" s="172" t="s">
        <v>5910</v>
      </c>
      <c r="K2257" s="172" t="s">
        <v>5901</v>
      </c>
      <c r="L2257" s="169"/>
    </row>
    <row r="2258" spans="1:12" ht="42.75" customHeight="1">
      <c r="A2258" s="175">
        <f t="shared" si="38"/>
        <v>2258</v>
      </c>
      <c r="B2258" s="166">
        <v>45092</v>
      </c>
      <c r="C2258" s="167" t="s">
        <v>387</v>
      </c>
      <c r="D2258" s="167" t="s">
        <v>454</v>
      </c>
      <c r="E2258" s="167" t="s">
        <v>466</v>
      </c>
      <c r="F2258" s="166">
        <v>45107</v>
      </c>
      <c r="G2258" s="166">
        <v>45108</v>
      </c>
      <c r="H2258" s="168">
        <v>55000</v>
      </c>
      <c r="I2258" s="168">
        <v>75000</v>
      </c>
      <c r="J2258" s="167" t="s">
        <v>5910</v>
      </c>
      <c r="K2258" s="167" t="s">
        <v>5901</v>
      </c>
      <c r="L2258" s="169"/>
    </row>
    <row r="2259" spans="1:12" ht="42.75" customHeight="1">
      <c r="A2259" s="175">
        <f t="shared" si="38"/>
        <v>2259</v>
      </c>
      <c r="B2259" s="171">
        <v>45092</v>
      </c>
      <c r="C2259" s="172" t="s">
        <v>2635</v>
      </c>
      <c r="D2259" s="172" t="s">
        <v>2676</v>
      </c>
      <c r="E2259" s="172" t="s">
        <v>2677</v>
      </c>
      <c r="F2259" s="171">
        <v>45107</v>
      </c>
      <c r="G2259" s="171">
        <v>45108</v>
      </c>
      <c r="H2259" s="173">
        <v>65000</v>
      </c>
      <c r="I2259" s="173">
        <v>85000</v>
      </c>
      <c r="J2259" s="172" t="s">
        <v>5910</v>
      </c>
      <c r="K2259" s="172" t="s">
        <v>5901</v>
      </c>
      <c r="L2259" s="169"/>
    </row>
    <row r="2260" spans="1:12" ht="42.75" customHeight="1">
      <c r="A2260" s="175">
        <f t="shared" si="38"/>
        <v>2260</v>
      </c>
      <c r="B2260" s="166">
        <v>45092</v>
      </c>
      <c r="C2260" s="167" t="s">
        <v>2635</v>
      </c>
      <c r="D2260" s="167" t="s">
        <v>5185</v>
      </c>
      <c r="E2260" s="167" t="s">
        <v>6341</v>
      </c>
      <c r="F2260" s="166">
        <v>45107</v>
      </c>
      <c r="G2260" s="166">
        <v>45108</v>
      </c>
      <c r="H2260" s="168">
        <v>60000</v>
      </c>
      <c r="I2260" s="168">
        <v>70000</v>
      </c>
      <c r="J2260" s="167" t="s">
        <v>5910</v>
      </c>
      <c r="K2260" s="167" t="s">
        <v>5901</v>
      </c>
      <c r="L2260" s="169"/>
    </row>
    <row r="2261" spans="1:12" ht="42.75" customHeight="1">
      <c r="A2261" s="175">
        <f t="shared" si="38"/>
        <v>2261</v>
      </c>
      <c r="B2261" s="171">
        <v>45092</v>
      </c>
      <c r="C2261" s="172" t="s">
        <v>2635</v>
      </c>
      <c r="D2261" s="172" t="s">
        <v>4965</v>
      </c>
      <c r="E2261" s="172" t="s">
        <v>6342</v>
      </c>
      <c r="F2261" s="171">
        <v>45107</v>
      </c>
      <c r="G2261" s="171">
        <v>45108</v>
      </c>
      <c r="H2261" s="173">
        <v>775000</v>
      </c>
      <c r="I2261" s="173">
        <v>830000</v>
      </c>
      <c r="J2261" s="172" t="s">
        <v>5910</v>
      </c>
      <c r="K2261" s="172" t="s">
        <v>5901</v>
      </c>
      <c r="L2261" s="169"/>
    </row>
    <row r="2262" spans="1:12" ht="42.75" customHeight="1">
      <c r="A2262" s="175">
        <f t="shared" si="38"/>
        <v>2262</v>
      </c>
      <c r="B2262" s="166">
        <v>45092</v>
      </c>
      <c r="C2262" s="167" t="s">
        <v>4038</v>
      </c>
      <c r="D2262" s="167" t="s">
        <v>340</v>
      </c>
      <c r="E2262" s="167" t="s">
        <v>122</v>
      </c>
      <c r="F2262" s="166">
        <v>45107</v>
      </c>
      <c r="G2262" s="166">
        <v>45108</v>
      </c>
      <c r="H2262" s="168">
        <v>25000</v>
      </c>
      <c r="I2262" s="168">
        <v>25000</v>
      </c>
      <c r="J2262" s="167" t="s">
        <v>4557</v>
      </c>
      <c r="K2262" s="167" t="s">
        <v>5901</v>
      </c>
      <c r="L2262" s="169"/>
    </row>
    <row r="2263" spans="1:12" ht="42.75" customHeight="1">
      <c r="A2263" s="175">
        <f t="shared" ref="A2263:A2326" si="39">ROW(A2263)</f>
        <v>2263</v>
      </c>
      <c r="B2263" s="171">
        <v>45092</v>
      </c>
      <c r="C2263" s="172" t="s">
        <v>2635</v>
      </c>
      <c r="D2263" s="172" t="s">
        <v>2691</v>
      </c>
      <c r="E2263" s="172" t="s">
        <v>2692</v>
      </c>
      <c r="F2263" s="171">
        <v>45107</v>
      </c>
      <c r="G2263" s="171">
        <v>45108</v>
      </c>
      <c r="H2263" s="173">
        <v>45000</v>
      </c>
      <c r="I2263" s="173">
        <v>70000</v>
      </c>
      <c r="J2263" s="172" t="s">
        <v>5910</v>
      </c>
      <c r="K2263" s="172" t="s">
        <v>5901</v>
      </c>
      <c r="L2263" s="169"/>
    </row>
    <row r="2264" spans="1:12" ht="42.75" customHeight="1">
      <c r="A2264" s="175">
        <f t="shared" si="39"/>
        <v>2264</v>
      </c>
      <c r="B2264" s="166">
        <v>45092</v>
      </c>
      <c r="C2264" s="167" t="s">
        <v>2635</v>
      </c>
      <c r="D2264" s="167" t="s">
        <v>2516</v>
      </c>
      <c r="E2264" s="167" t="s">
        <v>2699</v>
      </c>
      <c r="F2264" s="166">
        <v>45107</v>
      </c>
      <c r="G2264" s="166">
        <v>45108</v>
      </c>
      <c r="H2264" s="168">
        <v>70000</v>
      </c>
      <c r="I2264" s="168">
        <v>80000</v>
      </c>
      <c r="J2264" s="167" t="s">
        <v>5910</v>
      </c>
      <c r="K2264" s="167" t="s">
        <v>5901</v>
      </c>
      <c r="L2264" s="169"/>
    </row>
    <row r="2265" spans="1:12" ht="42.75" customHeight="1">
      <c r="A2265" s="175">
        <f t="shared" si="39"/>
        <v>2265</v>
      </c>
      <c r="B2265" s="171">
        <v>45092</v>
      </c>
      <c r="C2265" s="172" t="s">
        <v>387</v>
      </c>
      <c r="D2265" s="172" t="s">
        <v>164</v>
      </c>
      <c r="E2265" s="172" t="s">
        <v>463</v>
      </c>
      <c r="F2265" s="171">
        <v>45107</v>
      </c>
      <c r="G2265" s="171">
        <v>45108</v>
      </c>
      <c r="H2265" s="173">
        <v>35000</v>
      </c>
      <c r="I2265" s="173">
        <v>65000</v>
      </c>
      <c r="J2265" s="172" t="s">
        <v>5955</v>
      </c>
      <c r="K2265" s="172" t="s">
        <v>5901</v>
      </c>
      <c r="L2265" s="169"/>
    </row>
    <row r="2266" spans="1:12" ht="42.75" customHeight="1">
      <c r="A2266" s="175">
        <f t="shared" si="39"/>
        <v>2266</v>
      </c>
      <c r="B2266" s="166">
        <v>45092</v>
      </c>
      <c r="C2266" s="167" t="s">
        <v>2635</v>
      </c>
      <c r="D2266" s="167" t="s">
        <v>2667</v>
      </c>
      <c r="E2266" s="167" t="s">
        <v>2668</v>
      </c>
      <c r="F2266" s="166">
        <v>45107</v>
      </c>
      <c r="G2266" s="166">
        <v>45108</v>
      </c>
      <c r="H2266" s="168">
        <v>65000</v>
      </c>
      <c r="I2266" s="168">
        <v>75000</v>
      </c>
      <c r="J2266" s="167" t="s">
        <v>5910</v>
      </c>
      <c r="K2266" s="167" t="s">
        <v>5901</v>
      </c>
      <c r="L2266" s="169"/>
    </row>
    <row r="2267" spans="1:12" ht="42.75" customHeight="1">
      <c r="A2267" s="175">
        <f t="shared" si="39"/>
        <v>2267</v>
      </c>
      <c r="B2267" s="171">
        <v>45092</v>
      </c>
      <c r="C2267" s="172" t="s">
        <v>4038</v>
      </c>
      <c r="D2267" s="172" t="s">
        <v>62</v>
      </c>
      <c r="E2267" s="172" t="s">
        <v>3338</v>
      </c>
      <c r="F2267" s="171">
        <v>45107</v>
      </c>
      <c r="G2267" s="171">
        <v>45108</v>
      </c>
      <c r="H2267" s="173">
        <v>261831.2</v>
      </c>
      <c r="I2267" s="173">
        <v>261831.2</v>
      </c>
      <c r="J2267" s="172" t="s">
        <v>5910</v>
      </c>
      <c r="K2267" s="172" t="s">
        <v>5901</v>
      </c>
      <c r="L2267" s="169"/>
    </row>
    <row r="2268" spans="1:12" ht="42.75" customHeight="1">
      <c r="A2268" s="175">
        <f t="shared" si="39"/>
        <v>2268</v>
      </c>
      <c r="B2268" s="166">
        <v>45092</v>
      </c>
      <c r="C2268" s="167" t="s">
        <v>2635</v>
      </c>
      <c r="D2268" s="167" t="s">
        <v>35</v>
      </c>
      <c r="E2268" s="167" t="s">
        <v>2698</v>
      </c>
      <c r="F2268" s="166">
        <v>45107</v>
      </c>
      <c r="G2268" s="166">
        <v>45108</v>
      </c>
      <c r="H2268" s="168">
        <v>110000</v>
      </c>
      <c r="I2268" s="168">
        <v>125000</v>
      </c>
      <c r="J2268" s="167" t="s">
        <v>5910</v>
      </c>
      <c r="K2268" s="167" t="s">
        <v>5901</v>
      </c>
      <c r="L2268" s="169"/>
    </row>
    <row r="2269" spans="1:12" ht="42.75" customHeight="1">
      <c r="A2269" s="175">
        <f t="shared" si="39"/>
        <v>2269</v>
      </c>
      <c r="B2269" s="171">
        <v>45092</v>
      </c>
      <c r="C2269" s="172" t="s">
        <v>2635</v>
      </c>
      <c r="D2269" s="172" t="s">
        <v>5119</v>
      </c>
      <c r="E2269" s="172" t="s">
        <v>6343</v>
      </c>
      <c r="F2269" s="171">
        <v>45107</v>
      </c>
      <c r="G2269" s="171">
        <v>45108</v>
      </c>
      <c r="H2269" s="173">
        <v>40000</v>
      </c>
      <c r="I2269" s="173">
        <v>50000</v>
      </c>
      <c r="J2269" s="172" t="s">
        <v>5910</v>
      </c>
      <c r="K2269" s="172" t="s">
        <v>5901</v>
      </c>
      <c r="L2269" s="169"/>
    </row>
    <row r="2270" spans="1:12" ht="42.75" customHeight="1">
      <c r="A2270" s="175">
        <f t="shared" si="39"/>
        <v>2270</v>
      </c>
      <c r="B2270" s="166">
        <v>45092</v>
      </c>
      <c r="C2270" s="167" t="s">
        <v>2635</v>
      </c>
      <c r="D2270" s="167" t="s">
        <v>4968</v>
      </c>
      <c r="E2270" s="167" t="s">
        <v>120</v>
      </c>
      <c r="F2270" s="166">
        <v>45107</v>
      </c>
      <c r="G2270" s="166">
        <v>45108</v>
      </c>
      <c r="H2270" s="168">
        <v>80000</v>
      </c>
      <c r="I2270" s="168">
        <v>90000</v>
      </c>
      <c r="J2270" s="167" t="s">
        <v>5910</v>
      </c>
      <c r="K2270" s="167" t="s">
        <v>5901</v>
      </c>
      <c r="L2270" s="169"/>
    </row>
    <row r="2271" spans="1:12" ht="42.75" customHeight="1">
      <c r="A2271" s="175">
        <f t="shared" si="39"/>
        <v>2271</v>
      </c>
      <c r="B2271" s="171">
        <v>45092</v>
      </c>
      <c r="C2271" s="172" t="s">
        <v>4038</v>
      </c>
      <c r="D2271" s="172" t="s">
        <v>3214</v>
      </c>
      <c r="E2271" s="172" t="s">
        <v>347</v>
      </c>
      <c r="F2271" s="171">
        <v>45107</v>
      </c>
      <c r="G2271" s="171">
        <v>45108</v>
      </c>
      <c r="H2271" s="173">
        <v>169032</v>
      </c>
      <c r="I2271" s="173">
        <v>169032</v>
      </c>
      <c r="J2271" s="172" t="s">
        <v>5910</v>
      </c>
      <c r="K2271" s="172" t="s">
        <v>5901</v>
      </c>
      <c r="L2271" s="169"/>
    </row>
    <row r="2272" spans="1:12" ht="42.75" customHeight="1">
      <c r="A2272" s="175">
        <f t="shared" si="39"/>
        <v>2272</v>
      </c>
      <c r="B2272" s="166">
        <v>45092</v>
      </c>
      <c r="C2272" s="167" t="s">
        <v>2635</v>
      </c>
      <c r="D2272" s="167" t="s">
        <v>2683</v>
      </c>
      <c r="E2272" s="167" t="s">
        <v>6344</v>
      </c>
      <c r="F2272" s="166">
        <v>45107</v>
      </c>
      <c r="G2272" s="166">
        <v>45108</v>
      </c>
      <c r="H2272" s="168">
        <v>25000</v>
      </c>
      <c r="I2272" s="168">
        <v>30000</v>
      </c>
      <c r="J2272" s="167" t="s">
        <v>5910</v>
      </c>
      <c r="K2272" s="167" t="s">
        <v>5901</v>
      </c>
      <c r="L2272" s="169"/>
    </row>
    <row r="2273" spans="1:12" ht="42.75" customHeight="1">
      <c r="A2273" s="175">
        <f t="shared" si="39"/>
        <v>2273</v>
      </c>
      <c r="B2273" s="171">
        <v>45092</v>
      </c>
      <c r="C2273" s="172" t="s">
        <v>2635</v>
      </c>
      <c r="D2273" s="172" t="s">
        <v>544</v>
      </c>
      <c r="E2273" s="172" t="s">
        <v>348</v>
      </c>
      <c r="F2273" s="171">
        <v>45107</v>
      </c>
      <c r="G2273" s="171">
        <v>45108</v>
      </c>
      <c r="H2273" s="173">
        <v>30000</v>
      </c>
      <c r="I2273" s="173">
        <v>45000</v>
      </c>
      <c r="J2273" s="172" t="s">
        <v>5910</v>
      </c>
      <c r="K2273" s="172" t="s">
        <v>5901</v>
      </c>
      <c r="L2273" s="169"/>
    </row>
    <row r="2274" spans="1:12" ht="42.75" customHeight="1">
      <c r="A2274" s="175">
        <f t="shared" si="39"/>
        <v>2274</v>
      </c>
      <c r="B2274" s="166">
        <v>45092</v>
      </c>
      <c r="C2274" s="167" t="s">
        <v>2635</v>
      </c>
      <c r="D2274" s="167" t="s">
        <v>67</v>
      </c>
      <c r="E2274" s="167" t="s">
        <v>2662</v>
      </c>
      <c r="F2274" s="166">
        <v>45107</v>
      </c>
      <c r="G2274" s="166">
        <v>45108</v>
      </c>
      <c r="H2274" s="168">
        <v>70000</v>
      </c>
      <c r="I2274" s="168">
        <v>95000</v>
      </c>
      <c r="J2274" s="167" t="s">
        <v>5910</v>
      </c>
      <c r="K2274" s="167" t="s">
        <v>5901</v>
      </c>
      <c r="L2274" s="169"/>
    </row>
    <row r="2275" spans="1:12" ht="42.75" customHeight="1">
      <c r="A2275" s="175">
        <f t="shared" si="39"/>
        <v>2275</v>
      </c>
      <c r="B2275" s="171">
        <v>45092</v>
      </c>
      <c r="C2275" s="172" t="s">
        <v>387</v>
      </c>
      <c r="D2275" s="172" t="s">
        <v>580</v>
      </c>
      <c r="E2275" s="172" t="s">
        <v>6345</v>
      </c>
      <c r="F2275" s="171">
        <v>45107</v>
      </c>
      <c r="G2275" s="171">
        <v>45108</v>
      </c>
      <c r="H2275" s="173">
        <v>150000</v>
      </c>
      <c r="I2275" s="173">
        <v>250000</v>
      </c>
      <c r="J2275" s="172" t="s">
        <v>5935</v>
      </c>
      <c r="K2275" s="172" t="s">
        <v>5901</v>
      </c>
      <c r="L2275" s="169"/>
    </row>
    <row r="2276" spans="1:12" ht="42.75" customHeight="1">
      <c r="A2276" s="175">
        <f t="shared" si="39"/>
        <v>2276</v>
      </c>
      <c r="B2276" s="166">
        <v>45092</v>
      </c>
      <c r="C2276" s="167" t="s">
        <v>2635</v>
      </c>
      <c r="D2276" s="167" t="s">
        <v>1686</v>
      </c>
      <c r="E2276" s="167" t="s">
        <v>6346</v>
      </c>
      <c r="F2276" s="166">
        <v>45107</v>
      </c>
      <c r="G2276" s="166">
        <v>45108</v>
      </c>
      <c r="H2276" s="168">
        <v>145000</v>
      </c>
      <c r="I2276" s="168">
        <v>175000</v>
      </c>
      <c r="J2276" s="167" t="s">
        <v>5910</v>
      </c>
      <c r="K2276" s="167" t="s">
        <v>5901</v>
      </c>
      <c r="L2276" s="169"/>
    </row>
    <row r="2277" spans="1:12" ht="42.75" customHeight="1">
      <c r="A2277" s="175">
        <f t="shared" si="39"/>
        <v>2277</v>
      </c>
      <c r="B2277" s="171">
        <v>45092</v>
      </c>
      <c r="C2277" s="172" t="s">
        <v>4038</v>
      </c>
      <c r="D2277" s="172" t="s">
        <v>76</v>
      </c>
      <c r="E2277" s="172" t="s">
        <v>364</v>
      </c>
      <c r="F2277" s="171">
        <v>45107</v>
      </c>
      <c r="G2277" s="171">
        <v>45108</v>
      </c>
      <c r="H2277" s="173">
        <v>256000</v>
      </c>
      <c r="I2277" s="173">
        <v>256000</v>
      </c>
      <c r="J2277" s="172" t="s">
        <v>5910</v>
      </c>
      <c r="K2277" s="172" t="s">
        <v>5901</v>
      </c>
      <c r="L2277" s="169"/>
    </row>
    <row r="2278" spans="1:12" ht="42.75" customHeight="1">
      <c r="A2278" s="175">
        <f t="shared" si="39"/>
        <v>2278</v>
      </c>
      <c r="B2278" s="166">
        <v>45092</v>
      </c>
      <c r="C2278" s="167" t="s">
        <v>2635</v>
      </c>
      <c r="D2278" s="167" t="s">
        <v>5535</v>
      </c>
      <c r="E2278" s="167" t="s">
        <v>5536</v>
      </c>
      <c r="F2278" s="166">
        <v>45107</v>
      </c>
      <c r="G2278" s="166">
        <v>45108</v>
      </c>
      <c r="H2278" s="168">
        <v>75000</v>
      </c>
      <c r="I2278" s="168">
        <v>90000</v>
      </c>
      <c r="J2278" s="167" t="s">
        <v>5910</v>
      </c>
      <c r="K2278" s="167" t="s">
        <v>5901</v>
      </c>
      <c r="L2278" s="169"/>
    </row>
    <row r="2279" spans="1:12" ht="42.75" customHeight="1">
      <c r="A2279" s="175">
        <f t="shared" si="39"/>
        <v>2279</v>
      </c>
      <c r="B2279" s="171">
        <v>45092</v>
      </c>
      <c r="C2279" s="172" t="s">
        <v>2635</v>
      </c>
      <c r="D2279" s="172" t="s">
        <v>55</v>
      </c>
      <c r="E2279" s="172" t="s">
        <v>1262</v>
      </c>
      <c r="F2279" s="171">
        <v>45107</v>
      </c>
      <c r="G2279" s="171">
        <v>45108</v>
      </c>
      <c r="H2279" s="173">
        <v>30000</v>
      </c>
      <c r="I2279" s="173">
        <v>40000</v>
      </c>
      <c r="J2279" s="172" t="s">
        <v>5910</v>
      </c>
      <c r="K2279" s="172" t="s">
        <v>5901</v>
      </c>
      <c r="L2279" s="169"/>
    </row>
    <row r="2280" spans="1:12" ht="42.75" customHeight="1">
      <c r="A2280" s="175">
        <f t="shared" si="39"/>
        <v>2280</v>
      </c>
      <c r="B2280" s="166">
        <v>45092</v>
      </c>
      <c r="C2280" s="167" t="s">
        <v>4038</v>
      </c>
      <c r="D2280" s="167" t="s">
        <v>355</v>
      </c>
      <c r="E2280" s="167" t="s">
        <v>4112</v>
      </c>
      <c r="F2280" s="166">
        <v>45107</v>
      </c>
      <c r="G2280" s="166">
        <v>45108</v>
      </c>
      <c r="H2280" s="168">
        <v>75000</v>
      </c>
      <c r="I2280" s="168">
        <v>75000</v>
      </c>
      <c r="J2280" s="167" t="s">
        <v>5910</v>
      </c>
      <c r="K2280" s="167" t="s">
        <v>5901</v>
      </c>
      <c r="L2280" s="169"/>
    </row>
    <row r="2281" spans="1:12" ht="42.75" customHeight="1">
      <c r="A2281" s="175">
        <f t="shared" si="39"/>
        <v>2281</v>
      </c>
      <c r="B2281" s="171">
        <v>45092</v>
      </c>
      <c r="C2281" s="172" t="s">
        <v>4038</v>
      </c>
      <c r="D2281" s="172" t="s">
        <v>503</v>
      </c>
      <c r="E2281" s="172" t="s">
        <v>4073</v>
      </c>
      <c r="F2281" s="171">
        <v>45107</v>
      </c>
      <c r="G2281" s="171">
        <v>45170</v>
      </c>
      <c r="H2281" s="173">
        <v>80000</v>
      </c>
      <c r="I2281" s="173">
        <v>80000</v>
      </c>
      <c r="J2281" s="172" t="s">
        <v>5910</v>
      </c>
      <c r="K2281" s="172" t="s">
        <v>5901</v>
      </c>
      <c r="L2281" s="169"/>
    </row>
    <row r="2282" spans="1:12" ht="42.75" customHeight="1">
      <c r="A2282" s="175">
        <f t="shared" si="39"/>
        <v>2282</v>
      </c>
      <c r="B2282" s="166">
        <v>45092</v>
      </c>
      <c r="C2282" s="167" t="s">
        <v>387</v>
      </c>
      <c r="D2282" s="167" t="s">
        <v>406</v>
      </c>
      <c r="E2282" s="167" t="s">
        <v>466</v>
      </c>
      <c r="F2282" s="166">
        <v>45107</v>
      </c>
      <c r="G2282" s="166">
        <v>45108</v>
      </c>
      <c r="H2282" s="168">
        <v>50000</v>
      </c>
      <c r="I2282" s="168">
        <v>70000</v>
      </c>
      <c r="J2282" s="167" t="s">
        <v>5910</v>
      </c>
      <c r="K2282" s="167" t="s">
        <v>5901</v>
      </c>
      <c r="L2282" s="169"/>
    </row>
    <row r="2283" spans="1:12" ht="42.75" customHeight="1">
      <c r="A2283" s="175">
        <f t="shared" si="39"/>
        <v>2283</v>
      </c>
      <c r="B2283" s="171">
        <v>45092</v>
      </c>
      <c r="C2283" s="172" t="s">
        <v>387</v>
      </c>
      <c r="D2283" s="172" t="s">
        <v>589</v>
      </c>
      <c r="E2283" s="172" t="s">
        <v>6347</v>
      </c>
      <c r="F2283" s="171">
        <v>45107</v>
      </c>
      <c r="G2283" s="171">
        <v>45108</v>
      </c>
      <c r="H2283" s="173">
        <v>25000</v>
      </c>
      <c r="I2283" s="173">
        <v>100000</v>
      </c>
      <c r="J2283" s="172" t="s">
        <v>5935</v>
      </c>
      <c r="K2283" s="172" t="s">
        <v>5901</v>
      </c>
      <c r="L2283" s="169"/>
    </row>
    <row r="2284" spans="1:12" ht="42.75" customHeight="1">
      <c r="A2284" s="175">
        <f t="shared" si="39"/>
        <v>2284</v>
      </c>
      <c r="B2284" s="166">
        <v>45092</v>
      </c>
      <c r="C2284" s="167" t="s">
        <v>387</v>
      </c>
      <c r="D2284" s="167" t="s">
        <v>6348</v>
      </c>
      <c r="E2284" s="167" t="s">
        <v>6349</v>
      </c>
      <c r="F2284" s="166">
        <v>45107</v>
      </c>
      <c r="G2284" s="166">
        <v>45108</v>
      </c>
      <c r="H2284" s="168">
        <v>45000</v>
      </c>
      <c r="I2284" s="168">
        <v>70000</v>
      </c>
      <c r="J2284" s="167" t="s">
        <v>5935</v>
      </c>
      <c r="K2284" s="167" t="s">
        <v>5901</v>
      </c>
      <c r="L2284" s="169"/>
    </row>
    <row r="2285" spans="1:12" ht="42.75" customHeight="1">
      <c r="A2285" s="175">
        <f t="shared" si="39"/>
        <v>2285</v>
      </c>
      <c r="B2285" s="171">
        <v>45092</v>
      </c>
      <c r="C2285" s="172" t="s">
        <v>387</v>
      </c>
      <c r="D2285" s="172" t="s">
        <v>434</v>
      </c>
      <c r="E2285" s="172" t="s">
        <v>461</v>
      </c>
      <c r="F2285" s="171">
        <v>45107</v>
      </c>
      <c r="G2285" s="171">
        <v>45108</v>
      </c>
      <c r="H2285" s="173">
        <v>35000</v>
      </c>
      <c r="I2285" s="173">
        <v>55000</v>
      </c>
      <c r="J2285" s="172" t="s">
        <v>5935</v>
      </c>
      <c r="K2285" s="172" t="s">
        <v>5901</v>
      </c>
      <c r="L2285" s="169"/>
    </row>
    <row r="2286" spans="1:12" ht="42.75" customHeight="1">
      <c r="A2286" s="175">
        <f t="shared" si="39"/>
        <v>2286</v>
      </c>
      <c r="B2286" s="166">
        <v>45092</v>
      </c>
      <c r="C2286" s="167" t="s">
        <v>3672</v>
      </c>
      <c r="D2286" s="167" t="s">
        <v>76</v>
      </c>
      <c r="E2286" s="167" t="s">
        <v>6350</v>
      </c>
      <c r="F2286" s="166">
        <v>45107</v>
      </c>
      <c r="G2286" s="166">
        <v>45108</v>
      </c>
      <c r="H2286" s="168">
        <v>111300</v>
      </c>
      <c r="I2286" s="168">
        <v>111300</v>
      </c>
      <c r="J2286" s="167" t="s">
        <v>5910</v>
      </c>
      <c r="K2286" s="167" t="s">
        <v>5901</v>
      </c>
      <c r="L2286" s="169"/>
    </row>
    <row r="2287" spans="1:12" ht="42.75" customHeight="1">
      <c r="A2287" s="175">
        <f t="shared" si="39"/>
        <v>2287</v>
      </c>
      <c r="B2287" s="171">
        <v>45092</v>
      </c>
      <c r="C2287" s="172" t="s">
        <v>3672</v>
      </c>
      <c r="D2287" s="172" t="s">
        <v>3675</v>
      </c>
      <c r="E2287" s="172" t="s">
        <v>6351</v>
      </c>
      <c r="F2287" s="171">
        <v>45107</v>
      </c>
      <c r="G2287" s="171">
        <v>45108</v>
      </c>
      <c r="H2287" s="173">
        <v>30000</v>
      </c>
      <c r="I2287" s="173">
        <v>75000</v>
      </c>
      <c r="J2287" s="172" t="s">
        <v>5910</v>
      </c>
      <c r="K2287" s="172" t="s">
        <v>5901</v>
      </c>
      <c r="L2287" s="169"/>
    </row>
    <row r="2288" spans="1:12" ht="42.75" customHeight="1">
      <c r="A2288" s="175">
        <f t="shared" si="39"/>
        <v>2288</v>
      </c>
      <c r="B2288" s="166">
        <v>45092</v>
      </c>
      <c r="C2288" s="167" t="s">
        <v>3672</v>
      </c>
      <c r="D2288" s="167" t="s">
        <v>62</v>
      </c>
      <c r="E2288" s="167" t="s">
        <v>6352</v>
      </c>
      <c r="F2288" s="166">
        <v>45107</v>
      </c>
      <c r="G2288" s="166">
        <v>45108</v>
      </c>
      <c r="H2288" s="168">
        <v>300000</v>
      </c>
      <c r="I2288" s="168">
        <v>500000</v>
      </c>
      <c r="J2288" s="167" t="s">
        <v>5910</v>
      </c>
      <c r="K2288" s="167" t="s">
        <v>5901</v>
      </c>
      <c r="L2288" s="169"/>
    </row>
    <row r="2289" spans="1:12" ht="42.75" customHeight="1">
      <c r="A2289" s="175">
        <f t="shared" si="39"/>
        <v>2289</v>
      </c>
      <c r="B2289" s="171">
        <v>45092</v>
      </c>
      <c r="C2289" s="172" t="s">
        <v>3252</v>
      </c>
      <c r="D2289" s="172" t="s">
        <v>2218</v>
      </c>
      <c r="E2289" s="172" t="s">
        <v>6353</v>
      </c>
      <c r="F2289" s="171">
        <v>45107</v>
      </c>
      <c r="G2289" s="171">
        <v>45064</v>
      </c>
      <c r="H2289" s="173">
        <v>55000</v>
      </c>
      <c r="I2289" s="173">
        <v>62500</v>
      </c>
      <c r="J2289" s="172" t="s">
        <v>5904</v>
      </c>
      <c r="K2289" s="172" t="s">
        <v>5901</v>
      </c>
      <c r="L2289" s="169"/>
    </row>
    <row r="2290" spans="1:12" ht="42.75" customHeight="1">
      <c r="A2290" s="175">
        <f t="shared" si="39"/>
        <v>2290</v>
      </c>
      <c r="B2290" s="166">
        <v>45092</v>
      </c>
      <c r="C2290" s="167" t="s">
        <v>3252</v>
      </c>
      <c r="D2290" s="167" t="s">
        <v>6354</v>
      </c>
      <c r="E2290" s="167" t="s">
        <v>6355</v>
      </c>
      <c r="F2290" s="166">
        <v>45107</v>
      </c>
      <c r="G2290" s="166">
        <v>45082</v>
      </c>
      <c r="H2290" s="168">
        <v>58500</v>
      </c>
      <c r="I2290" s="168">
        <v>58500</v>
      </c>
      <c r="J2290" s="167" t="s">
        <v>4557</v>
      </c>
      <c r="K2290" s="167" t="s">
        <v>5901</v>
      </c>
      <c r="L2290" s="169"/>
    </row>
    <row r="2291" spans="1:12" ht="42.75" customHeight="1">
      <c r="A2291" s="175">
        <f t="shared" si="39"/>
        <v>2291</v>
      </c>
      <c r="B2291" s="171">
        <v>45092</v>
      </c>
      <c r="C2291" s="172" t="s">
        <v>4038</v>
      </c>
      <c r="D2291" s="172" t="s">
        <v>4110</v>
      </c>
      <c r="E2291" s="172" t="s">
        <v>4111</v>
      </c>
      <c r="F2291" s="171">
        <v>45107</v>
      </c>
      <c r="G2291" s="171">
        <v>45108</v>
      </c>
      <c r="H2291" s="173">
        <v>28800</v>
      </c>
      <c r="I2291" s="173">
        <v>28800</v>
      </c>
      <c r="J2291" s="172" t="s">
        <v>5910</v>
      </c>
      <c r="K2291" s="172" t="s">
        <v>5901</v>
      </c>
      <c r="L2291" s="169"/>
    </row>
    <row r="2292" spans="1:12" ht="42.75" customHeight="1">
      <c r="A2292" s="175">
        <f t="shared" si="39"/>
        <v>2292</v>
      </c>
      <c r="B2292" s="166">
        <v>45092</v>
      </c>
      <c r="C2292" s="167" t="s">
        <v>1665</v>
      </c>
      <c r="D2292" s="167" t="s">
        <v>6356</v>
      </c>
      <c r="E2292" s="167" t="s">
        <v>6357</v>
      </c>
      <c r="F2292" s="166">
        <v>45107</v>
      </c>
      <c r="G2292" s="166">
        <v>45107</v>
      </c>
      <c r="H2292" s="168">
        <v>30000</v>
      </c>
      <c r="I2292" s="168">
        <v>35000</v>
      </c>
      <c r="J2292" s="167" t="s">
        <v>4557</v>
      </c>
      <c r="K2292" s="167" t="s">
        <v>5901</v>
      </c>
      <c r="L2292" s="169"/>
    </row>
    <row r="2293" spans="1:12" ht="42.75" customHeight="1">
      <c r="A2293" s="175">
        <f t="shared" si="39"/>
        <v>2293</v>
      </c>
      <c r="B2293" s="171">
        <v>45092</v>
      </c>
      <c r="C2293" s="172" t="s">
        <v>4038</v>
      </c>
      <c r="D2293" s="172" t="s">
        <v>35</v>
      </c>
      <c r="E2293" s="172" t="s">
        <v>6358</v>
      </c>
      <c r="F2293" s="171">
        <v>45107</v>
      </c>
      <c r="G2293" s="171">
        <v>45108</v>
      </c>
      <c r="H2293" s="173">
        <v>175000</v>
      </c>
      <c r="I2293" s="173">
        <v>175000</v>
      </c>
      <c r="J2293" s="172" t="s">
        <v>5902</v>
      </c>
      <c r="K2293" s="172" t="s">
        <v>5901</v>
      </c>
      <c r="L2293" s="169"/>
    </row>
    <row r="2294" spans="1:12" ht="42.75" customHeight="1">
      <c r="A2294" s="175">
        <f t="shared" si="39"/>
        <v>2294</v>
      </c>
      <c r="B2294" s="166">
        <v>45092</v>
      </c>
      <c r="C2294" s="167" t="s">
        <v>4038</v>
      </c>
      <c r="D2294" s="167" t="s">
        <v>589</v>
      </c>
      <c r="E2294" s="167" t="s">
        <v>4132</v>
      </c>
      <c r="F2294" s="166">
        <v>45107</v>
      </c>
      <c r="G2294" s="166">
        <v>45108</v>
      </c>
      <c r="H2294" s="168">
        <v>49000</v>
      </c>
      <c r="I2294" s="168">
        <v>49000</v>
      </c>
      <c r="J2294" s="167" t="s">
        <v>5910</v>
      </c>
      <c r="K2294" s="167" t="s">
        <v>5901</v>
      </c>
      <c r="L2294" s="169"/>
    </row>
    <row r="2295" spans="1:12" ht="42.75" customHeight="1">
      <c r="A2295" s="175">
        <f t="shared" si="39"/>
        <v>2295</v>
      </c>
      <c r="B2295" s="171">
        <v>45092</v>
      </c>
      <c r="C2295" s="172" t="s">
        <v>4038</v>
      </c>
      <c r="D2295" s="172" t="s">
        <v>4077</v>
      </c>
      <c r="E2295" s="172" t="s">
        <v>4040</v>
      </c>
      <c r="F2295" s="171">
        <v>45107</v>
      </c>
      <c r="G2295" s="171">
        <v>45106</v>
      </c>
      <c r="H2295" s="173">
        <v>44770</v>
      </c>
      <c r="I2295" s="173">
        <v>44770</v>
      </c>
      <c r="J2295" s="172" t="s">
        <v>4557</v>
      </c>
      <c r="K2295" s="172" t="s">
        <v>6006</v>
      </c>
      <c r="L2295" s="169"/>
    </row>
    <row r="2296" spans="1:12" ht="42.75" customHeight="1">
      <c r="A2296" s="175">
        <f t="shared" si="39"/>
        <v>2296</v>
      </c>
      <c r="B2296" s="166">
        <v>45092</v>
      </c>
      <c r="C2296" s="167" t="s">
        <v>2447</v>
      </c>
      <c r="D2296" s="167" t="s">
        <v>1610</v>
      </c>
      <c r="E2296" s="167" t="s">
        <v>1679</v>
      </c>
      <c r="F2296" s="166">
        <v>45107</v>
      </c>
      <c r="G2296" s="166">
        <v>45108</v>
      </c>
      <c r="H2296" s="168">
        <v>150000</v>
      </c>
      <c r="I2296" s="168">
        <v>250000</v>
      </c>
      <c r="J2296" s="167" t="s">
        <v>5910</v>
      </c>
      <c r="K2296" s="167" t="s">
        <v>5901</v>
      </c>
      <c r="L2296" s="169"/>
    </row>
    <row r="2297" spans="1:12" ht="42.75" customHeight="1">
      <c r="A2297" s="175">
        <f t="shared" si="39"/>
        <v>2297</v>
      </c>
      <c r="B2297" s="171">
        <v>45092</v>
      </c>
      <c r="C2297" s="172" t="s">
        <v>3672</v>
      </c>
      <c r="D2297" s="172" t="s">
        <v>35</v>
      </c>
      <c r="E2297" s="172" t="s">
        <v>2698</v>
      </c>
      <c r="F2297" s="171">
        <v>45107</v>
      </c>
      <c r="G2297" s="171">
        <v>45107</v>
      </c>
      <c r="H2297" s="173">
        <v>200000</v>
      </c>
      <c r="I2297" s="173">
        <v>35000</v>
      </c>
      <c r="J2297" s="172" t="s">
        <v>5902</v>
      </c>
      <c r="K2297" s="172" t="s">
        <v>5901</v>
      </c>
      <c r="L2297" s="169"/>
    </row>
    <row r="2298" spans="1:12" ht="42.75" customHeight="1">
      <c r="A2298" s="175">
        <f t="shared" si="39"/>
        <v>2298</v>
      </c>
      <c r="B2298" s="166">
        <v>45092</v>
      </c>
      <c r="C2298" s="167" t="s">
        <v>3672</v>
      </c>
      <c r="D2298" s="167" t="s">
        <v>5119</v>
      </c>
      <c r="E2298" s="167" t="s">
        <v>6359</v>
      </c>
      <c r="F2298" s="166">
        <v>45107</v>
      </c>
      <c r="G2298" s="166">
        <v>45107</v>
      </c>
      <c r="H2298" s="168">
        <v>50000</v>
      </c>
      <c r="I2298" s="168">
        <v>10000</v>
      </c>
      <c r="J2298" s="167" t="s">
        <v>5902</v>
      </c>
      <c r="K2298" s="167" t="s">
        <v>5901</v>
      </c>
      <c r="L2298" s="169"/>
    </row>
    <row r="2299" spans="1:12" ht="42.75" customHeight="1">
      <c r="A2299" s="175">
        <f t="shared" si="39"/>
        <v>2299</v>
      </c>
      <c r="B2299" s="171">
        <v>45092</v>
      </c>
      <c r="C2299" s="172" t="s">
        <v>2447</v>
      </c>
      <c r="D2299" s="172" t="s">
        <v>76</v>
      </c>
      <c r="E2299" s="172" t="s">
        <v>2591</v>
      </c>
      <c r="F2299" s="171">
        <v>45107</v>
      </c>
      <c r="G2299" s="171">
        <v>45108</v>
      </c>
      <c r="H2299" s="173">
        <v>100000</v>
      </c>
      <c r="I2299" s="173">
        <v>175000</v>
      </c>
      <c r="J2299" s="172" t="s">
        <v>5910</v>
      </c>
      <c r="K2299" s="172" t="s">
        <v>5901</v>
      </c>
      <c r="L2299" s="169"/>
    </row>
    <row r="2300" spans="1:12" ht="42.75" customHeight="1">
      <c r="A2300" s="175">
        <f t="shared" si="39"/>
        <v>2300</v>
      </c>
      <c r="B2300" s="166">
        <v>45092</v>
      </c>
      <c r="C2300" s="167" t="s">
        <v>3672</v>
      </c>
      <c r="D2300" s="167" t="s">
        <v>55</v>
      </c>
      <c r="E2300" s="167" t="s">
        <v>6280</v>
      </c>
      <c r="F2300" s="166">
        <v>45107</v>
      </c>
      <c r="G2300" s="166">
        <v>45107</v>
      </c>
      <c r="H2300" s="168">
        <v>40000</v>
      </c>
      <c r="I2300" s="168">
        <v>70000</v>
      </c>
      <c r="J2300" s="167" t="s">
        <v>5902</v>
      </c>
      <c r="K2300" s="167" t="s">
        <v>5901</v>
      </c>
      <c r="L2300" s="169"/>
    </row>
    <row r="2301" spans="1:12" ht="42.75" customHeight="1">
      <c r="A2301" s="175">
        <f t="shared" si="39"/>
        <v>2301</v>
      </c>
      <c r="B2301" s="171">
        <v>45092</v>
      </c>
      <c r="C2301" s="172" t="s">
        <v>2447</v>
      </c>
      <c r="D2301" s="172" t="s">
        <v>76</v>
      </c>
      <c r="E2301" s="172" t="s">
        <v>6314</v>
      </c>
      <c r="F2301" s="171">
        <v>45107</v>
      </c>
      <c r="G2301" s="171">
        <v>45108</v>
      </c>
      <c r="H2301" s="173">
        <v>100000</v>
      </c>
      <c r="I2301" s="173">
        <v>175000</v>
      </c>
      <c r="J2301" s="172" t="s">
        <v>5910</v>
      </c>
      <c r="K2301" s="172" t="s">
        <v>5901</v>
      </c>
      <c r="L2301" s="169"/>
    </row>
    <row r="2302" spans="1:12" ht="42.75" customHeight="1">
      <c r="A2302" s="175">
        <f t="shared" si="39"/>
        <v>2302</v>
      </c>
      <c r="B2302" s="166">
        <v>45092</v>
      </c>
      <c r="C2302" s="167" t="s">
        <v>2447</v>
      </c>
      <c r="D2302" s="167" t="s">
        <v>2489</v>
      </c>
      <c r="E2302" s="167" t="s">
        <v>6360</v>
      </c>
      <c r="F2302" s="166">
        <v>45107</v>
      </c>
      <c r="G2302" s="166">
        <v>45108</v>
      </c>
      <c r="H2302" s="168">
        <v>70000</v>
      </c>
      <c r="I2302" s="168">
        <v>100000</v>
      </c>
      <c r="J2302" s="167" t="s">
        <v>5910</v>
      </c>
      <c r="K2302" s="167" t="s">
        <v>5901</v>
      </c>
      <c r="L2302" s="169"/>
    </row>
    <row r="2303" spans="1:12" ht="42.75" customHeight="1">
      <c r="A2303" s="175">
        <f t="shared" si="39"/>
        <v>2303</v>
      </c>
      <c r="B2303" s="171">
        <v>45092</v>
      </c>
      <c r="C2303" s="172" t="s">
        <v>2447</v>
      </c>
      <c r="D2303" s="172" t="s">
        <v>2497</v>
      </c>
      <c r="E2303" s="172" t="s">
        <v>347</v>
      </c>
      <c r="F2303" s="171">
        <v>45107</v>
      </c>
      <c r="G2303" s="171">
        <v>45108</v>
      </c>
      <c r="H2303" s="173">
        <v>100000</v>
      </c>
      <c r="I2303" s="173">
        <v>150000</v>
      </c>
      <c r="J2303" s="172" t="s">
        <v>5910</v>
      </c>
      <c r="K2303" s="172" t="s">
        <v>5901</v>
      </c>
      <c r="L2303" s="169"/>
    </row>
    <row r="2304" spans="1:12" ht="42.75" customHeight="1">
      <c r="A2304" s="175">
        <f t="shared" si="39"/>
        <v>2304</v>
      </c>
      <c r="B2304" s="166">
        <v>45092</v>
      </c>
      <c r="C2304" s="167" t="s">
        <v>2447</v>
      </c>
      <c r="D2304" s="167" t="s">
        <v>6361</v>
      </c>
      <c r="E2304" s="167" t="s">
        <v>6362</v>
      </c>
      <c r="F2304" s="166">
        <v>45107</v>
      </c>
      <c r="G2304" s="166">
        <v>45108</v>
      </c>
      <c r="H2304" s="168">
        <v>50000</v>
      </c>
      <c r="I2304" s="168">
        <v>100000</v>
      </c>
      <c r="J2304" s="167" t="s">
        <v>5910</v>
      </c>
      <c r="K2304" s="167" t="s">
        <v>5901</v>
      </c>
      <c r="L2304" s="169"/>
    </row>
    <row r="2305" spans="1:12" ht="42.75" customHeight="1">
      <c r="A2305" s="175">
        <f t="shared" si="39"/>
        <v>2305</v>
      </c>
      <c r="B2305" s="171">
        <v>45092</v>
      </c>
      <c r="C2305" s="172" t="s">
        <v>2447</v>
      </c>
      <c r="D2305" s="172" t="s">
        <v>6363</v>
      </c>
      <c r="E2305" s="172" t="s">
        <v>2150</v>
      </c>
      <c r="F2305" s="171">
        <v>45107</v>
      </c>
      <c r="G2305" s="171">
        <v>45108</v>
      </c>
      <c r="H2305" s="173">
        <v>600000</v>
      </c>
      <c r="I2305" s="173">
        <v>700000</v>
      </c>
      <c r="J2305" s="172" t="s">
        <v>5910</v>
      </c>
      <c r="K2305" s="172" t="s">
        <v>5901</v>
      </c>
      <c r="L2305" s="169"/>
    </row>
    <row r="2306" spans="1:12" ht="42.75" customHeight="1">
      <c r="A2306" s="175">
        <f t="shared" si="39"/>
        <v>2306</v>
      </c>
      <c r="B2306" s="166">
        <v>45092</v>
      </c>
      <c r="C2306" s="167" t="s">
        <v>2447</v>
      </c>
      <c r="D2306" s="167" t="s">
        <v>225</v>
      </c>
      <c r="E2306" s="167" t="s">
        <v>6364</v>
      </c>
      <c r="F2306" s="166">
        <v>45107</v>
      </c>
      <c r="G2306" s="166">
        <v>45108</v>
      </c>
      <c r="H2306" s="168">
        <v>50000</v>
      </c>
      <c r="I2306" s="168">
        <v>80000</v>
      </c>
      <c r="J2306" s="167" t="s">
        <v>5910</v>
      </c>
      <c r="K2306" s="167" t="s">
        <v>5901</v>
      </c>
      <c r="L2306" s="169"/>
    </row>
    <row r="2307" spans="1:12" ht="42.75" customHeight="1">
      <c r="A2307" s="175">
        <f t="shared" si="39"/>
        <v>2307</v>
      </c>
      <c r="B2307" s="171">
        <v>45092</v>
      </c>
      <c r="C2307" s="172" t="s">
        <v>2447</v>
      </c>
      <c r="D2307" s="172" t="s">
        <v>514</v>
      </c>
      <c r="E2307" s="172" t="s">
        <v>6365</v>
      </c>
      <c r="F2307" s="171">
        <v>45107</v>
      </c>
      <c r="G2307" s="171">
        <v>45108</v>
      </c>
      <c r="H2307" s="173">
        <v>100000</v>
      </c>
      <c r="I2307" s="173">
        <v>200000</v>
      </c>
      <c r="J2307" s="172" t="s">
        <v>5910</v>
      </c>
      <c r="K2307" s="172" t="s">
        <v>5901</v>
      </c>
      <c r="L2307" s="169"/>
    </row>
    <row r="2308" spans="1:12" ht="42.75" customHeight="1">
      <c r="A2308" s="175">
        <f t="shared" si="39"/>
        <v>2308</v>
      </c>
      <c r="B2308" s="166">
        <v>45092</v>
      </c>
      <c r="C2308" s="167" t="s">
        <v>2447</v>
      </c>
      <c r="D2308" s="167" t="s">
        <v>5119</v>
      </c>
      <c r="E2308" s="167" t="s">
        <v>159</v>
      </c>
      <c r="F2308" s="166">
        <v>45107</v>
      </c>
      <c r="G2308" s="166">
        <v>45108</v>
      </c>
      <c r="H2308" s="168">
        <v>25000</v>
      </c>
      <c r="I2308" s="168">
        <v>40000</v>
      </c>
      <c r="J2308" s="167" t="s">
        <v>5902</v>
      </c>
      <c r="K2308" s="167" t="s">
        <v>5901</v>
      </c>
      <c r="L2308" s="169"/>
    </row>
    <row r="2309" spans="1:12" ht="42.75" customHeight="1">
      <c r="A2309" s="175">
        <f t="shared" si="39"/>
        <v>2309</v>
      </c>
      <c r="B2309" s="171">
        <v>45092</v>
      </c>
      <c r="C2309" s="172" t="s">
        <v>2447</v>
      </c>
      <c r="D2309" s="172" t="s">
        <v>35</v>
      </c>
      <c r="E2309" s="172" t="s">
        <v>159</v>
      </c>
      <c r="F2309" s="171">
        <v>45107</v>
      </c>
      <c r="G2309" s="171">
        <v>45108</v>
      </c>
      <c r="H2309" s="173">
        <v>125000</v>
      </c>
      <c r="I2309" s="173">
        <v>150000</v>
      </c>
      <c r="J2309" s="172" t="s">
        <v>5902</v>
      </c>
      <c r="K2309" s="172" t="s">
        <v>5901</v>
      </c>
      <c r="L2309" s="169"/>
    </row>
    <row r="2310" spans="1:12" ht="42.75" customHeight="1">
      <c r="A2310" s="175">
        <f t="shared" si="39"/>
        <v>2310</v>
      </c>
      <c r="B2310" s="166">
        <v>45092</v>
      </c>
      <c r="C2310" s="167" t="s">
        <v>3838</v>
      </c>
      <c r="D2310" s="167" t="s">
        <v>76</v>
      </c>
      <c r="E2310" s="167" t="s">
        <v>6366</v>
      </c>
      <c r="F2310" s="166">
        <v>45107</v>
      </c>
      <c r="G2310" s="166">
        <v>45108</v>
      </c>
      <c r="H2310" s="168">
        <v>160000</v>
      </c>
      <c r="I2310" s="168">
        <v>210000</v>
      </c>
      <c r="J2310" s="167" t="s">
        <v>5910</v>
      </c>
      <c r="K2310" s="167" t="s">
        <v>5901</v>
      </c>
      <c r="L2310" s="169"/>
    </row>
    <row r="2311" spans="1:12" ht="42.75" customHeight="1">
      <c r="A2311" s="175">
        <f t="shared" si="39"/>
        <v>2311</v>
      </c>
      <c r="B2311" s="171">
        <v>45092</v>
      </c>
      <c r="C2311" s="172" t="s">
        <v>1535</v>
      </c>
      <c r="D2311" s="172" t="s">
        <v>4471</v>
      </c>
      <c r="E2311" s="172" t="s">
        <v>6367</v>
      </c>
      <c r="F2311" s="171">
        <v>45107</v>
      </c>
      <c r="G2311" s="171">
        <v>45108</v>
      </c>
      <c r="H2311" s="173">
        <v>80000</v>
      </c>
      <c r="I2311" s="173">
        <v>100000</v>
      </c>
      <c r="J2311" s="172" t="s">
        <v>4557</v>
      </c>
      <c r="K2311" s="172" t="s">
        <v>5901</v>
      </c>
      <c r="L2311" s="169"/>
    </row>
    <row r="2312" spans="1:12" ht="42.75" customHeight="1">
      <c r="A2312" s="175">
        <f t="shared" si="39"/>
        <v>2312</v>
      </c>
      <c r="B2312" s="166">
        <v>45092</v>
      </c>
      <c r="C2312" s="167" t="s">
        <v>1535</v>
      </c>
      <c r="D2312" s="167" t="s">
        <v>6083</v>
      </c>
      <c r="E2312" s="167" t="s">
        <v>6367</v>
      </c>
      <c r="F2312" s="166">
        <v>45107</v>
      </c>
      <c r="G2312" s="166">
        <v>45108</v>
      </c>
      <c r="H2312" s="168">
        <v>48000</v>
      </c>
      <c r="I2312" s="168">
        <v>68000</v>
      </c>
      <c r="J2312" s="167" t="s">
        <v>4557</v>
      </c>
      <c r="K2312" s="167" t="s">
        <v>5901</v>
      </c>
      <c r="L2312" s="169"/>
    </row>
    <row r="2313" spans="1:12" ht="42.75" customHeight="1">
      <c r="A2313" s="175">
        <f t="shared" si="39"/>
        <v>2313</v>
      </c>
      <c r="B2313" s="171">
        <v>45092</v>
      </c>
      <c r="C2313" s="172" t="s">
        <v>1890</v>
      </c>
      <c r="D2313" s="172" t="s">
        <v>139</v>
      </c>
      <c r="E2313" s="172" t="s">
        <v>6368</v>
      </c>
      <c r="F2313" s="171">
        <v>45107</v>
      </c>
      <c r="G2313" s="171">
        <v>45107</v>
      </c>
      <c r="H2313" s="173">
        <v>2000000</v>
      </c>
      <c r="I2313" s="173">
        <v>2000000</v>
      </c>
      <c r="J2313" s="172" t="s">
        <v>5910</v>
      </c>
      <c r="K2313" s="172" t="s">
        <v>5901</v>
      </c>
      <c r="L2313" s="169"/>
    </row>
    <row r="2314" spans="1:12" ht="42.75" customHeight="1">
      <c r="A2314" s="175">
        <f t="shared" si="39"/>
        <v>2314</v>
      </c>
      <c r="B2314" s="166">
        <v>45092</v>
      </c>
      <c r="C2314" s="167" t="s">
        <v>3838</v>
      </c>
      <c r="D2314" s="167" t="s">
        <v>35</v>
      </c>
      <c r="E2314" s="167" t="s">
        <v>159</v>
      </c>
      <c r="F2314" s="166">
        <v>45107</v>
      </c>
      <c r="G2314" s="166">
        <v>45108</v>
      </c>
      <c r="H2314" s="168">
        <v>48000</v>
      </c>
      <c r="I2314" s="168">
        <v>56000</v>
      </c>
      <c r="J2314" s="167" t="s">
        <v>5910</v>
      </c>
      <c r="K2314" s="167" t="s">
        <v>5901</v>
      </c>
      <c r="L2314" s="169"/>
    </row>
    <row r="2315" spans="1:12" ht="42.75" customHeight="1">
      <c r="A2315" s="175">
        <f t="shared" si="39"/>
        <v>2315</v>
      </c>
      <c r="B2315" s="171">
        <v>45092</v>
      </c>
      <c r="C2315" s="172" t="s">
        <v>387</v>
      </c>
      <c r="D2315" s="172" t="s">
        <v>4219</v>
      </c>
      <c r="E2315" s="172" t="s">
        <v>6369</v>
      </c>
      <c r="F2315" s="171">
        <v>45107</v>
      </c>
      <c r="G2315" s="171">
        <v>45108</v>
      </c>
      <c r="H2315" s="173">
        <v>55000</v>
      </c>
      <c r="I2315" s="173">
        <v>85000</v>
      </c>
      <c r="J2315" s="172" t="s">
        <v>5910</v>
      </c>
      <c r="K2315" s="172" t="s">
        <v>5901</v>
      </c>
      <c r="L2315" s="169"/>
    </row>
    <row r="2316" spans="1:12" ht="42.75" customHeight="1">
      <c r="A2316" s="175">
        <f t="shared" si="39"/>
        <v>2316</v>
      </c>
      <c r="B2316" s="166">
        <v>45092</v>
      </c>
      <c r="C2316" s="167" t="s">
        <v>387</v>
      </c>
      <c r="D2316" s="167" t="s">
        <v>436</v>
      </c>
      <c r="E2316" s="167" t="s">
        <v>437</v>
      </c>
      <c r="F2316" s="166">
        <v>45107</v>
      </c>
      <c r="G2316" s="166">
        <v>45108</v>
      </c>
      <c r="H2316" s="168">
        <v>40000</v>
      </c>
      <c r="I2316" s="168">
        <v>60000</v>
      </c>
      <c r="J2316" s="167" t="s">
        <v>5902</v>
      </c>
      <c r="K2316" s="167" t="s">
        <v>5901</v>
      </c>
      <c r="L2316" s="169"/>
    </row>
    <row r="2317" spans="1:12" ht="42.75" customHeight="1">
      <c r="A2317" s="175">
        <f t="shared" si="39"/>
        <v>2317</v>
      </c>
      <c r="B2317" s="171">
        <v>45092</v>
      </c>
      <c r="C2317" s="172" t="s">
        <v>387</v>
      </c>
      <c r="D2317" s="172" t="s">
        <v>6370</v>
      </c>
      <c r="E2317" s="172" t="s">
        <v>6371</v>
      </c>
      <c r="F2317" s="171">
        <v>45107</v>
      </c>
      <c r="G2317" s="171">
        <v>45108</v>
      </c>
      <c r="H2317" s="173">
        <v>165000</v>
      </c>
      <c r="I2317" s="173">
        <v>215000</v>
      </c>
      <c r="J2317" s="172" t="s">
        <v>5902</v>
      </c>
      <c r="K2317" s="172" t="s">
        <v>5901</v>
      </c>
      <c r="L2317" s="169"/>
    </row>
    <row r="2318" spans="1:12" ht="42.75" customHeight="1">
      <c r="A2318" s="175">
        <f t="shared" si="39"/>
        <v>2318</v>
      </c>
      <c r="B2318" s="166">
        <v>45092</v>
      </c>
      <c r="C2318" s="167" t="s">
        <v>387</v>
      </c>
      <c r="D2318" s="167" t="s">
        <v>424</v>
      </c>
      <c r="E2318" s="167" t="s">
        <v>494</v>
      </c>
      <c r="F2318" s="166">
        <v>45107</v>
      </c>
      <c r="G2318" s="166">
        <v>45108</v>
      </c>
      <c r="H2318" s="168">
        <v>40000</v>
      </c>
      <c r="I2318" s="168">
        <v>55000</v>
      </c>
      <c r="J2318" s="167" t="s">
        <v>5902</v>
      </c>
      <c r="K2318" s="167" t="s">
        <v>5901</v>
      </c>
      <c r="L2318" s="169"/>
    </row>
    <row r="2319" spans="1:12" ht="42.75" customHeight="1">
      <c r="A2319" s="175">
        <f t="shared" si="39"/>
        <v>2319</v>
      </c>
      <c r="B2319" s="171">
        <v>45092</v>
      </c>
      <c r="C2319" s="172" t="s">
        <v>2635</v>
      </c>
      <c r="D2319" s="172" t="s">
        <v>2639</v>
      </c>
      <c r="E2319" s="172" t="s">
        <v>306</v>
      </c>
      <c r="F2319" s="171">
        <v>45107</v>
      </c>
      <c r="G2319" s="171">
        <v>45108</v>
      </c>
      <c r="H2319" s="173">
        <v>125000</v>
      </c>
      <c r="I2319" s="173">
        <v>150000</v>
      </c>
      <c r="J2319" s="172" t="s">
        <v>5910</v>
      </c>
      <c r="K2319" s="172" t="s">
        <v>5901</v>
      </c>
      <c r="L2319" s="169"/>
    </row>
    <row r="2320" spans="1:12" ht="42.75" customHeight="1">
      <c r="A2320" s="175">
        <f t="shared" si="39"/>
        <v>2320</v>
      </c>
      <c r="B2320" s="166">
        <v>45092</v>
      </c>
      <c r="C2320" s="167" t="s">
        <v>1535</v>
      </c>
      <c r="D2320" s="167" t="s">
        <v>4369</v>
      </c>
      <c r="E2320" s="167" t="s">
        <v>6372</v>
      </c>
      <c r="F2320" s="166">
        <v>45107</v>
      </c>
      <c r="G2320" s="166">
        <v>45108</v>
      </c>
      <c r="H2320" s="168">
        <v>205000</v>
      </c>
      <c r="I2320" s="168">
        <v>275000</v>
      </c>
      <c r="J2320" s="167" t="s">
        <v>4557</v>
      </c>
      <c r="K2320" s="167" t="s">
        <v>5901</v>
      </c>
      <c r="L2320" s="169"/>
    </row>
    <row r="2321" spans="1:12" ht="42.75" customHeight="1">
      <c r="A2321" s="175">
        <f t="shared" si="39"/>
        <v>2321</v>
      </c>
      <c r="B2321" s="171">
        <v>45092</v>
      </c>
      <c r="C2321" s="172" t="s">
        <v>387</v>
      </c>
      <c r="D2321" s="172" t="s">
        <v>492</v>
      </c>
      <c r="E2321" s="172" t="s">
        <v>493</v>
      </c>
      <c r="F2321" s="171">
        <v>45107</v>
      </c>
      <c r="G2321" s="171">
        <v>45108</v>
      </c>
      <c r="H2321" s="173">
        <v>35000</v>
      </c>
      <c r="I2321" s="173">
        <v>48000</v>
      </c>
      <c r="J2321" s="172" t="s">
        <v>5902</v>
      </c>
      <c r="K2321" s="172" t="s">
        <v>5901</v>
      </c>
      <c r="L2321" s="169"/>
    </row>
    <row r="2322" spans="1:12" ht="42.75" customHeight="1">
      <c r="A2322" s="175">
        <f t="shared" si="39"/>
        <v>2322</v>
      </c>
      <c r="B2322" s="166">
        <v>45092</v>
      </c>
      <c r="C2322" s="167" t="s">
        <v>1890</v>
      </c>
      <c r="D2322" s="167" t="s">
        <v>603</v>
      </c>
      <c r="E2322" s="167" t="s">
        <v>3649</v>
      </c>
      <c r="F2322" s="166">
        <v>45107</v>
      </c>
      <c r="G2322" s="166">
        <v>45107</v>
      </c>
      <c r="H2322" s="168">
        <v>60264</v>
      </c>
      <c r="I2322" s="168">
        <v>70000</v>
      </c>
      <c r="J2322" s="167" t="s">
        <v>5917</v>
      </c>
      <c r="K2322" s="167" t="s">
        <v>5901</v>
      </c>
      <c r="L2322" s="169"/>
    </row>
    <row r="2323" spans="1:12" ht="42.75" customHeight="1">
      <c r="A2323" s="175">
        <f t="shared" si="39"/>
        <v>2323</v>
      </c>
      <c r="B2323" s="171">
        <v>45092</v>
      </c>
      <c r="C2323" s="172" t="s">
        <v>1535</v>
      </c>
      <c r="D2323" s="172" t="s">
        <v>6373</v>
      </c>
      <c r="E2323" s="172" t="s">
        <v>4440</v>
      </c>
      <c r="F2323" s="171">
        <v>45107</v>
      </c>
      <c r="G2323" s="171">
        <v>45108</v>
      </c>
      <c r="H2323" s="173">
        <v>36000</v>
      </c>
      <c r="I2323" s="173">
        <v>50000</v>
      </c>
      <c r="J2323" s="172" t="s">
        <v>4557</v>
      </c>
      <c r="K2323" s="172" t="s">
        <v>5901</v>
      </c>
      <c r="L2323" s="169"/>
    </row>
    <row r="2324" spans="1:12" ht="42.75" customHeight="1">
      <c r="A2324" s="175">
        <f t="shared" si="39"/>
        <v>2324</v>
      </c>
      <c r="B2324" s="166">
        <v>45092</v>
      </c>
      <c r="C2324" s="167" t="s">
        <v>2703</v>
      </c>
      <c r="D2324" s="167" t="s">
        <v>1539</v>
      </c>
      <c r="E2324" s="167" t="s">
        <v>6374</v>
      </c>
      <c r="F2324" s="166">
        <v>45107</v>
      </c>
      <c r="G2324" s="166">
        <v>45107</v>
      </c>
      <c r="H2324" s="168">
        <v>51520.14</v>
      </c>
      <c r="I2324" s="168">
        <v>51520.14</v>
      </c>
      <c r="J2324" s="167" t="s">
        <v>5917</v>
      </c>
      <c r="K2324" s="167" t="s">
        <v>5901</v>
      </c>
      <c r="L2324" s="169"/>
    </row>
    <row r="2325" spans="1:12" ht="42.75" customHeight="1">
      <c r="A2325" s="175">
        <f t="shared" si="39"/>
        <v>2325</v>
      </c>
      <c r="B2325" s="171">
        <v>45092</v>
      </c>
      <c r="C2325" s="172" t="s">
        <v>2635</v>
      </c>
      <c r="D2325" s="172" t="s">
        <v>1228</v>
      </c>
      <c r="E2325" s="172" t="s">
        <v>347</v>
      </c>
      <c r="F2325" s="171">
        <v>45107</v>
      </c>
      <c r="G2325" s="171">
        <v>45108</v>
      </c>
      <c r="H2325" s="173">
        <v>125000</v>
      </c>
      <c r="I2325" s="173">
        <v>135000</v>
      </c>
      <c r="J2325" s="172" t="s">
        <v>5910</v>
      </c>
      <c r="K2325" s="172" t="s">
        <v>5901</v>
      </c>
      <c r="L2325" s="169"/>
    </row>
    <row r="2326" spans="1:12" ht="42.75" customHeight="1">
      <c r="A2326" s="175">
        <f t="shared" si="39"/>
        <v>2326</v>
      </c>
      <c r="B2326" s="166">
        <v>45092</v>
      </c>
      <c r="C2326" s="167" t="s">
        <v>1535</v>
      </c>
      <c r="D2326" s="167" t="s">
        <v>5203</v>
      </c>
      <c r="E2326" s="167" t="s">
        <v>6375</v>
      </c>
      <c r="F2326" s="166">
        <v>45107</v>
      </c>
      <c r="G2326" s="166">
        <v>45122</v>
      </c>
      <c r="H2326" s="168">
        <v>44000</v>
      </c>
      <c r="I2326" s="168">
        <v>88000</v>
      </c>
      <c r="J2326" s="167" t="s">
        <v>5910</v>
      </c>
      <c r="K2326" s="167" t="s">
        <v>5901</v>
      </c>
      <c r="L2326" s="169"/>
    </row>
    <row r="2327" spans="1:12" ht="42.75" customHeight="1">
      <c r="A2327" s="175">
        <f t="shared" ref="A2327:A2390" si="40">ROW(A2327)</f>
        <v>2327</v>
      </c>
      <c r="B2327" s="171">
        <v>45092</v>
      </c>
      <c r="C2327" s="172" t="s">
        <v>1535</v>
      </c>
      <c r="D2327" s="172" t="s">
        <v>154</v>
      </c>
      <c r="E2327" s="172" t="s">
        <v>29</v>
      </c>
      <c r="F2327" s="171">
        <v>45107</v>
      </c>
      <c r="G2327" s="171">
        <v>45108</v>
      </c>
      <c r="H2327" s="173">
        <v>27972</v>
      </c>
      <c r="I2327" s="173">
        <v>40000</v>
      </c>
      <c r="J2327" s="172" t="s">
        <v>4557</v>
      </c>
      <c r="K2327" s="172" t="s">
        <v>5901</v>
      </c>
      <c r="L2327" s="169"/>
    </row>
    <row r="2328" spans="1:12" ht="42.75" customHeight="1">
      <c r="A2328" s="175">
        <f t="shared" si="40"/>
        <v>2328</v>
      </c>
      <c r="B2328" s="166">
        <v>45092</v>
      </c>
      <c r="C2328" s="167" t="s">
        <v>1535</v>
      </c>
      <c r="D2328" s="167" t="s">
        <v>1277</v>
      </c>
      <c r="E2328" s="167" t="s">
        <v>1602</v>
      </c>
      <c r="F2328" s="166">
        <v>45107</v>
      </c>
      <c r="G2328" s="166">
        <v>45108</v>
      </c>
      <c r="H2328" s="168">
        <v>48000</v>
      </c>
      <c r="I2328" s="168">
        <v>68000</v>
      </c>
      <c r="J2328" s="167" t="s">
        <v>5910</v>
      </c>
      <c r="K2328" s="167" t="s">
        <v>5901</v>
      </c>
      <c r="L2328" s="169"/>
    </row>
    <row r="2329" spans="1:12" ht="42.75" customHeight="1">
      <c r="A2329" s="175">
        <f t="shared" si="40"/>
        <v>2329</v>
      </c>
      <c r="B2329" s="171">
        <v>45092</v>
      </c>
      <c r="C2329" s="172" t="s">
        <v>1535</v>
      </c>
      <c r="D2329" s="172" t="s">
        <v>5578</v>
      </c>
      <c r="E2329" s="172" t="s">
        <v>6367</v>
      </c>
      <c r="F2329" s="171">
        <v>45107</v>
      </c>
      <c r="G2329" s="171">
        <v>45108</v>
      </c>
      <c r="H2329" s="173">
        <v>25000</v>
      </c>
      <c r="I2329" s="173">
        <v>40000</v>
      </c>
      <c r="J2329" s="172" t="s">
        <v>4557</v>
      </c>
      <c r="K2329" s="172" t="s">
        <v>5901</v>
      </c>
      <c r="L2329" s="169"/>
    </row>
    <row r="2330" spans="1:12" ht="42.75" customHeight="1">
      <c r="A2330" s="175">
        <f t="shared" si="40"/>
        <v>2330</v>
      </c>
      <c r="B2330" s="166">
        <v>45092</v>
      </c>
      <c r="C2330" s="167" t="s">
        <v>1535</v>
      </c>
      <c r="D2330" s="167" t="s">
        <v>6376</v>
      </c>
      <c r="E2330" s="167" t="s">
        <v>527</v>
      </c>
      <c r="F2330" s="166">
        <v>45107</v>
      </c>
      <c r="G2330" s="166">
        <v>45108</v>
      </c>
      <c r="H2330" s="168">
        <v>26000</v>
      </c>
      <c r="I2330" s="168">
        <v>35000</v>
      </c>
      <c r="J2330" s="167" t="s">
        <v>4557</v>
      </c>
      <c r="K2330" s="167" t="s">
        <v>5901</v>
      </c>
      <c r="L2330" s="169"/>
    </row>
    <row r="2331" spans="1:12" ht="42.75" customHeight="1">
      <c r="A2331" s="175">
        <f t="shared" si="40"/>
        <v>2331</v>
      </c>
      <c r="B2331" s="171">
        <v>45092</v>
      </c>
      <c r="C2331" s="172" t="s">
        <v>1535</v>
      </c>
      <c r="D2331" s="172" t="s">
        <v>318</v>
      </c>
      <c r="E2331" s="172" t="s">
        <v>1621</v>
      </c>
      <c r="F2331" s="171">
        <v>45107</v>
      </c>
      <c r="G2331" s="171">
        <v>45108</v>
      </c>
      <c r="H2331" s="173">
        <v>85000</v>
      </c>
      <c r="I2331" s="173">
        <v>175000</v>
      </c>
      <c r="J2331" s="172" t="s">
        <v>5910</v>
      </c>
      <c r="K2331" s="172" t="s">
        <v>5901</v>
      </c>
      <c r="L2331" s="169"/>
    </row>
    <row r="2332" spans="1:12" ht="42.75" customHeight="1">
      <c r="A2332" s="175">
        <f t="shared" si="40"/>
        <v>2332</v>
      </c>
      <c r="B2332" s="166">
        <v>45092</v>
      </c>
      <c r="C2332" s="167" t="s">
        <v>243</v>
      </c>
      <c r="D2332" s="167" t="s">
        <v>355</v>
      </c>
      <c r="E2332" s="167" t="s">
        <v>6377</v>
      </c>
      <c r="F2332" s="166">
        <v>45107</v>
      </c>
      <c r="G2332" s="166">
        <v>45112</v>
      </c>
      <c r="H2332" s="168">
        <v>55000</v>
      </c>
      <c r="I2332" s="168">
        <v>65000</v>
      </c>
      <c r="J2332" s="167" t="s">
        <v>4557</v>
      </c>
      <c r="K2332" s="167" t="s">
        <v>5901</v>
      </c>
      <c r="L2332" s="169"/>
    </row>
    <row r="2333" spans="1:12" ht="42.75" customHeight="1">
      <c r="A2333" s="175">
        <f t="shared" si="40"/>
        <v>2333</v>
      </c>
      <c r="B2333" s="171">
        <v>45092</v>
      </c>
      <c r="C2333" s="172" t="s">
        <v>243</v>
      </c>
      <c r="D2333" s="172" t="s">
        <v>339</v>
      </c>
      <c r="E2333" s="172" t="s">
        <v>120</v>
      </c>
      <c r="F2333" s="171">
        <v>45110</v>
      </c>
      <c r="G2333" s="171">
        <v>45139</v>
      </c>
      <c r="H2333" s="173">
        <v>25000</v>
      </c>
      <c r="I2333" s="173">
        <v>40000</v>
      </c>
      <c r="J2333" s="172" t="s">
        <v>5910</v>
      </c>
      <c r="K2333" s="172" t="s">
        <v>5901</v>
      </c>
      <c r="L2333" s="169"/>
    </row>
    <row r="2334" spans="1:12" ht="42.75" customHeight="1">
      <c r="A2334" s="175">
        <f t="shared" si="40"/>
        <v>2334</v>
      </c>
      <c r="B2334" s="166">
        <v>45092</v>
      </c>
      <c r="C2334" s="167" t="s">
        <v>243</v>
      </c>
      <c r="D2334" s="167" t="s">
        <v>355</v>
      </c>
      <c r="E2334" s="167" t="s">
        <v>120</v>
      </c>
      <c r="F2334" s="166">
        <v>45110</v>
      </c>
      <c r="G2334" s="166">
        <v>45108</v>
      </c>
      <c r="H2334" s="168">
        <v>40000</v>
      </c>
      <c r="I2334" s="168">
        <v>60000</v>
      </c>
      <c r="J2334" s="167" t="s">
        <v>5910</v>
      </c>
      <c r="K2334" s="167" t="s">
        <v>5901</v>
      </c>
      <c r="L2334" s="169"/>
    </row>
    <row r="2335" spans="1:12" ht="42.75" customHeight="1">
      <c r="A2335" s="175">
        <f t="shared" si="40"/>
        <v>2335</v>
      </c>
      <c r="B2335" s="171">
        <v>45092</v>
      </c>
      <c r="C2335" s="172" t="s">
        <v>243</v>
      </c>
      <c r="D2335" s="172" t="s">
        <v>28</v>
      </c>
      <c r="E2335" s="172" t="s">
        <v>348</v>
      </c>
      <c r="F2335" s="171">
        <v>45110</v>
      </c>
      <c r="G2335" s="171">
        <v>45108</v>
      </c>
      <c r="H2335" s="173">
        <v>25000</v>
      </c>
      <c r="I2335" s="173">
        <v>30000</v>
      </c>
      <c r="J2335" s="172" t="s">
        <v>5910</v>
      </c>
      <c r="K2335" s="172" t="s">
        <v>5901</v>
      </c>
      <c r="L2335" s="169"/>
    </row>
    <row r="2336" spans="1:12" ht="42.75" customHeight="1">
      <c r="A2336" s="175">
        <f t="shared" si="40"/>
        <v>2336</v>
      </c>
      <c r="B2336" s="166">
        <v>45092</v>
      </c>
      <c r="C2336" s="167" t="s">
        <v>243</v>
      </c>
      <c r="D2336" s="167" t="s">
        <v>3214</v>
      </c>
      <c r="E2336" s="167" t="s">
        <v>298</v>
      </c>
      <c r="F2336" s="166">
        <v>45110</v>
      </c>
      <c r="G2336" s="166">
        <v>45108</v>
      </c>
      <c r="H2336" s="168">
        <v>80000</v>
      </c>
      <c r="I2336" s="168">
        <v>100000</v>
      </c>
      <c r="J2336" s="167" t="s">
        <v>5910</v>
      </c>
      <c r="K2336" s="167" t="s">
        <v>5901</v>
      </c>
      <c r="L2336" s="169"/>
    </row>
    <row r="2337" spans="1:12" ht="42.75" customHeight="1">
      <c r="A2337" s="175">
        <f t="shared" si="40"/>
        <v>2337</v>
      </c>
      <c r="B2337" s="171">
        <v>45092</v>
      </c>
      <c r="C2337" s="172" t="s">
        <v>243</v>
      </c>
      <c r="D2337" s="174" t="s">
        <v>375</v>
      </c>
      <c r="E2337" s="172" t="s">
        <v>6378</v>
      </c>
      <c r="F2337" s="171">
        <v>45110</v>
      </c>
      <c r="G2337" s="171">
        <v>45108</v>
      </c>
      <c r="H2337" s="173">
        <v>40000</v>
      </c>
      <c r="I2337" s="173">
        <v>60000</v>
      </c>
      <c r="J2337" s="172" t="s">
        <v>5910</v>
      </c>
      <c r="K2337" s="172" t="s">
        <v>5901</v>
      </c>
      <c r="L2337" s="169"/>
    </row>
    <row r="2338" spans="1:12" ht="42.75" customHeight="1">
      <c r="A2338" s="175">
        <f t="shared" si="40"/>
        <v>2338</v>
      </c>
      <c r="B2338" s="166">
        <v>45092</v>
      </c>
      <c r="C2338" s="167" t="s">
        <v>243</v>
      </c>
      <c r="D2338" s="167" t="s">
        <v>6379</v>
      </c>
      <c r="E2338" s="167" t="s">
        <v>348</v>
      </c>
      <c r="F2338" s="166">
        <v>45110</v>
      </c>
      <c r="G2338" s="166">
        <v>45108</v>
      </c>
      <c r="H2338" s="168">
        <v>70000</v>
      </c>
      <c r="I2338" s="168">
        <v>90000</v>
      </c>
      <c r="J2338" s="167" t="s">
        <v>5910</v>
      </c>
      <c r="K2338" s="167" t="s">
        <v>5901</v>
      </c>
      <c r="L2338" s="169"/>
    </row>
    <row r="2339" spans="1:12" ht="42.75" customHeight="1">
      <c r="A2339" s="175">
        <f t="shared" si="40"/>
        <v>2339</v>
      </c>
      <c r="B2339" s="171">
        <v>45092</v>
      </c>
      <c r="C2339" s="172" t="s">
        <v>243</v>
      </c>
      <c r="D2339" s="172" t="s">
        <v>248</v>
      </c>
      <c r="E2339" s="172" t="s">
        <v>120</v>
      </c>
      <c r="F2339" s="171">
        <v>45110</v>
      </c>
      <c r="G2339" s="171">
        <v>45108</v>
      </c>
      <c r="H2339" s="173">
        <v>250000</v>
      </c>
      <c r="I2339" s="173">
        <v>275000</v>
      </c>
      <c r="J2339" s="172" t="s">
        <v>5910</v>
      </c>
      <c r="K2339" s="172" t="s">
        <v>5901</v>
      </c>
      <c r="L2339" s="169"/>
    </row>
    <row r="2340" spans="1:12" ht="42.75" customHeight="1">
      <c r="A2340" s="175">
        <f t="shared" si="40"/>
        <v>2340</v>
      </c>
      <c r="B2340" s="166">
        <v>45092</v>
      </c>
      <c r="C2340" s="167" t="s">
        <v>243</v>
      </c>
      <c r="D2340" s="167" t="s">
        <v>329</v>
      </c>
      <c r="E2340" s="167" t="s">
        <v>6380</v>
      </c>
      <c r="F2340" s="166">
        <v>45110</v>
      </c>
      <c r="G2340" s="166">
        <v>45108</v>
      </c>
      <c r="H2340" s="168">
        <v>25000</v>
      </c>
      <c r="I2340" s="168">
        <v>35000</v>
      </c>
      <c r="J2340" s="167" t="s">
        <v>5902</v>
      </c>
      <c r="K2340" s="167" t="s">
        <v>5901</v>
      </c>
      <c r="L2340" s="169"/>
    </row>
    <row r="2341" spans="1:12" ht="42.75" customHeight="1">
      <c r="A2341" s="175">
        <f t="shared" si="40"/>
        <v>2341</v>
      </c>
      <c r="B2341" s="171">
        <v>45092</v>
      </c>
      <c r="C2341" s="172" t="s">
        <v>3418</v>
      </c>
      <c r="D2341" s="172" t="s">
        <v>192</v>
      </c>
      <c r="E2341" s="172" t="s">
        <v>180</v>
      </c>
      <c r="F2341" s="171">
        <v>45110</v>
      </c>
      <c r="G2341" s="171">
        <v>45108</v>
      </c>
      <c r="H2341" s="173">
        <v>240000</v>
      </c>
      <c r="I2341" s="173">
        <v>280000</v>
      </c>
      <c r="J2341" s="172" t="s">
        <v>5910</v>
      </c>
      <c r="K2341" s="172" t="s">
        <v>5901</v>
      </c>
      <c r="L2341" s="169"/>
    </row>
    <row r="2342" spans="1:12" ht="42.75" customHeight="1">
      <c r="A2342" s="175">
        <f t="shared" si="40"/>
        <v>2342</v>
      </c>
      <c r="B2342" s="166">
        <v>45092</v>
      </c>
      <c r="C2342" s="167" t="s">
        <v>3418</v>
      </c>
      <c r="D2342" s="167" t="s">
        <v>76</v>
      </c>
      <c r="E2342" s="167" t="s">
        <v>364</v>
      </c>
      <c r="F2342" s="166">
        <v>45110</v>
      </c>
      <c r="G2342" s="166">
        <v>45108</v>
      </c>
      <c r="H2342" s="168">
        <v>125000</v>
      </c>
      <c r="I2342" s="168">
        <v>150000</v>
      </c>
      <c r="J2342" s="167" t="s">
        <v>5910</v>
      </c>
      <c r="K2342" s="167" t="s">
        <v>5901</v>
      </c>
      <c r="L2342" s="169"/>
    </row>
    <row r="2343" spans="1:12" ht="42.75" customHeight="1">
      <c r="A2343" s="175">
        <f t="shared" si="40"/>
        <v>2343</v>
      </c>
      <c r="B2343" s="171">
        <v>45092</v>
      </c>
      <c r="C2343" s="172" t="s">
        <v>3418</v>
      </c>
      <c r="D2343" s="172" t="s">
        <v>3449</v>
      </c>
      <c r="E2343" s="172" t="s">
        <v>120</v>
      </c>
      <c r="F2343" s="171">
        <v>45110</v>
      </c>
      <c r="G2343" s="171">
        <v>45108</v>
      </c>
      <c r="H2343" s="173">
        <v>25000</v>
      </c>
      <c r="I2343" s="173">
        <v>50000</v>
      </c>
      <c r="J2343" s="172" t="s">
        <v>5910</v>
      </c>
      <c r="K2343" s="172" t="s">
        <v>5901</v>
      </c>
      <c r="L2343" s="169"/>
    </row>
    <row r="2344" spans="1:12" ht="42.75" customHeight="1">
      <c r="A2344" s="175">
        <f t="shared" si="40"/>
        <v>2344</v>
      </c>
      <c r="B2344" s="166">
        <v>45092</v>
      </c>
      <c r="C2344" s="167" t="s">
        <v>3418</v>
      </c>
      <c r="D2344" s="167" t="s">
        <v>62</v>
      </c>
      <c r="E2344" s="167" t="s">
        <v>746</v>
      </c>
      <c r="F2344" s="166">
        <v>45110</v>
      </c>
      <c r="G2344" s="166">
        <v>45108</v>
      </c>
      <c r="H2344" s="168">
        <v>400000</v>
      </c>
      <c r="I2344" s="168">
        <v>500000</v>
      </c>
      <c r="J2344" s="167" t="s">
        <v>5910</v>
      </c>
      <c r="K2344" s="167" t="s">
        <v>5901</v>
      </c>
      <c r="L2344" s="169"/>
    </row>
    <row r="2345" spans="1:12" ht="42.75" customHeight="1">
      <c r="A2345" s="175">
        <f t="shared" si="40"/>
        <v>2345</v>
      </c>
      <c r="B2345" s="171">
        <v>45092</v>
      </c>
      <c r="C2345" s="172" t="s">
        <v>3418</v>
      </c>
      <c r="D2345" s="172" t="s">
        <v>35</v>
      </c>
      <c r="E2345" s="172" t="s">
        <v>5704</v>
      </c>
      <c r="F2345" s="171">
        <v>45110</v>
      </c>
      <c r="G2345" s="171">
        <v>45108</v>
      </c>
      <c r="H2345" s="173">
        <v>175000</v>
      </c>
      <c r="I2345" s="173">
        <v>200000</v>
      </c>
      <c r="J2345" s="172" t="s">
        <v>5902</v>
      </c>
      <c r="K2345" s="172" t="s">
        <v>5901</v>
      </c>
      <c r="L2345" s="169"/>
    </row>
    <row r="2346" spans="1:12" ht="42.75" customHeight="1">
      <c r="A2346" s="175">
        <f t="shared" si="40"/>
        <v>2346</v>
      </c>
      <c r="B2346" s="166">
        <v>45092</v>
      </c>
      <c r="C2346" s="167" t="s">
        <v>3418</v>
      </c>
      <c r="D2346" s="167" t="s">
        <v>5119</v>
      </c>
      <c r="E2346" s="167" t="s">
        <v>6381</v>
      </c>
      <c r="F2346" s="166">
        <v>45110</v>
      </c>
      <c r="G2346" s="166">
        <v>45108</v>
      </c>
      <c r="H2346" s="168">
        <v>45000</v>
      </c>
      <c r="I2346" s="168">
        <v>55000</v>
      </c>
      <c r="J2346" s="167" t="s">
        <v>5902</v>
      </c>
      <c r="K2346" s="167" t="s">
        <v>5901</v>
      </c>
      <c r="L2346" s="169"/>
    </row>
    <row r="2347" spans="1:12" ht="42.75" customHeight="1">
      <c r="A2347" s="175">
        <f t="shared" si="40"/>
        <v>2347</v>
      </c>
      <c r="B2347" s="171">
        <v>45092</v>
      </c>
      <c r="C2347" s="172" t="s">
        <v>3838</v>
      </c>
      <c r="D2347" s="172" t="s">
        <v>5601</v>
      </c>
      <c r="E2347" s="172" t="s">
        <v>6382</v>
      </c>
      <c r="F2347" s="171">
        <v>45110</v>
      </c>
      <c r="G2347" s="171">
        <v>45108</v>
      </c>
      <c r="H2347" s="173">
        <v>25000</v>
      </c>
      <c r="I2347" s="173">
        <v>50000</v>
      </c>
      <c r="J2347" s="172" t="s">
        <v>5910</v>
      </c>
      <c r="K2347" s="172" t="s">
        <v>5901</v>
      </c>
      <c r="L2347" s="169"/>
    </row>
    <row r="2348" spans="1:12" ht="42.75" customHeight="1">
      <c r="A2348" s="175">
        <f t="shared" si="40"/>
        <v>2348</v>
      </c>
      <c r="B2348" s="166">
        <v>45092</v>
      </c>
      <c r="C2348" s="167" t="s">
        <v>1812</v>
      </c>
      <c r="D2348" s="167" t="s">
        <v>765</v>
      </c>
      <c r="E2348" s="167" t="s">
        <v>6383</v>
      </c>
      <c r="F2348" s="166">
        <v>45110</v>
      </c>
      <c r="G2348" s="166">
        <v>45139</v>
      </c>
      <c r="H2348" s="168">
        <v>25000</v>
      </c>
      <c r="I2348" s="168">
        <v>950000</v>
      </c>
      <c r="J2348" s="167" t="s">
        <v>4557</v>
      </c>
      <c r="K2348" s="167" t="s">
        <v>5901</v>
      </c>
      <c r="L2348" s="169"/>
    </row>
    <row r="2349" spans="1:12" ht="42.75" customHeight="1">
      <c r="A2349" s="175">
        <f t="shared" si="40"/>
        <v>2349</v>
      </c>
      <c r="B2349" s="171">
        <v>45093</v>
      </c>
      <c r="C2349" s="172" t="s">
        <v>2334</v>
      </c>
      <c r="D2349" s="172" t="s">
        <v>2343</v>
      </c>
      <c r="E2349" s="172" t="s">
        <v>4940</v>
      </c>
      <c r="F2349" s="171">
        <v>45110</v>
      </c>
      <c r="G2349" s="171">
        <v>45108</v>
      </c>
      <c r="H2349" s="173">
        <v>1292730</v>
      </c>
      <c r="I2349" s="173">
        <v>1292730</v>
      </c>
      <c r="J2349" s="172" t="s">
        <v>5902</v>
      </c>
      <c r="K2349" s="172" t="s">
        <v>6006</v>
      </c>
      <c r="L2349" s="169"/>
    </row>
    <row r="2350" spans="1:12" ht="42.75" customHeight="1">
      <c r="A2350" s="175">
        <f t="shared" si="40"/>
        <v>2350</v>
      </c>
      <c r="B2350" s="166">
        <v>45093</v>
      </c>
      <c r="C2350" s="167" t="s">
        <v>2334</v>
      </c>
      <c r="D2350" s="167" t="s">
        <v>5278</v>
      </c>
      <c r="E2350" s="167" t="s">
        <v>198</v>
      </c>
      <c r="F2350" s="166">
        <v>45110</v>
      </c>
      <c r="G2350" s="166">
        <v>45108</v>
      </c>
      <c r="H2350" s="168">
        <v>30000</v>
      </c>
      <c r="I2350" s="168">
        <v>40000</v>
      </c>
      <c r="J2350" s="167" t="s">
        <v>5921</v>
      </c>
      <c r="K2350" s="167" t="s">
        <v>5901</v>
      </c>
      <c r="L2350" s="169"/>
    </row>
    <row r="2351" spans="1:12" ht="42.75" customHeight="1">
      <c r="A2351" s="175">
        <f t="shared" si="40"/>
        <v>2351</v>
      </c>
      <c r="B2351" s="171">
        <v>45093</v>
      </c>
      <c r="C2351" s="172" t="s">
        <v>2601</v>
      </c>
      <c r="D2351" s="172" t="s">
        <v>76</v>
      </c>
      <c r="E2351" s="172" t="s">
        <v>4691</v>
      </c>
      <c r="F2351" s="171">
        <v>45110</v>
      </c>
      <c r="G2351" s="171">
        <v>45108</v>
      </c>
      <c r="H2351" s="173">
        <v>25000</v>
      </c>
      <c r="I2351" s="173">
        <v>60000</v>
      </c>
      <c r="J2351" s="172" t="s">
        <v>5910</v>
      </c>
      <c r="K2351" s="172" t="s">
        <v>5901</v>
      </c>
      <c r="L2351" s="169"/>
    </row>
    <row r="2352" spans="1:12" ht="42.75" customHeight="1">
      <c r="A2352" s="175">
        <f t="shared" si="40"/>
        <v>2352</v>
      </c>
      <c r="B2352" s="166">
        <v>45093</v>
      </c>
      <c r="C2352" s="167" t="s">
        <v>2601</v>
      </c>
      <c r="D2352" s="167" t="s">
        <v>747</v>
      </c>
      <c r="E2352" s="167" t="s">
        <v>451</v>
      </c>
      <c r="F2352" s="166">
        <v>45110</v>
      </c>
      <c r="G2352" s="166">
        <v>45139</v>
      </c>
      <c r="H2352" s="168">
        <v>200000</v>
      </c>
      <c r="I2352" s="168">
        <v>205000</v>
      </c>
      <c r="J2352" s="167" t="s">
        <v>5910</v>
      </c>
      <c r="K2352" s="167" t="s">
        <v>5901</v>
      </c>
      <c r="L2352" s="169"/>
    </row>
    <row r="2353" spans="1:12" ht="42.75" customHeight="1">
      <c r="A2353" s="175">
        <f t="shared" si="40"/>
        <v>2353</v>
      </c>
      <c r="B2353" s="171">
        <v>45093</v>
      </c>
      <c r="C2353" s="172" t="s">
        <v>2601</v>
      </c>
      <c r="D2353" s="172" t="s">
        <v>31</v>
      </c>
      <c r="E2353" s="172" t="s">
        <v>6384</v>
      </c>
      <c r="F2353" s="171">
        <v>45110</v>
      </c>
      <c r="G2353" s="171">
        <v>45108</v>
      </c>
      <c r="H2353" s="173">
        <v>25200</v>
      </c>
      <c r="I2353" s="173">
        <v>30000</v>
      </c>
      <c r="J2353" s="172" t="s">
        <v>5910</v>
      </c>
      <c r="K2353" s="172" t="s">
        <v>5901</v>
      </c>
      <c r="L2353" s="169"/>
    </row>
    <row r="2354" spans="1:12" ht="42.75" customHeight="1">
      <c r="A2354" s="175">
        <f t="shared" si="40"/>
        <v>2354</v>
      </c>
      <c r="B2354" s="166">
        <v>45093</v>
      </c>
      <c r="C2354" s="167" t="s">
        <v>91</v>
      </c>
      <c r="D2354" s="167" t="s">
        <v>123</v>
      </c>
      <c r="E2354" s="167" t="s">
        <v>6385</v>
      </c>
      <c r="F2354" s="166">
        <v>45110</v>
      </c>
      <c r="G2354" s="166">
        <v>44378</v>
      </c>
      <c r="H2354" s="168">
        <v>769700</v>
      </c>
      <c r="I2354" s="168">
        <v>770834.9</v>
      </c>
      <c r="J2354" s="167" t="s">
        <v>5910</v>
      </c>
      <c r="K2354" s="167" t="s">
        <v>5901</v>
      </c>
      <c r="L2354" s="169"/>
    </row>
    <row r="2355" spans="1:12" ht="42.75" customHeight="1">
      <c r="A2355" s="175">
        <f t="shared" si="40"/>
        <v>2355</v>
      </c>
      <c r="B2355" s="171">
        <v>45093</v>
      </c>
      <c r="C2355" s="172" t="s">
        <v>91</v>
      </c>
      <c r="D2355" s="172" t="s">
        <v>123</v>
      </c>
      <c r="E2355" s="172" t="s">
        <v>6385</v>
      </c>
      <c r="F2355" s="171">
        <v>45110</v>
      </c>
      <c r="G2355" s="171">
        <v>44743</v>
      </c>
      <c r="H2355" s="173">
        <v>770834.9</v>
      </c>
      <c r="I2355" s="173">
        <v>850000</v>
      </c>
      <c r="J2355" s="172" t="s">
        <v>5910</v>
      </c>
      <c r="K2355" s="172" t="s">
        <v>5901</v>
      </c>
      <c r="L2355" s="169"/>
    </row>
    <row r="2356" spans="1:12" ht="42.75" customHeight="1">
      <c r="A2356" s="175">
        <f t="shared" si="40"/>
        <v>2356</v>
      </c>
      <c r="B2356" s="166">
        <v>45093</v>
      </c>
      <c r="C2356" s="167" t="s">
        <v>91</v>
      </c>
      <c r="D2356" s="167" t="s">
        <v>6386</v>
      </c>
      <c r="E2356" s="167" t="s">
        <v>6387</v>
      </c>
      <c r="F2356" s="166">
        <v>45110</v>
      </c>
      <c r="G2356" s="166">
        <v>44378</v>
      </c>
      <c r="H2356" s="168">
        <v>421393.65</v>
      </c>
      <c r="I2356" s="168">
        <v>450000</v>
      </c>
      <c r="J2356" s="167" t="s">
        <v>5906</v>
      </c>
      <c r="K2356" s="167" t="s">
        <v>5901</v>
      </c>
      <c r="L2356" s="169"/>
    </row>
    <row r="2357" spans="1:12" ht="42.75" customHeight="1">
      <c r="A2357" s="175">
        <f t="shared" si="40"/>
        <v>2357</v>
      </c>
      <c r="B2357" s="171">
        <v>45093</v>
      </c>
      <c r="C2357" s="172" t="s">
        <v>91</v>
      </c>
      <c r="D2357" s="172" t="s">
        <v>4769</v>
      </c>
      <c r="E2357" s="172" t="s">
        <v>6388</v>
      </c>
      <c r="F2357" s="171">
        <v>45110</v>
      </c>
      <c r="G2357" s="171">
        <v>44530</v>
      </c>
      <c r="H2357" s="173">
        <v>27432</v>
      </c>
      <c r="I2357" s="173">
        <v>40000</v>
      </c>
      <c r="J2357" s="172" t="s">
        <v>5904</v>
      </c>
      <c r="K2357" s="172" t="s">
        <v>5901</v>
      </c>
      <c r="L2357" s="169"/>
    </row>
    <row r="2358" spans="1:12" ht="42.75" customHeight="1">
      <c r="A2358" s="175">
        <f t="shared" si="40"/>
        <v>2358</v>
      </c>
      <c r="B2358" s="166">
        <v>45093</v>
      </c>
      <c r="C2358" s="167" t="s">
        <v>91</v>
      </c>
      <c r="D2358" s="167" t="s">
        <v>121</v>
      </c>
      <c r="E2358" s="167" t="s">
        <v>6389</v>
      </c>
      <c r="F2358" s="166">
        <v>45110</v>
      </c>
      <c r="G2358" s="166">
        <v>44378</v>
      </c>
      <c r="H2358" s="168">
        <v>143409</v>
      </c>
      <c r="I2358" s="168">
        <v>180000</v>
      </c>
      <c r="J2358" s="167" t="s">
        <v>5910</v>
      </c>
      <c r="K2358" s="167" t="s">
        <v>5901</v>
      </c>
      <c r="L2358" s="169"/>
    </row>
    <row r="2359" spans="1:12" ht="42.75" customHeight="1">
      <c r="A2359" s="175">
        <f t="shared" si="40"/>
        <v>2359</v>
      </c>
      <c r="B2359" s="171">
        <v>45093</v>
      </c>
      <c r="C2359" s="172" t="s">
        <v>91</v>
      </c>
      <c r="D2359" s="172" t="s">
        <v>121</v>
      </c>
      <c r="E2359" s="172" t="s">
        <v>6389</v>
      </c>
      <c r="F2359" s="171">
        <v>45110</v>
      </c>
      <c r="G2359" s="171">
        <v>44743</v>
      </c>
      <c r="H2359" s="173">
        <v>143409</v>
      </c>
      <c r="I2359" s="173">
        <v>180000</v>
      </c>
      <c r="J2359" s="172" t="s">
        <v>5910</v>
      </c>
      <c r="K2359" s="172" t="s">
        <v>5901</v>
      </c>
      <c r="L2359" s="169"/>
    </row>
    <row r="2360" spans="1:12" ht="42.75" customHeight="1">
      <c r="A2360" s="175">
        <f t="shared" si="40"/>
        <v>2360</v>
      </c>
      <c r="B2360" s="166">
        <v>45093</v>
      </c>
      <c r="C2360" s="167" t="s">
        <v>91</v>
      </c>
      <c r="D2360" s="167" t="s">
        <v>97</v>
      </c>
      <c r="E2360" s="167" t="s">
        <v>6390</v>
      </c>
      <c r="F2360" s="166">
        <v>45110</v>
      </c>
      <c r="G2360" s="166">
        <v>44378</v>
      </c>
      <c r="H2360" s="168">
        <v>1257391</v>
      </c>
      <c r="I2360" s="168">
        <v>1357391</v>
      </c>
      <c r="J2360" s="167" t="s">
        <v>5902</v>
      </c>
      <c r="K2360" s="167" t="s">
        <v>5901</v>
      </c>
      <c r="L2360" s="169"/>
    </row>
    <row r="2361" spans="1:12" ht="42.75" customHeight="1">
      <c r="A2361" s="175">
        <f t="shared" si="40"/>
        <v>2361</v>
      </c>
      <c r="B2361" s="171">
        <v>45093</v>
      </c>
      <c r="C2361" s="172" t="s">
        <v>91</v>
      </c>
      <c r="D2361" s="172" t="s">
        <v>97</v>
      </c>
      <c r="E2361" s="172" t="s">
        <v>6390</v>
      </c>
      <c r="F2361" s="171">
        <v>45110</v>
      </c>
      <c r="G2361" s="171">
        <v>44743</v>
      </c>
      <c r="H2361" s="173">
        <v>1257391</v>
      </c>
      <c r="I2361" s="173">
        <v>1357391</v>
      </c>
      <c r="J2361" s="172" t="s">
        <v>5902</v>
      </c>
      <c r="K2361" s="172" t="s">
        <v>5901</v>
      </c>
      <c r="L2361" s="169"/>
    </row>
    <row r="2362" spans="1:12" ht="42.75" customHeight="1">
      <c r="A2362" s="175">
        <f t="shared" si="40"/>
        <v>2362</v>
      </c>
      <c r="B2362" s="166">
        <v>45093</v>
      </c>
      <c r="C2362" s="167" t="s">
        <v>91</v>
      </c>
      <c r="D2362" s="167" t="s">
        <v>129</v>
      </c>
      <c r="E2362" s="167" t="s">
        <v>3286</v>
      </c>
      <c r="F2362" s="166">
        <v>45110</v>
      </c>
      <c r="G2362" s="166">
        <v>44378</v>
      </c>
      <c r="H2362" s="168">
        <v>59071</v>
      </c>
      <c r="I2362" s="168">
        <v>70000</v>
      </c>
      <c r="J2362" s="167" t="s">
        <v>5910</v>
      </c>
      <c r="K2362" s="167" t="s">
        <v>5901</v>
      </c>
      <c r="L2362" s="169"/>
    </row>
    <row r="2363" spans="1:12" ht="42.75" customHeight="1">
      <c r="A2363" s="175">
        <f t="shared" si="40"/>
        <v>2363</v>
      </c>
      <c r="B2363" s="171">
        <v>45093</v>
      </c>
      <c r="C2363" s="172" t="s">
        <v>91</v>
      </c>
      <c r="D2363" s="172" t="s">
        <v>129</v>
      </c>
      <c r="E2363" s="172" t="s">
        <v>3286</v>
      </c>
      <c r="F2363" s="171">
        <v>45110</v>
      </c>
      <c r="G2363" s="171">
        <v>44743</v>
      </c>
      <c r="H2363" s="173">
        <v>59071</v>
      </c>
      <c r="I2363" s="173">
        <v>70000</v>
      </c>
      <c r="J2363" s="172" t="s">
        <v>5910</v>
      </c>
      <c r="K2363" s="172" t="s">
        <v>5901</v>
      </c>
      <c r="L2363" s="169"/>
    </row>
    <row r="2364" spans="1:12" ht="42.75" customHeight="1">
      <c r="A2364" s="175">
        <f t="shared" si="40"/>
        <v>2364</v>
      </c>
      <c r="B2364" s="166">
        <v>45093</v>
      </c>
      <c r="C2364" s="167" t="s">
        <v>91</v>
      </c>
      <c r="D2364" s="167" t="s">
        <v>151</v>
      </c>
      <c r="E2364" s="167" t="s">
        <v>6391</v>
      </c>
      <c r="F2364" s="166">
        <v>45110</v>
      </c>
      <c r="G2364" s="166">
        <v>44378</v>
      </c>
      <c r="H2364" s="168">
        <v>83100</v>
      </c>
      <c r="I2364" s="168">
        <v>93100</v>
      </c>
      <c r="J2364" s="167" t="s">
        <v>5910</v>
      </c>
      <c r="K2364" s="167" t="s">
        <v>5901</v>
      </c>
      <c r="L2364" s="169"/>
    </row>
    <row r="2365" spans="1:12" ht="42.75" customHeight="1">
      <c r="A2365" s="175">
        <f t="shared" si="40"/>
        <v>2365</v>
      </c>
      <c r="B2365" s="171">
        <v>45093</v>
      </c>
      <c r="C2365" s="172" t="s">
        <v>1665</v>
      </c>
      <c r="D2365" s="172" t="s">
        <v>6392</v>
      </c>
      <c r="E2365" s="172" t="s">
        <v>6393</v>
      </c>
      <c r="F2365" s="171">
        <v>45110</v>
      </c>
      <c r="G2365" s="171">
        <v>45110</v>
      </c>
      <c r="H2365" s="173">
        <v>60000</v>
      </c>
      <c r="I2365" s="173">
        <v>70000</v>
      </c>
      <c r="J2365" s="172" t="s">
        <v>4557</v>
      </c>
      <c r="K2365" s="172" t="s">
        <v>5901</v>
      </c>
      <c r="L2365" s="169"/>
    </row>
    <row r="2366" spans="1:12" ht="42.75" customHeight="1">
      <c r="A2366" s="175">
        <f t="shared" si="40"/>
        <v>2366</v>
      </c>
      <c r="B2366" s="166">
        <v>45093</v>
      </c>
      <c r="C2366" s="167" t="s">
        <v>2601</v>
      </c>
      <c r="D2366" s="167" t="s">
        <v>1863</v>
      </c>
      <c r="E2366" s="167" t="s">
        <v>6394</v>
      </c>
      <c r="F2366" s="166">
        <v>45110</v>
      </c>
      <c r="G2366" s="166">
        <v>45111</v>
      </c>
      <c r="H2366" s="168">
        <v>25000</v>
      </c>
      <c r="I2366" s="168">
        <v>30000</v>
      </c>
      <c r="J2366" s="167" t="s">
        <v>5902</v>
      </c>
      <c r="K2366" s="167" t="s">
        <v>5901</v>
      </c>
      <c r="L2366" s="169"/>
    </row>
    <row r="2367" spans="1:12" ht="42.75" customHeight="1">
      <c r="A2367" s="175">
        <f t="shared" si="40"/>
        <v>2367</v>
      </c>
      <c r="B2367" s="171">
        <v>45093</v>
      </c>
      <c r="C2367" s="172" t="s">
        <v>1276</v>
      </c>
      <c r="D2367" s="172" t="s">
        <v>5186</v>
      </c>
      <c r="E2367" s="172" t="s">
        <v>6395</v>
      </c>
      <c r="F2367" s="171">
        <v>45110</v>
      </c>
      <c r="G2367" s="171">
        <v>44767</v>
      </c>
      <c r="H2367" s="173">
        <v>25000</v>
      </c>
      <c r="I2367" s="173">
        <v>50000</v>
      </c>
      <c r="J2367" s="172" t="s">
        <v>5906</v>
      </c>
      <c r="K2367" s="172" t="s">
        <v>5901</v>
      </c>
      <c r="L2367" s="169"/>
    </row>
    <row r="2368" spans="1:12" ht="42.75" customHeight="1">
      <c r="A2368" s="175">
        <f t="shared" si="40"/>
        <v>2368</v>
      </c>
      <c r="B2368" s="166">
        <v>45093</v>
      </c>
      <c r="C2368" s="167" t="s">
        <v>1276</v>
      </c>
      <c r="D2368" s="167" t="s">
        <v>5186</v>
      </c>
      <c r="E2368" s="167" t="s">
        <v>6395</v>
      </c>
      <c r="F2368" s="166">
        <v>45110</v>
      </c>
      <c r="G2368" s="166">
        <v>45110</v>
      </c>
      <c r="H2368" s="168">
        <v>25000</v>
      </c>
      <c r="I2368" s="168">
        <v>50000</v>
      </c>
      <c r="J2368" s="167" t="s">
        <v>5910</v>
      </c>
      <c r="K2368" s="167" t="s">
        <v>5901</v>
      </c>
      <c r="L2368" s="169"/>
    </row>
    <row r="2369" spans="1:12" ht="42.75" customHeight="1">
      <c r="A2369" s="175">
        <f t="shared" si="40"/>
        <v>2369</v>
      </c>
      <c r="B2369" s="171">
        <v>45093</v>
      </c>
      <c r="C2369" s="172" t="s">
        <v>1400</v>
      </c>
      <c r="D2369" s="172" t="s">
        <v>2020</v>
      </c>
      <c r="E2369" s="172" t="s">
        <v>515</v>
      </c>
      <c r="F2369" s="171">
        <v>45110</v>
      </c>
      <c r="G2369" s="171">
        <v>45108</v>
      </c>
      <c r="H2369" s="173">
        <v>25000</v>
      </c>
      <c r="I2369" s="173">
        <v>65000</v>
      </c>
      <c r="J2369" s="172" t="s">
        <v>5910</v>
      </c>
      <c r="K2369" s="172" t="s">
        <v>5901</v>
      </c>
      <c r="L2369" s="169"/>
    </row>
    <row r="2370" spans="1:12" ht="42.75" customHeight="1">
      <c r="A2370" s="175">
        <f t="shared" si="40"/>
        <v>2370</v>
      </c>
      <c r="B2370" s="166">
        <v>45093</v>
      </c>
      <c r="C2370" s="167" t="s">
        <v>1400</v>
      </c>
      <c r="D2370" s="167" t="s">
        <v>1502</v>
      </c>
      <c r="E2370" s="167" t="s">
        <v>515</v>
      </c>
      <c r="F2370" s="166">
        <v>45110</v>
      </c>
      <c r="G2370" s="166">
        <v>45108</v>
      </c>
      <c r="H2370" s="168">
        <v>25000</v>
      </c>
      <c r="I2370" s="168">
        <v>65000</v>
      </c>
      <c r="J2370" s="167" t="s">
        <v>5910</v>
      </c>
      <c r="K2370" s="167" t="s">
        <v>5901</v>
      </c>
      <c r="L2370" s="169"/>
    </row>
    <row r="2371" spans="1:12" ht="42.75" customHeight="1">
      <c r="A2371" s="175">
        <f t="shared" si="40"/>
        <v>2371</v>
      </c>
      <c r="B2371" s="171">
        <v>45093</v>
      </c>
      <c r="C2371" s="172" t="s">
        <v>1400</v>
      </c>
      <c r="D2371" s="172" t="s">
        <v>6396</v>
      </c>
      <c r="E2371" s="172" t="s">
        <v>6397</v>
      </c>
      <c r="F2371" s="171">
        <v>45110</v>
      </c>
      <c r="G2371" s="171">
        <v>45108</v>
      </c>
      <c r="H2371" s="173">
        <v>50000</v>
      </c>
      <c r="I2371" s="173">
        <v>96000</v>
      </c>
      <c r="J2371" s="172" t="s">
        <v>5921</v>
      </c>
      <c r="K2371" s="172" t="s">
        <v>5901</v>
      </c>
      <c r="L2371" s="169"/>
    </row>
    <row r="2372" spans="1:12" ht="42.75" customHeight="1">
      <c r="A2372" s="175">
        <f t="shared" si="40"/>
        <v>2372</v>
      </c>
      <c r="B2372" s="166">
        <v>45093</v>
      </c>
      <c r="C2372" s="167" t="s">
        <v>1400</v>
      </c>
      <c r="D2372" s="167" t="s">
        <v>603</v>
      </c>
      <c r="E2372" s="167" t="s">
        <v>6398</v>
      </c>
      <c r="F2372" s="166">
        <v>45110</v>
      </c>
      <c r="G2372" s="166">
        <v>45199</v>
      </c>
      <c r="H2372" s="168">
        <v>29000</v>
      </c>
      <c r="I2372" s="168">
        <v>85356</v>
      </c>
      <c r="J2372" s="167" t="s">
        <v>5921</v>
      </c>
      <c r="K2372" s="167" t="s">
        <v>5901</v>
      </c>
      <c r="L2372" s="169"/>
    </row>
    <row r="2373" spans="1:12" ht="42.75" customHeight="1">
      <c r="A2373" s="175">
        <f t="shared" si="40"/>
        <v>2373</v>
      </c>
      <c r="B2373" s="171">
        <v>45093</v>
      </c>
      <c r="C2373" s="172" t="s">
        <v>1400</v>
      </c>
      <c r="D2373" s="172" t="s">
        <v>192</v>
      </c>
      <c r="E2373" s="172" t="s">
        <v>6399</v>
      </c>
      <c r="F2373" s="171">
        <v>45110</v>
      </c>
      <c r="G2373" s="171">
        <v>45108</v>
      </c>
      <c r="H2373" s="173">
        <v>380000</v>
      </c>
      <c r="I2373" s="173">
        <v>403590</v>
      </c>
      <c r="J2373" s="172" t="s">
        <v>5935</v>
      </c>
      <c r="K2373" s="172" t="s">
        <v>5901</v>
      </c>
      <c r="L2373" s="169"/>
    </row>
    <row r="2374" spans="1:12" ht="42.75" customHeight="1">
      <c r="A2374" s="175">
        <f t="shared" si="40"/>
        <v>2374</v>
      </c>
      <c r="B2374" s="166">
        <v>45093</v>
      </c>
      <c r="C2374" s="167" t="s">
        <v>1400</v>
      </c>
      <c r="D2374" s="167" t="s">
        <v>76</v>
      </c>
      <c r="E2374" s="167" t="s">
        <v>6400</v>
      </c>
      <c r="F2374" s="166">
        <v>45110</v>
      </c>
      <c r="G2374" s="166">
        <v>45108</v>
      </c>
      <c r="H2374" s="168">
        <v>89760</v>
      </c>
      <c r="I2374" s="168">
        <v>92000</v>
      </c>
      <c r="J2374" s="167" t="s">
        <v>5910</v>
      </c>
      <c r="K2374" s="167" t="s">
        <v>5901</v>
      </c>
      <c r="L2374" s="169"/>
    </row>
    <row r="2375" spans="1:12" ht="42.75" customHeight="1">
      <c r="A2375" s="175">
        <f t="shared" si="40"/>
        <v>2375</v>
      </c>
      <c r="B2375" s="171">
        <v>45093</v>
      </c>
      <c r="C2375" s="172" t="s">
        <v>1400</v>
      </c>
      <c r="D2375" s="172" t="s">
        <v>6401</v>
      </c>
      <c r="E2375" s="172" t="s">
        <v>6178</v>
      </c>
      <c r="F2375" s="171">
        <v>45110</v>
      </c>
      <c r="G2375" s="171">
        <v>45108</v>
      </c>
      <c r="H2375" s="173">
        <v>100000</v>
      </c>
      <c r="I2375" s="173">
        <v>350000</v>
      </c>
      <c r="J2375" s="172" t="s">
        <v>4557</v>
      </c>
      <c r="K2375" s="172" t="s">
        <v>5901</v>
      </c>
      <c r="L2375" s="169"/>
    </row>
    <row r="2376" spans="1:12" ht="42.75" customHeight="1">
      <c r="A2376" s="175">
        <f t="shared" si="40"/>
        <v>2376</v>
      </c>
      <c r="B2376" s="166">
        <v>45097</v>
      </c>
      <c r="C2376" s="167" t="s">
        <v>91</v>
      </c>
      <c r="D2376" s="167" t="s">
        <v>151</v>
      </c>
      <c r="E2376" s="167" t="s">
        <v>6391</v>
      </c>
      <c r="F2376" s="166">
        <v>45112</v>
      </c>
      <c r="G2376" s="166">
        <v>44743</v>
      </c>
      <c r="H2376" s="168">
        <v>83100</v>
      </c>
      <c r="I2376" s="168">
        <v>93100</v>
      </c>
      <c r="J2376" s="167" t="s">
        <v>5910</v>
      </c>
      <c r="K2376" s="167" t="s">
        <v>5901</v>
      </c>
      <c r="L2376" s="169"/>
    </row>
    <row r="2377" spans="1:12" ht="42.75" customHeight="1">
      <c r="A2377" s="175">
        <f t="shared" si="40"/>
        <v>2377</v>
      </c>
      <c r="B2377" s="171">
        <v>45097</v>
      </c>
      <c r="C2377" s="172" t="s">
        <v>91</v>
      </c>
      <c r="D2377" s="172" t="s">
        <v>4799</v>
      </c>
      <c r="E2377" s="172" t="s">
        <v>177</v>
      </c>
      <c r="F2377" s="171">
        <v>45112</v>
      </c>
      <c r="G2377" s="171">
        <v>44378</v>
      </c>
      <c r="H2377" s="173">
        <v>156900</v>
      </c>
      <c r="I2377" s="173">
        <v>180000</v>
      </c>
      <c r="J2377" s="172" t="s">
        <v>5910</v>
      </c>
      <c r="K2377" s="172" t="s">
        <v>5901</v>
      </c>
      <c r="L2377" s="169"/>
    </row>
    <row r="2378" spans="1:12" ht="42.75" customHeight="1">
      <c r="A2378" s="175">
        <f t="shared" si="40"/>
        <v>2378</v>
      </c>
      <c r="B2378" s="166">
        <v>45097</v>
      </c>
      <c r="C2378" s="167" t="s">
        <v>91</v>
      </c>
      <c r="D2378" s="167" t="s">
        <v>4799</v>
      </c>
      <c r="E2378" s="167" t="s">
        <v>177</v>
      </c>
      <c r="F2378" s="166">
        <v>45112</v>
      </c>
      <c r="G2378" s="166">
        <v>44743</v>
      </c>
      <c r="H2378" s="168">
        <v>156900</v>
      </c>
      <c r="I2378" s="168">
        <v>180000</v>
      </c>
      <c r="J2378" s="167" t="s">
        <v>5910</v>
      </c>
      <c r="K2378" s="167" t="s">
        <v>5901</v>
      </c>
      <c r="L2378" s="169"/>
    </row>
    <row r="2379" spans="1:12" ht="42.75" customHeight="1">
      <c r="A2379" s="175">
        <f t="shared" si="40"/>
        <v>2379</v>
      </c>
      <c r="B2379" s="171">
        <v>45097</v>
      </c>
      <c r="C2379" s="172" t="s">
        <v>91</v>
      </c>
      <c r="D2379" s="172" t="s">
        <v>35</v>
      </c>
      <c r="E2379" s="172" t="s">
        <v>5155</v>
      </c>
      <c r="F2379" s="171">
        <v>45112</v>
      </c>
      <c r="G2379" s="171">
        <v>44378</v>
      </c>
      <c r="H2379" s="173">
        <v>52443</v>
      </c>
      <c r="I2379" s="173">
        <v>70000</v>
      </c>
      <c r="J2379" s="172" t="s">
        <v>5902</v>
      </c>
      <c r="K2379" s="172" t="s">
        <v>5901</v>
      </c>
      <c r="L2379" s="169"/>
    </row>
    <row r="2380" spans="1:12" ht="42.75" customHeight="1">
      <c r="A2380" s="175">
        <f t="shared" si="40"/>
        <v>2380</v>
      </c>
      <c r="B2380" s="166">
        <v>45097</v>
      </c>
      <c r="C2380" s="167" t="s">
        <v>91</v>
      </c>
      <c r="D2380" s="167" t="s">
        <v>35</v>
      </c>
      <c r="E2380" s="167" t="s">
        <v>5155</v>
      </c>
      <c r="F2380" s="166">
        <v>45112</v>
      </c>
      <c r="G2380" s="166">
        <v>44743</v>
      </c>
      <c r="H2380" s="168">
        <v>52443</v>
      </c>
      <c r="I2380" s="168">
        <v>100000</v>
      </c>
      <c r="J2380" s="167" t="s">
        <v>5902</v>
      </c>
      <c r="K2380" s="167" t="s">
        <v>5901</v>
      </c>
      <c r="L2380" s="169"/>
    </row>
    <row r="2381" spans="1:12" ht="42.75" customHeight="1">
      <c r="A2381" s="175">
        <f t="shared" si="40"/>
        <v>2381</v>
      </c>
      <c r="B2381" s="171">
        <v>45097</v>
      </c>
      <c r="C2381" s="172" t="s">
        <v>91</v>
      </c>
      <c r="D2381" s="172" t="s">
        <v>3654</v>
      </c>
      <c r="E2381" s="172" t="s">
        <v>6402</v>
      </c>
      <c r="F2381" s="171">
        <v>45112</v>
      </c>
      <c r="G2381" s="171">
        <v>44378</v>
      </c>
      <c r="H2381" s="173">
        <v>70000</v>
      </c>
      <c r="I2381" s="173">
        <v>100000</v>
      </c>
      <c r="J2381" s="172" t="s">
        <v>5910</v>
      </c>
      <c r="K2381" s="172" t="s">
        <v>5901</v>
      </c>
      <c r="L2381" s="169"/>
    </row>
    <row r="2382" spans="1:12" ht="42.75" customHeight="1">
      <c r="A2382" s="175">
        <f t="shared" si="40"/>
        <v>2382</v>
      </c>
      <c r="B2382" s="166">
        <v>45097</v>
      </c>
      <c r="C2382" s="167" t="s">
        <v>91</v>
      </c>
      <c r="D2382" s="167" t="s">
        <v>3654</v>
      </c>
      <c r="E2382" s="167" t="s">
        <v>6402</v>
      </c>
      <c r="F2382" s="166">
        <v>45112</v>
      </c>
      <c r="G2382" s="166">
        <v>44743</v>
      </c>
      <c r="H2382" s="168">
        <v>70000</v>
      </c>
      <c r="I2382" s="168">
        <v>100000</v>
      </c>
      <c r="J2382" s="167" t="s">
        <v>5910</v>
      </c>
      <c r="K2382" s="167" t="s">
        <v>5901</v>
      </c>
      <c r="L2382" s="169"/>
    </row>
    <row r="2383" spans="1:12" ht="42.75" customHeight="1">
      <c r="A2383" s="175">
        <f t="shared" si="40"/>
        <v>2383</v>
      </c>
      <c r="B2383" s="171">
        <v>45097</v>
      </c>
      <c r="C2383" s="172" t="s">
        <v>91</v>
      </c>
      <c r="D2383" s="172" t="s">
        <v>6403</v>
      </c>
      <c r="E2383" s="172" t="s">
        <v>226</v>
      </c>
      <c r="F2383" s="171">
        <v>45112</v>
      </c>
      <c r="G2383" s="171">
        <v>44378</v>
      </c>
      <c r="H2383" s="173">
        <v>500000</v>
      </c>
      <c r="I2383" s="173">
        <v>570000</v>
      </c>
      <c r="J2383" s="172" t="s">
        <v>5910</v>
      </c>
      <c r="K2383" s="172" t="s">
        <v>5901</v>
      </c>
      <c r="L2383" s="169"/>
    </row>
    <row r="2384" spans="1:12" ht="42.75" customHeight="1">
      <c r="A2384" s="175">
        <f t="shared" si="40"/>
        <v>2384</v>
      </c>
      <c r="B2384" s="166">
        <v>45097</v>
      </c>
      <c r="C2384" s="167" t="s">
        <v>91</v>
      </c>
      <c r="D2384" s="167" t="s">
        <v>6403</v>
      </c>
      <c r="E2384" s="167" t="s">
        <v>226</v>
      </c>
      <c r="F2384" s="166">
        <v>45112</v>
      </c>
      <c r="G2384" s="166">
        <v>44743</v>
      </c>
      <c r="H2384" s="168">
        <v>500000</v>
      </c>
      <c r="I2384" s="168">
        <v>570000</v>
      </c>
      <c r="J2384" s="167" t="s">
        <v>5910</v>
      </c>
      <c r="K2384" s="167" t="s">
        <v>5901</v>
      </c>
      <c r="L2384" s="169"/>
    </row>
    <row r="2385" spans="1:12" ht="42.75" customHeight="1">
      <c r="A2385" s="175">
        <f t="shared" si="40"/>
        <v>2385</v>
      </c>
      <c r="B2385" s="171">
        <v>45097</v>
      </c>
      <c r="C2385" s="172" t="s">
        <v>91</v>
      </c>
      <c r="D2385" s="172" t="s">
        <v>5119</v>
      </c>
      <c r="E2385" s="172" t="s">
        <v>6404</v>
      </c>
      <c r="F2385" s="171">
        <v>45112</v>
      </c>
      <c r="G2385" s="171">
        <v>44378</v>
      </c>
      <c r="H2385" s="173">
        <v>30000</v>
      </c>
      <c r="I2385" s="173">
        <v>40000</v>
      </c>
      <c r="J2385" s="172" t="s">
        <v>5902</v>
      </c>
      <c r="K2385" s="172" t="s">
        <v>5901</v>
      </c>
      <c r="L2385" s="169"/>
    </row>
    <row r="2386" spans="1:12" ht="42.75" customHeight="1">
      <c r="A2386" s="175">
        <f t="shared" si="40"/>
        <v>2386</v>
      </c>
      <c r="B2386" s="166">
        <v>45097</v>
      </c>
      <c r="C2386" s="167" t="s">
        <v>91</v>
      </c>
      <c r="D2386" s="167" t="s">
        <v>5119</v>
      </c>
      <c r="E2386" s="167" t="s">
        <v>6404</v>
      </c>
      <c r="F2386" s="166">
        <v>45112</v>
      </c>
      <c r="G2386" s="166">
        <v>44743</v>
      </c>
      <c r="H2386" s="168">
        <v>30000</v>
      </c>
      <c r="I2386" s="168">
        <v>40000</v>
      </c>
      <c r="J2386" s="167" t="s">
        <v>5902</v>
      </c>
      <c r="K2386" s="167" t="s">
        <v>5901</v>
      </c>
      <c r="L2386" s="169"/>
    </row>
    <row r="2387" spans="1:12" ht="42.75" customHeight="1">
      <c r="A2387" s="175">
        <f t="shared" si="40"/>
        <v>2387</v>
      </c>
      <c r="B2387" s="171">
        <v>45097</v>
      </c>
      <c r="C2387" s="172" t="s">
        <v>91</v>
      </c>
      <c r="D2387" s="172" t="s">
        <v>186</v>
      </c>
      <c r="E2387" s="172" t="s">
        <v>187</v>
      </c>
      <c r="F2387" s="171">
        <v>45112</v>
      </c>
      <c r="G2387" s="171">
        <v>44378</v>
      </c>
      <c r="H2387" s="173">
        <v>65000</v>
      </c>
      <c r="I2387" s="173">
        <v>85000</v>
      </c>
      <c r="J2387" s="172" t="s">
        <v>5921</v>
      </c>
      <c r="K2387" s="172" t="s">
        <v>5901</v>
      </c>
      <c r="L2387" s="169"/>
    </row>
    <row r="2388" spans="1:12" ht="42.75" customHeight="1">
      <c r="A2388" s="175">
        <f t="shared" si="40"/>
        <v>2388</v>
      </c>
      <c r="B2388" s="166">
        <v>45097</v>
      </c>
      <c r="C2388" s="167" t="s">
        <v>91</v>
      </c>
      <c r="D2388" s="167" t="s">
        <v>186</v>
      </c>
      <c r="E2388" s="167" t="s">
        <v>187</v>
      </c>
      <c r="F2388" s="166">
        <v>45112</v>
      </c>
      <c r="G2388" s="166">
        <v>44743</v>
      </c>
      <c r="H2388" s="168">
        <v>65000</v>
      </c>
      <c r="I2388" s="168">
        <v>85000</v>
      </c>
      <c r="J2388" s="167" t="s">
        <v>5921</v>
      </c>
      <c r="K2388" s="167" t="s">
        <v>5901</v>
      </c>
      <c r="L2388" s="169"/>
    </row>
    <row r="2389" spans="1:12" ht="42.75" customHeight="1">
      <c r="A2389" s="175">
        <f t="shared" si="40"/>
        <v>2389</v>
      </c>
      <c r="B2389" s="171">
        <v>45097</v>
      </c>
      <c r="C2389" s="172" t="s">
        <v>91</v>
      </c>
      <c r="D2389" s="172" t="s">
        <v>164</v>
      </c>
      <c r="E2389" s="172" t="s">
        <v>2592</v>
      </c>
      <c r="F2389" s="171">
        <v>45112</v>
      </c>
      <c r="G2389" s="171">
        <v>44378</v>
      </c>
      <c r="H2389" s="173">
        <v>33535</v>
      </c>
      <c r="I2389" s="173">
        <v>43535</v>
      </c>
      <c r="J2389" s="172" t="s">
        <v>5955</v>
      </c>
      <c r="K2389" s="172" t="s">
        <v>5901</v>
      </c>
      <c r="L2389" s="169"/>
    </row>
    <row r="2390" spans="1:12" ht="42.75" customHeight="1">
      <c r="A2390" s="175">
        <f t="shared" si="40"/>
        <v>2390</v>
      </c>
      <c r="B2390" s="166">
        <v>45097</v>
      </c>
      <c r="C2390" s="167" t="s">
        <v>91</v>
      </c>
      <c r="D2390" s="167" t="s">
        <v>164</v>
      </c>
      <c r="E2390" s="167" t="s">
        <v>2592</v>
      </c>
      <c r="F2390" s="166">
        <v>45112</v>
      </c>
      <c r="G2390" s="166">
        <v>44743</v>
      </c>
      <c r="H2390" s="168">
        <v>33535</v>
      </c>
      <c r="I2390" s="168">
        <v>43535</v>
      </c>
      <c r="J2390" s="167" t="s">
        <v>5955</v>
      </c>
      <c r="K2390" s="167" t="s">
        <v>5901</v>
      </c>
      <c r="L2390" s="169"/>
    </row>
    <row r="2391" spans="1:12" ht="42.75" customHeight="1">
      <c r="A2391" s="175">
        <f t="shared" ref="A2391:A2454" si="41">ROW(A2391)</f>
        <v>2391</v>
      </c>
      <c r="B2391" s="171">
        <v>45097</v>
      </c>
      <c r="C2391" s="172" t="s">
        <v>91</v>
      </c>
      <c r="D2391" s="172" t="s">
        <v>87</v>
      </c>
      <c r="E2391" s="172" t="s">
        <v>135</v>
      </c>
      <c r="F2391" s="171">
        <v>45112</v>
      </c>
      <c r="G2391" s="171">
        <v>44378</v>
      </c>
      <c r="H2391" s="173">
        <v>29183</v>
      </c>
      <c r="I2391" s="173">
        <v>39183</v>
      </c>
      <c r="J2391" s="172" t="s">
        <v>5900</v>
      </c>
      <c r="K2391" s="172" t="s">
        <v>5901</v>
      </c>
      <c r="L2391" s="169"/>
    </row>
    <row r="2392" spans="1:12" ht="42.75" customHeight="1">
      <c r="A2392" s="175">
        <f t="shared" si="41"/>
        <v>2392</v>
      </c>
      <c r="B2392" s="166">
        <v>45097</v>
      </c>
      <c r="C2392" s="167" t="s">
        <v>91</v>
      </c>
      <c r="D2392" s="167" t="s">
        <v>87</v>
      </c>
      <c r="E2392" s="167" t="s">
        <v>135</v>
      </c>
      <c r="F2392" s="166">
        <v>45112</v>
      </c>
      <c r="G2392" s="166">
        <v>44743</v>
      </c>
      <c r="H2392" s="168">
        <v>29183</v>
      </c>
      <c r="I2392" s="168">
        <v>39183</v>
      </c>
      <c r="J2392" s="167" t="s">
        <v>5900</v>
      </c>
      <c r="K2392" s="167" t="s">
        <v>5901</v>
      </c>
      <c r="L2392" s="169"/>
    </row>
    <row r="2393" spans="1:12" ht="42.75" customHeight="1">
      <c r="A2393" s="175">
        <f t="shared" si="41"/>
        <v>2393</v>
      </c>
      <c r="B2393" s="171">
        <v>45097</v>
      </c>
      <c r="C2393" s="172" t="s">
        <v>4178</v>
      </c>
      <c r="D2393" s="172" t="s">
        <v>4799</v>
      </c>
      <c r="E2393" s="172" t="s">
        <v>313</v>
      </c>
      <c r="F2393" s="171">
        <v>45112</v>
      </c>
      <c r="G2393" s="171">
        <v>45110</v>
      </c>
      <c r="H2393" s="173">
        <v>76000</v>
      </c>
      <c r="I2393" s="173">
        <v>80000</v>
      </c>
      <c r="J2393" s="172" t="s">
        <v>5910</v>
      </c>
      <c r="K2393" s="172" t="s">
        <v>5901</v>
      </c>
      <c r="L2393" s="169"/>
    </row>
    <row r="2394" spans="1:12" ht="42.75" customHeight="1">
      <c r="A2394" s="175">
        <f t="shared" si="41"/>
        <v>2394</v>
      </c>
      <c r="B2394" s="166">
        <v>45097</v>
      </c>
      <c r="C2394" s="167" t="s">
        <v>4178</v>
      </c>
      <c r="D2394" s="167" t="s">
        <v>76</v>
      </c>
      <c r="E2394" s="167" t="s">
        <v>4879</v>
      </c>
      <c r="F2394" s="166">
        <v>45112</v>
      </c>
      <c r="G2394" s="166">
        <v>45110</v>
      </c>
      <c r="H2394" s="168">
        <v>125000</v>
      </c>
      <c r="I2394" s="168">
        <v>180000</v>
      </c>
      <c r="J2394" s="167" t="s">
        <v>5910</v>
      </c>
      <c r="K2394" s="167" t="s">
        <v>5901</v>
      </c>
      <c r="L2394" s="169"/>
    </row>
    <row r="2395" spans="1:12" ht="42.75" customHeight="1">
      <c r="A2395" s="175">
        <f t="shared" si="41"/>
        <v>2395</v>
      </c>
      <c r="B2395" s="171">
        <v>45097</v>
      </c>
      <c r="C2395" s="172" t="s">
        <v>4178</v>
      </c>
      <c r="D2395" s="172" t="s">
        <v>1287</v>
      </c>
      <c r="E2395" s="172" t="s">
        <v>4231</v>
      </c>
      <c r="F2395" s="171">
        <v>45112</v>
      </c>
      <c r="G2395" s="171">
        <v>45110</v>
      </c>
      <c r="H2395" s="173">
        <v>80000</v>
      </c>
      <c r="I2395" s="173">
        <v>170000</v>
      </c>
      <c r="J2395" s="172" t="s">
        <v>5910</v>
      </c>
      <c r="K2395" s="172" t="s">
        <v>5901</v>
      </c>
      <c r="L2395" s="169"/>
    </row>
    <row r="2396" spans="1:12" ht="42.75" customHeight="1">
      <c r="A2396" s="175">
        <f t="shared" si="41"/>
        <v>2396</v>
      </c>
      <c r="B2396" s="166">
        <v>45097</v>
      </c>
      <c r="C2396" s="167" t="s">
        <v>3562</v>
      </c>
      <c r="D2396" s="167" t="s">
        <v>2554</v>
      </c>
      <c r="E2396" s="167" t="s">
        <v>5384</v>
      </c>
      <c r="F2396" s="166">
        <v>45112</v>
      </c>
      <c r="G2396" s="166">
        <v>45139</v>
      </c>
      <c r="H2396" s="168">
        <v>35000</v>
      </c>
      <c r="I2396" s="168">
        <v>35000</v>
      </c>
      <c r="J2396" s="167" t="s">
        <v>5910</v>
      </c>
      <c r="K2396" s="167" t="s">
        <v>5901</v>
      </c>
      <c r="L2396" s="169"/>
    </row>
    <row r="2397" spans="1:12" ht="42.75" customHeight="1">
      <c r="A2397" s="175">
        <f t="shared" si="41"/>
        <v>2397</v>
      </c>
      <c r="B2397" s="171">
        <v>45097</v>
      </c>
      <c r="C2397" s="172" t="s">
        <v>3562</v>
      </c>
      <c r="D2397" s="172" t="s">
        <v>606</v>
      </c>
      <c r="E2397" s="172" t="s">
        <v>990</v>
      </c>
      <c r="F2397" s="171">
        <v>45112</v>
      </c>
      <c r="G2397" s="171">
        <v>45139</v>
      </c>
      <c r="H2397" s="173">
        <v>76000</v>
      </c>
      <c r="I2397" s="173">
        <v>76000</v>
      </c>
      <c r="J2397" s="172" t="s">
        <v>5910</v>
      </c>
      <c r="K2397" s="172" t="s">
        <v>5901</v>
      </c>
      <c r="L2397" s="169"/>
    </row>
    <row r="2398" spans="1:12" ht="42.75" customHeight="1">
      <c r="A2398" s="175">
        <f t="shared" si="41"/>
        <v>2398</v>
      </c>
      <c r="B2398" s="166">
        <v>45097</v>
      </c>
      <c r="C2398" s="167" t="s">
        <v>3562</v>
      </c>
      <c r="D2398" s="167" t="s">
        <v>5383</v>
      </c>
      <c r="E2398" s="167" t="s">
        <v>198</v>
      </c>
      <c r="F2398" s="166">
        <v>45112</v>
      </c>
      <c r="G2398" s="166">
        <v>45139</v>
      </c>
      <c r="H2398" s="168">
        <v>85000</v>
      </c>
      <c r="I2398" s="168">
        <v>85000</v>
      </c>
      <c r="J2398" s="167" t="s">
        <v>5910</v>
      </c>
      <c r="K2398" s="167" t="s">
        <v>5901</v>
      </c>
      <c r="L2398" s="169"/>
    </row>
    <row r="2399" spans="1:12" ht="42.75" customHeight="1">
      <c r="A2399" s="175">
        <f t="shared" si="41"/>
        <v>2399</v>
      </c>
      <c r="B2399" s="171">
        <v>45097</v>
      </c>
      <c r="C2399" s="172" t="s">
        <v>3562</v>
      </c>
      <c r="D2399" s="172" t="s">
        <v>76</v>
      </c>
      <c r="E2399" s="172" t="s">
        <v>592</v>
      </c>
      <c r="F2399" s="171">
        <v>45112</v>
      </c>
      <c r="G2399" s="171">
        <v>45139</v>
      </c>
      <c r="H2399" s="173">
        <v>116420</v>
      </c>
      <c r="I2399" s="173">
        <v>116420</v>
      </c>
      <c r="J2399" s="172" t="s">
        <v>5910</v>
      </c>
      <c r="K2399" s="172" t="s">
        <v>5901</v>
      </c>
      <c r="L2399" s="169"/>
    </row>
    <row r="2400" spans="1:12" ht="42.75" customHeight="1">
      <c r="A2400" s="175">
        <f t="shared" si="41"/>
        <v>2400</v>
      </c>
      <c r="B2400" s="166">
        <v>45097</v>
      </c>
      <c r="C2400" s="167" t="s">
        <v>3562</v>
      </c>
      <c r="D2400" s="167" t="s">
        <v>76</v>
      </c>
      <c r="E2400" s="167" t="s">
        <v>344</v>
      </c>
      <c r="F2400" s="166">
        <v>45112</v>
      </c>
      <c r="G2400" s="166">
        <v>45139</v>
      </c>
      <c r="H2400" s="168">
        <v>138200</v>
      </c>
      <c r="I2400" s="168">
        <v>138200</v>
      </c>
      <c r="J2400" s="167" t="s">
        <v>5910</v>
      </c>
      <c r="K2400" s="167" t="s">
        <v>5901</v>
      </c>
      <c r="L2400" s="169"/>
    </row>
    <row r="2401" spans="1:12" ht="42.75" customHeight="1">
      <c r="A2401" s="175">
        <f t="shared" si="41"/>
        <v>2401</v>
      </c>
      <c r="B2401" s="171">
        <v>45097</v>
      </c>
      <c r="C2401" s="172" t="s">
        <v>3562</v>
      </c>
      <c r="D2401" s="172" t="s">
        <v>351</v>
      </c>
      <c r="E2401" s="172" t="s">
        <v>3650</v>
      </c>
      <c r="F2401" s="171">
        <v>45112</v>
      </c>
      <c r="G2401" s="171">
        <v>45139</v>
      </c>
      <c r="H2401" s="173">
        <v>75000</v>
      </c>
      <c r="I2401" s="173">
        <v>75000</v>
      </c>
      <c r="J2401" s="172" t="s">
        <v>5910</v>
      </c>
      <c r="K2401" s="172" t="s">
        <v>5901</v>
      </c>
      <c r="L2401" s="169"/>
    </row>
    <row r="2402" spans="1:12" ht="42.75" customHeight="1">
      <c r="A2402" s="175">
        <f t="shared" si="41"/>
        <v>2402</v>
      </c>
      <c r="B2402" s="166">
        <v>45097</v>
      </c>
      <c r="C2402" s="167" t="s">
        <v>3562</v>
      </c>
      <c r="D2402" s="167" t="s">
        <v>1707</v>
      </c>
      <c r="E2402" s="167" t="s">
        <v>124</v>
      </c>
      <c r="F2402" s="166">
        <v>45112</v>
      </c>
      <c r="G2402" s="166">
        <v>45139</v>
      </c>
      <c r="H2402" s="168">
        <v>140000</v>
      </c>
      <c r="I2402" s="168">
        <v>140000</v>
      </c>
      <c r="J2402" s="167" t="s">
        <v>5910</v>
      </c>
      <c r="K2402" s="167" t="s">
        <v>5901</v>
      </c>
      <c r="L2402" s="169"/>
    </row>
    <row r="2403" spans="1:12" ht="42.75" customHeight="1">
      <c r="A2403" s="175">
        <f t="shared" si="41"/>
        <v>2403</v>
      </c>
      <c r="B2403" s="171">
        <v>45097</v>
      </c>
      <c r="C2403" s="172" t="s">
        <v>3562</v>
      </c>
      <c r="D2403" s="172" t="s">
        <v>644</v>
      </c>
      <c r="E2403" s="172" t="s">
        <v>5378</v>
      </c>
      <c r="F2403" s="171">
        <v>45112</v>
      </c>
      <c r="G2403" s="171">
        <v>45139</v>
      </c>
      <c r="H2403" s="173">
        <v>85000</v>
      </c>
      <c r="I2403" s="173">
        <v>85000</v>
      </c>
      <c r="J2403" s="172" t="s">
        <v>5910</v>
      </c>
      <c r="K2403" s="172" t="s">
        <v>5901</v>
      </c>
      <c r="L2403" s="169"/>
    </row>
    <row r="2404" spans="1:12" ht="42.75" customHeight="1">
      <c r="A2404" s="175">
        <f t="shared" si="41"/>
        <v>2404</v>
      </c>
      <c r="B2404" s="166">
        <v>45097</v>
      </c>
      <c r="C2404" s="167" t="s">
        <v>3562</v>
      </c>
      <c r="D2404" s="167" t="s">
        <v>5119</v>
      </c>
      <c r="E2404" s="167" t="s">
        <v>159</v>
      </c>
      <c r="F2404" s="166">
        <v>45112</v>
      </c>
      <c r="G2404" s="166">
        <v>45139</v>
      </c>
      <c r="H2404" s="168">
        <v>125000</v>
      </c>
      <c r="I2404" s="168">
        <v>125000</v>
      </c>
      <c r="J2404" s="167" t="s">
        <v>5910</v>
      </c>
      <c r="K2404" s="167" t="s">
        <v>5901</v>
      </c>
      <c r="L2404" s="169"/>
    </row>
    <row r="2405" spans="1:12" ht="42.75" customHeight="1">
      <c r="A2405" s="175">
        <f t="shared" si="41"/>
        <v>2405</v>
      </c>
      <c r="B2405" s="171">
        <v>45097</v>
      </c>
      <c r="C2405" s="172" t="s">
        <v>3562</v>
      </c>
      <c r="D2405" s="172" t="s">
        <v>3608</v>
      </c>
      <c r="E2405" s="172" t="s">
        <v>6405</v>
      </c>
      <c r="F2405" s="171">
        <v>45112</v>
      </c>
      <c r="G2405" s="171">
        <v>45139</v>
      </c>
      <c r="H2405" s="173">
        <v>115000</v>
      </c>
      <c r="I2405" s="173">
        <v>115000</v>
      </c>
      <c r="J2405" s="172" t="s">
        <v>5910</v>
      </c>
      <c r="K2405" s="172" t="s">
        <v>5901</v>
      </c>
      <c r="L2405" s="169"/>
    </row>
    <row r="2406" spans="1:12" ht="42.75" customHeight="1">
      <c r="A2406" s="175">
        <f t="shared" si="41"/>
        <v>2406</v>
      </c>
      <c r="B2406" s="166">
        <v>45097</v>
      </c>
      <c r="C2406" s="167" t="s">
        <v>3562</v>
      </c>
      <c r="D2406" s="167" t="s">
        <v>123</v>
      </c>
      <c r="E2406" s="167" t="s">
        <v>124</v>
      </c>
      <c r="F2406" s="166">
        <v>45112</v>
      </c>
      <c r="G2406" s="166">
        <v>45139</v>
      </c>
      <c r="H2406" s="168">
        <v>1500000</v>
      </c>
      <c r="I2406" s="168">
        <v>1500000</v>
      </c>
      <c r="J2406" s="167" t="s">
        <v>5910</v>
      </c>
      <c r="K2406" s="167" t="s">
        <v>5901</v>
      </c>
      <c r="L2406" s="169"/>
    </row>
    <row r="2407" spans="1:12" ht="42.75" customHeight="1">
      <c r="A2407" s="175">
        <f t="shared" si="41"/>
        <v>2407</v>
      </c>
      <c r="B2407" s="171">
        <v>45097</v>
      </c>
      <c r="C2407" s="172" t="s">
        <v>3562</v>
      </c>
      <c r="D2407" s="172" t="s">
        <v>564</v>
      </c>
      <c r="E2407" s="172" t="s">
        <v>6406</v>
      </c>
      <c r="F2407" s="171">
        <v>45112</v>
      </c>
      <c r="G2407" s="171">
        <v>45139</v>
      </c>
      <c r="H2407" s="173">
        <v>145000</v>
      </c>
      <c r="I2407" s="173">
        <v>145000</v>
      </c>
      <c r="J2407" s="172" t="s">
        <v>5910</v>
      </c>
      <c r="K2407" s="172" t="s">
        <v>5901</v>
      </c>
      <c r="L2407" s="169"/>
    </row>
    <row r="2408" spans="1:12" ht="42.75" customHeight="1">
      <c r="A2408" s="175">
        <f t="shared" si="41"/>
        <v>2408</v>
      </c>
      <c r="B2408" s="166">
        <v>45097</v>
      </c>
      <c r="C2408" s="167" t="s">
        <v>3562</v>
      </c>
      <c r="D2408" s="167" t="s">
        <v>55</v>
      </c>
      <c r="E2408" s="167" t="s">
        <v>159</v>
      </c>
      <c r="F2408" s="166">
        <v>45112</v>
      </c>
      <c r="G2408" s="166">
        <v>45139</v>
      </c>
      <c r="H2408" s="168">
        <v>87000</v>
      </c>
      <c r="I2408" s="168">
        <v>87000</v>
      </c>
      <c r="J2408" s="167" t="s">
        <v>5910</v>
      </c>
      <c r="K2408" s="167" t="s">
        <v>5901</v>
      </c>
      <c r="L2408" s="169"/>
    </row>
    <row r="2409" spans="1:12" ht="42.75" customHeight="1">
      <c r="A2409" s="175">
        <f t="shared" si="41"/>
        <v>2409</v>
      </c>
      <c r="B2409" s="171">
        <v>45097</v>
      </c>
      <c r="C2409" s="172" t="s">
        <v>3453</v>
      </c>
      <c r="D2409" s="172" t="s">
        <v>1843</v>
      </c>
      <c r="E2409" s="172" t="s">
        <v>6407</v>
      </c>
      <c r="F2409" s="171">
        <v>45112</v>
      </c>
      <c r="G2409" s="171">
        <v>45112</v>
      </c>
      <c r="H2409" s="173">
        <v>150000</v>
      </c>
      <c r="I2409" s="173">
        <v>215000</v>
      </c>
      <c r="J2409" s="172" t="s">
        <v>5910</v>
      </c>
      <c r="K2409" s="172" t="s">
        <v>5901</v>
      </c>
      <c r="L2409" s="169"/>
    </row>
    <row r="2410" spans="1:12" ht="42.75" customHeight="1">
      <c r="A2410" s="175">
        <f t="shared" si="41"/>
        <v>2410</v>
      </c>
      <c r="B2410" s="166">
        <v>45098</v>
      </c>
      <c r="C2410" s="167" t="s">
        <v>2601</v>
      </c>
      <c r="D2410" s="167" t="s">
        <v>849</v>
      </c>
      <c r="E2410" s="167" t="s">
        <v>6408</v>
      </c>
      <c r="F2410" s="166">
        <v>45113</v>
      </c>
      <c r="G2410" s="166">
        <v>45092</v>
      </c>
      <c r="H2410" s="168">
        <v>35000</v>
      </c>
      <c r="I2410" s="168">
        <v>55000</v>
      </c>
      <c r="J2410" s="167" t="s">
        <v>4557</v>
      </c>
      <c r="K2410" s="167" t="s">
        <v>5901</v>
      </c>
      <c r="L2410" s="169"/>
    </row>
    <row r="2411" spans="1:12" ht="42.75" customHeight="1">
      <c r="A2411" s="175">
        <f t="shared" si="41"/>
        <v>2411</v>
      </c>
      <c r="B2411" s="171">
        <v>45098</v>
      </c>
      <c r="C2411" s="172" t="s">
        <v>3344</v>
      </c>
      <c r="D2411" s="172" t="s">
        <v>76</v>
      </c>
      <c r="E2411" s="172" t="s">
        <v>6409</v>
      </c>
      <c r="F2411" s="171">
        <v>45113</v>
      </c>
      <c r="G2411" s="171">
        <v>45117</v>
      </c>
      <c r="H2411" s="173">
        <v>130000</v>
      </c>
      <c r="I2411" s="173">
        <v>130000</v>
      </c>
      <c r="J2411" s="172" t="s">
        <v>5910</v>
      </c>
      <c r="K2411" s="172" t="s">
        <v>5901</v>
      </c>
      <c r="L2411" s="169"/>
    </row>
    <row r="2412" spans="1:12" ht="42.75" customHeight="1">
      <c r="A2412" s="175">
        <f t="shared" si="41"/>
        <v>2412</v>
      </c>
      <c r="B2412" s="166">
        <v>45098</v>
      </c>
      <c r="C2412" s="167" t="s">
        <v>3344</v>
      </c>
      <c r="D2412" s="167" t="s">
        <v>3214</v>
      </c>
      <c r="E2412" s="167" t="s">
        <v>6410</v>
      </c>
      <c r="F2412" s="166">
        <v>45113</v>
      </c>
      <c r="G2412" s="166">
        <v>45117</v>
      </c>
      <c r="H2412" s="168">
        <v>252000</v>
      </c>
      <c r="I2412" s="168">
        <v>252000</v>
      </c>
      <c r="J2412" s="167" t="s">
        <v>5910</v>
      </c>
      <c r="K2412" s="167" t="s">
        <v>5901</v>
      </c>
      <c r="L2412" s="169"/>
    </row>
    <row r="2413" spans="1:12" ht="42.75" customHeight="1">
      <c r="A2413" s="175">
        <f t="shared" si="41"/>
        <v>2413</v>
      </c>
      <c r="B2413" s="171">
        <v>45098</v>
      </c>
      <c r="C2413" s="172" t="s">
        <v>91</v>
      </c>
      <c r="D2413" s="172" t="s">
        <v>521</v>
      </c>
      <c r="E2413" s="172" t="s">
        <v>6411</v>
      </c>
      <c r="F2413" s="171">
        <v>45113</v>
      </c>
      <c r="G2413" s="171">
        <v>44378</v>
      </c>
      <c r="H2413" s="173">
        <v>69800</v>
      </c>
      <c r="I2413" s="173">
        <v>80000</v>
      </c>
      <c r="J2413" s="172" t="s">
        <v>5910</v>
      </c>
      <c r="K2413" s="172" t="s">
        <v>5901</v>
      </c>
      <c r="L2413" s="169"/>
    </row>
    <row r="2414" spans="1:12" ht="42.75" customHeight="1">
      <c r="A2414" s="175">
        <f t="shared" si="41"/>
        <v>2414</v>
      </c>
      <c r="B2414" s="166">
        <v>45098</v>
      </c>
      <c r="C2414" s="167" t="s">
        <v>91</v>
      </c>
      <c r="D2414" s="167" t="s">
        <v>521</v>
      </c>
      <c r="E2414" s="167" t="s">
        <v>6411</v>
      </c>
      <c r="F2414" s="166">
        <v>45113</v>
      </c>
      <c r="G2414" s="166">
        <v>44743</v>
      </c>
      <c r="H2414" s="168">
        <v>67000</v>
      </c>
      <c r="I2414" s="168">
        <v>80000</v>
      </c>
      <c r="J2414" s="167" t="s">
        <v>5910</v>
      </c>
      <c r="K2414" s="167" t="s">
        <v>5901</v>
      </c>
      <c r="L2414" s="169"/>
    </row>
    <row r="2415" spans="1:12" ht="42.75" customHeight="1">
      <c r="A2415" s="175">
        <f t="shared" si="41"/>
        <v>2415</v>
      </c>
      <c r="B2415" s="171">
        <v>45098</v>
      </c>
      <c r="C2415" s="172" t="s">
        <v>4178</v>
      </c>
      <c r="D2415" s="172" t="s">
        <v>35</v>
      </c>
      <c r="E2415" s="172" t="s">
        <v>6412</v>
      </c>
      <c r="F2415" s="171">
        <v>45113</v>
      </c>
      <c r="G2415" s="171">
        <v>45108</v>
      </c>
      <c r="H2415" s="173">
        <v>100000</v>
      </c>
      <c r="I2415" s="173">
        <v>250000</v>
      </c>
      <c r="J2415" s="172" t="s">
        <v>5902</v>
      </c>
      <c r="K2415" s="172" t="s">
        <v>5901</v>
      </c>
      <c r="L2415" s="169"/>
    </row>
    <row r="2416" spans="1:12" ht="42.75" customHeight="1">
      <c r="A2416" s="175">
        <f t="shared" si="41"/>
        <v>2416</v>
      </c>
      <c r="B2416" s="166">
        <v>45098</v>
      </c>
      <c r="C2416" s="167" t="s">
        <v>4178</v>
      </c>
      <c r="D2416" s="167" t="s">
        <v>55</v>
      </c>
      <c r="E2416" s="167" t="s">
        <v>4076</v>
      </c>
      <c r="F2416" s="166">
        <v>45113</v>
      </c>
      <c r="G2416" s="166">
        <v>45108</v>
      </c>
      <c r="H2416" s="168">
        <v>50000</v>
      </c>
      <c r="I2416" s="168">
        <v>150000</v>
      </c>
      <c r="J2416" s="167" t="s">
        <v>5902</v>
      </c>
      <c r="K2416" s="167" t="s">
        <v>5901</v>
      </c>
      <c r="L2416" s="169"/>
    </row>
    <row r="2417" spans="1:12" ht="42.75" customHeight="1">
      <c r="A2417" s="175">
        <f t="shared" si="41"/>
        <v>2417</v>
      </c>
      <c r="B2417" s="171">
        <v>45098</v>
      </c>
      <c r="C2417" s="172" t="s">
        <v>4178</v>
      </c>
      <c r="D2417" s="172" t="s">
        <v>5119</v>
      </c>
      <c r="E2417" s="172" t="s">
        <v>931</v>
      </c>
      <c r="F2417" s="171">
        <v>45113</v>
      </c>
      <c r="G2417" s="171">
        <v>45108</v>
      </c>
      <c r="H2417" s="173">
        <v>40000</v>
      </c>
      <c r="I2417" s="173">
        <v>200000</v>
      </c>
      <c r="J2417" s="172" t="s">
        <v>5902</v>
      </c>
      <c r="K2417" s="172" t="s">
        <v>5901</v>
      </c>
      <c r="L2417" s="169"/>
    </row>
    <row r="2418" spans="1:12" ht="42.75" customHeight="1">
      <c r="A2418" s="175">
        <f t="shared" si="41"/>
        <v>2418</v>
      </c>
      <c r="B2418" s="166">
        <v>45098</v>
      </c>
      <c r="C2418" s="167" t="s">
        <v>4178</v>
      </c>
      <c r="D2418" s="167" t="s">
        <v>6413</v>
      </c>
      <c r="E2418" s="167" t="s">
        <v>6414</v>
      </c>
      <c r="F2418" s="166">
        <v>45113</v>
      </c>
      <c r="G2418" s="166">
        <v>45108</v>
      </c>
      <c r="H2418" s="168">
        <v>25000</v>
      </c>
      <c r="I2418" s="168">
        <v>50000</v>
      </c>
      <c r="J2418" s="167" t="s">
        <v>5902</v>
      </c>
      <c r="K2418" s="167" t="s">
        <v>5901</v>
      </c>
      <c r="L2418" s="169"/>
    </row>
    <row r="2419" spans="1:12" ht="42.75" customHeight="1">
      <c r="A2419" s="175">
        <f t="shared" si="41"/>
        <v>2419</v>
      </c>
      <c r="B2419" s="171">
        <v>45098</v>
      </c>
      <c r="C2419" s="172" t="s">
        <v>4178</v>
      </c>
      <c r="D2419" s="172" t="s">
        <v>4201</v>
      </c>
      <c r="E2419" s="172" t="s">
        <v>4898</v>
      </c>
      <c r="F2419" s="171">
        <v>45113</v>
      </c>
      <c r="G2419" s="171">
        <v>44795</v>
      </c>
      <c r="H2419" s="173">
        <v>350000</v>
      </c>
      <c r="I2419" s="173">
        <v>550000</v>
      </c>
      <c r="J2419" s="172" t="s">
        <v>5910</v>
      </c>
      <c r="K2419" s="172" t="s">
        <v>5901</v>
      </c>
      <c r="L2419" s="169"/>
    </row>
    <row r="2420" spans="1:12" ht="42.75" customHeight="1">
      <c r="A2420" s="175">
        <f t="shared" si="41"/>
        <v>2420</v>
      </c>
      <c r="B2420" s="166">
        <v>45098</v>
      </c>
      <c r="C2420" s="167" t="s">
        <v>4178</v>
      </c>
      <c r="D2420" s="167" t="s">
        <v>4201</v>
      </c>
      <c r="E2420" s="167" t="s">
        <v>4898</v>
      </c>
      <c r="F2420" s="166">
        <v>45113</v>
      </c>
      <c r="G2420" s="166">
        <v>45159</v>
      </c>
      <c r="H2420" s="168">
        <v>350000</v>
      </c>
      <c r="I2420" s="168">
        <v>550000</v>
      </c>
      <c r="J2420" s="167" t="s">
        <v>5910</v>
      </c>
      <c r="K2420" s="167" t="s">
        <v>5901</v>
      </c>
      <c r="L2420" s="169"/>
    </row>
    <row r="2421" spans="1:12" ht="42.75" customHeight="1">
      <c r="A2421" s="175">
        <f t="shared" si="41"/>
        <v>2421</v>
      </c>
      <c r="B2421" s="171">
        <v>45098</v>
      </c>
      <c r="C2421" s="172" t="s">
        <v>4178</v>
      </c>
      <c r="D2421" s="172" t="s">
        <v>283</v>
      </c>
      <c r="E2421" s="172" t="s">
        <v>4228</v>
      </c>
      <c r="F2421" s="171">
        <v>45113</v>
      </c>
      <c r="G2421" s="171">
        <v>44743</v>
      </c>
      <c r="H2421" s="173">
        <v>45000</v>
      </c>
      <c r="I2421" s="173">
        <v>85000</v>
      </c>
      <c r="J2421" s="172" t="s">
        <v>5910</v>
      </c>
      <c r="K2421" s="172" t="s">
        <v>5901</v>
      </c>
      <c r="L2421" s="169"/>
    </row>
    <row r="2422" spans="1:12" ht="42.75" customHeight="1">
      <c r="A2422" s="175">
        <f t="shared" si="41"/>
        <v>2422</v>
      </c>
      <c r="B2422" s="166">
        <v>45098</v>
      </c>
      <c r="C2422" s="167" t="s">
        <v>4178</v>
      </c>
      <c r="D2422" s="167" t="s">
        <v>283</v>
      </c>
      <c r="E2422" s="167" t="s">
        <v>4228</v>
      </c>
      <c r="F2422" s="166">
        <v>45113</v>
      </c>
      <c r="G2422" s="166">
        <v>45108</v>
      </c>
      <c r="H2422" s="168">
        <v>45000</v>
      </c>
      <c r="I2422" s="168">
        <v>85000</v>
      </c>
      <c r="J2422" s="167" t="s">
        <v>5910</v>
      </c>
      <c r="K2422" s="167" t="s">
        <v>5901</v>
      </c>
      <c r="L2422" s="169"/>
    </row>
    <row r="2423" spans="1:12" ht="42.75" customHeight="1">
      <c r="A2423" s="175">
        <f t="shared" si="41"/>
        <v>2423</v>
      </c>
      <c r="B2423" s="171">
        <v>45098</v>
      </c>
      <c r="C2423" s="172" t="s">
        <v>4178</v>
      </c>
      <c r="D2423" s="172" t="s">
        <v>6415</v>
      </c>
      <c r="E2423" s="172" t="s">
        <v>3845</v>
      </c>
      <c r="F2423" s="171">
        <v>45113</v>
      </c>
      <c r="G2423" s="171">
        <v>44764</v>
      </c>
      <c r="H2423" s="173">
        <v>50000</v>
      </c>
      <c r="I2423" s="173">
        <v>100000</v>
      </c>
      <c r="J2423" s="172" t="s">
        <v>4557</v>
      </c>
      <c r="K2423" s="172" t="s">
        <v>5901</v>
      </c>
      <c r="L2423" s="169"/>
    </row>
    <row r="2424" spans="1:12" ht="42.75" customHeight="1">
      <c r="A2424" s="175">
        <f t="shared" si="41"/>
        <v>2424</v>
      </c>
      <c r="B2424" s="166">
        <v>45098</v>
      </c>
      <c r="C2424" s="167" t="s">
        <v>4178</v>
      </c>
      <c r="D2424" s="167" t="s">
        <v>6415</v>
      </c>
      <c r="E2424" s="167" t="s">
        <v>5043</v>
      </c>
      <c r="F2424" s="166">
        <v>45113</v>
      </c>
      <c r="G2424" s="166">
        <v>45108</v>
      </c>
      <c r="H2424" s="168">
        <v>50000</v>
      </c>
      <c r="I2424" s="168">
        <v>100000</v>
      </c>
      <c r="J2424" s="167" t="s">
        <v>5910</v>
      </c>
      <c r="K2424" s="167" t="s">
        <v>5901</v>
      </c>
      <c r="L2424" s="169"/>
    </row>
    <row r="2425" spans="1:12" ht="42.75" customHeight="1">
      <c r="A2425" s="175">
        <f t="shared" si="41"/>
        <v>2425</v>
      </c>
      <c r="B2425" s="171">
        <v>45098</v>
      </c>
      <c r="C2425" s="172" t="s">
        <v>1535</v>
      </c>
      <c r="D2425" s="172" t="s">
        <v>2078</v>
      </c>
      <c r="E2425" s="172" t="s">
        <v>319</v>
      </c>
      <c r="F2425" s="171">
        <v>45113</v>
      </c>
      <c r="G2425" s="171">
        <v>45113</v>
      </c>
      <c r="H2425" s="173">
        <v>150000</v>
      </c>
      <c r="I2425" s="173">
        <v>225000</v>
      </c>
      <c r="J2425" s="172" t="s">
        <v>4557</v>
      </c>
      <c r="K2425" s="172" t="s">
        <v>5901</v>
      </c>
      <c r="L2425" s="169"/>
    </row>
    <row r="2426" spans="1:12" ht="42.75" customHeight="1">
      <c r="A2426" s="175">
        <f t="shared" si="41"/>
        <v>2426</v>
      </c>
      <c r="B2426" s="166">
        <v>45098</v>
      </c>
      <c r="C2426" s="167" t="s">
        <v>4178</v>
      </c>
      <c r="D2426" s="167" t="s">
        <v>950</v>
      </c>
      <c r="E2426" s="167" t="s">
        <v>124</v>
      </c>
      <c r="F2426" s="166">
        <v>45113</v>
      </c>
      <c r="G2426" s="166">
        <v>44804</v>
      </c>
      <c r="H2426" s="168">
        <v>800000</v>
      </c>
      <c r="I2426" s="168">
        <v>1000000</v>
      </c>
      <c r="J2426" s="167" t="s">
        <v>5921</v>
      </c>
      <c r="K2426" s="167" t="s">
        <v>5901</v>
      </c>
      <c r="L2426" s="169"/>
    </row>
    <row r="2427" spans="1:12" ht="42.75" customHeight="1">
      <c r="A2427" s="175">
        <f t="shared" si="41"/>
        <v>2427</v>
      </c>
      <c r="B2427" s="171">
        <v>45098</v>
      </c>
      <c r="C2427" s="172" t="s">
        <v>2703</v>
      </c>
      <c r="D2427" s="172" t="s">
        <v>6416</v>
      </c>
      <c r="E2427" s="172" t="s">
        <v>6417</v>
      </c>
      <c r="F2427" s="171">
        <v>45113</v>
      </c>
      <c r="G2427" s="171">
        <v>45092</v>
      </c>
      <c r="H2427" s="173">
        <v>29000</v>
      </c>
      <c r="I2427" s="173">
        <v>29000</v>
      </c>
      <c r="J2427" s="172" t="s">
        <v>5904</v>
      </c>
      <c r="K2427" s="172" t="s">
        <v>5901</v>
      </c>
      <c r="L2427" s="169"/>
    </row>
    <row r="2428" spans="1:12" ht="42.75" customHeight="1">
      <c r="A2428" s="175">
        <f t="shared" si="41"/>
        <v>2428</v>
      </c>
      <c r="B2428" s="166">
        <v>45098</v>
      </c>
      <c r="C2428" s="167" t="s">
        <v>4178</v>
      </c>
      <c r="D2428" s="167" t="s">
        <v>5705</v>
      </c>
      <c r="E2428" s="167" t="s">
        <v>6418</v>
      </c>
      <c r="F2428" s="166">
        <v>45113</v>
      </c>
      <c r="G2428" s="166">
        <v>44743</v>
      </c>
      <c r="H2428" s="168">
        <v>40000</v>
      </c>
      <c r="I2428" s="168">
        <v>50000</v>
      </c>
      <c r="J2428" s="167" t="s">
        <v>5902</v>
      </c>
      <c r="K2428" s="167" t="s">
        <v>5901</v>
      </c>
      <c r="L2428" s="169"/>
    </row>
    <row r="2429" spans="1:12" ht="42.75" customHeight="1">
      <c r="A2429" s="175">
        <f t="shared" si="41"/>
        <v>2429</v>
      </c>
      <c r="B2429" s="171">
        <v>45098</v>
      </c>
      <c r="C2429" s="172" t="s">
        <v>4178</v>
      </c>
      <c r="D2429" s="172" t="s">
        <v>5705</v>
      </c>
      <c r="E2429" s="172" t="s">
        <v>6418</v>
      </c>
      <c r="F2429" s="171">
        <v>45113</v>
      </c>
      <c r="G2429" s="171">
        <v>45108</v>
      </c>
      <c r="H2429" s="173">
        <v>40000</v>
      </c>
      <c r="I2429" s="173">
        <v>50000</v>
      </c>
      <c r="J2429" s="172" t="s">
        <v>5902</v>
      </c>
      <c r="K2429" s="172" t="s">
        <v>5901</v>
      </c>
      <c r="L2429" s="169"/>
    </row>
    <row r="2430" spans="1:12" ht="42.75" customHeight="1">
      <c r="A2430" s="175">
        <f t="shared" si="41"/>
        <v>2430</v>
      </c>
      <c r="B2430" s="166">
        <v>45098</v>
      </c>
      <c r="C2430" s="167" t="s">
        <v>4178</v>
      </c>
      <c r="D2430" s="167" t="s">
        <v>129</v>
      </c>
      <c r="E2430" s="167" t="s">
        <v>4210</v>
      </c>
      <c r="F2430" s="166">
        <v>45113</v>
      </c>
      <c r="G2430" s="166">
        <v>45110</v>
      </c>
      <c r="H2430" s="168">
        <v>40000</v>
      </c>
      <c r="I2430" s="168">
        <v>50000</v>
      </c>
      <c r="J2430" s="167" t="s">
        <v>5921</v>
      </c>
      <c r="K2430" s="167" t="s">
        <v>5901</v>
      </c>
      <c r="L2430" s="169"/>
    </row>
    <row r="2431" spans="1:12" ht="42.75" customHeight="1">
      <c r="A2431" s="175">
        <f t="shared" si="41"/>
        <v>2431</v>
      </c>
      <c r="B2431" s="171">
        <v>45098</v>
      </c>
      <c r="C2431" s="172" t="s">
        <v>4178</v>
      </c>
      <c r="D2431" s="172" t="s">
        <v>188</v>
      </c>
      <c r="E2431" s="172" t="s">
        <v>4212</v>
      </c>
      <c r="F2431" s="171">
        <v>45113</v>
      </c>
      <c r="G2431" s="171">
        <v>45110</v>
      </c>
      <c r="H2431" s="173">
        <v>50000</v>
      </c>
      <c r="I2431" s="173">
        <v>65000</v>
      </c>
      <c r="J2431" s="172" t="s">
        <v>5921</v>
      </c>
      <c r="K2431" s="172" t="s">
        <v>5901</v>
      </c>
      <c r="L2431" s="169"/>
    </row>
    <row r="2432" spans="1:12" ht="42.75" customHeight="1">
      <c r="A2432" s="175">
        <f t="shared" si="41"/>
        <v>2432</v>
      </c>
      <c r="B2432" s="166">
        <v>45098</v>
      </c>
      <c r="C2432" s="167" t="s">
        <v>4178</v>
      </c>
      <c r="D2432" s="167" t="s">
        <v>321</v>
      </c>
      <c r="E2432" s="167" t="s">
        <v>4215</v>
      </c>
      <c r="F2432" s="166">
        <v>45113</v>
      </c>
      <c r="G2432" s="166">
        <v>45110</v>
      </c>
      <c r="H2432" s="168">
        <v>25000</v>
      </c>
      <c r="I2432" s="168">
        <v>45000</v>
      </c>
      <c r="J2432" s="167" t="s">
        <v>5921</v>
      </c>
      <c r="K2432" s="167" t="s">
        <v>5901</v>
      </c>
      <c r="L2432" s="169"/>
    </row>
    <row r="2433" spans="1:12" ht="42.75" customHeight="1">
      <c r="A2433" s="175">
        <f t="shared" si="41"/>
        <v>2433</v>
      </c>
      <c r="B2433" s="171">
        <v>45098</v>
      </c>
      <c r="C2433" s="172" t="s">
        <v>2703</v>
      </c>
      <c r="D2433" s="172" t="s">
        <v>6419</v>
      </c>
      <c r="E2433" s="172" t="s">
        <v>6420</v>
      </c>
      <c r="F2433" s="171">
        <v>45113</v>
      </c>
      <c r="G2433" s="171">
        <v>45120</v>
      </c>
      <c r="H2433" s="173">
        <v>28000</v>
      </c>
      <c r="I2433" s="173">
        <v>28000</v>
      </c>
      <c r="J2433" s="172" t="s">
        <v>5902</v>
      </c>
      <c r="K2433" s="172" t="s">
        <v>5901</v>
      </c>
      <c r="L2433" s="169"/>
    </row>
    <row r="2434" spans="1:12" ht="42.75" customHeight="1">
      <c r="A2434" s="175">
        <f t="shared" si="41"/>
        <v>2434</v>
      </c>
      <c r="B2434" s="166">
        <v>45098</v>
      </c>
      <c r="C2434" s="167" t="s">
        <v>1031</v>
      </c>
      <c r="D2434" s="167" t="s">
        <v>5168</v>
      </c>
      <c r="E2434" s="167" t="s">
        <v>6421</v>
      </c>
      <c r="F2434" s="166">
        <v>45113</v>
      </c>
      <c r="G2434" s="166">
        <v>45117</v>
      </c>
      <c r="H2434" s="168">
        <v>80000</v>
      </c>
      <c r="I2434" s="168">
        <v>85000</v>
      </c>
      <c r="J2434" s="167" t="s">
        <v>5910</v>
      </c>
      <c r="K2434" s="167" t="s">
        <v>5901</v>
      </c>
      <c r="L2434" s="169"/>
    </row>
    <row r="2435" spans="1:12" ht="42.75" customHeight="1">
      <c r="A2435" s="175">
        <f t="shared" si="41"/>
        <v>2435</v>
      </c>
      <c r="B2435" s="171">
        <v>45098</v>
      </c>
      <c r="C2435" s="172" t="s">
        <v>1276</v>
      </c>
      <c r="D2435" s="172" t="s">
        <v>28</v>
      </c>
      <c r="E2435" s="172" t="s">
        <v>1354</v>
      </c>
      <c r="F2435" s="171">
        <v>45113</v>
      </c>
      <c r="G2435" s="171">
        <v>45114</v>
      </c>
      <c r="H2435" s="173">
        <v>104215</v>
      </c>
      <c r="I2435" s="173">
        <v>250000</v>
      </c>
      <c r="J2435" s="172" t="s">
        <v>4557</v>
      </c>
      <c r="K2435" s="172" t="s">
        <v>5901</v>
      </c>
      <c r="L2435" s="169"/>
    </row>
    <row r="2436" spans="1:12" ht="42.75" customHeight="1">
      <c r="A2436" s="175">
        <f t="shared" si="41"/>
        <v>2436</v>
      </c>
      <c r="B2436" s="166">
        <v>45099</v>
      </c>
      <c r="C2436" s="167" t="s">
        <v>1535</v>
      </c>
      <c r="D2436" s="167" t="s">
        <v>1703</v>
      </c>
      <c r="E2436" s="167" t="s">
        <v>6422</v>
      </c>
      <c r="F2436" s="166">
        <v>45114</v>
      </c>
      <c r="G2436" s="166">
        <v>45117</v>
      </c>
      <c r="H2436" s="168">
        <v>30000</v>
      </c>
      <c r="I2436" s="168">
        <v>75000</v>
      </c>
      <c r="J2436" s="167" t="s">
        <v>4557</v>
      </c>
      <c r="K2436" s="167" t="s">
        <v>5901</v>
      </c>
      <c r="L2436" s="169"/>
    </row>
    <row r="2437" spans="1:12" ht="42.75" customHeight="1">
      <c r="A2437" s="175">
        <f t="shared" si="41"/>
        <v>2437</v>
      </c>
      <c r="B2437" s="171">
        <v>45099</v>
      </c>
      <c r="C2437" s="172" t="s">
        <v>3828</v>
      </c>
      <c r="D2437" s="172" t="s">
        <v>1464</v>
      </c>
      <c r="E2437" s="172" t="s">
        <v>278</v>
      </c>
      <c r="F2437" s="171">
        <v>45114</v>
      </c>
      <c r="G2437" s="171">
        <v>45083</v>
      </c>
      <c r="H2437" s="173">
        <v>25000</v>
      </c>
      <c r="I2437" s="173">
        <v>175000</v>
      </c>
      <c r="J2437" s="172" t="s">
        <v>4557</v>
      </c>
      <c r="K2437" s="172" t="s">
        <v>5901</v>
      </c>
      <c r="L2437" s="169"/>
    </row>
    <row r="2438" spans="1:12" ht="42.75" customHeight="1">
      <c r="A2438" s="175">
        <f t="shared" si="41"/>
        <v>2438</v>
      </c>
      <c r="B2438" s="166">
        <v>45099</v>
      </c>
      <c r="C2438" s="167" t="s">
        <v>3418</v>
      </c>
      <c r="D2438" s="167" t="s">
        <v>225</v>
      </c>
      <c r="E2438" s="167" t="s">
        <v>120</v>
      </c>
      <c r="F2438" s="166">
        <v>45114</v>
      </c>
      <c r="G2438" s="166">
        <v>45117</v>
      </c>
      <c r="H2438" s="168">
        <v>25000</v>
      </c>
      <c r="I2438" s="168">
        <v>35000</v>
      </c>
      <c r="J2438" s="167" t="s">
        <v>4557</v>
      </c>
      <c r="K2438" s="167" t="s">
        <v>5901</v>
      </c>
      <c r="L2438" s="169"/>
    </row>
    <row r="2439" spans="1:12" ht="42.75" customHeight="1">
      <c r="A2439" s="175">
        <f t="shared" si="41"/>
        <v>2439</v>
      </c>
      <c r="B2439" s="171">
        <v>45099</v>
      </c>
      <c r="C2439" s="172" t="s">
        <v>4178</v>
      </c>
      <c r="D2439" s="172" t="s">
        <v>6423</v>
      </c>
      <c r="E2439" s="172" t="s">
        <v>6424</v>
      </c>
      <c r="F2439" s="171">
        <v>45114</v>
      </c>
      <c r="G2439" s="171">
        <v>45036</v>
      </c>
      <c r="H2439" s="173">
        <v>25000</v>
      </c>
      <c r="I2439" s="173">
        <v>40000</v>
      </c>
      <c r="J2439" s="172" t="s">
        <v>4557</v>
      </c>
      <c r="K2439" s="172" t="s">
        <v>5901</v>
      </c>
      <c r="L2439" s="169"/>
    </row>
    <row r="2440" spans="1:12" ht="42.75" customHeight="1">
      <c r="A2440" s="175">
        <f t="shared" si="41"/>
        <v>2440</v>
      </c>
      <c r="B2440" s="166">
        <v>45099</v>
      </c>
      <c r="C2440" s="167" t="s">
        <v>4178</v>
      </c>
      <c r="D2440" s="167" t="s">
        <v>6109</v>
      </c>
      <c r="E2440" s="167" t="s">
        <v>6110</v>
      </c>
      <c r="F2440" s="166">
        <v>45114</v>
      </c>
      <c r="G2440" s="166">
        <v>45110</v>
      </c>
      <c r="H2440" s="168">
        <v>25000</v>
      </c>
      <c r="I2440" s="168">
        <v>65000</v>
      </c>
      <c r="J2440" s="167" t="s">
        <v>5910</v>
      </c>
      <c r="K2440" s="167" t="s">
        <v>5901</v>
      </c>
      <c r="L2440" s="169"/>
    </row>
    <row r="2441" spans="1:12" ht="42.75" customHeight="1">
      <c r="A2441" s="175">
        <f t="shared" si="41"/>
        <v>2441</v>
      </c>
      <c r="B2441" s="171">
        <v>45099</v>
      </c>
      <c r="C2441" s="172" t="s">
        <v>4178</v>
      </c>
      <c r="D2441" s="172" t="s">
        <v>6111</v>
      </c>
      <c r="E2441" s="172" t="s">
        <v>6112</v>
      </c>
      <c r="F2441" s="171">
        <v>45114</v>
      </c>
      <c r="G2441" s="171">
        <v>45110</v>
      </c>
      <c r="H2441" s="173">
        <v>25000</v>
      </c>
      <c r="I2441" s="173">
        <v>65000</v>
      </c>
      <c r="J2441" s="172" t="s">
        <v>5910</v>
      </c>
      <c r="K2441" s="172" t="s">
        <v>5901</v>
      </c>
      <c r="L2441" s="169"/>
    </row>
    <row r="2442" spans="1:12" ht="42.75" customHeight="1">
      <c r="A2442" s="175">
        <f t="shared" si="41"/>
        <v>2442</v>
      </c>
      <c r="B2442" s="166">
        <v>45099</v>
      </c>
      <c r="C2442" s="167" t="s">
        <v>4178</v>
      </c>
      <c r="D2442" s="167" t="s">
        <v>950</v>
      </c>
      <c r="E2442" s="167" t="s">
        <v>124</v>
      </c>
      <c r="F2442" s="166">
        <v>45114</v>
      </c>
      <c r="G2442" s="166">
        <v>45170</v>
      </c>
      <c r="H2442" s="168">
        <v>800000</v>
      </c>
      <c r="I2442" s="168">
        <v>1100000</v>
      </c>
      <c r="J2442" s="167" t="s">
        <v>5921</v>
      </c>
      <c r="K2442" s="167" t="s">
        <v>5901</v>
      </c>
      <c r="L2442" s="169"/>
    </row>
    <row r="2443" spans="1:12" ht="42.75" customHeight="1">
      <c r="A2443" s="175">
        <f t="shared" si="41"/>
        <v>2443</v>
      </c>
      <c r="B2443" s="171">
        <v>45099</v>
      </c>
      <c r="C2443" s="172" t="s">
        <v>1535</v>
      </c>
      <c r="D2443" s="172" t="s">
        <v>1576</v>
      </c>
      <c r="E2443" s="172" t="s">
        <v>1616</v>
      </c>
      <c r="F2443" s="171">
        <v>45114</v>
      </c>
      <c r="G2443" s="171">
        <v>45117</v>
      </c>
      <c r="H2443" s="173">
        <v>55000</v>
      </c>
      <c r="I2443" s="173">
        <v>80000</v>
      </c>
      <c r="J2443" s="172" t="s">
        <v>4557</v>
      </c>
      <c r="K2443" s="172" t="s">
        <v>5901</v>
      </c>
      <c r="L2443" s="169"/>
    </row>
    <row r="2444" spans="1:12" ht="42.75" customHeight="1">
      <c r="A2444" s="175">
        <f t="shared" si="41"/>
        <v>2444</v>
      </c>
      <c r="B2444" s="166">
        <v>45099</v>
      </c>
      <c r="C2444" s="167" t="s">
        <v>1535</v>
      </c>
      <c r="D2444" s="167" t="s">
        <v>6425</v>
      </c>
      <c r="E2444" s="167" t="s">
        <v>1577</v>
      </c>
      <c r="F2444" s="166">
        <v>45114</v>
      </c>
      <c r="G2444" s="166">
        <v>45108</v>
      </c>
      <c r="H2444" s="168">
        <v>29990</v>
      </c>
      <c r="I2444" s="168">
        <v>45000</v>
      </c>
      <c r="J2444" s="167" t="s">
        <v>4557</v>
      </c>
      <c r="K2444" s="167" t="s">
        <v>5901</v>
      </c>
      <c r="L2444" s="169"/>
    </row>
    <row r="2445" spans="1:12" ht="42.75" customHeight="1">
      <c r="A2445" s="175">
        <f t="shared" si="41"/>
        <v>2445</v>
      </c>
      <c r="B2445" s="171">
        <v>45099</v>
      </c>
      <c r="C2445" s="172" t="s">
        <v>4178</v>
      </c>
      <c r="D2445" s="172" t="s">
        <v>4239</v>
      </c>
      <c r="E2445" s="172" t="s">
        <v>6426</v>
      </c>
      <c r="F2445" s="171">
        <v>45114</v>
      </c>
      <c r="G2445" s="171">
        <v>45021</v>
      </c>
      <c r="H2445" s="173">
        <v>25000</v>
      </c>
      <c r="I2445" s="173">
        <v>30000</v>
      </c>
      <c r="J2445" s="172" t="s">
        <v>4557</v>
      </c>
      <c r="K2445" s="172" t="s">
        <v>5901</v>
      </c>
      <c r="L2445" s="169"/>
    </row>
    <row r="2446" spans="1:12" ht="42.75" customHeight="1">
      <c r="A2446" s="175">
        <f t="shared" si="41"/>
        <v>2446</v>
      </c>
      <c r="B2446" s="166">
        <v>45099</v>
      </c>
      <c r="C2446" s="167" t="s">
        <v>4178</v>
      </c>
      <c r="D2446" s="167" t="s">
        <v>6363</v>
      </c>
      <c r="E2446" s="167" t="s">
        <v>6427</v>
      </c>
      <c r="F2446" s="166">
        <v>45114</v>
      </c>
      <c r="G2446" s="166">
        <v>45021</v>
      </c>
      <c r="H2446" s="168">
        <v>35000</v>
      </c>
      <c r="I2446" s="168">
        <v>65000</v>
      </c>
      <c r="J2446" s="167" t="s">
        <v>4557</v>
      </c>
      <c r="K2446" s="167" t="s">
        <v>5901</v>
      </c>
      <c r="L2446" s="169"/>
    </row>
    <row r="2447" spans="1:12" ht="42.75" customHeight="1">
      <c r="A2447" s="175">
        <f t="shared" si="41"/>
        <v>2447</v>
      </c>
      <c r="B2447" s="171">
        <v>45099</v>
      </c>
      <c r="C2447" s="172" t="s">
        <v>1535</v>
      </c>
      <c r="D2447" s="172" t="s">
        <v>6428</v>
      </c>
      <c r="E2447" s="172" t="s">
        <v>6429</v>
      </c>
      <c r="F2447" s="171">
        <v>45114</v>
      </c>
      <c r="G2447" s="171">
        <v>45117</v>
      </c>
      <c r="H2447" s="173">
        <v>50000</v>
      </c>
      <c r="I2447" s="173">
        <v>80000</v>
      </c>
      <c r="J2447" s="172" t="s">
        <v>4557</v>
      </c>
      <c r="K2447" s="172" t="s">
        <v>5901</v>
      </c>
      <c r="L2447" s="169"/>
    </row>
    <row r="2448" spans="1:12" ht="42.75" customHeight="1">
      <c r="A2448" s="175">
        <f t="shared" si="41"/>
        <v>2448</v>
      </c>
      <c r="B2448" s="166">
        <v>45099</v>
      </c>
      <c r="C2448" s="167" t="s">
        <v>2542</v>
      </c>
      <c r="D2448" s="167" t="s">
        <v>4367</v>
      </c>
      <c r="E2448" s="167" t="s">
        <v>6430</v>
      </c>
      <c r="F2448" s="166">
        <v>45114</v>
      </c>
      <c r="G2448" s="166">
        <v>44866</v>
      </c>
      <c r="H2448" s="168">
        <v>25000</v>
      </c>
      <c r="I2448" s="168">
        <v>40000</v>
      </c>
      <c r="J2448" s="167" t="s">
        <v>5900</v>
      </c>
      <c r="K2448" s="167" t="s">
        <v>5901</v>
      </c>
      <c r="L2448" s="169"/>
    </row>
    <row r="2449" spans="1:12" ht="42.75" customHeight="1">
      <c r="A2449" s="175">
        <f t="shared" si="41"/>
        <v>2449</v>
      </c>
      <c r="B2449" s="171">
        <v>45100</v>
      </c>
      <c r="C2449" s="172" t="s">
        <v>1198</v>
      </c>
      <c r="D2449" s="172" t="s">
        <v>2554</v>
      </c>
      <c r="E2449" s="172" t="s">
        <v>6431</v>
      </c>
      <c r="F2449" s="171">
        <v>45117</v>
      </c>
      <c r="G2449" s="171">
        <v>45118</v>
      </c>
      <c r="H2449" s="173">
        <v>25000</v>
      </c>
      <c r="I2449" s="173">
        <v>35000</v>
      </c>
      <c r="J2449" s="172" t="s">
        <v>4557</v>
      </c>
      <c r="K2449" s="172" t="s">
        <v>5901</v>
      </c>
      <c r="L2449" s="169"/>
    </row>
    <row r="2450" spans="1:12" ht="42.75" customHeight="1">
      <c r="A2450" s="175">
        <f t="shared" si="41"/>
        <v>2450</v>
      </c>
      <c r="B2450" s="166">
        <v>45100</v>
      </c>
      <c r="C2450" s="167" t="s">
        <v>1198</v>
      </c>
      <c r="D2450" s="167" t="s">
        <v>1218</v>
      </c>
      <c r="E2450" s="167" t="s">
        <v>6311</v>
      </c>
      <c r="F2450" s="166">
        <v>45117</v>
      </c>
      <c r="G2450" s="166">
        <v>45118</v>
      </c>
      <c r="H2450" s="168">
        <v>40000</v>
      </c>
      <c r="I2450" s="168">
        <v>50000</v>
      </c>
      <c r="J2450" s="167" t="s">
        <v>5910</v>
      </c>
      <c r="K2450" s="167" t="s">
        <v>5901</v>
      </c>
      <c r="L2450" s="169"/>
    </row>
    <row r="2451" spans="1:12" ht="42.75" customHeight="1">
      <c r="A2451" s="175">
        <f t="shared" si="41"/>
        <v>2451</v>
      </c>
      <c r="B2451" s="171">
        <v>45100</v>
      </c>
      <c r="C2451" s="172" t="s">
        <v>500</v>
      </c>
      <c r="D2451" s="172" t="s">
        <v>514</v>
      </c>
      <c r="E2451" s="172" t="s">
        <v>515</v>
      </c>
      <c r="F2451" s="171">
        <v>45117</v>
      </c>
      <c r="G2451" s="171">
        <v>45100</v>
      </c>
      <c r="H2451" s="173">
        <v>25000</v>
      </c>
      <c r="I2451" s="173">
        <v>150000</v>
      </c>
      <c r="J2451" s="172" t="s">
        <v>5910</v>
      </c>
      <c r="K2451" s="172" t="s">
        <v>5901</v>
      </c>
      <c r="L2451" s="169"/>
    </row>
    <row r="2452" spans="1:12" ht="42.75" customHeight="1">
      <c r="A2452" s="175">
        <f t="shared" si="41"/>
        <v>2452</v>
      </c>
      <c r="B2452" s="166">
        <v>45100</v>
      </c>
      <c r="C2452" s="167" t="s">
        <v>3344</v>
      </c>
      <c r="D2452" s="167" t="s">
        <v>5548</v>
      </c>
      <c r="E2452" s="167" t="s">
        <v>6389</v>
      </c>
      <c r="F2452" s="166">
        <v>45117</v>
      </c>
      <c r="G2452" s="166">
        <v>45124</v>
      </c>
      <c r="H2452" s="168">
        <v>40000</v>
      </c>
      <c r="I2452" s="168">
        <v>40000</v>
      </c>
      <c r="J2452" s="167" t="s">
        <v>5910</v>
      </c>
      <c r="K2452" s="167" t="s">
        <v>5901</v>
      </c>
      <c r="L2452" s="169"/>
    </row>
    <row r="2453" spans="1:12" ht="42.75" customHeight="1">
      <c r="A2453" s="175">
        <f t="shared" si="41"/>
        <v>2453</v>
      </c>
      <c r="B2453" s="171">
        <v>45100</v>
      </c>
      <c r="C2453" s="172" t="s">
        <v>1031</v>
      </c>
      <c r="D2453" s="172" t="s">
        <v>5798</v>
      </c>
      <c r="E2453" s="172" t="s">
        <v>6432</v>
      </c>
      <c r="F2453" s="171">
        <v>45117</v>
      </c>
      <c r="G2453" s="171">
        <v>44796</v>
      </c>
      <c r="H2453" s="173">
        <v>25000</v>
      </c>
      <c r="I2453" s="173">
        <v>32000</v>
      </c>
      <c r="J2453" s="172" t="s">
        <v>5900</v>
      </c>
      <c r="K2453" s="172" t="s">
        <v>5901</v>
      </c>
      <c r="L2453" s="169"/>
    </row>
    <row r="2454" spans="1:12" ht="42.75" customHeight="1">
      <c r="A2454" s="175">
        <f t="shared" si="41"/>
        <v>2454</v>
      </c>
      <c r="B2454" s="166">
        <v>45100</v>
      </c>
      <c r="C2454" s="167" t="s">
        <v>3838</v>
      </c>
      <c r="D2454" s="167" t="s">
        <v>2933</v>
      </c>
      <c r="E2454" s="167" t="s">
        <v>6433</v>
      </c>
      <c r="F2454" s="166">
        <v>45117</v>
      </c>
      <c r="G2454" s="166">
        <v>45121</v>
      </c>
      <c r="H2454" s="168">
        <v>29000</v>
      </c>
      <c r="I2454" s="168">
        <v>37000</v>
      </c>
      <c r="J2454" s="167" t="s">
        <v>5910</v>
      </c>
      <c r="K2454" s="167" t="s">
        <v>5901</v>
      </c>
      <c r="L2454" s="169"/>
    </row>
    <row r="2455" spans="1:12" ht="42.75" customHeight="1">
      <c r="A2455" s="175">
        <f t="shared" ref="A2455:A2496" si="42">ROW(A2455)</f>
        <v>2455</v>
      </c>
      <c r="B2455" s="171">
        <v>45100</v>
      </c>
      <c r="C2455" s="172" t="s">
        <v>583</v>
      </c>
      <c r="D2455" s="172" t="s">
        <v>492</v>
      </c>
      <c r="E2455" s="172" t="s">
        <v>6434</v>
      </c>
      <c r="F2455" s="171">
        <v>45117</v>
      </c>
      <c r="G2455" s="171">
        <v>45139</v>
      </c>
      <c r="H2455" s="173">
        <v>40459.5</v>
      </c>
      <c r="I2455" s="173">
        <v>40459.5</v>
      </c>
      <c r="J2455" s="172" t="s">
        <v>5902</v>
      </c>
      <c r="K2455" s="172" t="s">
        <v>5901</v>
      </c>
      <c r="L2455" s="169"/>
    </row>
    <row r="2456" spans="1:12" ht="42.75" customHeight="1">
      <c r="A2456" s="175">
        <f t="shared" si="42"/>
        <v>2456</v>
      </c>
      <c r="B2456" s="166">
        <v>45100</v>
      </c>
      <c r="C2456" s="167" t="s">
        <v>583</v>
      </c>
      <c r="D2456" s="167" t="s">
        <v>6435</v>
      </c>
      <c r="E2456" s="167" t="s">
        <v>670</v>
      </c>
      <c r="F2456" s="166">
        <v>45117</v>
      </c>
      <c r="G2456" s="166">
        <v>45112</v>
      </c>
      <c r="H2456" s="168">
        <v>29630</v>
      </c>
      <c r="I2456" s="168">
        <v>29630</v>
      </c>
      <c r="J2456" s="167" t="s">
        <v>5902</v>
      </c>
      <c r="K2456" s="167" t="s">
        <v>5901</v>
      </c>
      <c r="L2456" s="169"/>
    </row>
    <row r="2457" spans="1:12" ht="42.75" customHeight="1">
      <c r="A2457" s="175">
        <f t="shared" si="42"/>
        <v>2457</v>
      </c>
      <c r="B2457" s="171">
        <v>45100</v>
      </c>
      <c r="C2457" s="172" t="s">
        <v>1535</v>
      </c>
      <c r="D2457" s="172" t="s">
        <v>6436</v>
      </c>
      <c r="E2457" s="172" t="s">
        <v>6437</v>
      </c>
      <c r="F2457" s="171">
        <v>45117</v>
      </c>
      <c r="G2457" s="171">
        <v>45118</v>
      </c>
      <c r="H2457" s="173">
        <v>120100</v>
      </c>
      <c r="I2457" s="173">
        <v>145000</v>
      </c>
      <c r="J2457" s="172" t="s">
        <v>4557</v>
      </c>
      <c r="K2457" s="172" t="s">
        <v>5901</v>
      </c>
      <c r="L2457" s="169"/>
    </row>
    <row r="2458" spans="1:12" ht="42.75" customHeight="1">
      <c r="A2458" s="175">
        <f t="shared" si="42"/>
        <v>2458</v>
      </c>
      <c r="B2458" s="166">
        <v>45100</v>
      </c>
      <c r="C2458" s="167" t="s">
        <v>583</v>
      </c>
      <c r="D2458" s="167" t="s">
        <v>1511</v>
      </c>
      <c r="E2458" s="167" t="s">
        <v>6438</v>
      </c>
      <c r="F2458" s="166">
        <v>45117</v>
      </c>
      <c r="G2458" s="166">
        <v>45108</v>
      </c>
      <c r="H2458" s="168">
        <v>37000</v>
      </c>
      <c r="I2458" s="168">
        <v>42000</v>
      </c>
      <c r="J2458" s="167" t="s">
        <v>5921</v>
      </c>
      <c r="K2458" s="167" t="s">
        <v>5901</v>
      </c>
      <c r="L2458" s="169"/>
    </row>
    <row r="2459" spans="1:12" ht="42.75" customHeight="1">
      <c r="A2459" s="175">
        <f t="shared" si="42"/>
        <v>2459</v>
      </c>
      <c r="B2459" s="171">
        <v>45100</v>
      </c>
      <c r="C2459" s="172" t="s">
        <v>2703</v>
      </c>
      <c r="D2459" s="172" t="s">
        <v>2893</v>
      </c>
      <c r="E2459" s="172" t="s">
        <v>6439</v>
      </c>
      <c r="F2459" s="171">
        <v>45117</v>
      </c>
      <c r="G2459" s="171">
        <v>45120</v>
      </c>
      <c r="H2459" s="173">
        <v>125000</v>
      </c>
      <c r="I2459" s="173">
        <v>125000</v>
      </c>
      <c r="J2459" s="172" t="s">
        <v>4557</v>
      </c>
      <c r="K2459" s="172" t="s">
        <v>5901</v>
      </c>
      <c r="L2459" s="169"/>
    </row>
    <row r="2460" spans="1:12" ht="42.75" customHeight="1">
      <c r="A2460" s="175">
        <f t="shared" si="42"/>
        <v>2460</v>
      </c>
      <c r="B2460" s="166">
        <v>45103</v>
      </c>
      <c r="C2460" s="167" t="s">
        <v>741</v>
      </c>
      <c r="D2460" s="167" t="s">
        <v>6440</v>
      </c>
      <c r="E2460" s="167" t="s">
        <v>1153</v>
      </c>
      <c r="F2460" s="166">
        <v>45118</v>
      </c>
      <c r="G2460" s="166">
        <v>45047</v>
      </c>
      <c r="H2460" s="168">
        <v>7631000</v>
      </c>
      <c r="I2460" s="168">
        <v>9000000</v>
      </c>
      <c r="J2460" s="167" t="s">
        <v>4557</v>
      </c>
      <c r="K2460" s="167" t="s">
        <v>5901</v>
      </c>
      <c r="L2460" s="169"/>
    </row>
    <row r="2461" spans="1:12" ht="42.75" customHeight="1">
      <c r="A2461" s="175">
        <f t="shared" si="42"/>
        <v>2461</v>
      </c>
      <c r="B2461" s="171">
        <v>45103</v>
      </c>
      <c r="C2461" s="172" t="s">
        <v>1031</v>
      </c>
      <c r="D2461" s="172" t="s">
        <v>3214</v>
      </c>
      <c r="E2461" s="172" t="s">
        <v>6441</v>
      </c>
      <c r="F2461" s="171">
        <v>45118</v>
      </c>
      <c r="G2461" s="171">
        <v>45118</v>
      </c>
      <c r="H2461" s="173">
        <v>55000</v>
      </c>
      <c r="I2461" s="173">
        <v>60000</v>
      </c>
      <c r="J2461" s="172" t="s">
        <v>5910</v>
      </c>
      <c r="K2461" s="172" t="s">
        <v>5901</v>
      </c>
      <c r="L2461" s="169"/>
    </row>
    <row r="2462" spans="1:12" ht="42.75" customHeight="1">
      <c r="A2462" s="175">
        <f t="shared" si="42"/>
        <v>2462</v>
      </c>
      <c r="B2462" s="166">
        <v>45103</v>
      </c>
      <c r="C2462" s="167" t="s">
        <v>1112</v>
      </c>
      <c r="D2462" s="167" t="s">
        <v>340</v>
      </c>
      <c r="E2462" s="167" t="s">
        <v>1185</v>
      </c>
      <c r="F2462" s="166">
        <v>45118</v>
      </c>
      <c r="G2462" s="166">
        <v>45139</v>
      </c>
      <c r="H2462" s="168">
        <v>25000</v>
      </c>
      <c r="I2462" s="168">
        <v>200000</v>
      </c>
      <c r="J2462" s="167" t="s">
        <v>4557</v>
      </c>
      <c r="K2462" s="167" t="s">
        <v>5901</v>
      </c>
      <c r="L2462" s="169"/>
    </row>
    <row r="2463" spans="1:12" ht="42.75" customHeight="1">
      <c r="A2463" s="175">
        <f t="shared" si="42"/>
        <v>2463</v>
      </c>
      <c r="B2463" s="171">
        <v>45103</v>
      </c>
      <c r="C2463" s="172" t="s">
        <v>3672</v>
      </c>
      <c r="D2463" s="172" t="s">
        <v>6442</v>
      </c>
      <c r="E2463" s="172" t="s">
        <v>6443</v>
      </c>
      <c r="F2463" s="171">
        <v>45118</v>
      </c>
      <c r="G2463" s="171">
        <v>45122</v>
      </c>
      <c r="H2463" s="173">
        <v>65000</v>
      </c>
      <c r="I2463" s="173">
        <v>70000</v>
      </c>
      <c r="J2463" s="172" t="s">
        <v>4557</v>
      </c>
      <c r="K2463" s="172" t="s">
        <v>5901</v>
      </c>
      <c r="L2463" s="169"/>
    </row>
    <row r="2464" spans="1:12" ht="42.75" customHeight="1">
      <c r="A2464" s="175">
        <f t="shared" si="42"/>
        <v>2464</v>
      </c>
      <c r="B2464" s="166">
        <v>45104</v>
      </c>
      <c r="C2464" s="167" t="s">
        <v>4178</v>
      </c>
      <c r="D2464" s="167" t="s">
        <v>521</v>
      </c>
      <c r="E2464" s="167" t="s">
        <v>1988</v>
      </c>
      <c r="F2464" s="166">
        <v>45119</v>
      </c>
      <c r="G2464" s="166">
        <v>44805</v>
      </c>
      <c r="H2464" s="168">
        <v>50000</v>
      </c>
      <c r="I2464" s="168">
        <v>85000</v>
      </c>
      <c r="J2464" s="167" t="s">
        <v>5921</v>
      </c>
      <c r="K2464" s="167" t="s">
        <v>5901</v>
      </c>
      <c r="L2464" s="169"/>
    </row>
    <row r="2465" spans="1:12" ht="42.75" customHeight="1">
      <c r="A2465" s="175">
        <f t="shared" si="42"/>
        <v>2465</v>
      </c>
      <c r="B2465" s="171">
        <v>45104</v>
      </c>
      <c r="C2465" s="172" t="s">
        <v>3252</v>
      </c>
      <c r="D2465" s="172" t="s">
        <v>192</v>
      </c>
      <c r="E2465" s="172" t="s">
        <v>6444</v>
      </c>
      <c r="F2465" s="171">
        <v>45119</v>
      </c>
      <c r="G2465" s="171">
        <v>45108</v>
      </c>
      <c r="H2465" s="173">
        <v>200000</v>
      </c>
      <c r="I2465" s="173">
        <v>300000</v>
      </c>
      <c r="J2465" s="172" t="s">
        <v>4557</v>
      </c>
      <c r="K2465" s="172" t="s">
        <v>5901</v>
      </c>
      <c r="L2465" s="169"/>
    </row>
    <row r="2466" spans="1:12" ht="42.75" customHeight="1">
      <c r="A2466" s="175">
        <f t="shared" si="42"/>
        <v>2466</v>
      </c>
      <c r="B2466" s="166">
        <v>45104</v>
      </c>
      <c r="C2466" s="167" t="s">
        <v>1888</v>
      </c>
      <c r="D2466" s="167" t="s">
        <v>1511</v>
      </c>
      <c r="E2466" s="167" t="s">
        <v>6445</v>
      </c>
      <c r="F2466" s="166">
        <v>45119</v>
      </c>
      <c r="G2466" s="166">
        <v>45108</v>
      </c>
      <c r="H2466" s="168">
        <v>25000</v>
      </c>
      <c r="I2466" s="168">
        <v>45000</v>
      </c>
      <c r="J2466" s="167" t="s">
        <v>5921</v>
      </c>
      <c r="K2466" s="167" t="s">
        <v>5901</v>
      </c>
      <c r="L2466" s="169"/>
    </row>
    <row r="2467" spans="1:12" ht="42.75" customHeight="1">
      <c r="A2467" s="175">
        <f t="shared" si="42"/>
        <v>2467</v>
      </c>
      <c r="B2467" s="171">
        <v>45104</v>
      </c>
      <c r="C2467" s="172" t="s">
        <v>1535</v>
      </c>
      <c r="D2467" s="172" t="s">
        <v>6446</v>
      </c>
      <c r="E2467" s="172" t="s">
        <v>6447</v>
      </c>
      <c r="F2467" s="171">
        <v>45119</v>
      </c>
      <c r="G2467" s="171">
        <v>45122</v>
      </c>
      <c r="H2467" s="173">
        <v>35000</v>
      </c>
      <c r="I2467" s="173">
        <v>85000</v>
      </c>
      <c r="J2467" s="172" t="s">
        <v>4557</v>
      </c>
      <c r="K2467" s="172" t="s">
        <v>5901</v>
      </c>
      <c r="L2467" s="169"/>
    </row>
    <row r="2468" spans="1:12" ht="42.75" customHeight="1">
      <c r="A2468" s="175">
        <f t="shared" si="42"/>
        <v>2468</v>
      </c>
      <c r="B2468" s="166">
        <v>45104</v>
      </c>
      <c r="C2468" s="167" t="s">
        <v>2703</v>
      </c>
      <c r="D2468" s="167" t="s">
        <v>6448</v>
      </c>
      <c r="E2468" s="167" t="s">
        <v>6449</v>
      </c>
      <c r="F2468" s="166">
        <v>45119</v>
      </c>
      <c r="G2468" s="166">
        <v>45119</v>
      </c>
      <c r="H2468" s="168">
        <v>108985</v>
      </c>
      <c r="I2468" s="168">
        <v>108985</v>
      </c>
      <c r="J2468" s="167" t="s">
        <v>5902</v>
      </c>
      <c r="K2468" s="167" t="s">
        <v>5901</v>
      </c>
      <c r="L2468" s="169"/>
    </row>
    <row r="2469" spans="1:12" ht="42.75" customHeight="1">
      <c r="A2469" s="175">
        <f t="shared" si="42"/>
        <v>2469</v>
      </c>
      <c r="B2469" s="171">
        <v>45104</v>
      </c>
      <c r="C2469" s="172" t="s">
        <v>1890</v>
      </c>
      <c r="D2469" s="172" t="s">
        <v>35</v>
      </c>
      <c r="E2469" s="172" t="s">
        <v>6278</v>
      </c>
      <c r="F2469" s="171">
        <v>45119</v>
      </c>
      <c r="G2469" s="171">
        <v>45120</v>
      </c>
      <c r="H2469" s="173">
        <v>1672590.74</v>
      </c>
      <c r="I2469" s="173">
        <v>1700000</v>
      </c>
      <c r="J2469" s="172" t="s">
        <v>5902</v>
      </c>
      <c r="K2469" s="172" t="s">
        <v>5901</v>
      </c>
      <c r="L2469" s="169"/>
    </row>
    <row r="2470" spans="1:12" ht="42.75" customHeight="1">
      <c r="A2470" s="175">
        <f t="shared" si="42"/>
        <v>2470</v>
      </c>
      <c r="B2470" s="166">
        <v>45104</v>
      </c>
      <c r="C2470" s="167" t="s">
        <v>2703</v>
      </c>
      <c r="D2470" s="167" t="s">
        <v>6450</v>
      </c>
      <c r="E2470" s="167" t="s">
        <v>6140</v>
      </c>
      <c r="F2470" s="166">
        <v>45119</v>
      </c>
      <c r="G2470" s="166">
        <v>45119</v>
      </c>
      <c r="H2470" s="168">
        <v>500000</v>
      </c>
      <c r="I2470" s="168">
        <v>500000</v>
      </c>
      <c r="J2470" s="167" t="s">
        <v>4557</v>
      </c>
      <c r="K2470" s="167" t="s">
        <v>5901</v>
      </c>
      <c r="L2470" s="169"/>
    </row>
    <row r="2471" spans="1:12" ht="42.75" customHeight="1">
      <c r="A2471" s="175">
        <f t="shared" si="42"/>
        <v>2471</v>
      </c>
      <c r="B2471" s="171">
        <v>45105</v>
      </c>
      <c r="C2471" s="172" t="s">
        <v>1276</v>
      </c>
      <c r="D2471" s="172" t="s">
        <v>65</v>
      </c>
      <c r="E2471" s="172" t="s">
        <v>78</v>
      </c>
      <c r="F2471" s="171">
        <v>45120</v>
      </c>
      <c r="G2471" s="171">
        <v>45124</v>
      </c>
      <c r="H2471" s="173">
        <v>888960</v>
      </c>
      <c r="I2471" s="173">
        <v>1000000</v>
      </c>
      <c r="J2471" s="172" t="s">
        <v>5910</v>
      </c>
      <c r="K2471" s="172" t="s">
        <v>5901</v>
      </c>
      <c r="L2471" s="169"/>
    </row>
    <row r="2472" spans="1:12" ht="42.75" customHeight="1">
      <c r="A2472" s="175">
        <f t="shared" si="42"/>
        <v>2472</v>
      </c>
      <c r="B2472" s="166">
        <v>45105</v>
      </c>
      <c r="C2472" s="167" t="s">
        <v>1276</v>
      </c>
      <c r="D2472" s="167" t="s">
        <v>62</v>
      </c>
      <c r="E2472" s="167" t="s">
        <v>78</v>
      </c>
      <c r="F2472" s="166">
        <v>45120</v>
      </c>
      <c r="G2472" s="166">
        <v>45124</v>
      </c>
      <c r="H2472" s="168">
        <v>328440</v>
      </c>
      <c r="I2472" s="168">
        <v>500000</v>
      </c>
      <c r="J2472" s="167" t="s">
        <v>5910</v>
      </c>
      <c r="K2472" s="167" t="s">
        <v>5901</v>
      </c>
      <c r="L2472" s="169"/>
    </row>
    <row r="2473" spans="1:12" ht="42.75" customHeight="1">
      <c r="A2473" s="175">
        <f t="shared" si="42"/>
        <v>2473</v>
      </c>
      <c r="B2473" s="171">
        <v>45105</v>
      </c>
      <c r="C2473" s="172" t="s">
        <v>3975</v>
      </c>
      <c r="D2473" s="172" t="s">
        <v>76</v>
      </c>
      <c r="E2473" s="172" t="s">
        <v>1030</v>
      </c>
      <c r="F2473" s="171">
        <v>45120</v>
      </c>
      <c r="G2473" s="171">
        <v>45231</v>
      </c>
      <c r="H2473" s="173">
        <v>82925</v>
      </c>
      <c r="I2473" s="173">
        <v>97925</v>
      </c>
      <c r="J2473" s="172" t="s">
        <v>4557</v>
      </c>
      <c r="K2473" s="172" t="s">
        <v>5901</v>
      </c>
      <c r="L2473" s="169"/>
    </row>
    <row r="2474" spans="1:12" ht="42.75" customHeight="1">
      <c r="A2474" s="175">
        <f t="shared" si="42"/>
        <v>2474</v>
      </c>
      <c r="B2474" s="166">
        <v>45106</v>
      </c>
      <c r="C2474" s="167" t="s">
        <v>91</v>
      </c>
      <c r="D2474" s="167" t="s">
        <v>1275</v>
      </c>
      <c r="E2474" s="167" t="s">
        <v>6451</v>
      </c>
      <c r="F2474" s="166">
        <v>45121</v>
      </c>
      <c r="G2474" s="166">
        <v>45108</v>
      </c>
      <c r="H2474" s="168">
        <v>50000</v>
      </c>
      <c r="I2474" s="168">
        <v>70000</v>
      </c>
      <c r="J2474" s="167" t="s">
        <v>5906</v>
      </c>
      <c r="K2474" s="167" t="s">
        <v>5901</v>
      </c>
      <c r="L2474" s="169"/>
    </row>
    <row r="2475" spans="1:12" ht="42.75" customHeight="1">
      <c r="A2475" s="175">
        <f t="shared" si="42"/>
        <v>2475</v>
      </c>
      <c r="B2475" s="171">
        <v>45106</v>
      </c>
      <c r="C2475" s="172" t="s">
        <v>4268</v>
      </c>
      <c r="D2475" s="172" t="s">
        <v>1827</v>
      </c>
      <c r="E2475" s="172" t="s">
        <v>6452</v>
      </c>
      <c r="F2475" s="171">
        <v>45121</v>
      </c>
      <c r="G2475" s="171">
        <v>45124</v>
      </c>
      <c r="H2475" s="173">
        <v>25000</v>
      </c>
      <c r="I2475" s="173">
        <v>30000</v>
      </c>
      <c r="J2475" s="172" t="s">
        <v>4557</v>
      </c>
      <c r="K2475" s="172" t="s">
        <v>5901</v>
      </c>
      <c r="L2475" s="169"/>
    </row>
    <row r="2476" spans="1:12" ht="42.75" customHeight="1">
      <c r="A2476" s="175">
        <f t="shared" si="42"/>
        <v>2476</v>
      </c>
      <c r="B2476" s="166">
        <v>45106</v>
      </c>
      <c r="C2476" s="167" t="s">
        <v>4268</v>
      </c>
      <c r="D2476" s="167" t="s">
        <v>1827</v>
      </c>
      <c r="E2476" s="167" t="s">
        <v>6453</v>
      </c>
      <c r="F2476" s="166">
        <v>45121</v>
      </c>
      <c r="G2476" s="166">
        <v>45124</v>
      </c>
      <c r="H2476" s="168">
        <v>40000</v>
      </c>
      <c r="I2476" s="168">
        <v>50000</v>
      </c>
      <c r="J2476" s="167" t="s">
        <v>4557</v>
      </c>
      <c r="K2476" s="167" t="s">
        <v>5901</v>
      </c>
      <c r="L2476" s="169"/>
    </row>
    <row r="2477" spans="1:12" ht="42.75" customHeight="1">
      <c r="A2477" s="175">
        <f t="shared" si="42"/>
        <v>2477</v>
      </c>
      <c r="B2477" s="171">
        <v>45106</v>
      </c>
      <c r="C2477" s="172" t="s">
        <v>500</v>
      </c>
      <c r="D2477" s="172" t="s">
        <v>35</v>
      </c>
      <c r="E2477" s="172" t="s">
        <v>5502</v>
      </c>
      <c r="F2477" s="171">
        <v>45121</v>
      </c>
      <c r="G2477" s="171">
        <v>45108</v>
      </c>
      <c r="H2477" s="173">
        <v>25000</v>
      </c>
      <c r="I2477" s="173">
        <v>300000</v>
      </c>
      <c r="J2477" s="172" t="s">
        <v>5902</v>
      </c>
      <c r="K2477" s="172" t="s">
        <v>5901</v>
      </c>
      <c r="L2477" s="169"/>
    </row>
    <row r="2478" spans="1:12" ht="42.75" customHeight="1">
      <c r="A2478" s="175">
        <f t="shared" si="42"/>
        <v>2478</v>
      </c>
      <c r="B2478" s="166">
        <v>45106</v>
      </c>
      <c r="C2478" s="167" t="s">
        <v>500</v>
      </c>
      <c r="D2478" s="167" t="s">
        <v>1275</v>
      </c>
      <c r="E2478" s="167" t="s">
        <v>6454</v>
      </c>
      <c r="F2478" s="166">
        <v>45121</v>
      </c>
      <c r="G2478" s="166">
        <v>45108</v>
      </c>
      <c r="H2478" s="168">
        <v>25000</v>
      </c>
      <c r="I2478" s="168">
        <v>300000</v>
      </c>
      <c r="J2478" s="167" t="s">
        <v>4557</v>
      </c>
      <c r="K2478" s="167" t="s">
        <v>5901</v>
      </c>
      <c r="L2478" s="169"/>
    </row>
    <row r="2479" spans="1:12" ht="42.75" customHeight="1">
      <c r="A2479" s="175">
        <f t="shared" si="42"/>
        <v>2479</v>
      </c>
      <c r="B2479" s="171">
        <v>45106</v>
      </c>
      <c r="C2479" s="172" t="s">
        <v>500</v>
      </c>
      <c r="D2479" s="172" t="s">
        <v>5447</v>
      </c>
      <c r="E2479" s="172" t="s">
        <v>6455</v>
      </c>
      <c r="F2479" s="171">
        <v>45121</v>
      </c>
      <c r="G2479" s="171">
        <v>45108</v>
      </c>
      <c r="H2479" s="173">
        <v>25000</v>
      </c>
      <c r="I2479" s="173">
        <v>150000</v>
      </c>
      <c r="J2479" s="172" t="s">
        <v>4557</v>
      </c>
      <c r="K2479" s="172" t="s">
        <v>5901</v>
      </c>
      <c r="L2479" s="169"/>
    </row>
    <row r="2480" spans="1:12" ht="42.75" customHeight="1">
      <c r="A2480" s="175">
        <f t="shared" si="42"/>
        <v>2480</v>
      </c>
      <c r="B2480" s="166">
        <v>45106</v>
      </c>
      <c r="C2480" s="167" t="s">
        <v>500</v>
      </c>
      <c r="D2480" s="167" t="s">
        <v>5271</v>
      </c>
      <c r="E2480" s="167" t="s">
        <v>5792</v>
      </c>
      <c r="F2480" s="166">
        <v>45121</v>
      </c>
      <c r="G2480" s="166">
        <v>45108</v>
      </c>
      <c r="H2480" s="168">
        <v>25000</v>
      </c>
      <c r="I2480" s="168">
        <v>300000</v>
      </c>
      <c r="J2480" s="167" t="s">
        <v>4557</v>
      </c>
      <c r="K2480" s="167" t="s">
        <v>5901</v>
      </c>
      <c r="L2480" s="169"/>
    </row>
    <row r="2481" spans="1:12" ht="42.75" customHeight="1">
      <c r="A2481" s="175">
        <f t="shared" si="42"/>
        <v>2481</v>
      </c>
      <c r="B2481" s="171">
        <v>45106</v>
      </c>
      <c r="C2481" s="172" t="s">
        <v>500</v>
      </c>
      <c r="D2481" s="172" t="s">
        <v>6379</v>
      </c>
      <c r="E2481" s="172" t="s">
        <v>3354</v>
      </c>
      <c r="F2481" s="171">
        <v>45121</v>
      </c>
      <c r="G2481" s="171">
        <v>45108</v>
      </c>
      <c r="H2481" s="173">
        <v>25000</v>
      </c>
      <c r="I2481" s="173">
        <v>300000</v>
      </c>
      <c r="J2481" s="172" t="s">
        <v>4557</v>
      </c>
      <c r="K2481" s="172" t="s">
        <v>5901</v>
      </c>
      <c r="L2481" s="169"/>
    </row>
    <row r="2482" spans="1:12" ht="42.75" customHeight="1">
      <c r="A2482" s="175">
        <f t="shared" si="42"/>
        <v>2482</v>
      </c>
      <c r="B2482" s="166">
        <v>45106</v>
      </c>
      <c r="C2482" s="167" t="s">
        <v>500</v>
      </c>
      <c r="D2482" s="167" t="s">
        <v>229</v>
      </c>
      <c r="E2482" s="167" t="s">
        <v>6456</v>
      </c>
      <c r="F2482" s="166">
        <v>45121</v>
      </c>
      <c r="G2482" s="166">
        <v>45108</v>
      </c>
      <c r="H2482" s="168">
        <v>25000</v>
      </c>
      <c r="I2482" s="168">
        <v>300000</v>
      </c>
      <c r="J2482" s="167" t="s">
        <v>4557</v>
      </c>
      <c r="K2482" s="167" t="s">
        <v>5901</v>
      </c>
      <c r="L2482" s="169"/>
    </row>
    <row r="2483" spans="1:12" ht="42.75" customHeight="1">
      <c r="A2483" s="175">
        <f t="shared" si="42"/>
        <v>2483</v>
      </c>
      <c r="B2483" s="171">
        <v>45106</v>
      </c>
      <c r="C2483" s="172" t="s">
        <v>1890</v>
      </c>
      <c r="D2483" s="172" t="s">
        <v>1333</v>
      </c>
      <c r="E2483" s="172" t="s">
        <v>6457</v>
      </c>
      <c r="F2483" s="171">
        <v>45121</v>
      </c>
      <c r="G2483" s="171">
        <v>45124</v>
      </c>
      <c r="H2483" s="173">
        <v>115225</v>
      </c>
      <c r="I2483" s="173">
        <v>115225</v>
      </c>
      <c r="J2483" s="172" t="s">
        <v>5902</v>
      </c>
      <c r="K2483" s="172" t="s">
        <v>5901</v>
      </c>
      <c r="L2483" s="169"/>
    </row>
    <row r="2484" spans="1:12" ht="42.75" customHeight="1">
      <c r="A2484" s="175">
        <f t="shared" si="42"/>
        <v>2484</v>
      </c>
      <c r="B2484" s="166">
        <v>45106</v>
      </c>
      <c r="C2484" s="167" t="s">
        <v>387</v>
      </c>
      <c r="D2484" s="167" t="s">
        <v>445</v>
      </c>
      <c r="E2484" s="167" t="s">
        <v>446</v>
      </c>
      <c r="F2484" s="166">
        <v>45121</v>
      </c>
      <c r="G2484" s="166">
        <v>45108</v>
      </c>
      <c r="H2484" s="168">
        <v>125000</v>
      </c>
      <c r="I2484" s="168">
        <v>250000</v>
      </c>
      <c r="J2484" s="167" t="s">
        <v>5910</v>
      </c>
      <c r="K2484" s="167" t="s">
        <v>6006</v>
      </c>
      <c r="L2484" s="169"/>
    </row>
    <row r="2485" spans="1:12" ht="42.75" customHeight="1">
      <c r="A2485" s="175">
        <f t="shared" si="42"/>
        <v>2485</v>
      </c>
      <c r="B2485" s="171">
        <v>45106</v>
      </c>
      <c r="C2485" s="172" t="s">
        <v>387</v>
      </c>
      <c r="D2485" s="172" t="s">
        <v>2484</v>
      </c>
      <c r="E2485" s="172" t="s">
        <v>4387</v>
      </c>
      <c r="F2485" s="171">
        <v>45121</v>
      </c>
      <c r="G2485" s="171">
        <v>45108</v>
      </c>
      <c r="H2485" s="173">
        <v>40000</v>
      </c>
      <c r="I2485" s="173">
        <v>60000</v>
      </c>
      <c r="J2485" s="172" t="s">
        <v>5921</v>
      </c>
      <c r="K2485" s="172" t="s">
        <v>5901</v>
      </c>
      <c r="L2485" s="169"/>
    </row>
    <row r="2486" spans="1:12" ht="42.75" customHeight="1">
      <c r="A2486" s="175">
        <f t="shared" si="42"/>
        <v>2486</v>
      </c>
      <c r="B2486" s="166">
        <v>45106</v>
      </c>
      <c r="C2486" s="167" t="s">
        <v>1665</v>
      </c>
      <c r="D2486" s="167" t="s">
        <v>6458</v>
      </c>
      <c r="E2486" s="167" t="s">
        <v>6459</v>
      </c>
      <c r="F2486" s="166">
        <v>45121</v>
      </c>
      <c r="G2486" s="166">
        <v>45120</v>
      </c>
      <c r="H2486" s="168">
        <v>25000</v>
      </c>
      <c r="I2486" s="168">
        <v>35000</v>
      </c>
      <c r="J2486" s="167" t="s">
        <v>5910</v>
      </c>
      <c r="K2486" s="167" t="s">
        <v>5901</v>
      </c>
      <c r="L2486" s="169"/>
    </row>
    <row r="2487" spans="1:12" ht="42.75" customHeight="1">
      <c r="A2487" s="175">
        <f t="shared" si="42"/>
        <v>2487</v>
      </c>
      <c r="B2487" s="171">
        <v>45106</v>
      </c>
      <c r="C2487" s="172" t="s">
        <v>12</v>
      </c>
      <c r="D2487" s="172" t="s">
        <v>6460</v>
      </c>
      <c r="E2487" s="172" t="s">
        <v>6461</v>
      </c>
      <c r="F2487" s="171">
        <v>45121</v>
      </c>
      <c r="G2487" s="171">
        <v>45108</v>
      </c>
      <c r="H2487" s="173">
        <v>25000</v>
      </c>
      <c r="I2487" s="173">
        <v>72000</v>
      </c>
      <c r="J2487" s="172" t="s">
        <v>5906</v>
      </c>
      <c r="K2487" s="172" t="s">
        <v>5901</v>
      </c>
      <c r="L2487" s="169"/>
    </row>
    <row r="2488" spans="1:12" ht="42.75" customHeight="1">
      <c r="A2488" s="175">
        <f t="shared" si="42"/>
        <v>2488</v>
      </c>
      <c r="B2488" s="166">
        <v>45106</v>
      </c>
      <c r="C2488" s="167" t="s">
        <v>2635</v>
      </c>
      <c r="D2488" s="167" t="s">
        <v>580</v>
      </c>
      <c r="E2488" s="167" t="s">
        <v>6462</v>
      </c>
      <c r="F2488" s="166">
        <v>45121</v>
      </c>
      <c r="G2488" s="166">
        <v>45124</v>
      </c>
      <c r="H2488" s="168">
        <v>95000</v>
      </c>
      <c r="I2488" s="168">
        <v>125000</v>
      </c>
      <c r="J2488" s="167" t="s">
        <v>4557</v>
      </c>
      <c r="K2488" s="167" t="s">
        <v>5901</v>
      </c>
      <c r="L2488" s="169"/>
    </row>
    <row r="2489" spans="1:12" ht="42.75" customHeight="1">
      <c r="A2489" s="175">
        <f t="shared" si="42"/>
        <v>2489</v>
      </c>
      <c r="B2489" s="171">
        <v>45107</v>
      </c>
      <c r="C2489" s="172" t="s">
        <v>2447</v>
      </c>
      <c r="D2489" s="172" t="s">
        <v>6463</v>
      </c>
      <c r="E2489" s="172" t="s">
        <v>6464</v>
      </c>
      <c r="F2489" s="171">
        <v>45124</v>
      </c>
      <c r="G2489" s="171">
        <v>44753</v>
      </c>
      <c r="H2489" s="173">
        <v>16163.1</v>
      </c>
      <c r="I2489" s="173">
        <v>16163.1</v>
      </c>
      <c r="J2489" s="172" t="s">
        <v>5994</v>
      </c>
      <c r="K2489" s="172" t="s">
        <v>6006</v>
      </c>
      <c r="L2489" s="169"/>
    </row>
    <row r="2490" spans="1:12" ht="42.75" customHeight="1">
      <c r="A2490" s="175">
        <f t="shared" si="42"/>
        <v>2490</v>
      </c>
      <c r="B2490" s="166">
        <v>45107</v>
      </c>
      <c r="C2490" s="167" t="s">
        <v>500</v>
      </c>
      <c r="D2490" s="167" t="s">
        <v>65</v>
      </c>
      <c r="E2490" s="167" t="s">
        <v>6465</v>
      </c>
      <c r="F2490" s="166">
        <v>45124</v>
      </c>
      <c r="G2490" s="166">
        <v>45108</v>
      </c>
      <c r="H2490" s="168">
        <v>400000</v>
      </c>
      <c r="I2490" s="168">
        <v>500000</v>
      </c>
      <c r="J2490" s="167" t="s">
        <v>5921</v>
      </c>
      <c r="K2490" s="167" t="s">
        <v>5901</v>
      </c>
      <c r="L2490" s="169"/>
    </row>
    <row r="2491" spans="1:12" ht="42.75" customHeight="1">
      <c r="A2491" s="175">
        <f t="shared" si="42"/>
        <v>2491</v>
      </c>
      <c r="B2491" s="171">
        <v>45107</v>
      </c>
      <c r="C2491" s="172" t="s">
        <v>1276</v>
      </c>
      <c r="D2491" s="172" t="s">
        <v>1360</v>
      </c>
      <c r="E2491" s="172" t="s">
        <v>4629</v>
      </c>
      <c r="F2491" s="171">
        <v>45124</v>
      </c>
      <c r="G2491" s="171">
        <v>45139</v>
      </c>
      <c r="H2491" s="173">
        <v>41715</v>
      </c>
      <c r="I2491" s="173">
        <v>60000</v>
      </c>
      <c r="J2491" s="172" t="s">
        <v>5902</v>
      </c>
      <c r="K2491" s="172" t="s">
        <v>5901</v>
      </c>
      <c r="L2491" s="169"/>
    </row>
    <row r="2492" spans="1:12" ht="42.75" customHeight="1">
      <c r="A2492" s="175">
        <f t="shared" si="42"/>
        <v>2492</v>
      </c>
      <c r="B2492" s="166">
        <v>45107</v>
      </c>
      <c r="C2492" s="167" t="s">
        <v>1276</v>
      </c>
      <c r="D2492" s="167" t="s">
        <v>55</v>
      </c>
      <c r="E2492" s="167" t="s">
        <v>6466</v>
      </c>
      <c r="F2492" s="166">
        <v>45124</v>
      </c>
      <c r="G2492" s="166">
        <v>45139</v>
      </c>
      <c r="H2492" s="168">
        <v>25000</v>
      </c>
      <c r="I2492" s="168">
        <v>100000</v>
      </c>
      <c r="J2492" s="167" t="s">
        <v>5902</v>
      </c>
      <c r="K2492" s="167" t="s">
        <v>5901</v>
      </c>
      <c r="L2492" s="169"/>
    </row>
    <row r="2493" spans="1:12" ht="42.75" customHeight="1">
      <c r="A2493" s="175">
        <f t="shared" si="42"/>
        <v>2493</v>
      </c>
      <c r="B2493" s="171">
        <v>45107</v>
      </c>
      <c r="C2493" s="172" t="s">
        <v>1276</v>
      </c>
      <c r="D2493" s="172" t="s">
        <v>35</v>
      </c>
      <c r="E2493" s="172" t="s">
        <v>136</v>
      </c>
      <c r="F2493" s="171">
        <v>45124</v>
      </c>
      <c r="G2493" s="171">
        <v>45139</v>
      </c>
      <c r="H2493" s="173">
        <v>448448</v>
      </c>
      <c r="I2493" s="173">
        <v>500000</v>
      </c>
      <c r="J2493" s="172" t="s">
        <v>5902</v>
      </c>
      <c r="K2493" s="172" t="s">
        <v>5901</v>
      </c>
      <c r="L2493" s="169"/>
    </row>
    <row r="2494" spans="1:12" ht="42.75" customHeight="1">
      <c r="A2494" s="175">
        <f t="shared" si="42"/>
        <v>2494</v>
      </c>
      <c r="B2494" s="166">
        <v>45107</v>
      </c>
      <c r="C2494" s="167" t="s">
        <v>1276</v>
      </c>
      <c r="D2494" s="167" t="s">
        <v>76</v>
      </c>
      <c r="E2494" s="167" t="s">
        <v>1366</v>
      </c>
      <c r="F2494" s="166">
        <v>45124</v>
      </c>
      <c r="G2494" s="166">
        <v>45124</v>
      </c>
      <c r="H2494" s="168">
        <v>400909</v>
      </c>
      <c r="I2494" s="168">
        <v>500000</v>
      </c>
      <c r="J2494" s="167" t="s">
        <v>5910</v>
      </c>
      <c r="K2494" s="167" t="s">
        <v>5901</v>
      </c>
      <c r="L2494" s="169"/>
    </row>
    <row r="2495" spans="1:12" ht="42.75" customHeight="1">
      <c r="A2495" s="175">
        <f t="shared" si="42"/>
        <v>2495</v>
      </c>
      <c r="B2495" s="171">
        <v>45107</v>
      </c>
      <c r="C2495" s="172" t="s">
        <v>1276</v>
      </c>
      <c r="D2495" s="172" t="s">
        <v>5119</v>
      </c>
      <c r="E2495" s="172" t="s">
        <v>158</v>
      </c>
      <c r="F2495" s="171">
        <v>45124</v>
      </c>
      <c r="G2495" s="171">
        <v>45139</v>
      </c>
      <c r="H2495" s="173">
        <v>107615</v>
      </c>
      <c r="I2495" s="173">
        <v>125000</v>
      </c>
      <c r="J2495" s="172" t="s">
        <v>5902</v>
      </c>
      <c r="K2495" s="172" t="s">
        <v>5901</v>
      </c>
      <c r="L2495" s="169"/>
    </row>
    <row r="2496" spans="1:12" ht="42.75" customHeight="1">
      <c r="A2496" s="175">
        <f t="shared" si="42"/>
        <v>2496</v>
      </c>
      <c r="B2496" s="166">
        <v>45107</v>
      </c>
      <c r="C2496" s="167" t="s">
        <v>1276</v>
      </c>
      <c r="D2496" s="167" t="s">
        <v>1322</v>
      </c>
      <c r="E2496" s="167" t="s">
        <v>1312</v>
      </c>
      <c r="F2496" s="166">
        <v>45124</v>
      </c>
      <c r="G2496" s="166">
        <v>45124</v>
      </c>
      <c r="H2496" s="168">
        <v>25000</v>
      </c>
      <c r="I2496" s="168">
        <v>50000</v>
      </c>
      <c r="J2496" s="167" t="s">
        <v>5910</v>
      </c>
      <c r="K2496" s="167" t="s">
        <v>5901</v>
      </c>
      <c r="L2496" s="169"/>
    </row>
  </sheetData>
  <conditionalFormatting sqref="A266:K644">
    <cfRule type="expression" dxfId="62" priority="16">
      <formula>MOD(ROW(),2)=1</formula>
    </cfRule>
  </conditionalFormatting>
  <conditionalFormatting sqref="L266:L644">
    <cfRule type="expression" dxfId="61" priority="15">
      <formula>MOD(ROW(),2)=1</formula>
    </cfRule>
  </conditionalFormatting>
  <conditionalFormatting sqref="L674">
    <cfRule type="expression" dxfId="60" priority="14">
      <formula>MOD(ROW(),2)=1</formula>
    </cfRule>
  </conditionalFormatting>
  <conditionalFormatting sqref="L1046">
    <cfRule type="expression" dxfId="59" priority="13">
      <formula>MOD(ROW(),2)=1</formula>
    </cfRule>
  </conditionalFormatting>
  <conditionalFormatting sqref="L1046">
    <cfRule type="expression" dxfId="58" priority="12">
      <formula>MOD(ROW(),2)=1</formula>
    </cfRule>
  </conditionalFormatting>
  <conditionalFormatting sqref="L1045">
    <cfRule type="expression" dxfId="57" priority="11">
      <formula>MOD(ROW(),2)=1</formula>
    </cfRule>
  </conditionalFormatting>
  <conditionalFormatting sqref="L1045">
    <cfRule type="expression" dxfId="56" priority="10">
      <formula>MOD(ROW(),2)=1</formula>
    </cfRule>
  </conditionalFormatting>
  <conditionalFormatting sqref="L914">
    <cfRule type="expression" dxfId="55" priority="9">
      <formula>MOD(ROW(),2)=1</formula>
    </cfRule>
  </conditionalFormatting>
  <conditionalFormatting sqref="L914">
    <cfRule type="expression" dxfId="54" priority="8">
      <formula>MOD(ROW(),2)=1</formula>
    </cfRule>
  </conditionalFormatting>
  <conditionalFormatting sqref="L894">
    <cfRule type="expression" dxfId="53" priority="7">
      <formula>MOD(ROW(),2)=1</formula>
    </cfRule>
  </conditionalFormatting>
  <conditionalFormatting sqref="L894">
    <cfRule type="expression" dxfId="52" priority="6">
      <formula>MOD(ROW(),2)=1</formula>
    </cfRule>
  </conditionalFormatting>
  <conditionalFormatting sqref="L1030">
    <cfRule type="expression" dxfId="51" priority="5">
      <formula>MOD(ROW(),2)=1</formula>
    </cfRule>
  </conditionalFormatting>
  <conditionalFormatting sqref="L1030">
    <cfRule type="expression" dxfId="50" priority="4">
      <formula>MOD(ROW(),2)=1</formula>
    </cfRule>
  </conditionalFormatting>
  <conditionalFormatting sqref="B1453:XFD1487">
    <cfRule type="expression" dxfId="49" priority="2">
      <formula>MOD(ROW(),2)=1</formula>
    </cfRule>
  </conditionalFormatting>
  <conditionalFormatting sqref="B1453:XFD1487">
    <cfRule type="expression" dxfId="48" priority="3">
      <formula>" =MOD(ROW(),2)=1"</formula>
    </cfRule>
  </conditionalFormatting>
  <conditionalFormatting sqref="A2:XFD1602 A2497:XFD1048576 L1603:XFD2496 A1603:A2496">
    <cfRule type="expression" dxfId="47" priority="1">
      <formula>MOD(ROW(),2)=1</formula>
    </cfRule>
  </conditionalFormatting>
  <hyperlinks>
    <hyperlink ref="D1666" r:id="rId1" xr:uid="{B95F4646-297B-4FE3-AA53-BF7CA1AEC15A}"/>
    <hyperlink ref="D1696" r:id="rId2" xr:uid="{15585DEF-A8D2-4872-A600-F5EFE9346821}"/>
    <hyperlink ref="D1735" r:id="rId3" xr:uid="{B4CAA55D-9D87-4ACE-AE30-6C3EA0FF0C23}"/>
    <hyperlink ref="D2240" r:id="rId4" xr:uid="{BD018E87-C0FA-4C5A-BDB7-53AA337689C3}"/>
    <hyperlink ref="D2337" r:id="rId5" xr:uid="{BD557042-66F0-4897-9402-8365ADB2D356}"/>
  </hyperlinks>
  <pageMargins left="0.7" right="0.7" top="0.75" bottom="0.75" header="0.3" footer="0.3"/>
  <tableParts count="1">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75263-1C98-C24E-8969-2B3F0FC3F235}">
  <dimension ref="A1:L1622"/>
  <sheetViews>
    <sheetView topLeftCell="C4" workbookViewId="0">
      <selection activeCell="E6" sqref="E6"/>
    </sheetView>
  </sheetViews>
  <sheetFormatPr defaultColWidth="11" defaultRowHeight="65.25" customHeight="1"/>
  <cols>
    <col min="1" max="1" width="18.625" style="152" bestFit="1" customWidth="1"/>
    <col min="2" max="2" width="18.625" style="152" customWidth="1"/>
    <col min="3" max="3" width="17.875" style="152" customWidth="1"/>
    <col min="4" max="4" width="20.5" style="152" customWidth="1"/>
    <col min="5" max="5" width="19.875" style="152" customWidth="1"/>
    <col min="6" max="6" width="21.875" style="152" customWidth="1"/>
    <col min="7" max="7" width="20" style="152" customWidth="1"/>
    <col min="8" max="8" width="20.875" style="152" bestFit="1" customWidth="1"/>
    <col min="9" max="9" width="22.625" style="152" bestFit="1" customWidth="1"/>
    <col min="10" max="10" width="18.5" style="152" customWidth="1"/>
    <col min="11" max="11" width="19.5" style="152" bestFit="1" customWidth="1"/>
    <col min="12" max="12" width="22.5" style="152" customWidth="1"/>
    <col min="13" max="16384" width="11" style="152"/>
  </cols>
  <sheetData>
    <row r="1" spans="1:12" s="151" customFormat="1" ht="65.25" customHeight="1">
      <c r="A1" s="147" t="s">
        <v>0</v>
      </c>
      <c r="B1" s="148" t="s">
        <v>1</v>
      </c>
      <c r="C1" s="147" t="s">
        <v>2</v>
      </c>
      <c r="D1" s="147" t="s">
        <v>3</v>
      </c>
      <c r="E1" s="147" t="s">
        <v>4</v>
      </c>
      <c r="F1" s="148" t="s">
        <v>5</v>
      </c>
      <c r="G1" s="149" t="s">
        <v>6</v>
      </c>
      <c r="H1" s="150" t="s">
        <v>7</v>
      </c>
      <c r="I1" s="150" t="s">
        <v>8</v>
      </c>
      <c r="J1" s="147" t="s">
        <v>9</v>
      </c>
      <c r="K1" s="147" t="s">
        <v>10</v>
      </c>
      <c r="L1" s="147" t="s">
        <v>11</v>
      </c>
    </row>
    <row r="2" spans="1:12" ht="65.25" customHeight="1">
      <c r="A2" s="152">
        <v>1</v>
      </c>
      <c r="B2" s="153">
        <v>45110</v>
      </c>
      <c r="C2" s="154" t="s">
        <v>3905</v>
      </c>
      <c r="D2" s="154" t="s">
        <v>569</v>
      </c>
      <c r="E2" s="154" t="s">
        <v>1034</v>
      </c>
      <c r="F2" s="153">
        <v>45125</v>
      </c>
      <c r="G2" s="153">
        <v>45107</v>
      </c>
      <c r="H2" s="155">
        <v>26000</v>
      </c>
      <c r="I2" s="155">
        <v>27000</v>
      </c>
      <c r="J2" s="154" t="s">
        <v>5955</v>
      </c>
      <c r="K2" s="154" t="s">
        <v>5901</v>
      </c>
    </row>
    <row r="3" spans="1:12" ht="65.25" customHeight="1">
      <c r="A3" s="152">
        <v>2</v>
      </c>
      <c r="B3" s="156">
        <v>45110</v>
      </c>
      <c r="C3" s="157" t="s">
        <v>4038</v>
      </c>
      <c r="D3" s="157" t="s">
        <v>1333</v>
      </c>
      <c r="E3" s="157" t="s">
        <v>2310</v>
      </c>
      <c r="F3" s="156">
        <v>45125</v>
      </c>
      <c r="G3" s="156">
        <v>45138</v>
      </c>
      <c r="H3" s="158">
        <v>26300</v>
      </c>
      <c r="I3" s="158">
        <v>26300</v>
      </c>
      <c r="J3" s="157" t="s">
        <v>5902</v>
      </c>
      <c r="K3" s="157" t="s">
        <v>5901</v>
      </c>
    </row>
    <row r="4" spans="1:12" ht="65.25" customHeight="1">
      <c r="A4" s="152">
        <v>3</v>
      </c>
      <c r="B4" s="153">
        <v>45110</v>
      </c>
      <c r="C4" s="154" t="s">
        <v>1276</v>
      </c>
      <c r="D4" s="154" t="s">
        <v>5185</v>
      </c>
      <c r="E4" s="154" t="s">
        <v>1347</v>
      </c>
      <c r="F4" s="153">
        <v>45125</v>
      </c>
      <c r="G4" s="153">
        <v>45126</v>
      </c>
      <c r="H4" s="155">
        <v>25000</v>
      </c>
      <c r="I4" s="155">
        <v>50000</v>
      </c>
      <c r="J4" s="154" t="s">
        <v>5910</v>
      </c>
      <c r="K4" s="154" t="s">
        <v>5901</v>
      </c>
    </row>
    <row r="5" spans="1:12" ht="65.25" customHeight="1">
      <c r="A5" s="152">
        <v>4</v>
      </c>
      <c r="B5" s="156">
        <v>45110</v>
      </c>
      <c r="C5" s="157" t="s">
        <v>3828</v>
      </c>
      <c r="D5" s="157" t="s">
        <v>6467</v>
      </c>
      <c r="E5" s="157" t="s">
        <v>6468</v>
      </c>
      <c r="F5" s="156">
        <v>45125</v>
      </c>
      <c r="G5" s="156">
        <v>45110</v>
      </c>
      <c r="H5" s="158">
        <v>100000</v>
      </c>
      <c r="I5" s="158">
        <v>400000</v>
      </c>
      <c r="J5" s="157" t="s">
        <v>5906</v>
      </c>
      <c r="K5" s="157" t="s">
        <v>5901</v>
      </c>
    </row>
    <row r="6" spans="1:12" ht="65.25" customHeight="1">
      <c r="A6" s="152">
        <v>5</v>
      </c>
      <c r="B6" s="153">
        <v>45110</v>
      </c>
      <c r="C6" s="154" t="s">
        <v>1400</v>
      </c>
      <c r="D6" s="154" t="s">
        <v>134</v>
      </c>
      <c r="E6" s="154" t="s">
        <v>6469</v>
      </c>
      <c r="F6" s="153">
        <v>45125</v>
      </c>
      <c r="G6" s="153">
        <v>45108</v>
      </c>
      <c r="H6" s="155">
        <v>25000</v>
      </c>
      <c r="I6" s="155">
        <v>350000</v>
      </c>
      <c r="J6" s="154" t="s">
        <v>4557</v>
      </c>
      <c r="K6" s="154" t="s">
        <v>5901</v>
      </c>
    </row>
    <row r="7" spans="1:12" ht="65.25" customHeight="1">
      <c r="A7" s="152">
        <v>6</v>
      </c>
      <c r="B7" s="156">
        <v>45110</v>
      </c>
      <c r="C7" s="157" t="s">
        <v>1400</v>
      </c>
      <c r="D7" s="157" t="s">
        <v>5119</v>
      </c>
      <c r="E7" s="157" t="s">
        <v>6470</v>
      </c>
      <c r="F7" s="156">
        <v>45125</v>
      </c>
      <c r="G7" s="156">
        <v>45108</v>
      </c>
      <c r="H7" s="158">
        <v>31536</v>
      </c>
      <c r="I7" s="158">
        <v>32500</v>
      </c>
      <c r="J7" s="157" t="s">
        <v>5902</v>
      </c>
      <c r="K7" s="157" t="s">
        <v>5901</v>
      </c>
    </row>
    <row r="8" spans="1:12" ht="65.25" customHeight="1">
      <c r="A8" s="152">
        <v>7</v>
      </c>
      <c r="B8" s="153">
        <v>45110</v>
      </c>
      <c r="C8" s="154" t="s">
        <v>1400</v>
      </c>
      <c r="D8" s="154" t="s">
        <v>35</v>
      </c>
      <c r="E8" s="154" t="s">
        <v>6471</v>
      </c>
      <c r="F8" s="153">
        <v>45125</v>
      </c>
      <c r="G8" s="153">
        <v>45108</v>
      </c>
      <c r="H8" s="155">
        <v>62000</v>
      </c>
      <c r="I8" s="155">
        <v>80000</v>
      </c>
      <c r="J8" s="154" t="s">
        <v>5902</v>
      </c>
      <c r="K8" s="154" t="s">
        <v>5901</v>
      </c>
    </row>
    <row r="9" spans="1:12" ht="65.25" customHeight="1">
      <c r="A9" s="152">
        <v>8</v>
      </c>
      <c r="B9" s="156">
        <v>45112</v>
      </c>
      <c r="C9" s="157" t="s">
        <v>3344</v>
      </c>
      <c r="D9" s="157" t="s">
        <v>2025</v>
      </c>
      <c r="E9" s="157" t="s">
        <v>6472</v>
      </c>
      <c r="F9" s="156">
        <v>45126</v>
      </c>
      <c r="G9" s="156">
        <v>45100</v>
      </c>
      <c r="H9" s="158">
        <v>25000</v>
      </c>
      <c r="I9" s="158">
        <v>100000</v>
      </c>
      <c r="J9" s="157" t="s">
        <v>4557</v>
      </c>
      <c r="K9" s="157" t="s">
        <v>5901</v>
      </c>
    </row>
    <row r="10" spans="1:12" ht="65.25" customHeight="1">
      <c r="A10" s="152">
        <v>9</v>
      </c>
      <c r="B10" s="153">
        <v>45112</v>
      </c>
      <c r="C10" s="154" t="s">
        <v>500</v>
      </c>
      <c r="D10" s="154" t="s">
        <v>503</v>
      </c>
      <c r="E10" s="154" t="s">
        <v>6473</v>
      </c>
      <c r="F10" s="153">
        <v>45126</v>
      </c>
      <c r="G10" s="153">
        <v>45170</v>
      </c>
      <c r="H10" s="155">
        <v>50000</v>
      </c>
      <c r="I10" s="155">
        <v>100000</v>
      </c>
      <c r="J10" s="154" t="s">
        <v>5910</v>
      </c>
      <c r="K10" s="154" t="s">
        <v>5901</v>
      </c>
    </row>
    <row r="11" spans="1:12" ht="65.25" customHeight="1">
      <c r="A11" s="152">
        <v>10</v>
      </c>
      <c r="B11" s="156">
        <v>45112</v>
      </c>
      <c r="C11" s="157" t="s">
        <v>1812</v>
      </c>
      <c r="D11" s="157" t="s">
        <v>6317</v>
      </c>
      <c r="E11" s="157" t="s">
        <v>527</v>
      </c>
      <c r="F11" s="156">
        <v>45126</v>
      </c>
      <c r="G11" s="156">
        <v>45108</v>
      </c>
      <c r="H11" s="158">
        <v>150120</v>
      </c>
      <c r="I11" s="158">
        <v>600937</v>
      </c>
      <c r="J11" s="157" t="s">
        <v>5910</v>
      </c>
      <c r="K11" s="157" t="s">
        <v>5901</v>
      </c>
    </row>
    <row r="12" spans="1:12" ht="65.25" customHeight="1">
      <c r="A12" s="152">
        <v>11</v>
      </c>
      <c r="B12" s="153">
        <v>45112</v>
      </c>
      <c r="C12" s="154" t="s">
        <v>1112</v>
      </c>
      <c r="D12" s="154" t="s">
        <v>544</v>
      </c>
      <c r="E12" s="154" t="s">
        <v>6474</v>
      </c>
      <c r="F12" s="153">
        <v>45126</v>
      </c>
      <c r="G12" s="153">
        <v>45108</v>
      </c>
      <c r="H12" s="155">
        <v>45000</v>
      </c>
      <c r="I12" s="155">
        <v>75000</v>
      </c>
      <c r="J12" s="154" t="s">
        <v>5910</v>
      </c>
      <c r="K12" s="154" t="s">
        <v>5901</v>
      </c>
    </row>
    <row r="13" spans="1:12" ht="65.25" customHeight="1">
      <c r="A13" s="152">
        <v>12</v>
      </c>
      <c r="B13" s="156">
        <v>45113</v>
      </c>
      <c r="C13" s="157" t="s">
        <v>3672</v>
      </c>
      <c r="D13" s="157" t="s">
        <v>1375</v>
      </c>
      <c r="E13" s="157" t="s">
        <v>6475</v>
      </c>
      <c r="F13" s="156">
        <v>45127</v>
      </c>
      <c r="G13" s="156">
        <v>45166</v>
      </c>
      <c r="H13" s="158">
        <v>87000</v>
      </c>
      <c r="I13" s="158">
        <v>87000</v>
      </c>
      <c r="J13" s="157" t="s">
        <v>5906</v>
      </c>
      <c r="K13" s="157" t="s">
        <v>5901</v>
      </c>
    </row>
    <row r="14" spans="1:12" ht="65.25" customHeight="1">
      <c r="A14" s="152">
        <v>13</v>
      </c>
      <c r="B14" s="153">
        <v>45114</v>
      </c>
      <c r="C14" s="154" t="s">
        <v>3798</v>
      </c>
      <c r="D14" s="154" t="s">
        <v>2513</v>
      </c>
      <c r="E14" s="154" t="s">
        <v>6476</v>
      </c>
      <c r="F14" s="153">
        <v>45128</v>
      </c>
      <c r="G14" s="153">
        <v>45108</v>
      </c>
      <c r="H14" s="155">
        <v>375321</v>
      </c>
      <c r="I14" s="155">
        <v>375321</v>
      </c>
      <c r="J14" s="154" t="s">
        <v>5917</v>
      </c>
      <c r="K14" s="154" t="s">
        <v>5901</v>
      </c>
    </row>
    <row r="15" spans="1:12" ht="65.25" customHeight="1">
      <c r="A15" s="152">
        <v>14</v>
      </c>
      <c r="B15" s="156">
        <v>45114</v>
      </c>
      <c r="C15" s="157" t="s">
        <v>583</v>
      </c>
      <c r="D15" s="157" t="s">
        <v>4846</v>
      </c>
      <c r="E15" s="157" t="s">
        <v>659</v>
      </c>
      <c r="F15" s="156">
        <v>45128</v>
      </c>
      <c r="G15" s="156">
        <v>45108</v>
      </c>
      <c r="H15" s="158">
        <v>174000</v>
      </c>
      <c r="I15" s="158">
        <v>177000</v>
      </c>
      <c r="J15" s="157" t="s">
        <v>5921</v>
      </c>
      <c r="K15" s="157" t="s">
        <v>5901</v>
      </c>
    </row>
    <row r="16" spans="1:12" ht="65.25" customHeight="1">
      <c r="A16" s="152">
        <v>15</v>
      </c>
      <c r="B16" s="153">
        <v>45117</v>
      </c>
      <c r="C16" s="154" t="s">
        <v>2703</v>
      </c>
      <c r="D16" s="154" t="s">
        <v>1275</v>
      </c>
      <c r="E16" s="154" t="s">
        <v>6477</v>
      </c>
      <c r="F16" s="153">
        <v>45131</v>
      </c>
      <c r="G16" s="153">
        <v>45131</v>
      </c>
      <c r="H16" s="155">
        <v>500000</v>
      </c>
      <c r="I16" s="155">
        <v>500000</v>
      </c>
      <c r="J16" s="154" t="s">
        <v>5906</v>
      </c>
      <c r="K16" s="154" t="s">
        <v>5901</v>
      </c>
    </row>
    <row r="17" spans="1:11" ht="65.25" customHeight="1">
      <c r="A17" s="152">
        <v>16</v>
      </c>
      <c r="B17" s="156">
        <v>45118</v>
      </c>
      <c r="C17" s="157" t="s">
        <v>1665</v>
      </c>
      <c r="D17" s="157" t="s">
        <v>1617</v>
      </c>
      <c r="E17" s="157" t="s">
        <v>6478</v>
      </c>
      <c r="F17" s="156">
        <v>45132</v>
      </c>
      <c r="G17" s="156">
        <v>45133</v>
      </c>
      <c r="H17" s="158">
        <v>80000</v>
      </c>
      <c r="I17" s="158">
        <v>85000</v>
      </c>
      <c r="J17" s="157" t="s">
        <v>4557</v>
      </c>
      <c r="K17" s="157" t="s">
        <v>5901</v>
      </c>
    </row>
    <row r="18" spans="1:11" ht="65.25" customHeight="1">
      <c r="A18" s="152">
        <v>17</v>
      </c>
      <c r="B18" s="153">
        <v>45118</v>
      </c>
      <c r="C18" s="154" t="s">
        <v>1665</v>
      </c>
      <c r="D18" s="154" t="s">
        <v>4842</v>
      </c>
      <c r="E18" s="154" t="s">
        <v>815</v>
      </c>
      <c r="F18" s="153">
        <v>45132</v>
      </c>
      <c r="G18" s="153">
        <v>45127</v>
      </c>
      <c r="H18" s="155">
        <v>25000</v>
      </c>
      <c r="I18" s="155">
        <v>27000</v>
      </c>
      <c r="J18" s="154" t="s">
        <v>5902</v>
      </c>
      <c r="K18" s="154" t="s">
        <v>5901</v>
      </c>
    </row>
    <row r="19" spans="1:11" ht="65.25" customHeight="1">
      <c r="A19" s="152">
        <v>18</v>
      </c>
      <c r="B19" s="156">
        <v>45118</v>
      </c>
      <c r="C19" s="157" t="s">
        <v>3453</v>
      </c>
      <c r="D19" s="157" t="s">
        <v>65</v>
      </c>
      <c r="E19" s="157" t="s">
        <v>3830</v>
      </c>
      <c r="F19" s="156">
        <v>45132</v>
      </c>
      <c r="G19" s="156">
        <v>45108</v>
      </c>
      <c r="H19" s="158">
        <v>500000</v>
      </c>
      <c r="I19" s="158">
        <v>700000</v>
      </c>
      <c r="J19" s="157" t="s">
        <v>5910</v>
      </c>
      <c r="K19" s="157" t="s">
        <v>5901</v>
      </c>
    </row>
    <row r="20" spans="1:11" ht="65.25" customHeight="1">
      <c r="A20" s="152">
        <v>19</v>
      </c>
      <c r="B20" s="153">
        <v>45118</v>
      </c>
      <c r="C20" s="154" t="s">
        <v>387</v>
      </c>
      <c r="D20" s="154" t="s">
        <v>397</v>
      </c>
      <c r="E20" s="154" t="s">
        <v>476</v>
      </c>
      <c r="F20" s="153">
        <v>45132</v>
      </c>
      <c r="G20" s="153">
        <v>45108</v>
      </c>
      <c r="H20" s="155">
        <v>35000</v>
      </c>
      <c r="I20" s="155">
        <v>65000</v>
      </c>
      <c r="J20" s="154" t="s">
        <v>5910</v>
      </c>
      <c r="K20" s="154" t="s">
        <v>6006</v>
      </c>
    </row>
    <row r="21" spans="1:11" ht="65.25" customHeight="1">
      <c r="A21" s="152">
        <v>20</v>
      </c>
      <c r="B21" s="156">
        <v>45118</v>
      </c>
      <c r="C21" s="157" t="s">
        <v>2703</v>
      </c>
      <c r="D21" s="157" t="s">
        <v>6479</v>
      </c>
      <c r="E21" s="157" t="s">
        <v>6480</v>
      </c>
      <c r="F21" s="156">
        <v>45132</v>
      </c>
      <c r="G21" s="156">
        <v>45132</v>
      </c>
      <c r="H21" s="158">
        <v>38500</v>
      </c>
      <c r="I21" s="158">
        <v>38500</v>
      </c>
      <c r="J21" s="157" t="s">
        <v>5902</v>
      </c>
      <c r="K21" s="157" t="s">
        <v>5901</v>
      </c>
    </row>
    <row r="22" spans="1:11" ht="65.25" customHeight="1">
      <c r="A22" s="152">
        <v>21</v>
      </c>
      <c r="B22" s="153">
        <v>45119</v>
      </c>
      <c r="C22" s="154" t="s">
        <v>1888</v>
      </c>
      <c r="D22" s="154" t="s">
        <v>5594</v>
      </c>
      <c r="E22" s="154" t="s">
        <v>180</v>
      </c>
      <c r="F22" s="153">
        <v>45133</v>
      </c>
      <c r="G22" s="153">
        <v>45155</v>
      </c>
      <c r="H22" s="155">
        <v>25000</v>
      </c>
      <c r="I22" s="155">
        <v>140000</v>
      </c>
      <c r="J22" s="154" t="s">
        <v>4557</v>
      </c>
      <c r="K22" s="154" t="s">
        <v>5901</v>
      </c>
    </row>
    <row r="23" spans="1:11" ht="65.25" customHeight="1">
      <c r="A23" s="152">
        <v>22</v>
      </c>
      <c r="B23" s="156">
        <v>45119</v>
      </c>
      <c r="C23" s="157" t="s">
        <v>3905</v>
      </c>
      <c r="D23" s="157" t="s">
        <v>5370</v>
      </c>
      <c r="E23" s="157" t="s">
        <v>6481</v>
      </c>
      <c r="F23" s="156">
        <v>45133</v>
      </c>
      <c r="G23" s="156">
        <v>45139</v>
      </c>
      <c r="H23" s="158">
        <v>100000</v>
      </c>
      <c r="I23" s="158">
        <v>200000</v>
      </c>
      <c r="J23" s="157" t="s">
        <v>5909</v>
      </c>
      <c r="K23" s="157" t="s">
        <v>5901</v>
      </c>
    </row>
    <row r="24" spans="1:11" ht="65.25" customHeight="1">
      <c r="A24" s="152">
        <v>23</v>
      </c>
      <c r="B24" s="153">
        <v>45119</v>
      </c>
      <c r="C24" s="154" t="s">
        <v>4268</v>
      </c>
      <c r="D24" s="154" t="s">
        <v>2138</v>
      </c>
      <c r="E24" s="154" t="s">
        <v>6482</v>
      </c>
      <c r="F24" s="153">
        <v>45133</v>
      </c>
      <c r="G24" s="153">
        <v>45118</v>
      </c>
      <c r="H24" s="155">
        <v>30000</v>
      </c>
      <c r="I24" s="155">
        <v>40000</v>
      </c>
      <c r="J24" s="154" t="s">
        <v>5910</v>
      </c>
      <c r="K24" s="154" t="s">
        <v>5901</v>
      </c>
    </row>
    <row r="25" spans="1:11" ht="65.25" customHeight="1">
      <c r="A25" s="152">
        <v>24</v>
      </c>
      <c r="B25" s="156">
        <v>45119</v>
      </c>
      <c r="C25" s="157" t="s">
        <v>1888</v>
      </c>
      <c r="D25" s="157" t="s">
        <v>5255</v>
      </c>
      <c r="E25" s="157" t="s">
        <v>6483</v>
      </c>
      <c r="F25" s="156">
        <v>45133</v>
      </c>
      <c r="G25" s="156">
        <v>45108</v>
      </c>
      <c r="H25" s="158">
        <v>25000</v>
      </c>
      <c r="I25" s="158">
        <v>60000</v>
      </c>
      <c r="J25" s="157" t="s">
        <v>5910</v>
      </c>
      <c r="K25" s="157" t="s">
        <v>5901</v>
      </c>
    </row>
    <row r="26" spans="1:11" ht="65.25" customHeight="1">
      <c r="A26" s="152">
        <v>25</v>
      </c>
      <c r="B26" s="153">
        <v>45119</v>
      </c>
      <c r="C26" s="154" t="s">
        <v>2601</v>
      </c>
      <c r="D26" s="154" t="s">
        <v>4128</v>
      </c>
      <c r="E26" s="154" t="s">
        <v>6484</v>
      </c>
      <c r="F26" s="153">
        <v>45133</v>
      </c>
      <c r="G26" s="153">
        <v>45139</v>
      </c>
      <c r="H26" s="155">
        <v>65000</v>
      </c>
      <c r="I26" s="155">
        <v>70000</v>
      </c>
      <c r="J26" s="154" t="s">
        <v>4557</v>
      </c>
      <c r="K26" s="154" t="s">
        <v>5901</v>
      </c>
    </row>
    <row r="27" spans="1:11" ht="65.25" customHeight="1">
      <c r="A27" s="152">
        <v>26</v>
      </c>
      <c r="B27" s="156">
        <v>45119</v>
      </c>
      <c r="C27" s="157" t="s">
        <v>1888</v>
      </c>
      <c r="D27" s="157" t="s">
        <v>498</v>
      </c>
      <c r="E27" s="157" t="s">
        <v>5696</v>
      </c>
      <c r="F27" s="156">
        <v>45133</v>
      </c>
      <c r="G27" s="156">
        <v>45108</v>
      </c>
      <c r="H27" s="158">
        <v>25000</v>
      </c>
      <c r="I27" s="158">
        <v>150000</v>
      </c>
      <c r="J27" s="157" t="s">
        <v>5910</v>
      </c>
      <c r="K27" s="157" t="s">
        <v>5901</v>
      </c>
    </row>
    <row r="28" spans="1:11" ht="65.25" customHeight="1">
      <c r="A28" s="152">
        <v>27</v>
      </c>
      <c r="B28" s="153">
        <v>45119</v>
      </c>
      <c r="C28" s="154" t="s">
        <v>1888</v>
      </c>
      <c r="D28" s="154" t="s">
        <v>279</v>
      </c>
      <c r="E28" s="154" t="s">
        <v>6485</v>
      </c>
      <c r="F28" s="153">
        <v>45133</v>
      </c>
      <c r="G28" s="153">
        <v>45107</v>
      </c>
      <c r="H28" s="155">
        <v>25000</v>
      </c>
      <c r="I28" s="155">
        <v>250000</v>
      </c>
      <c r="J28" s="154" t="s">
        <v>4557</v>
      </c>
      <c r="K28" s="154" t="s">
        <v>5901</v>
      </c>
    </row>
    <row r="29" spans="1:11" ht="65.25" customHeight="1">
      <c r="A29" s="152">
        <v>28</v>
      </c>
      <c r="B29" s="156">
        <v>45119</v>
      </c>
      <c r="C29" s="157" t="s">
        <v>4268</v>
      </c>
      <c r="D29" s="157" t="s">
        <v>3634</v>
      </c>
      <c r="E29" s="157" t="s">
        <v>6486</v>
      </c>
      <c r="F29" s="156">
        <v>45133</v>
      </c>
      <c r="G29" s="156">
        <v>45108</v>
      </c>
      <c r="H29" s="158">
        <v>115000</v>
      </c>
      <c r="I29" s="158">
        <v>125000</v>
      </c>
      <c r="J29" s="157" t="s">
        <v>5910</v>
      </c>
      <c r="K29" s="157" t="s">
        <v>5901</v>
      </c>
    </row>
    <row r="30" spans="1:11" ht="65.25" customHeight="1">
      <c r="A30" s="152">
        <v>29</v>
      </c>
      <c r="B30" s="153">
        <v>45119</v>
      </c>
      <c r="C30" s="154" t="s">
        <v>2329</v>
      </c>
      <c r="D30" s="154" t="s">
        <v>192</v>
      </c>
      <c r="E30" s="154" t="s">
        <v>93</v>
      </c>
      <c r="F30" s="153">
        <v>45133</v>
      </c>
      <c r="G30" s="153">
        <v>45108</v>
      </c>
      <c r="H30" s="155">
        <v>111000</v>
      </c>
      <c r="I30" s="155">
        <v>180000</v>
      </c>
      <c r="J30" s="154" t="s">
        <v>5910</v>
      </c>
      <c r="K30" s="154" t="s">
        <v>5901</v>
      </c>
    </row>
    <row r="31" spans="1:11" ht="65.25" customHeight="1">
      <c r="A31" s="152">
        <v>30</v>
      </c>
      <c r="B31" s="156">
        <v>45119</v>
      </c>
      <c r="C31" s="157" t="s">
        <v>2329</v>
      </c>
      <c r="D31" s="157" t="s">
        <v>76</v>
      </c>
      <c r="E31" s="157" t="s">
        <v>6487</v>
      </c>
      <c r="F31" s="156">
        <v>45133</v>
      </c>
      <c r="G31" s="156">
        <v>45108</v>
      </c>
      <c r="H31" s="158">
        <v>70000</v>
      </c>
      <c r="I31" s="158">
        <v>95000</v>
      </c>
      <c r="J31" s="157" t="s">
        <v>5910</v>
      </c>
      <c r="K31" s="157" t="s">
        <v>5901</v>
      </c>
    </row>
    <row r="32" spans="1:11" ht="65.25" customHeight="1">
      <c r="A32" s="152">
        <v>31</v>
      </c>
      <c r="B32" s="153">
        <v>45119</v>
      </c>
      <c r="C32" s="154" t="s">
        <v>2329</v>
      </c>
      <c r="D32" s="154" t="s">
        <v>76</v>
      </c>
      <c r="E32" s="154" t="s">
        <v>6488</v>
      </c>
      <c r="F32" s="153">
        <v>45133</v>
      </c>
      <c r="G32" s="153">
        <v>45108</v>
      </c>
      <c r="H32" s="155">
        <v>50000</v>
      </c>
      <c r="I32" s="155">
        <v>65000</v>
      </c>
      <c r="J32" s="154" t="s">
        <v>5910</v>
      </c>
      <c r="K32" s="154" t="s">
        <v>5901</v>
      </c>
    </row>
    <row r="33" spans="1:11" ht="65.25" customHeight="1">
      <c r="A33" s="152">
        <v>32</v>
      </c>
      <c r="B33" s="156">
        <v>45119</v>
      </c>
      <c r="C33" s="157" t="s">
        <v>2329</v>
      </c>
      <c r="D33" s="157" t="s">
        <v>3214</v>
      </c>
      <c r="E33" s="157" t="s">
        <v>6489</v>
      </c>
      <c r="F33" s="156">
        <v>45133</v>
      </c>
      <c r="G33" s="156">
        <v>45108</v>
      </c>
      <c r="H33" s="158">
        <v>25000</v>
      </c>
      <c r="I33" s="158">
        <v>35000</v>
      </c>
      <c r="J33" s="157" t="s">
        <v>5910</v>
      </c>
      <c r="K33" s="157" t="s">
        <v>5901</v>
      </c>
    </row>
    <row r="34" spans="1:11" ht="65.25" customHeight="1">
      <c r="A34" s="152">
        <v>33</v>
      </c>
      <c r="B34" s="153">
        <v>45119</v>
      </c>
      <c r="C34" s="154" t="s">
        <v>2329</v>
      </c>
      <c r="D34" s="154" t="s">
        <v>569</v>
      </c>
      <c r="E34" s="154" t="s">
        <v>463</v>
      </c>
      <c r="F34" s="153">
        <v>45133</v>
      </c>
      <c r="G34" s="153">
        <v>45108</v>
      </c>
      <c r="H34" s="155">
        <v>25000</v>
      </c>
      <c r="I34" s="155">
        <v>30000</v>
      </c>
      <c r="J34" s="154" t="s">
        <v>5910</v>
      </c>
      <c r="K34" s="154" t="s">
        <v>5901</v>
      </c>
    </row>
    <row r="35" spans="1:11" ht="65.25" customHeight="1">
      <c r="A35" s="152">
        <v>34</v>
      </c>
      <c r="B35" s="156">
        <v>45119</v>
      </c>
      <c r="C35" s="157" t="s">
        <v>2329</v>
      </c>
      <c r="D35" s="157" t="s">
        <v>5185</v>
      </c>
      <c r="E35" s="157" t="s">
        <v>6490</v>
      </c>
      <c r="F35" s="156">
        <v>45133</v>
      </c>
      <c r="G35" s="156">
        <v>45108</v>
      </c>
      <c r="H35" s="158">
        <v>50000</v>
      </c>
      <c r="I35" s="158">
        <v>80000</v>
      </c>
      <c r="J35" s="157" t="s">
        <v>4557</v>
      </c>
      <c r="K35" s="157" t="s">
        <v>5901</v>
      </c>
    </row>
    <row r="36" spans="1:11" ht="65.25" customHeight="1">
      <c r="A36" s="152">
        <v>35</v>
      </c>
      <c r="B36" s="153">
        <v>45119</v>
      </c>
      <c r="C36" s="154" t="s">
        <v>2329</v>
      </c>
      <c r="D36" s="154" t="s">
        <v>6258</v>
      </c>
      <c r="E36" s="154" t="s">
        <v>1226</v>
      </c>
      <c r="F36" s="153">
        <v>45133</v>
      </c>
      <c r="G36" s="153">
        <v>45108</v>
      </c>
      <c r="H36" s="155">
        <v>35000</v>
      </c>
      <c r="I36" s="155">
        <v>45000</v>
      </c>
      <c r="J36" s="154" t="s">
        <v>4557</v>
      </c>
      <c r="K36" s="154" t="s">
        <v>5901</v>
      </c>
    </row>
    <row r="37" spans="1:11" ht="65.25" customHeight="1">
      <c r="A37" s="152">
        <v>36</v>
      </c>
      <c r="B37" s="156">
        <v>45119</v>
      </c>
      <c r="C37" s="157" t="s">
        <v>2329</v>
      </c>
      <c r="D37" s="157" t="s">
        <v>1513</v>
      </c>
      <c r="E37" s="157" t="s">
        <v>6491</v>
      </c>
      <c r="F37" s="156">
        <v>45133</v>
      </c>
      <c r="G37" s="156">
        <v>45108</v>
      </c>
      <c r="H37" s="158">
        <v>25000</v>
      </c>
      <c r="I37" s="158">
        <v>35000</v>
      </c>
      <c r="J37" s="157" t="s">
        <v>5910</v>
      </c>
      <c r="K37" s="157" t="s">
        <v>5901</v>
      </c>
    </row>
    <row r="38" spans="1:11" ht="65.25" customHeight="1">
      <c r="A38" s="152">
        <v>37</v>
      </c>
      <c r="B38" s="153">
        <v>45119</v>
      </c>
      <c r="C38" s="154" t="s">
        <v>2329</v>
      </c>
      <c r="D38" s="154" t="s">
        <v>765</v>
      </c>
      <c r="E38" s="154" t="s">
        <v>6492</v>
      </c>
      <c r="F38" s="153">
        <v>45133</v>
      </c>
      <c r="G38" s="153">
        <v>45108</v>
      </c>
      <c r="H38" s="155">
        <v>60000</v>
      </c>
      <c r="I38" s="155">
        <v>150000</v>
      </c>
      <c r="J38" s="154" t="s">
        <v>5910</v>
      </c>
      <c r="K38" s="154" t="s">
        <v>5901</v>
      </c>
    </row>
    <row r="39" spans="1:11" ht="65.25" customHeight="1">
      <c r="A39" s="152">
        <v>38</v>
      </c>
      <c r="B39" s="156">
        <v>45119</v>
      </c>
      <c r="C39" s="157" t="s">
        <v>2329</v>
      </c>
      <c r="D39" s="157" t="s">
        <v>1502</v>
      </c>
      <c r="E39" s="157" t="s">
        <v>6365</v>
      </c>
      <c r="F39" s="156">
        <v>45133</v>
      </c>
      <c r="G39" s="156">
        <v>44043</v>
      </c>
      <c r="H39" s="158">
        <v>25000</v>
      </c>
      <c r="I39" s="158">
        <v>48000</v>
      </c>
      <c r="J39" s="157" t="s">
        <v>5904</v>
      </c>
      <c r="K39" s="157" t="s">
        <v>5901</v>
      </c>
    </row>
    <row r="40" spans="1:11" ht="65.25" customHeight="1">
      <c r="A40" s="152">
        <v>39</v>
      </c>
      <c r="B40" s="153">
        <v>45119</v>
      </c>
      <c r="C40" s="154" t="s">
        <v>3975</v>
      </c>
      <c r="D40" s="154" t="s">
        <v>6493</v>
      </c>
      <c r="E40" s="154" t="s">
        <v>5604</v>
      </c>
      <c r="F40" s="153">
        <v>45134</v>
      </c>
      <c r="G40" s="153">
        <v>45108</v>
      </c>
      <c r="H40" s="155">
        <v>36000</v>
      </c>
      <c r="I40" s="155">
        <v>440000</v>
      </c>
      <c r="J40" s="154" t="s">
        <v>4557</v>
      </c>
      <c r="K40" s="154" t="s">
        <v>5901</v>
      </c>
    </row>
    <row r="41" spans="1:11" ht="65.25" customHeight="1">
      <c r="A41" s="152">
        <v>40</v>
      </c>
      <c r="B41" s="156">
        <v>45120</v>
      </c>
      <c r="C41" s="157" t="s">
        <v>741</v>
      </c>
      <c r="D41" s="157" t="s">
        <v>35</v>
      </c>
      <c r="E41" s="157" t="s">
        <v>159</v>
      </c>
      <c r="F41" s="156">
        <v>45134</v>
      </c>
      <c r="G41" s="156">
        <v>45473</v>
      </c>
      <c r="H41" s="158">
        <v>25000</v>
      </c>
      <c r="I41" s="158">
        <v>226652</v>
      </c>
      <c r="J41" s="157" t="s">
        <v>5902</v>
      </c>
      <c r="K41" s="157" t="s">
        <v>5901</v>
      </c>
    </row>
    <row r="42" spans="1:11" ht="65.25" customHeight="1">
      <c r="A42" s="152">
        <v>41</v>
      </c>
      <c r="B42" s="153">
        <v>45120</v>
      </c>
      <c r="C42" s="154" t="s">
        <v>741</v>
      </c>
      <c r="D42" s="154" t="s">
        <v>55</v>
      </c>
      <c r="E42" s="154" t="s">
        <v>159</v>
      </c>
      <c r="F42" s="153">
        <v>45134</v>
      </c>
      <c r="G42" s="153">
        <v>45473</v>
      </c>
      <c r="H42" s="155">
        <v>25000</v>
      </c>
      <c r="I42" s="155">
        <v>136693</v>
      </c>
      <c r="J42" s="154" t="s">
        <v>5902</v>
      </c>
      <c r="K42" s="154" t="s">
        <v>5901</v>
      </c>
    </row>
    <row r="43" spans="1:11" ht="65.25" customHeight="1">
      <c r="A43" s="152">
        <v>42</v>
      </c>
      <c r="B43" s="156">
        <v>45120</v>
      </c>
      <c r="C43" s="157" t="s">
        <v>741</v>
      </c>
      <c r="D43" s="157" t="s">
        <v>5119</v>
      </c>
      <c r="E43" s="157" t="s">
        <v>159</v>
      </c>
      <c r="F43" s="156">
        <v>45134</v>
      </c>
      <c r="G43" s="156">
        <v>45473</v>
      </c>
      <c r="H43" s="158">
        <v>25000</v>
      </c>
      <c r="I43" s="158">
        <v>117533</v>
      </c>
      <c r="J43" s="157" t="s">
        <v>5902</v>
      </c>
      <c r="K43" s="157" t="s">
        <v>5901</v>
      </c>
    </row>
    <row r="44" spans="1:11" ht="65.25" customHeight="1">
      <c r="A44" s="152">
        <v>43</v>
      </c>
      <c r="B44" s="153">
        <v>45120</v>
      </c>
      <c r="C44" s="154" t="s">
        <v>741</v>
      </c>
      <c r="D44" s="154" t="s">
        <v>62</v>
      </c>
      <c r="E44" s="154" t="s">
        <v>4852</v>
      </c>
      <c r="F44" s="153">
        <v>45134</v>
      </c>
      <c r="G44" s="153">
        <v>45473</v>
      </c>
      <c r="H44" s="155">
        <v>25000</v>
      </c>
      <c r="I44" s="155">
        <v>893976</v>
      </c>
      <c r="J44" s="154" t="s">
        <v>5910</v>
      </c>
      <c r="K44" s="154" t="s">
        <v>5901</v>
      </c>
    </row>
    <row r="45" spans="1:11" ht="65.25" customHeight="1">
      <c r="A45" s="152">
        <v>44</v>
      </c>
      <c r="B45" s="156">
        <v>45120</v>
      </c>
      <c r="C45" s="157" t="s">
        <v>741</v>
      </c>
      <c r="D45" s="157" t="s">
        <v>1707</v>
      </c>
      <c r="E45" s="157" t="s">
        <v>4872</v>
      </c>
      <c r="F45" s="156">
        <v>45134</v>
      </c>
      <c r="G45" s="156">
        <v>45473</v>
      </c>
      <c r="H45" s="158">
        <v>25000</v>
      </c>
      <c r="I45" s="158">
        <v>75000</v>
      </c>
      <c r="J45" s="157" t="s">
        <v>5910</v>
      </c>
      <c r="K45" s="157" t="s">
        <v>5901</v>
      </c>
    </row>
    <row r="46" spans="1:11" ht="65.25" customHeight="1">
      <c r="A46" s="152">
        <v>45</v>
      </c>
      <c r="B46" s="153">
        <v>45120</v>
      </c>
      <c r="C46" s="154" t="s">
        <v>741</v>
      </c>
      <c r="D46" s="154" t="s">
        <v>361</v>
      </c>
      <c r="E46" s="154" t="s">
        <v>6494</v>
      </c>
      <c r="F46" s="153">
        <v>45134</v>
      </c>
      <c r="G46" s="153">
        <v>45473</v>
      </c>
      <c r="H46" s="155">
        <v>25000</v>
      </c>
      <c r="I46" s="155">
        <v>1900000</v>
      </c>
      <c r="J46" s="154" t="s">
        <v>5910</v>
      </c>
      <c r="K46" s="154" t="s">
        <v>5901</v>
      </c>
    </row>
    <row r="47" spans="1:11" ht="65.25" customHeight="1">
      <c r="A47" s="152">
        <v>46</v>
      </c>
      <c r="B47" s="156">
        <v>45120</v>
      </c>
      <c r="C47" s="157" t="s">
        <v>741</v>
      </c>
      <c r="D47" s="157" t="s">
        <v>874</v>
      </c>
      <c r="E47" s="157" t="s">
        <v>6495</v>
      </c>
      <c r="F47" s="156">
        <v>45134</v>
      </c>
      <c r="G47" s="156">
        <v>45473</v>
      </c>
      <c r="H47" s="158">
        <v>25000</v>
      </c>
      <c r="I47" s="158">
        <v>35000</v>
      </c>
      <c r="J47" s="157" t="s">
        <v>5910</v>
      </c>
      <c r="K47" s="157" t="s">
        <v>5901</v>
      </c>
    </row>
    <row r="48" spans="1:11" ht="65.25" customHeight="1">
      <c r="A48" s="152">
        <v>47</v>
      </c>
      <c r="B48" s="153">
        <v>45120</v>
      </c>
      <c r="C48" s="154" t="s">
        <v>741</v>
      </c>
      <c r="D48" s="154" t="s">
        <v>956</v>
      </c>
      <c r="E48" s="154" t="s">
        <v>4859</v>
      </c>
      <c r="F48" s="153">
        <v>45134</v>
      </c>
      <c r="G48" s="153">
        <v>45473</v>
      </c>
      <c r="H48" s="155">
        <v>25000</v>
      </c>
      <c r="I48" s="155">
        <v>50000</v>
      </c>
      <c r="J48" s="154" t="s">
        <v>5910</v>
      </c>
      <c r="K48" s="154" t="s">
        <v>5901</v>
      </c>
    </row>
    <row r="49" spans="1:11" ht="65.25" customHeight="1">
      <c r="A49" s="152">
        <v>48</v>
      </c>
      <c r="B49" s="156">
        <v>45120</v>
      </c>
      <c r="C49" s="157" t="s">
        <v>741</v>
      </c>
      <c r="D49" s="157" t="s">
        <v>908</v>
      </c>
      <c r="E49" s="157" t="s">
        <v>607</v>
      </c>
      <c r="F49" s="156">
        <v>45134</v>
      </c>
      <c r="G49" s="156">
        <v>45473</v>
      </c>
      <c r="H49" s="158">
        <v>25000</v>
      </c>
      <c r="I49" s="158">
        <v>63400</v>
      </c>
      <c r="J49" s="157" t="s">
        <v>5910</v>
      </c>
      <c r="K49" s="157" t="s">
        <v>5901</v>
      </c>
    </row>
    <row r="50" spans="1:11" ht="65.25" customHeight="1">
      <c r="A50" s="152">
        <v>49</v>
      </c>
      <c r="B50" s="153">
        <v>45120</v>
      </c>
      <c r="C50" s="154" t="s">
        <v>741</v>
      </c>
      <c r="D50" s="154" t="s">
        <v>877</v>
      </c>
      <c r="E50" s="154" t="s">
        <v>878</v>
      </c>
      <c r="F50" s="153">
        <v>45134</v>
      </c>
      <c r="G50" s="153">
        <v>45473</v>
      </c>
      <c r="H50" s="155">
        <v>25000</v>
      </c>
      <c r="I50" s="155">
        <v>38000</v>
      </c>
      <c r="J50" s="154" t="s">
        <v>5910</v>
      </c>
      <c r="K50" s="154" t="s">
        <v>5901</v>
      </c>
    </row>
    <row r="51" spans="1:11" ht="65.25" customHeight="1">
      <c r="A51" s="152">
        <v>50</v>
      </c>
      <c r="B51" s="156">
        <v>45120</v>
      </c>
      <c r="C51" s="157" t="s">
        <v>741</v>
      </c>
      <c r="D51" s="157" t="s">
        <v>889</v>
      </c>
      <c r="E51" s="157" t="s">
        <v>3804</v>
      </c>
      <c r="F51" s="156">
        <v>45134</v>
      </c>
      <c r="G51" s="156">
        <v>45473</v>
      </c>
      <c r="H51" s="158">
        <v>25000</v>
      </c>
      <c r="I51" s="158">
        <v>43000</v>
      </c>
      <c r="J51" s="157" t="s">
        <v>5910</v>
      </c>
      <c r="K51" s="157" t="s">
        <v>5901</v>
      </c>
    </row>
    <row r="52" spans="1:11" ht="65.25" customHeight="1">
      <c r="A52" s="152">
        <v>51</v>
      </c>
      <c r="B52" s="153">
        <v>45120</v>
      </c>
      <c r="C52" s="154" t="s">
        <v>741</v>
      </c>
      <c r="D52" s="154" t="s">
        <v>864</v>
      </c>
      <c r="E52" s="154" t="s">
        <v>6496</v>
      </c>
      <c r="F52" s="153">
        <v>45134</v>
      </c>
      <c r="G52" s="153">
        <v>45473</v>
      </c>
      <c r="H52" s="155">
        <v>25000</v>
      </c>
      <c r="I52" s="155">
        <v>75279</v>
      </c>
      <c r="J52" s="154" t="s">
        <v>5910</v>
      </c>
      <c r="K52" s="154" t="s">
        <v>5901</v>
      </c>
    </row>
    <row r="53" spans="1:11" ht="65.25" customHeight="1">
      <c r="A53" s="152">
        <v>52</v>
      </c>
      <c r="B53" s="156">
        <v>45120</v>
      </c>
      <c r="C53" s="157" t="s">
        <v>4268</v>
      </c>
      <c r="D53" s="157" t="s">
        <v>374</v>
      </c>
      <c r="E53" s="157" t="s">
        <v>6453</v>
      </c>
      <c r="F53" s="156">
        <v>45134</v>
      </c>
      <c r="G53" s="156">
        <v>45120</v>
      </c>
      <c r="H53" s="158">
        <v>30000</v>
      </c>
      <c r="I53" s="158">
        <v>40000</v>
      </c>
      <c r="J53" s="157" t="s">
        <v>5910</v>
      </c>
      <c r="K53" s="157" t="s">
        <v>5901</v>
      </c>
    </row>
    <row r="54" spans="1:11" ht="65.25" customHeight="1">
      <c r="A54" s="152">
        <v>53</v>
      </c>
      <c r="B54" s="153">
        <v>45120</v>
      </c>
      <c r="C54" s="154" t="s">
        <v>2703</v>
      </c>
      <c r="D54" s="154" t="s">
        <v>2375</v>
      </c>
      <c r="E54" s="154" t="s">
        <v>6497</v>
      </c>
      <c r="F54" s="153">
        <v>45134</v>
      </c>
      <c r="G54" s="153">
        <v>45134</v>
      </c>
      <c r="H54" s="155">
        <v>604758</v>
      </c>
      <c r="I54" s="155">
        <v>1392878</v>
      </c>
      <c r="J54" s="154" t="s">
        <v>4557</v>
      </c>
      <c r="K54" s="154" t="s">
        <v>5901</v>
      </c>
    </row>
    <row r="55" spans="1:11" ht="65.25" customHeight="1">
      <c r="A55" s="152">
        <v>54</v>
      </c>
      <c r="B55" s="156">
        <v>45120</v>
      </c>
      <c r="C55" s="157" t="s">
        <v>741</v>
      </c>
      <c r="D55" s="157" t="s">
        <v>217</v>
      </c>
      <c r="E55" s="157" t="s">
        <v>6498</v>
      </c>
      <c r="F55" s="156">
        <v>45134</v>
      </c>
      <c r="G55" s="156">
        <v>45473</v>
      </c>
      <c r="H55" s="158">
        <v>25000</v>
      </c>
      <c r="I55" s="158">
        <v>80000</v>
      </c>
      <c r="J55" s="157" t="s">
        <v>5910</v>
      </c>
      <c r="K55" s="157" t="s">
        <v>5901</v>
      </c>
    </row>
    <row r="56" spans="1:11" ht="65.25" customHeight="1">
      <c r="A56" s="152">
        <v>55</v>
      </c>
      <c r="B56" s="153">
        <v>45120</v>
      </c>
      <c r="C56" s="154" t="s">
        <v>741</v>
      </c>
      <c r="D56" s="154" t="s">
        <v>765</v>
      </c>
      <c r="E56" s="154" t="s">
        <v>6498</v>
      </c>
      <c r="F56" s="153">
        <v>45134</v>
      </c>
      <c r="G56" s="153">
        <v>45473</v>
      </c>
      <c r="H56" s="155">
        <v>25000</v>
      </c>
      <c r="I56" s="155">
        <v>40000</v>
      </c>
      <c r="J56" s="154" t="s">
        <v>5910</v>
      </c>
      <c r="K56" s="154" t="s">
        <v>5901</v>
      </c>
    </row>
    <row r="57" spans="1:11" ht="65.25" customHeight="1">
      <c r="A57" s="152">
        <v>56</v>
      </c>
      <c r="B57" s="156">
        <v>45120</v>
      </c>
      <c r="C57" s="157" t="s">
        <v>741</v>
      </c>
      <c r="D57" s="157" t="s">
        <v>808</v>
      </c>
      <c r="E57" s="157" t="s">
        <v>6499</v>
      </c>
      <c r="F57" s="156">
        <v>45134</v>
      </c>
      <c r="G57" s="156">
        <v>45473</v>
      </c>
      <c r="H57" s="158">
        <v>25000</v>
      </c>
      <c r="I57" s="158">
        <v>236000</v>
      </c>
      <c r="J57" s="157" t="s">
        <v>5910</v>
      </c>
      <c r="K57" s="157" t="s">
        <v>5901</v>
      </c>
    </row>
    <row r="58" spans="1:11" ht="65.25" customHeight="1">
      <c r="A58" s="152">
        <v>57</v>
      </c>
      <c r="B58" s="153">
        <v>45120</v>
      </c>
      <c r="C58" s="154" t="s">
        <v>741</v>
      </c>
      <c r="D58" s="154" t="s">
        <v>911</v>
      </c>
      <c r="E58" s="154" t="s">
        <v>6499</v>
      </c>
      <c r="F58" s="153">
        <v>45134</v>
      </c>
      <c r="G58" s="153">
        <v>45473</v>
      </c>
      <c r="H58" s="155">
        <v>25000</v>
      </c>
      <c r="I58" s="155">
        <v>40000</v>
      </c>
      <c r="J58" s="154" t="s">
        <v>5910</v>
      </c>
      <c r="K58" s="154" t="s">
        <v>5901</v>
      </c>
    </row>
    <row r="59" spans="1:11" ht="65.25" customHeight="1">
      <c r="A59" s="152">
        <v>58</v>
      </c>
      <c r="B59" s="156">
        <v>45120</v>
      </c>
      <c r="C59" s="157" t="s">
        <v>741</v>
      </c>
      <c r="D59" s="157" t="s">
        <v>903</v>
      </c>
      <c r="E59" s="157" t="s">
        <v>6500</v>
      </c>
      <c r="F59" s="156">
        <v>45134</v>
      </c>
      <c r="G59" s="156">
        <v>45473</v>
      </c>
      <c r="H59" s="158">
        <v>25000</v>
      </c>
      <c r="I59" s="158">
        <v>51350</v>
      </c>
      <c r="J59" s="157" t="s">
        <v>5910</v>
      </c>
      <c r="K59" s="157" t="s">
        <v>5901</v>
      </c>
    </row>
    <row r="60" spans="1:11" ht="65.25" customHeight="1">
      <c r="A60" s="152">
        <v>59</v>
      </c>
      <c r="B60" s="153">
        <v>45120</v>
      </c>
      <c r="C60" s="154" t="s">
        <v>741</v>
      </c>
      <c r="D60" s="154" t="s">
        <v>961</v>
      </c>
      <c r="E60" s="154" t="s">
        <v>6500</v>
      </c>
      <c r="F60" s="153">
        <v>45134</v>
      </c>
      <c r="G60" s="153">
        <v>45473</v>
      </c>
      <c r="H60" s="155">
        <v>25000</v>
      </c>
      <c r="I60" s="155">
        <v>42000</v>
      </c>
      <c r="J60" s="154" t="s">
        <v>5910</v>
      </c>
      <c r="K60" s="154" t="s">
        <v>5901</v>
      </c>
    </row>
    <row r="61" spans="1:11" ht="65.25" customHeight="1">
      <c r="A61" s="152">
        <v>60</v>
      </c>
      <c r="B61" s="156">
        <v>45120</v>
      </c>
      <c r="C61" s="157" t="s">
        <v>741</v>
      </c>
      <c r="D61" s="157" t="s">
        <v>927</v>
      </c>
      <c r="E61" s="157" t="s">
        <v>4869</v>
      </c>
      <c r="F61" s="156">
        <v>45134</v>
      </c>
      <c r="G61" s="156">
        <v>45473</v>
      </c>
      <c r="H61" s="158">
        <v>25000</v>
      </c>
      <c r="I61" s="158">
        <v>28800</v>
      </c>
      <c r="J61" s="157" t="s">
        <v>5910</v>
      </c>
      <c r="K61" s="157" t="s">
        <v>5901</v>
      </c>
    </row>
    <row r="62" spans="1:11" ht="65.25" customHeight="1">
      <c r="A62" s="152">
        <v>61</v>
      </c>
      <c r="B62" s="153">
        <v>45120</v>
      </c>
      <c r="C62" s="154" t="s">
        <v>741</v>
      </c>
      <c r="D62" s="154" t="s">
        <v>6501</v>
      </c>
      <c r="E62" s="154" t="s">
        <v>6502</v>
      </c>
      <c r="F62" s="153">
        <v>45134</v>
      </c>
      <c r="G62" s="153">
        <v>45473</v>
      </c>
      <c r="H62" s="155">
        <v>25000</v>
      </c>
      <c r="I62" s="155">
        <v>39000</v>
      </c>
      <c r="J62" s="154" t="s">
        <v>5902</v>
      </c>
      <c r="K62" s="154" t="s">
        <v>5901</v>
      </c>
    </row>
    <row r="63" spans="1:11" ht="65.25" customHeight="1">
      <c r="A63" s="152">
        <v>62</v>
      </c>
      <c r="B63" s="156">
        <v>45120</v>
      </c>
      <c r="C63" s="157" t="s">
        <v>1535</v>
      </c>
      <c r="D63" s="157" t="s">
        <v>1343</v>
      </c>
      <c r="E63" s="157" t="s">
        <v>6503</v>
      </c>
      <c r="F63" s="156">
        <v>45134</v>
      </c>
      <c r="G63" s="156">
        <v>45135</v>
      </c>
      <c r="H63" s="158">
        <v>30000</v>
      </c>
      <c r="I63" s="158">
        <v>45000</v>
      </c>
      <c r="J63" s="157" t="s">
        <v>4557</v>
      </c>
      <c r="K63" s="157" t="s">
        <v>5901</v>
      </c>
    </row>
    <row r="64" spans="1:11" ht="65.25" customHeight="1">
      <c r="A64" s="152">
        <v>63</v>
      </c>
      <c r="B64" s="153">
        <v>45120</v>
      </c>
      <c r="C64" s="154" t="s">
        <v>1535</v>
      </c>
      <c r="D64" s="154" t="s">
        <v>31</v>
      </c>
      <c r="E64" s="154" t="s">
        <v>6314</v>
      </c>
      <c r="F64" s="153">
        <v>45134</v>
      </c>
      <c r="G64" s="153">
        <v>45135</v>
      </c>
      <c r="H64" s="155">
        <v>25000</v>
      </c>
      <c r="I64" s="155">
        <v>35000</v>
      </c>
      <c r="J64" s="154" t="s">
        <v>4557</v>
      </c>
      <c r="K64" s="154" t="s">
        <v>5901</v>
      </c>
    </row>
    <row r="65" spans="1:11" ht="65.25" customHeight="1">
      <c r="A65" s="152">
        <v>64</v>
      </c>
      <c r="B65" s="156">
        <v>45120</v>
      </c>
      <c r="C65" s="157" t="s">
        <v>1276</v>
      </c>
      <c r="D65" s="157" t="s">
        <v>1352</v>
      </c>
      <c r="E65" s="157" t="s">
        <v>1353</v>
      </c>
      <c r="F65" s="156">
        <v>45134</v>
      </c>
      <c r="G65" s="156">
        <v>45135</v>
      </c>
      <c r="H65" s="158">
        <v>34634</v>
      </c>
      <c r="I65" s="158">
        <v>50000</v>
      </c>
      <c r="J65" s="157" t="s">
        <v>4557</v>
      </c>
      <c r="K65" s="157" t="s">
        <v>5901</v>
      </c>
    </row>
    <row r="66" spans="1:11" ht="65.25" customHeight="1">
      <c r="A66" s="152">
        <v>65</v>
      </c>
      <c r="B66" s="153">
        <v>45120</v>
      </c>
      <c r="C66" s="154" t="s">
        <v>1276</v>
      </c>
      <c r="D66" s="154" t="s">
        <v>6504</v>
      </c>
      <c r="E66" s="154" t="s">
        <v>289</v>
      </c>
      <c r="F66" s="153">
        <v>45134</v>
      </c>
      <c r="G66" s="153">
        <v>45135</v>
      </c>
      <c r="H66" s="155">
        <v>53000</v>
      </c>
      <c r="I66" s="155">
        <v>60000</v>
      </c>
      <c r="J66" s="154" t="s">
        <v>5902</v>
      </c>
      <c r="K66" s="154" t="s">
        <v>5901</v>
      </c>
    </row>
    <row r="67" spans="1:11" ht="65.25" customHeight="1">
      <c r="A67" s="152">
        <v>66</v>
      </c>
      <c r="B67" s="156">
        <v>45120</v>
      </c>
      <c r="C67" s="157" t="s">
        <v>1535</v>
      </c>
      <c r="D67" s="157" t="s">
        <v>6505</v>
      </c>
      <c r="E67" s="157" t="s">
        <v>120</v>
      </c>
      <c r="F67" s="156">
        <v>45135</v>
      </c>
      <c r="G67" s="156">
        <v>45135</v>
      </c>
      <c r="H67" s="158">
        <v>75000</v>
      </c>
      <c r="I67" s="158">
        <v>125000</v>
      </c>
      <c r="J67" s="157" t="s">
        <v>4557</v>
      </c>
      <c r="K67" s="157" t="s">
        <v>5901</v>
      </c>
    </row>
    <row r="68" spans="1:11" ht="65.25" customHeight="1">
      <c r="A68" s="152">
        <v>67</v>
      </c>
      <c r="B68" s="153">
        <v>45120</v>
      </c>
      <c r="C68" s="154" t="s">
        <v>1535</v>
      </c>
      <c r="D68" s="154" t="s">
        <v>5026</v>
      </c>
      <c r="E68" s="154" t="s">
        <v>120</v>
      </c>
      <c r="F68" s="153">
        <v>45135</v>
      </c>
      <c r="G68" s="153">
        <v>45108</v>
      </c>
      <c r="H68" s="155">
        <v>45000</v>
      </c>
      <c r="I68" s="155">
        <v>75000</v>
      </c>
      <c r="J68" s="154" t="s">
        <v>4557</v>
      </c>
      <c r="K68" s="154" t="s">
        <v>5901</v>
      </c>
    </row>
    <row r="69" spans="1:11" ht="65.25" customHeight="1">
      <c r="A69" s="152">
        <v>68</v>
      </c>
      <c r="B69" s="156">
        <v>45120</v>
      </c>
      <c r="C69" s="157" t="s">
        <v>1535</v>
      </c>
      <c r="D69" s="157" t="s">
        <v>1886</v>
      </c>
      <c r="E69" s="157" t="s">
        <v>2633</v>
      </c>
      <c r="F69" s="156">
        <v>45135</v>
      </c>
      <c r="G69" s="156">
        <v>45108</v>
      </c>
      <c r="H69" s="158">
        <v>50000</v>
      </c>
      <c r="I69" s="158">
        <v>80000</v>
      </c>
      <c r="J69" s="157" t="s">
        <v>4557</v>
      </c>
      <c r="K69" s="157" t="s">
        <v>5901</v>
      </c>
    </row>
    <row r="70" spans="1:11" ht="65.25" customHeight="1">
      <c r="A70" s="152">
        <v>69</v>
      </c>
      <c r="B70" s="153">
        <v>45121</v>
      </c>
      <c r="C70" s="154" t="s">
        <v>1276</v>
      </c>
      <c r="D70" s="154" t="s">
        <v>1375</v>
      </c>
      <c r="E70" s="154" t="s">
        <v>1288</v>
      </c>
      <c r="F70" s="153">
        <v>45135</v>
      </c>
      <c r="G70" s="153">
        <v>45138</v>
      </c>
      <c r="H70" s="155">
        <v>35000</v>
      </c>
      <c r="I70" s="155">
        <v>50000</v>
      </c>
      <c r="J70" s="154" t="s">
        <v>5910</v>
      </c>
      <c r="K70" s="154" t="s">
        <v>5901</v>
      </c>
    </row>
    <row r="71" spans="1:11" ht="65.25" customHeight="1">
      <c r="A71" s="152">
        <v>70</v>
      </c>
      <c r="B71" s="156">
        <v>45121</v>
      </c>
      <c r="C71" s="157" t="s">
        <v>1890</v>
      </c>
      <c r="D71" s="157" t="s">
        <v>2810</v>
      </c>
      <c r="E71" s="157" t="s">
        <v>6506</v>
      </c>
      <c r="F71" s="156">
        <v>45135</v>
      </c>
      <c r="G71" s="156">
        <v>45138</v>
      </c>
      <c r="H71" s="158">
        <v>150800</v>
      </c>
      <c r="I71" s="158">
        <v>200000</v>
      </c>
      <c r="J71" s="157" t="s">
        <v>5902</v>
      </c>
      <c r="K71" s="157" t="s">
        <v>5901</v>
      </c>
    </row>
    <row r="72" spans="1:11" ht="65.25" customHeight="1">
      <c r="A72" s="152">
        <v>71</v>
      </c>
      <c r="B72" s="153">
        <v>45121</v>
      </c>
      <c r="C72" s="154" t="s">
        <v>1198</v>
      </c>
      <c r="D72" s="154" t="s">
        <v>6310</v>
      </c>
      <c r="E72" s="154" t="s">
        <v>6507</v>
      </c>
      <c r="F72" s="153">
        <v>45135</v>
      </c>
      <c r="G72" s="153">
        <v>45139</v>
      </c>
      <c r="H72" s="155">
        <v>30000</v>
      </c>
      <c r="I72" s="155">
        <v>45000</v>
      </c>
      <c r="J72" s="154" t="s">
        <v>4557</v>
      </c>
      <c r="K72" s="154" t="s">
        <v>5901</v>
      </c>
    </row>
    <row r="73" spans="1:11" ht="65.25" customHeight="1">
      <c r="A73" s="152">
        <v>72</v>
      </c>
      <c r="B73" s="156">
        <v>45121</v>
      </c>
      <c r="C73" s="157" t="s">
        <v>1890</v>
      </c>
      <c r="D73" s="157" t="s">
        <v>808</v>
      </c>
      <c r="E73" s="157" t="s">
        <v>6508</v>
      </c>
      <c r="F73" s="156">
        <v>45135</v>
      </c>
      <c r="G73" s="156">
        <v>45138</v>
      </c>
      <c r="H73" s="158">
        <v>500000</v>
      </c>
      <c r="I73" s="158">
        <v>500000</v>
      </c>
      <c r="J73" s="157" t="s">
        <v>5902</v>
      </c>
      <c r="K73" s="157" t="s">
        <v>5901</v>
      </c>
    </row>
    <row r="74" spans="1:11" ht="65.25" customHeight="1">
      <c r="A74" s="152">
        <v>73</v>
      </c>
      <c r="B74" s="153">
        <v>45124</v>
      </c>
      <c r="C74" s="154" t="s">
        <v>2601</v>
      </c>
      <c r="D74" s="154" t="s">
        <v>35</v>
      </c>
      <c r="E74" s="154" t="s">
        <v>136</v>
      </c>
      <c r="F74" s="153">
        <v>45138</v>
      </c>
      <c r="G74" s="153">
        <v>45108</v>
      </c>
      <c r="H74" s="155">
        <v>50000</v>
      </c>
      <c r="I74" s="155">
        <v>65000</v>
      </c>
      <c r="J74" s="154" t="s">
        <v>5902</v>
      </c>
      <c r="K74" s="154" t="s">
        <v>5901</v>
      </c>
    </row>
    <row r="75" spans="1:11" ht="65.25" customHeight="1">
      <c r="A75" s="152">
        <v>74</v>
      </c>
      <c r="B75" s="156">
        <v>45124</v>
      </c>
      <c r="C75" s="157" t="s">
        <v>1535</v>
      </c>
      <c r="D75" s="157" t="s">
        <v>5220</v>
      </c>
      <c r="E75" s="157" t="s">
        <v>6509</v>
      </c>
      <c r="F75" s="156">
        <v>45138</v>
      </c>
      <c r="G75" s="156">
        <v>45139</v>
      </c>
      <c r="H75" s="158">
        <v>25000</v>
      </c>
      <c r="I75" s="158">
        <v>40000</v>
      </c>
      <c r="J75" s="157" t="s">
        <v>5902</v>
      </c>
      <c r="K75" s="157" t="s">
        <v>5901</v>
      </c>
    </row>
    <row r="76" spans="1:11" ht="65.25" customHeight="1">
      <c r="A76" s="152">
        <v>75</v>
      </c>
      <c r="B76" s="153">
        <v>45124</v>
      </c>
      <c r="C76" s="154" t="s">
        <v>3905</v>
      </c>
      <c r="D76" s="154" t="s">
        <v>31</v>
      </c>
      <c r="E76" s="154" t="s">
        <v>6510</v>
      </c>
      <c r="F76" s="153">
        <v>45138</v>
      </c>
      <c r="G76" s="153">
        <v>45108</v>
      </c>
      <c r="H76" s="155">
        <v>26000</v>
      </c>
      <c r="I76" s="155">
        <v>27000</v>
      </c>
      <c r="J76" s="154" t="s">
        <v>5906</v>
      </c>
      <c r="K76" s="154" t="s">
        <v>5901</v>
      </c>
    </row>
    <row r="77" spans="1:11" ht="65.25" customHeight="1">
      <c r="A77" s="152">
        <v>76</v>
      </c>
      <c r="B77" s="156">
        <v>45124</v>
      </c>
      <c r="C77" s="157" t="s">
        <v>2432</v>
      </c>
      <c r="D77" s="157" t="s">
        <v>580</v>
      </c>
      <c r="E77" s="157" t="s">
        <v>6511</v>
      </c>
      <c r="F77" s="156">
        <v>45138</v>
      </c>
      <c r="G77" s="156">
        <v>45108</v>
      </c>
      <c r="H77" s="158">
        <v>115000</v>
      </c>
      <c r="I77" s="158">
        <v>140000</v>
      </c>
      <c r="J77" s="157" t="s">
        <v>5917</v>
      </c>
      <c r="K77" s="157" t="s">
        <v>5901</v>
      </c>
    </row>
    <row r="78" spans="1:11" ht="65.25" customHeight="1">
      <c r="A78" s="152">
        <v>77</v>
      </c>
      <c r="B78" s="153">
        <v>45124</v>
      </c>
      <c r="C78" s="154" t="s">
        <v>2601</v>
      </c>
      <c r="D78" s="154" t="s">
        <v>188</v>
      </c>
      <c r="E78" s="154" t="s">
        <v>2638</v>
      </c>
      <c r="F78" s="153">
        <v>45138</v>
      </c>
      <c r="G78" s="153">
        <v>45139</v>
      </c>
      <c r="H78" s="155">
        <v>45000</v>
      </c>
      <c r="I78" s="155">
        <v>55000</v>
      </c>
      <c r="J78" s="154" t="s">
        <v>5910</v>
      </c>
      <c r="K78" s="154" t="s">
        <v>5901</v>
      </c>
    </row>
    <row r="79" spans="1:11" ht="65.25" customHeight="1">
      <c r="A79" s="152">
        <v>78</v>
      </c>
      <c r="B79" s="156">
        <v>45124</v>
      </c>
      <c r="C79" s="157" t="s">
        <v>3453</v>
      </c>
      <c r="D79" s="157" t="s">
        <v>765</v>
      </c>
      <c r="E79" s="157" t="s">
        <v>5951</v>
      </c>
      <c r="F79" s="156">
        <v>45138</v>
      </c>
      <c r="G79" s="156">
        <v>45139</v>
      </c>
      <c r="H79" s="158">
        <v>300000</v>
      </c>
      <c r="I79" s="158">
        <v>400000</v>
      </c>
      <c r="J79" s="157" t="s">
        <v>5910</v>
      </c>
      <c r="K79" s="157" t="s">
        <v>5901</v>
      </c>
    </row>
    <row r="80" spans="1:11" ht="65.25" customHeight="1">
      <c r="A80" s="152">
        <v>79</v>
      </c>
      <c r="B80" s="153">
        <v>45125</v>
      </c>
      <c r="C80" s="154" t="s">
        <v>2432</v>
      </c>
      <c r="D80" s="154" t="s">
        <v>256</v>
      </c>
      <c r="E80" s="154" t="s">
        <v>124</v>
      </c>
      <c r="F80" s="153">
        <v>45139</v>
      </c>
      <c r="G80" s="153">
        <v>45170</v>
      </c>
      <c r="H80" s="155">
        <v>100000</v>
      </c>
      <c r="I80" s="155">
        <v>140000</v>
      </c>
      <c r="J80" s="154" t="s">
        <v>5910</v>
      </c>
      <c r="K80" s="154" t="s">
        <v>5901</v>
      </c>
    </row>
    <row r="81" spans="1:11" ht="65.25" customHeight="1">
      <c r="A81" s="152">
        <v>80</v>
      </c>
      <c r="B81" s="156">
        <v>45125</v>
      </c>
      <c r="C81" s="157" t="s">
        <v>500</v>
      </c>
      <c r="D81" s="157" t="s">
        <v>5743</v>
      </c>
      <c r="E81" s="157" t="s">
        <v>6512</v>
      </c>
      <c r="F81" s="156">
        <v>45139</v>
      </c>
      <c r="G81" s="156">
        <v>45125</v>
      </c>
      <c r="H81" s="158">
        <v>25000</v>
      </c>
      <c r="I81" s="158">
        <v>300000</v>
      </c>
      <c r="J81" s="157" t="s">
        <v>4557</v>
      </c>
      <c r="K81" s="157" t="s">
        <v>5901</v>
      </c>
    </row>
    <row r="82" spans="1:11" ht="65.25" customHeight="1">
      <c r="A82" s="152">
        <v>81</v>
      </c>
      <c r="B82" s="153">
        <v>45125</v>
      </c>
      <c r="C82" s="154" t="s">
        <v>500</v>
      </c>
      <c r="D82" s="154" t="s">
        <v>4841</v>
      </c>
      <c r="E82" s="154" t="s">
        <v>6512</v>
      </c>
      <c r="F82" s="153">
        <v>45139</v>
      </c>
      <c r="G82" s="153">
        <v>45125</v>
      </c>
      <c r="H82" s="155">
        <v>25000</v>
      </c>
      <c r="I82" s="155">
        <v>100000</v>
      </c>
      <c r="J82" s="154" t="s">
        <v>4557</v>
      </c>
      <c r="K82" s="154" t="s">
        <v>5901</v>
      </c>
    </row>
    <row r="83" spans="1:11" ht="65.25" customHeight="1">
      <c r="A83" s="152">
        <v>82</v>
      </c>
      <c r="B83" s="156">
        <v>45125</v>
      </c>
      <c r="C83" s="157" t="s">
        <v>2703</v>
      </c>
      <c r="D83" s="157" t="s">
        <v>5680</v>
      </c>
      <c r="E83" s="157" t="s">
        <v>6513</v>
      </c>
      <c r="F83" s="156">
        <v>45139</v>
      </c>
      <c r="G83" s="156">
        <v>45139</v>
      </c>
      <c r="H83" s="158">
        <v>50000</v>
      </c>
      <c r="I83" s="158">
        <v>50000</v>
      </c>
      <c r="J83" s="157" t="s">
        <v>4557</v>
      </c>
      <c r="K83" s="157" t="s">
        <v>5901</v>
      </c>
    </row>
    <row r="84" spans="1:11" ht="65.25" customHeight="1">
      <c r="A84" s="152">
        <v>83</v>
      </c>
      <c r="B84" s="153">
        <v>45125</v>
      </c>
      <c r="C84" s="154" t="s">
        <v>2703</v>
      </c>
      <c r="D84" s="154" t="s">
        <v>6514</v>
      </c>
      <c r="E84" s="154" t="s">
        <v>6513</v>
      </c>
      <c r="F84" s="153">
        <v>45139</v>
      </c>
      <c r="G84" s="153">
        <v>45139</v>
      </c>
      <c r="H84" s="155">
        <v>50000</v>
      </c>
      <c r="I84" s="155">
        <v>50000</v>
      </c>
      <c r="J84" s="154" t="s">
        <v>4557</v>
      </c>
      <c r="K84" s="154" t="s">
        <v>5901</v>
      </c>
    </row>
    <row r="85" spans="1:11" ht="65.25" customHeight="1">
      <c r="A85" s="152">
        <v>84</v>
      </c>
      <c r="B85" s="156">
        <v>45125</v>
      </c>
      <c r="C85" s="157" t="s">
        <v>1400</v>
      </c>
      <c r="D85" s="157" t="s">
        <v>6515</v>
      </c>
      <c r="E85" s="157" t="s">
        <v>6516</v>
      </c>
      <c r="F85" s="156">
        <v>45139</v>
      </c>
      <c r="G85" s="156">
        <v>45139</v>
      </c>
      <c r="H85" s="158">
        <v>150000</v>
      </c>
      <c r="I85" s="158">
        <v>400000</v>
      </c>
      <c r="J85" s="157" t="s">
        <v>5906</v>
      </c>
      <c r="K85" s="157" t="s">
        <v>5901</v>
      </c>
    </row>
    <row r="86" spans="1:11" ht="65.25" customHeight="1">
      <c r="A86" s="152">
        <v>85</v>
      </c>
      <c r="B86" s="153">
        <v>45126</v>
      </c>
      <c r="C86" s="154" t="s">
        <v>3453</v>
      </c>
      <c r="D86" s="154" t="s">
        <v>2420</v>
      </c>
      <c r="E86" s="154" t="s">
        <v>5951</v>
      </c>
      <c r="F86" s="153">
        <v>45140</v>
      </c>
      <c r="G86" s="153">
        <v>45139</v>
      </c>
      <c r="H86" s="155">
        <v>50000</v>
      </c>
      <c r="I86" s="155">
        <v>100000</v>
      </c>
      <c r="J86" s="154" t="s">
        <v>5910</v>
      </c>
      <c r="K86" s="154" t="s">
        <v>5901</v>
      </c>
    </row>
    <row r="87" spans="1:11" ht="65.25" customHeight="1">
      <c r="A87" s="152">
        <v>86</v>
      </c>
      <c r="B87" s="156">
        <v>45126</v>
      </c>
      <c r="C87" s="157" t="s">
        <v>2703</v>
      </c>
      <c r="D87" s="157" t="s">
        <v>1703</v>
      </c>
      <c r="E87" s="157" t="s">
        <v>6517</v>
      </c>
      <c r="F87" s="156">
        <v>45140</v>
      </c>
      <c r="G87" s="156">
        <v>45140</v>
      </c>
      <c r="H87" s="158">
        <v>150000</v>
      </c>
      <c r="I87" s="158">
        <v>150000</v>
      </c>
      <c r="J87" s="157" t="s">
        <v>4557</v>
      </c>
      <c r="K87" s="157" t="s">
        <v>5901</v>
      </c>
    </row>
    <row r="88" spans="1:11" ht="65.25" customHeight="1">
      <c r="A88" s="152">
        <v>87</v>
      </c>
      <c r="B88" s="153">
        <v>45126</v>
      </c>
      <c r="C88" s="154" t="s">
        <v>2703</v>
      </c>
      <c r="D88" s="154" t="s">
        <v>6518</v>
      </c>
      <c r="E88" s="154" t="s">
        <v>6517</v>
      </c>
      <c r="F88" s="153">
        <v>45140</v>
      </c>
      <c r="G88" s="153">
        <v>45140</v>
      </c>
      <c r="H88" s="155">
        <v>35000</v>
      </c>
      <c r="I88" s="155">
        <v>35000</v>
      </c>
      <c r="J88" s="154" t="s">
        <v>4557</v>
      </c>
      <c r="K88" s="154" t="s">
        <v>5901</v>
      </c>
    </row>
    <row r="89" spans="1:11" ht="65.25" customHeight="1">
      <c r="A89" s="152">
        <v>88</v>
      </c>
      <c r="B89" s="156">
        <v>45126</v>
      </c>
      <c r="C89" s="157" t="s">
        <v>1198</v>
      </c>
      <c r="D89" s="157" t="s">
        <v>6519</v>
      </c>
      <c r="E89" s="157" t="s">
        <v>6520</v>
      </c>
      <c r="F89" s="156">
        <v>45140</v>
      </c>
      <c r="G89" s="156">
        <v>45141</v>
      </c>
      <c r="H89" s="158">
        <v>60000</v>
      </c>
      <c r="I89" s="158">
        <v>70000</v>
      </c>
      <c r="J89" s="157" t="s">
        <v>4557</v>
      </c>
      <c r="K89" s="157" t="s">
        <v>5901</v>
      </c>
    </row>
    <row r="90" spans="1:11" ht="65.25" customHeight="1">
      <c r="A90" s="152">
        <v>89</v>
      </c>
      <c r="B90" s="153">
        <v>45126</v>
      </c>
      <c r="C90" s="154" t="s">
        <v>4243</v>
      </c>
      <c r="D90" s="154" t="s">
        <v>765</v>
      </c>
      <c r="E90" s="154" t="s">
        <v>6521</v>
      </c>
      <c r="F90" s="153">
        <v>45140</v>
      </c>
      <c r="G90" s="153">
        <v>45139</v>
      </c>
      <c r="H90" s="155">
        <v>25000</v>
      </c>
      <c r="I90" s="155">
        <v>200000</v>
      </c>
      <c r="J90" s="154" t="s">
        <v>5910</v>
      </c>
      <c r="K90" s="154" t="s">
        <v>5901</v>
      </c>
    </row>
    <row r="91" spans="1:11" ht="65.25" customHeight="1">
      <c r="A91" s="152">
        <v>90</v>
      </c>
      <c r="B91" s="156">
        <v>45126</v>
      </c>
      <c r="C91" s="157" t="s">
        <v>2703</v>
      </c>
      <c r="D91" s="157" t="s">
        <v>1942</v>
      </c>
      <c r="E91" s="157" t="s">
        <v>6449</v>
      </c>
      <c r="F91" s="156">
        <v>45140</v>
      </c>
      <c r="G91" s="156">
        <v>45140</v>
      </c>
      <c r="H91" s="158">
        <v>30457</v>
      </c>
      <c r="I91" s="158">
        <v>30457</v>
      </c>
      <c r="J91" s="157" t="s">
        <v>5902</v>
      </c>
      <c r="K91" s="157" t="s">
        <v>5901</v>
      </c>
    </row>
    <row r="92" spans="1:11" ht="65.25" customHeight="1">
      <c r="A92" s="152">
        <v>91</v>
      </c>
      <c r="B92" s="153">
        <v>45126</v>
      </c>
      <c r="C92" s="154" t="s">
        <v>1535</v>
      </c>
      <c r="D92" s="154" t="s">
        <v>6522</v>
      </c>
      <c r="E92" s="154" t="s">
        <v>6523</v>
      </c>
      <c r="F92" s="153">
        <v>45140</v>
      </c>
      <c r="G92" s="153">
        <v>45139</v>
      </c>
      <c r="H92" s="155">
        <v>25000</v>
      </c>
      <c r="I92" s="155">
        <v>38000</v>
      </c>
      <c r="J92" s="154" t="s">
        <v>4557</v>
      </c>
      <c r="K92" s="154" t="s">
        <v>5901</v>
      </c>
    </row>
    <row r="93" spans="1:11" ht="65.25" customHeight="1">
      <c r="A93" s="152">
        <v>92</v>
      </c>
      <c r="B93" s="156">
        <v>45126</v>
      </c>
      <c r="C93" s="157" t="s">
        <v>1535</v>
      </c>
      <c r="D93" s="157" t="s">
        <v>6524</v>
      </c>
      <c r="E93" s="157" t="s">
        <v>6525</v>
      </c>
      <c r="F93" s="156">
        <v>45140</v>
      </c>
      <c r="G93" s="156">
        <v>45140</v>
      </c>
      <c r="H93" s="158">
        <v>190000</v>
      </c>
      <c r="I93" s="158">
        <v>240000</v>
      </c>
      <c r="J93" s="157" t="s">
        <v>4557</v>
      </c>
      <c r="K93" s="157" t="s">
        <v>5901</v>
      </c>
    </row>
    <row r="94" spans="1:11" ht="65.25" customHeight="1">
      <c r="A94" s="152">
        <v>93</v>
      </c>
      <c r="B94" s="153">
        <v>45126</v>
      </c>
      <c r="C94" s="154" t="s">
        <v>1890</v>
      </c>
      <c r="D94" s="154" t="s">
        <v>3105</v>
      </c>
      <c r="E94" s="154" t="s">
        <v>6526</v>
      </c>
      <c r="F94" s="153">
        <v>45140</v>
      </c>
      <c r="G94" s="153">
        <v>45141</v>
      </c>
      <c r="H94" s="155">
        <v>148776</v>
      </c>
      <c r="I94" s="155">
        <v>172000</v>
      </c>
      <c r="J94" s="154" t="s">
        <v>5917</v>
      </c>
      <c r="K94" s="154" t="s">
        <v>5901</v>
      </c>
    </row>
    <row r="95" spans="1:11" ht="65.25" customHeight="1">
      <c r="A95" s="152">
        <v>94</v>
      </c>
      <c r="B95" s="156">
        <v>45126</v>
      </c>
      <c r="C95" s="157" t="s">
        <v>1890</v>
      </c>
      <c r="D95" s="157" t="s">
        <v>2849</v>
      </c>
      <c r="E95" s="157" t="s">
        <v>6527</v>
      </c>
      <c r="F95" s="156">
        <v>45140</v>
      </c>
      <c r="G95" s="156">
        <v>45141</v>
      </c>
      <c r="H95" s="158">
        <v>25000</v>
      </c>
      <c r="I95" s="158">
        <v>35000</v>
      </c>
      <c r="J95" s="157" t="s">
        <v>5902</v>
      </c>
      <c r="K95" s="157" t="s">
        <v>5901</v>
      </c>
    </row>
    <row r="96" spans="1:11" ht="65.25" customHeight="1">
      <c r="A96" s="152">
        <v>95</v>
      </c>
      <c r="B96" s="153">
        <v>45126</v>
      </c>
      <c r="C96" s="154" t="s">
        <v>1890</v>
      </c>
      <c r="D96" s="154" t="s">
        <v>2159</v>
      </c>
      <c r="E96" s="154" t="s">
        <v>2753</v>
      </c>
      <c r="F96" s="153">
        <v>45140</v>
      </c>
      <c r="G96" s="153">
        <v>45141</v>
      </c>
      <c r="H96" s="155">
        <v>230934.99</v>
      </c>
      <c r="I96" s="155">
        <v>250000</v>
      </c>
      <c r="J96" s="154" t="s">
        <v>5902</v>
      </c>
      <c r="K96" s="154" t="s">
        <v>5901</v>
      </c>
    </row>
    <row r="97" spans="1:11" ht="65.25" customHeight="1">
      <c r="A97" s="152">
        <v>96</v>
      </c>
      <c r="B97" s="156">
        <v>45126</v>
      </c>
      <c r="C97" s="157" t="s">
        <v>1890</v>
      </c>
      <c r="D97" s="157" t="s">
        <v>814</v>
      </c>
      <c r="E97" s="157" t="s">
        <v>6528</v>
      </c>
      <c r="F97" s="156">
        <v>45140</v>
      </c>
      <c r="G97" s="156">
        <v>45141</v>
      </c>
      <c r="H97" s="158">
        <v>40718</v>
      </c>
      <c r="I97" s="158">
        <v>50500</v>
      </c>
      <c r="J97" s="157" t="s">
        <v>5902</v>
      </c>
      <c r="K97" s="157" t="s">
        <v>5901</v>
      </c>
    </row>
    <row r="98" spans="1:11" ht="65.25" customHeight="1">
      <c r="A98" s="152">
        <v>97</v>
      </c>
      <c r="B98" s="153">
        <v>45126</v>
      </c>
      <c r="C98" s="154" t="s">
        <v>1890</v>
      </c>
      <c r="D98" s="154" t="s">
        <v>961</v>
      </c>
      <c r="E98" s="154" t="s">
        <v>6529</v>
      </c>
      <c r="F98" s="153">
        <v>45140</v>
      </c>
      <c r="G98" s="153">
        <v>45141</v>
      </c>
      <c r="H98" s="155">
        <v>89000</v>
      </c>
      <c r="I98" s="155">
        <v>100000</v>
      </c>
      <c r="J98" s="154" t="s">
        <v>5902</v>
      </c>
      <c r="K98" s="154" t="s">
        <v>5901</v>
      </c>
    </row>
    <row r="99" spans="1:11" ht="65.25" customHeight="1">
      <c r="A99" s="152">
        <v>98</v>
      </c>
      <c r="B99" s="156">
        <v>45126</v>
      </c>
      <c r="C99" s="157" t="s">
        <v>1031</v>
      </c>
      <c r="D99" s="157" t="s">
        <v>1010</v>
      </c>
      <c r="E99" s="157" t="s">
        <v>1054</v>
      </c>
      <c r="F99" s="156">
        <v>45141</v>
      </c>
      <c r="G99" s="156">
        <v>45140</v>
      </c>
      <c r="H99" s="158">
        <v>40000</v>
      </c>
      <c r="I99" s="158">
        <v>45000</v>
      </c>
      <c r="J99" s="157" t="s">
        <v>5910</v>
      </c>
      <c r="K99" s="157" t="s">
        <v>5901</v>
      </c>
    </row>
    <row r="100" spans="1:11" ht="65.25" customHeight="1">
      <c r="A100" s="152">
        <v>99</v>
      </c>
      <c r="B100" s="153">
        <v>45126</v>
      </c>
      <c r="C100" s="154" t="s">
        <v>243</v>
      </c>
      <c r="D100" s="154" t="s">
        <v>5141</v>
      </c>
      <c r="E100" s="154" t="s">
        <v>120</v>
      </c>
      <c r="F100" s="153">
        <v>45141</v>
      </c>
      <c r="G100" s="153">
        <v>45139</v>
      </c>
      <c r="H100" s="155">
        <v>25000</v>
      </c>
      <c r="I100" s="155">
        <v>40000</v>
      </c>
      <c r="J100" s="154" t="s">
        <v>5910</v>
      </c>
      <c r="K100" s="154" t="s">
        <v>5901</v>
      </c>
    </row>
    <row r="101" spans="1:11" ht="65.25" customHeight="1">
      <c r="A101" s="152">
        <v>100</v>
      </c>
      <c r="B101" s="156">
        <v>45126</v>
      </c>
      <c r="C101" s="157" t="s">
        <v>243</v>
      </c>
      <c r="D101" s="157" t="s">
        <v>2985</v>
      </c>
      <c r="E101" s="157" t="s">
        <v>306</v>
      </c>
      <c r="F101" s="156">
        <v>45141</v>
      </c>
      <c r="G101" s="156">
        <v>45139</v>
      </c>
      <c r="H101" s="158">
        <v>40000</v>
      </c>
      <c r="I101" s="158">
        <v>65000</v>
      </c>
      <c r="J101" s="157" t="s">
        <v>5910</v>
      </c>
      <c r="K101" s="157" t="s">
        <v>5901</v>
      </c>
    </row>
    <row r="102" spans="1:11" ht="65.25" customHeight="1">
      <c r="A102" s="152">
        <v>101</v>
      </c>
      <c r="B102" s="153">
        <v>45127</v>
      </c>
      <c r="C102" s="154" t="s">
        <v>500</v>
      </c>
      <c r="D102" s="154" t="s">
        <v>6530</v>
      </c>
      <c r="E102" s="154" t="s">
        <v>6531</v>
      </c>
      <c r="F102" s="153">
        <v>45141</v>
      </c>
      <c r="G102" s="153">
        <v>45127</v>
      </c>
      <c r="H102" s="155">
        <v>25000</v>
      </c>
      <c r="I102" s="155">
        <v>100000</v>
      </c>
      <c r="J102" s="154" t="s">
        <v>4557</v>
      </c>
      <c r="K102" s="154" t="s">
        <v>5901</v>
      </c>
    </row>
    <row r="103" spans="1:11" ht="65.25" customHeight="1">
      <c r="A103" s="152">
        <v>102</v>
      </c>
      <c r="B103" s="156">
        <v>45127</v>
      </c>
      <c r="C103" s="157" t="s">
        <v>1535</v>
      </c>
      <c r="D103" s="157" t="s">
        <v>6532</v>
      </c>
      <c r="E103" s="157" t="s">
        <v>6533</v>
      </c>
      <c r="F103" s="156">
        <v>45141</v>
      </c>
      <c r="G103" s="156">
        <v>45108</v>
      </c>
      <c r="H103" s="158">
        <v>25000</v>
      </c>
      <c r="I103" s="158">
        <v>35000</v>
      </c>
      <c r="J103" s="157" t="s">
        <v>5902</v>
      </c>
      <c r="K103" s="157" t="s">
        <v>5901</v>
      </c>
    </row>
    <row r="104" spans="1:11" ht="65.25" customHeight="1">
      <c r="A104" s="152">
        <v>103</v>
      </c>
      <c r="B104" s="153">
        <v>45127</v>
      </c>
      <c r="C104" s="154" t="s">
        <v>500</v>
      </c>
      <c r="D104" s="154" t="s">
        <v>6534</v>
      </c>
      <c r="E104" s="154" t="s">
        <v>2800</v>
      </c>
      <c r="F104" s="153">
        <v>45141</v>
      </c>
      <c r="G104" s="153">
        <v>45127</v>
      </c>
      <c r="H104" s="155">
        <v>25000</v>
      </c>
      <c r="I104" s="155">
        <v>120000</v>
      </c>
      <c r="J104" s="154" t="s">
        <v>4557</v>
      </c>
      <c r="K104" s="154" t="s">
        <v>5901</v>
      </c>
    </row>
    <row r="105" spans="1:11" ht="65.25" customHeight="1">
      <c r="A105" s="152">
        <v>104</v>
      </c>
      <c r="B105" s="156">
        <v>45127</v>
      </c>
      <c r="C105" s="157" t="s">
        <v>1400</v>
      </c>
      <c r="D105" s="157" t="s">
        <v>6535</v>
      </c>
      <c r="E105" s="157" t="s">
        <v>6536</v>
      </c>
      <c r="F105" s="156">
        <v>45141</v>
      </c>
      <c r="G105" s="156">
        <v>45145</v>
      </c>
      <c r="H105" s="158">
        <v>25000</v>
      </c>
      <c r="I105" s="158">
        <v>50000</v>
      </c>
      <c r="J105" s="157" t="s">
        <v>5921</v>
      </c>
      <c r="K105" s="157" t="s">
        <v>5901</v>
      </c>
    </row>
    <row r="106" spans="1:11" ht="65.25" customHeight="1">
      <c r="A106" s="152">
        <v>105</v>
      </c>
      <c r="B106" s="153">
        <v>45127</v>
      </c>
      <c r="C106" s="154" t="s">
        <v>1276</v>
      </c>
      <c r="D106" s="154" t="s">
        <v>1361</v>
      </c>
      <c r="E106" s="154" t="s">
        <v>1312</v>
      </c>
      <c r="F106" s="153">
        <v>45141</v>
      </c>
      <c r="G106" s="153">
        <v>45142</v>
      </c>
      <c r="H106" s="155">
        <v>75000</v>
      </c>
      <c r="I106" s="155">
        <v>80000</v>
      </c>
      <c r="J106" s="154" t="s">
        <v>5910</v>
      </c>
      <c r="K106" s="154" t="s">
        <v>5901</v>
      </c>
    </row>
    <row r="107" spans="1:11" ht="65.25" customHeight="1">
      <c r="A107" s="152">
        <v>106</v>
      </c>
      <c r="B107" s="156">
        <v>45127</v>
      </c>
      <c r="C107" s="157" t="s">
        <v>1276</v>
      </c>
      <c r="D107" s="157" t="s">
        <v>1346</v>
      </c>
      <c r="E107" s="157" t="s">
        <v>1347</v>
      </c>
      <c r="F107" s="156">
        <v>45141</v>
      </c>
      <c r="G107" s="156">
        <v>45142</v>
      </c>
      <c r="H107" s="158">
        <v>25000</v>
      </c>
      <c r="I107" s="158">
        <v>27000</v>
      </c>
      <c r="J107" s="157" t="s">
        <v>5910</v>
      </c>
      <c r="K107" s="157" t="s">
        <v>5901</v>
      </c>
    </row>
    <row r="108" spans="1:11" ht="65.25" customHeight="1">
      <c r="A108" s="152">
        <v>107</v>
      </c>
      <c r="B108" s="153">
        <v>45128</v>
      </c>
      <c r="C108" s="154" t="s">
        <v>3258</v>
      </c>
      <c r="D108" s="154" t="s">
        <v>3293</v>
      </c>
      <c r="E108" s="154" t="s">
        <v>6537</v>
      </c>
      <c r="F108" s="153">
        <v>45142</v>
      </c>
      <c r="G108" s="153">
        <v>45114</v>
      </c>
      <c r="H108" s="155">
        <v>89980</v>
      </c>
      <c r="I108" s="155">
        <v>96330</v>
      </c>
      <c r="J108" s="154" t="s">
        <v>4557</v>
      </c>
      <c r="K108" s="154" t="s">
        <v>5901</v>
      </c>
    </row>
    <row r="109" spans="1:11" ht="65.25" customHeight="1">
      <c r="A109" s="152">
        <v>108</v>
      </c>
      <c r="B109" s="156">
        <v>45128</v>
      </c>
      <c r="C109" s="157" t="s">
        <v>2329</v>
      </c>
      <c r="D109" s="157" t="s">
        <v>221</v>
      </c>
      <c r="E109" s="157" t="s">
        <v>175</v>
      </c>
      <c r="F109" s="156">
        <v>45142</v>
      </c>
      <c r="G109" s="156">
        <v>44743</v>
      </c>
      <c r="H109" s="158">
        <v>25000</v>
      </c>
      <c r="I109" s="158">
        <v>111000</v>
      </c>
      <c r="J109" s="157" t="s">
        <v>5910</v>
      </c>
      <c r="K109" s="157" t="s">
        <v>5901</v>
      </c>
    </row>
    <row r="110" spans="1:11" ht="65.25" customHeight="1">
      <c r="A110" s="152">
        <v>109</v>
      </c>
      <c r="B110" s="153">
        <v>45128</v>
      </c>
      <c r="C110" s="154" t="s">
        <v>243</v>
      </c>
      <c r="D110" s="154" t="s">
        <v>5548</v>
      </c>
      <c r="E110" s="154" t="s">
        <v>6538</v>
      </c>
      <c r="F110" s="153">
        <v>45142</v>
      </c>
      <c r="G110" s="153">
        <v>45159</v>
      </c>
      <c r="H110" s="155">
        <v>40000</v>
      </c>
      <c r="I110" s="155">
        <v>75000</v>
      </c>
      <c r="J110" s="154" t="s">
        <v>4557</v>
      </c>
      <c r="K110" s="154" t="s">
        <v>5901</v>
      </c>
    </row>
    <row r="111" spans="1:11" ht="65.25" customHeight="1">
      <c r="A111" s="152">
        <v>110</v>
      </c>
      <c r="B111" s="156">
        <v>45128</v>
      </c>
      <c r="C111" s="157" t="s">
        <v>4243</v>
      </c>
      <c r="D111" s="157" t="s">
        <v>6539</v>
      </c>
      <c r="E111" s="157" t="s">
        <v>6540</v>
      </c>
      <c r="F111" s="156">
        <v>45142</v>
      </c>
      <c r="G111" s="156">
        <v>45139</v>
      </c>
      <c r="H111" s="158">
        <v>115000</v>
      </c>
      <c r="I111" s="158">
        <v>145000</v>
      </c>
      <c r="J111" s="157" t="s">
        <v>5906</v>
      </c>
      <c r="K111" s="157" t="s">
        <v>5901</v>
      </c>
    </row>
    <row r="112" spans="1:11" ht="65.25" customHeight="1">
      <c r="A112" s="152">
        <v>111</v>
      </c>
      <c r="B112" s="153">
        <v>45128</v>
      </c>
      <c r="C112" s="154" t="s">
        <v>4243</v>
      </c>
      <c r="D112" s="154" t="s">
        <v>339</v>
      </c>
      <c r="E112" s="154" t="s">
        <v>6521</v>
      </c>
      <c r="F112" s="153">
        <v>45142</v>
      </c>
      <c r="G112" s="153">
        <v>45139</v>
      </c>
      <c r="H112" s="155">
        <v>45000</v>
      </c>
      <c r="I112" s="155">
        <v>100000</v>
      </c>
      <c r="J112" s="154" t="s">
        <v>5910</v>
      </c>
      <c r="K112" s="154" t="s">
        <v>5901</v>
      </c>
    </row>
    <row r="113" spans="1:11" ht="65.25" customHeight="1">
      <c r="A113" s="152">
        <v>112</v>
      </c>
      <c r="B113" s="156">
        <v>45128</v>
      </c>
      <c r="C113" s="157" t="s">
        <v>4243</v>
      </c>
      <c r="D113" s="157" t="s">
        <v>3715</v>
      </c>
      <c r="E113" s="157" t="s">
        <v>6541</v>
      </c>
      <c r="F113" s="156">
        <v>45142</v>
      </c>
      <c r="G113" s="156">
        <v>45139</v>
      </c>
      <c r="H113" s="158">
        <v>25000</v>
      </c>
      <c r="I113" s="158">
        <v>75000</v>
      </c>
      <c r="J113" s="157" t="s">
        <v>5910</v>
      </c>
      <c r="K113" s="157" t="s">
        <v>5901</v>
      </c>
    </row>
    <row r="114" spans="1:11" ht="65.25" customHeight="1">
      <c r="A114" s="152">
        <v>113</v>
      </c>
      <c r="B114" s="153">
        <v>45128</v>
      </c>
      <c r="C114" s="154" t="s">
        <v>4243</v>
      </c>
      <c r="D114" s="154" t="s">
        <v>950</v>
      </c>
      <c r="E114" s="154" t="s">
        <v>124</v>
      </c>
      <c r="F114" s="153">
        <v>45142</v>
      </c>
      <c r="G114" s="153">
        <v>45139</v>
      </c>
      <c r="H114" s="155">
        <v>100000</v>
      </c>
      <c r="I114" s="155">
        <v>150000</v>
      </c>
      <c r="J114" s="154" t="s">
        <v>5910</v>
      </c>
      <c r="K114" s="154" t="s">
        <v>5901</v>
      </c>
    </row>
    <row r="115" spans="1:11" ht="65.25" customHeight="1">
      <c r="A115" s="152">
        <v>114</v>
      </c>
      <c r="B115" s="156">
        <v>45128</v>
      </c>
      <c r="C115" s="157" t="s">
        <v>4243</v>
      </c>
      <c r="D115" s="157" t="s">
        <v>1046</v>
      </c>
      <c r="E115" s="157" t="s">
        <v>6542</v>
      </c>
      <c r="F115" s="156">
        <v>45142</v>
      </c>
      <c r="G115" s="156">
        <v>45139</v>
      </c>
      <c r="H115" s="158">
        <v>25000</v>
      </c>
      <c r="I115" s="158">
        <v>50000</v>
      </c>
      <c r="J115" s="157" t="s">
        <v>5910</v>
      </c>
      <c r="K115" s="157" t="s">
        <v>5901</v>
      </c>
    </row>
    <row r="116" spans="1:11" ht="65.25" customHeight="1">
      <c r="A116" s="152">
        <v>115</v>
      </c>
      <c r="B116" s="153">
        <v>45128</v>
      </c>
      <c r="C116" s="154" t="s">
        <v>4243</v>
      </c>
      <c r="D116" s="154" t="s">
        <v>76</v>
      </c>
      <c r="E116" s="154" t="s">
        <v>344</v>
      </c>
      <c r="F116" s="153">
        <v>45142</v>
      </c>
      <c r="G116" s="153">
        <v>45139</v>
      </c>
      <c r="H116" s="155">
        <v>75000</v>
      </c>
      <c r="I116" s="155">
        <v>200000</v>
      </c>
      <c r="J116" s="154" t="s">
        <v>5910</v>
      </c>
      <c r="K116" s="154" t="s">
        <v>5901</v>
      </c>
    </row>
    <row r="117" spans="1:11" ht="65.25" customHeight="1">
      <c r="A117" s="152">
        <v>116</v>
      </c>
      <c r="B117" s="156">
        <v>45128</v>
      </c>
      <c r="C117" s="157" t="s">
        <v>4243</v>
      </c>
      <c r="D117" s="157" t="s">
        <v>2520</v>
      </c>
      <c r="E117" s="157" t="s">
        <v>4389</v>
      </c>
      <c r="F117" s="156">
        <v>45142</v>
      </c>
      <c r="G117" s="156">
        <v>45139</v>
      </c>
      <c r="H117" s="158">
        <v>50000</v>
      </c>
      <c r="I117" s="158">
        <v>150000</v>
      </c>
      <c r="J117" s="157" t="s">
        <v>5910</v>
      </c>
      <c r="K117" s="157" t="s">
        <v>5901</v>
      </c>
    </row>
    <row r="118" spans="1:11" ht="65.25" customHeight="1">
      <c r="A118" s="152">
        <v>117</v>
      </c>
      <c r="B118" s="153">
        <v>45128</v>
      </c>
      <c r="C118" s="154" t="s">
        <v>4243</v>
      </c>
      <c r="D118" s="154" t="s">
        <v>1189</v>
      </c>
      <c r="E118" s="154" t="s">
        <v>520</v>
      </c>
      <c r="F118" s="153">
        <v>45142</v>
      </c>
      <c r="G118" s="153">
        <v>45139</v>
      </c>
      <c r="H118" s="155">
        <v>25000</v>
      </c>
      <c r="I118" s="155">
        <v>150000</v>
      </c>
      <c r="J118" s="154" t="s">
        <v>5910</v>
      </c>
      <c r="K118" s="154" t="s">
        <v>5901</v>
      </c>
    </row>
    <row r="119" spans="1:11" ht="65.25" customHeight="1">
      <c r="A119" s="152">
        <v>118</v>
      </c>
      <c r="B119" s="156">
        <v>45128</v>
      </c>
      <c r="C119" s="157" t="s">
        <v>4243</v>
      </c>
      <c r="D119" s="157" t="s">
        <v>192</v>
      </c>
      <c r="E119" s="157" t="s">
        <v>6543</v>
      </c>
      <c r="F119" s="156">
        <v>45142</v>
      </c>
      <c r="G119" s="156">
        <v>45139</v>
      </c>
      <c r="H119" s="158">
        <v>100000</v>
      </c>
      <c r="I119" s="158">
        <v>250000</v>
      </c>
      <c r="J119" s="157" t="s">
        <v>5910</v>
      </c>
      <c r="K119" s="157" t="s">
        <v>5901</v>
      </c>
    </row>
    <row r="120" spans="1:11" ht="65.25" customHeight="1">
      <c r="A120" s="152">
        <v>119</v>
      </c>
      <c r="B120" s="153">
        <v>45128</v>
      </c>
      <c r="C120" s="154" t="s">
        <v>4243</v>
      </c>
      <c r="D120" s="154" t="s">
        <v>4520</v>
      </c>
      <c r="E120" s="154" t="s">
        <v>2887</v>
      </c>
      <c r="F120" s="153">
        <v>45142</v>
      </c>
      <c r="G120" s="153">
        <v>45139</v>
      </c>
      <c r="H120" s="155">
        <v>25000</v>
      </c>
      <c r="I120" s="155">
        <v>125000</v>
      </c>
      <c r="J120" s="154" t="s">
        <v>5910</v>
      </c>
      <c r="K120" s="154" t="s">
        <v>5901</v>
      </c>
    </row>
    <row r="121" spans="1:11" ht="65.25" customHeight="1">
      <c r="A121" s="152">
        <v>120</v>
      </c>
      <c r="B121" s="156">
        <v>45128</v>
      </c>
      <c r="C121" s="157" t="s">
        <v>4243</v>
      </c>
      <c r="D121" s="157" t="s">
        <v>521</v>
      </c>
      <c r="E121" s="157" t="s">
        <v>126</v>
      </c>
      <c r="F121" s="156">
        <v>45142</v>
      </c>
      <c r="G121" s="156">
        <v>45139</v>
      </c>
      <c r="H121" s="158">
        <v>25000</v>
      </c>
      <c r="I121" s="158">
        <v>40000</v>
      </c>
      <c r="J121" s="157" t="s">
        <v>5910</v>
      </c>
      <c r="K121" s="157" t="s">
        <v>5901</v>
      </c>
    </row>
    <row r="122" spans="1:11" ht="65.25" customHeight="1">
      <c r="A122" s="152">
        <v>121</v>
      </c>
      <c r="B122" s="153">
        <v>45131</v>
      </c>
      <c r="C122" s="154" t="s">
        <v>1812</v>
      </c>
      <c r="D122" s="154" t="s">
        <v>97</v>
      </c>
      <c r="E122" s="154" t="s">
        <v>6544</v>
      </c>
      <c r="F122" s="153">
        <v>45145</v>
      </c>
      <c r="G122" s="153">
        <v>45139</v>
      </c>
      <c r="H122" s="155">
        <v>28000</v>
      </c>
      <c r="I122" s="155">
        <v>28000</v>
      </c>
      <c r="J122" s="154" t="s">
        <v>5906</v>
      </c>
      <c r="K122" s="154" t="s">
        <v>5901</v>
      </c>
    </row>
    <row r="123" spans="1:11" ht="65.25" customHeight="1">
      <c r="A123" s="152">
        <v>122</v>
      </c>
      <c r="B123" s="156">
        <v>45131</v>
      </c>
      <c r="C123" s="157" t="s">
        <v>1535</v>
      </c>
      <c r="D123" s="157" t="s">
        <v>2304</v>
      </c>
      <c r="E123" s="157" t="s">
        <v>6545</v>
      </c>
      <c r="F123" s="156">
        <v>45145</v>
      </c>
      <c r="G123" s="156">
        <v>45146</v>
      </c>
      <c r="H123" s="158">
        <v>25000</v>
      </c>
      <c r="I123" s="158">
        <v>39000</v>
      </c>
      <c r="J123" s="157" t="s">
        <v>5902</v>
      </c>
      <c r="K123" s="157" t="s">
        <v>5901</v>
      </c>
    </row>
    <row r="124" spans="1:11" ht="65.25" customHeight="1">
      <c r="A124" s="152">
        <v>123</v>
      </c>
      <c r="B124" s="153">
        <v>45131</v>
      </c>
      <c r="C124" s="154" t="s">
        <v>2703</v>
      </c>
      <c r="D124" s="154" t="s">
        <v>1539</v>
      </c>
      <c r="E124" s="154" t="s">
        <v>629</v>
      </c>
      <c r="F124" s="153">
        <v>45145</v>
      </c>
      <c r="G124" s="153">
        <v>45145</v>
      </c>
      <c r="H124" s="155">
        <v>50035.99</v>
      </c>
      <c r="I124" s="155">
        <v>50035.99</v>
      </c>
      <c r="J124" s="154" t="s">
        <v>5917</v>
      </c>
      <c r="K124" s="154" t="s">
        <v>5901</v>
      </c>
    </row>
    <row r="125" spans="1:11" ht="65.25" customHeight="1">
      <c r="A125" s="152">
        <v>124</v>
      </c>
      <c r="B125" s="156">
        <v>45131</v>
      </c>
      <c r="C125" s="157" t="s">
        <v>2703</v>
      </c>
      <c r="D125" s="157" t="s">
        <v>1539</v>
      </c>
      <c r="E125" s="157" t="s">
        <v>6546</v>
      </c>
      <c r="F125" s="156">
        <v>45145</v>
      </c>
      <c r="G125" s="156">
        <v>45145</v>
      </c>
      <c r="H125" s="158">
        <v>34677.300000000003</v>
      </c>
      <c r="I125" s="158">
        <v>34677.300000000003</v>
      </c>
      <c r="J125" s="157" t="s">
        <v>5917</v>
      </c>
      <c r="K125" s="157" t="s">
        <v>5901</v>
      </c>
    </row>
    <row r="126" spans="1:11" ht="65.25" customHeight="1">
      <c r="A126" s="152">
        <v>125</v>
      </c>
      <c r="B126" s="153">
        <v>45132</v>
      </c>
      <c r="C126" s="154" t="s">
        <v>3453</v>
      </c>
      <c r="D126" s="154" t="s">
        <v>1224</v>
      </c>
      <c r="E126" s="154" t="s">
        <v>6547</v>
      </c>
      <c r="F126" s="153">
        <v>45146</v>
      </c>
      <c r="G126" s="153">
        <v>45166</v>
      </c>
      <c r="H126" s="155">
        <v>120000</v>
      </c>
      <c r="I126" s="155">
        <v>185000</v>
      </c>
      <c r="J126" s="154" t="s">
        <v>4557</v>
      </c>
      <c r="K126" s="154" t="s">
        <v>5901</v>
      </c>
    </row>
    <row r="127" spans="1:11" ht="65.25" customHeight="1">
      <c r="A127" s="152">
        <v>126</v>
      </c>
      <c r="B127" s="156">
        <v>45132</v>
      </c>
      <c r="C127" s="157" t="s">
        <v>3453</v>
      </c>
      <c r="D127" s="157" t="s">
        <v>6548</v>
      </c>
      <c r="E127" s="157" t="s">
        <v>6549</v>
      </c>
      <c r="F127" s="156">
        <v>45146</v>
      </c>
      <c r="G127" s="156">
        <v>45166</v>
      </c>
      <c r="H127" s="158">
        <v>100000</v>
      </c>
      <c r="I127" s="158">
        <v>175000</v>
      </c>
      <c r="J127" s="157" t="s">
        <v>4557</v>
      </c>
      <c r="K127" s="157" t="s">
        <v>5901</v>
      </c>
    </row>
    <row r="128" spans="1:11" ht="65.25" customHeight="1">
      <c r="A128" s="152">
        <v>127</v>
      </c>
      <c r="B128" s="153">
        <v>45132</v>
      </c>
      <c r="C128" s="154" t="s">
        <v>3453</v>
      </c>
      <c r="D128" s="154" t="s">
        <v>1275</v>
      </c>
      <c r="E128" s="154" t="s">
        <v>6550</v>
      </c>
      <c r="F128" s="153">
        <v>45146</v>
      </c>
      <c r="G128" s="153">
        <v>45139</v>
      </c>
      <c r="H128" s="155">
        <v>35000</v>
      </c>
      <c r="I128" s="155">
        <v>75000</v>
      </c>
      <c r="J128" s="154" t="s">
        <v>5910</v>
      </c>
      <c r="K128" s="154" t="s">
        <v>5901</v>
      </c>
    </row>
    <row r="129" spans="1:11" ht="65.25" customHeight="1">
      <c r="A129" s="152">
        <v>128</v>
      </c>
      <c r="B129" s="156">
        <v>45132</v>
      </c>
      <c r="C129" s="157" t="s">
        <v>4268</v>
      </c>
      <c r="D129" s="157" t="s">
        <v>217</v>
      </c>
      <c r="E129" s="157" t="s">
        <v>6486</v>
      </c>
      <c r="F129" s="156">
        <v>45146</v>
      </c>
      <c r="G129" s="156">
        <v>45131</v>
      </c>
      <c r="H129" s="158">
        <v>75000</v>
      </c>
      <c r="I129" s="158">
        <v>90000</v>
      </c>
      <c r="J129" s="157" t="s">
        <v>5910</v>
      </c>
      <c r="K129" s="157" t="s">
        <v>5901</v>
      </c>
    </row>
    <row r="130" spans="1:11" ht="65.25" customHeight="1">
      <c r="A130" s="152">
        <v>129</v>
      </c>
      <c r="B130" s="153">
        <v>45132</v>
      </c>
      <c r="C130" s="154" t="s">
        <v>3730</v>
      </c>
      <c r="D130" s="154" t="s">
        <v>5119</v>
      </c>
      <c r="E130" s="154" t="s">
        <v>158</v>
      </c>
      <c r="F130" s="153">
        <v>45146</v>
      </c>
      <c r="G130" s="153">
        <v>45108</v>
      </c>
      <c r="H130" s="155">
        <v>86000</v>
      </c>
      <c r="I130" s="155">
        <v>200000</v>
      </c>
      <c r="J130" s="154" t="s">
        <v>5902</v>
      </c>
      <c r="K130" s="154" t="s">
        <v>5901</v>
      </c>
    </row>
    <row r="131" spans="1:11" ht="65.25" customHeight="1">
      <c r="A131" s="152">
        <v>130</v>
      </c>
      <c r="B131" s="156">
        <v>45132</v>
      </c>
      <c r="C131" s="157" t="s">
        <v>3730</v>
      </c>
      <c r="D131" s="157" t="s">
        <v>35</v>
      </c>
      <c r="E131" s="157" t="s">
        <v>136</v>
      </c>
      <c r="F131" s="156">
        <v>45146</v>
      </c>
      <c r="G131" s="156">
        <v>45108</v>
      </c>
      <c r="H131" s="158">
        <v>450000</v>
      </c>
      <c r="I131" s="158">
        <v>685000</v>
      </c>
      <c r="J131" s="157" t="s">
        <v>5902</v>
      </c>
      <c r="K131" s="157" t="s">
        <v>5901</v>
      </c>
    </row>
    <row r="132" spans="1:11" ht="65.25" customHeight="1">
      <c r="A132" s="152">
        <v>131</v>
      </c>
      <c r="B132" s="153">
        <v>45132</v>
      </c>
      <c r="C132" s="154" t="s">
        <v>1774</v>
      </c>
      <c r="D132" s="154" t="s">
        <v>6551</v>
      </c>
      <c r="E132" s="154" t="s">
        <v>6552</v>
      </c>
      <c r="F132" s="153">
        <v>45146</v>
      </c>
      <c r="G132" s="153">
        <v>45146</v>
      </c>
      <c r="H132" s="155">
        <v>25000</v>
      </c>
      <c r="I132" s="155">
        <v>150000</v>
      </c>
      <c r="J132" s="154" t="s">
        <v>4557</v>
      </c>
      <c r="K132" s="154" t="s">
        <v>5901</v>
      </c>
    </row>
    <row r="133" spans="1:11" ht="65.25" customHeight="1">
      <c r="A133" s="152">
        <v>132</v>
      </c>
      <c r="B133" s="156">
        <v>45132</v>
      </c>
      <c r="C133" s="157" t="s">
        <v>3730</v>
      </c>
      <c r="D133" s="157" t="s">
        <v>55</v>
      </c>
      <c r="E133" s="157" t="s">
        <v>56</v>
      </c>
      <c r="F133" s="156">
        <v>45146</v>
      </c>
      <c r="G133" s="156">
        <v>45108</v>
      </c>
      <c r="H133" s="158">
        <v>25000</v>
      </c>
      <c r="I133" s="158">
        <v>50400</v>
      </c>
      <c r="J133" s="157" t="s">
        <v>5902</v>
      </c>
      <c r="K133" s="157" t="s">
        <v>5901</v>
      </c>
    </row>
    <row r="134" spans="1:11" ht="65.25" customHeight="1">
      <c r="A134" s="152">
        <v>133</v>
      </c>
      <c r="B134" s="153">
        <v>45132</v>
      </c>
      <c r="C134" s="154" t="s">
        <v>3453</v>
      </c>
      <c r="D134" s="154" t="s">
        <v>3214</v>
      </c>
      <c r="E134" s="154" t="s">
        <v>6553</v>
      </c>
      <c r="F134" s="153">
        <v>45146</v>
      </c>
      <c r="G134" s="153">
        <v>45139</v>
      </c>
      <c r="H134" s="155">
        <v>75000</v>
      </c>
      <c r="I134" s="155">
        <v>200000</v>
      </c>
      <c r="J134" s="154" t="s">
        <v>5910</v>
      </c>
      <c r="K134" s="154" t="s">
        <v>5901</v>
      </c>
    </row>
    <row r="135" spans="1:11" ht="65.25" customHeight="1">
      <c r="A135" s="152">
        <v>134</v>
      </c>
      <c r="B135" s="156">
        <v>45132</v>
      </c>
      <c r="C135" s="157" t="s">
        <v>3453</v>
      </c>
      <c r="D135" s="157" t="s">
        <v>5119</v>
      </c>
      <c r="E135" s="157" t="s">
        <v>6185</v>
      </c>
      <c r="F135" s="156">
        <v>45146</v>
      </c>
      <c r="G135" s="156">
        <v>45149</v>
      </c>
      <c r="H135" s="158">
        <v>25000</v>
      </c>
      <c r="I135" s="158">
        <v>50000</v>
      </c>
      <c r="J135" s="157" t="s">
        <v>5902</v>
      </c>
      <c r="K135" s="157" t="s">
        <v>5901</v>
      </c>
    </row>
    <row r="136" spans="1:11" ht="65.25" customHeight="1">
      <c r="A136" s="152">
        <v>135</v>
      </c>
      <c r="B136" s="153">
        <v>45132</v>
      </c>
      <c r="C136" s="154" t="s">
        <v>3453</v>
      </c>
      <c r="D136" s="154" t="s">
        <v>35</v>
      </c>
      <c r="E136" s="154" t="s">
        <v>136</v>
      </c>
      <c r="F136" s="153">
        <v>45146</v>
      </c>
      <c r="G136" s="153">
        <v>45149</v>
      </c>
      <c r="H136" s="155">
        <v>125000</v>
      </c>
      <c r="I136" s="155">
        <v>225000</v>
      </c>
      <c r="J136" s="154" t="s">
        <v>5902</v>
      </c>
      <c r="K136" s="154" t="s">
        <v>5901</v>
      </c>
    </row>
    <row r="137" spans="1:11" ht="65.25" customHeight="1">
      <c r="A137" s="152">
        <v>136</v>
      </c>
      <c r="B137" s="156">
        <v>45132</v>
      </c>
      <c r="C137" s="157" t="s">
        <v>3562</v>
      </c>
      <c r="D137" s="157" t="s">
        <v>5370</v>
      </c>
      <c r="E137" s="157" t="s">
        <v>6554</v>
      </c>
      <c r="F137" s="156">
        <v>45146</v>
      </c>
      <c r="G137" s="156">
        <v>45200</v>
      </c>
      <c r="H137" s="158">
        <v>60000</v>
      </c>
      <c r="I137" s="158">
        <v>100000</v>
      </c>
      <c r="J137" s="157" t="s">
        <v>4557</v>
      </c>
      <c r="K137" s="157" t="s">
        <v>5901</v>
      </c>
    </row>
    <row r="138" spans="1:11" ht="65.25" customHeight="1">
      <c r="A138" s="152">
        <v>137</v>
      </c>
      <c r="B138" s="153">
        <v>45132</v>
      </c>
      <c r="C138" s="154" t="s">
        <v>3562</v>
      </c>
      <c r="D138" s="154" t="s">
        <v>3620</v>
      </c>
      <c r="E138" s="154" t="s">
        <v>6555</v>
      </c>
      <c r="F138" s="153">
        <v>45146</v>
      </c>
      <c r="G138" s="153">
        <v>45140</v>
      </c>
      <c r="H138" s="155">
        <v>198000</v>
      </c>
      <c r="I138" s="155">
        <v>198000</v>
      </c>
      <c r="J138" s="154" t="s">
        <v>4557</v>
      </c>
      <c r="K138" s="154" t="s">
        <v>5901</v>
      </c>
    </row>
    <row r="139" spans="1:11" ht="65.25" customHeight="1">
      <c r="A139" s="152">
        <v>138</v>
      </c>
      <c r="B139" s="156">
        <v>45133</v>
      </c>
      <c r="C139" s="157" t="s">
        <v>4178</v>
      </c>
      <c r="D139" s="157" t="s">
        <v>6556</v>
      </c>
      <c r="E139" s="157" t="s">
        <v>6557</v>
      </c>
      <c r="F139" s="156">
        <v>45147</v>
      </c>
      <c r="G139" s="156">
        <v>45147</v>
      </c>
      <c r="H139" s="158">
        <v>25000</v>
      </c>
      <c r="I139" s="158">
        <v>60000</v>
      </c>
      <c r="J139" s="157" t="s">
        <v>4557</v>
      </c>
      <c r="K139" s="157" t="s">
        <v>5901</v>
      </c>
    </row>
    <row r="140" spans="1:11" ht="65.25" customHeight="1">
      <c r="A140" s="152">
        <v>139</v>
      </c>
      <c r="B140" s="153">
        <v>45133</v>
      </c>
      <c r="C140" s="154" t="s">
        <v>3694</v>
      </c>
      <c r="D140" s="154" t="s">
        <v>3214</v>
      </c>
      <c r="E140" s="154" t="s">
        <v>6558</v>
      </c>
      <c r="F140" s="153">
        <v>45147</v>
      </c>
      <c r="G140" s="153">
        <v>45133</v>
      </c>
      <c r="H140" s="155">
        <v>63732</v>
      </c>
      <c r="I140" s="155">
        <v>63732</v>
      </c>
      <c r="J140" s="154" t="s">
        <v>5910</v>
      </c>
      <c r="K140" s="154" t="s">
        <v>5901</v>
      </c>
    </row>
    <row r="141" spans="1:11" ht="65.25" customHeight="1">
      <c r="A141" s="152">
        <v>140</v>
      </c>
      <c r="B141" s="156">
        <v>45133</v>
      </c>
      <c r="C141" s="157" t="s">
        <v>2601</v>
      </c>
      <c r="D141" s="157" t="s">
        <v>123</v>
      </c>
      <c r="E141" s="157" t="s">
        <v>5300</v>
      </c>
      <c r="F141" s="156">
        <v>45147</v>
      </c>
      <c r="G141" s="156">
        <v>45170</v>
      </c>
      <c r="H141" s="158">
        <v>850000</v>
      </c>
      <c r="I141" s="158">
        <v>900000</v>
      </c>
      <c r="J141" s="157" t="s">
        <v>5910</v>
      </c>
      <c r="K141" s="157" t="s">
        <v>5901</v>
      </c>
    </row>
    <row r="142" spans="1:11" ht="65.25" customHeight="1">
      <c r="A142" s="152">
        <v>141</v>
      </c>
      <c r="B142" s="153">
        <v>45133</v>
      </c>
      <c r="C142" s="154" t="s">
        <v>2703</v>
      </c>
      <c r="D142" s="154" t="s">
        <v>6559</v>
      </c>
      <c r="E142" s="154" t="s">
        <v>6560</v>
      </c>
      <c r="F142" s="153">
        <v>45147</v>
      </c>
      <c r="G142" s="153">
        <v>45064</v>
      </c>
      <c r="H142" s="155">
        <v>25882.3</v>
      </c>
      <c r="I142" s="155">
        <v>25882.3</v>
      </c>
      <c r="J142" s="154" t="s">
        <v>5900</v>
      </c>
      <c r="K142" s="154" t="s">
        <v>5901</v>
      </c>
    </row>
    <row r="143" spans="1:11" ht="65.25" customHeight="1">
      <c r="A143" s="152">
        <v>142</v>
      </c>
      <c r="B143" s="156">
        <v>45133</v>
      </c>
      <c r="C143" s="157" t="s">
        <v>3344</v>
      </c>
      <c r="D143" s="157" t="s">
        <v>35</v>
      </c>
      <c r="E143" s="157" t="s">
        <v>6561</v>
      </c>
      <c r="F143" s="156">
        <v>45147</v>
      </c>
      <c r="G143" s="156">
        <v>45152</v>
      </c>
      <c r="H143" s="158">
        <v>200000</v>
      </c>
      <c r="I143" s="158">
        <v>340000</v>
      </c>
      <c r="J143" s="157" t="s">
        <v>5902</v>
      </c>
      <c r="K143" s="157" t="s">
        <v>5901</v>
      </c>
    </row>
    <row r="144" spans="1:11" ht="65.25" customHeight="1">
      <c r="A144" s="152">
        <v>143</v>
      </c>
      <c r="B144" s="153">
        <v>45133</v>
      </c>
      <c r="C144" s="154" t="s">
        <v>3344</v>
      </c>
      <c r="D144" s="154" t="s">
        <v>5119</v>
      </c>
      <c r="E144" s="154" t="s">
        <v>6561</v>
      </c>
      <c r="F144" s="153">
        <v>45147</v>
      </c>
      <c r="G144" s="153">
        <v>45152</v>
      </c>
      <c r="H144" s="155">
        <v>90000</v>
      </c>
      <c r="I144" s="155">
        <v>100000</v>
      </c>
      <c r="J144" s="154" t="s">
        <v>5902</v>
      </c>
      <c r="K144" s="154" t="s">
        <v>5901</v>
      </c>
    </row>
    <row r="145" spans="1:11" ht="65.25" customHeight="1">
      <c r="A145" s="152">
        <v>144</v>
      </c>
      <c r="B145" s="156">
        <v>45133</v>
      </c>
      <c r="C145" s="157" t="s">
        <v>1774</v>
      </c>
      <c r="D145" s="157" t="s">
        <v>5185</v>
      </c>
      <c r="E145" s="157" t="s">
        <v>6562</v>
      </c>
      <c r="F145" s="156">
        <v>45147</v>
      </c>
      <c r="G145" s="156">
        <v>45170</v>
      </c>
      <c r="H145" s="158">
        <v>25000</v>
      </c>
      <c r="I145" s="158">
        <v>125000</v>
      </c>
      <c r="J145" s="157" t="s">
        <v>4557</v>
      </c>
      <c r="K145" s="157" t="s">
        <v>5901</v>
      </c>
    </row>
    <row r="146" spans="1:11" ht="65.25" customHeight="1">
      <c r="A146" s="152">
        <v>145</v>
      </c>
      <c r="B146" s="153">
        <v>45133</v>
      </c>
      <c r="C146" s="154" t="s">
        <v>1535</v>
      </c>
      <c r="D146" s="154" t="s">
        <v>6563</v>
      </c>
      <c r="E146" s="154" t="s">
        <v>332</v>
      </c>
      <c r="F146" s="153">
        <v>45147</v>
      </c>
      <c r="G146" s="153">
        <v>45147</v>
      </c>
      <c r="H146" s="155">
        <v>35000</v>
      </c>
      <c r="I146" s="155">
        <v>58000</v>
      </c>
      <c r="J146" s="154" t="s">
        <v>4557</v>
      </c>
      <c r="K146" s="154" t="s">
        <v>5901</v>
      </c>
    </row>
    <row r="147" spans="1:11" ht="65.25" customHeight="1">
      <c r="A147" s="152">
        <v>146</v>
      </c>
      <c r="B147" s="156">
        <v>45133</v>
      </c>
      <c r="C147" s="157" t="s">
        <v>3798</v>
      </c>
      <c r="D147" s="157" t="s">
        <v>35</v>
      </c>
      <c r="E147" s="157" t="s">
        <v>6564</v>
      </c>
      <c r="F147" s="156">
        <v>45147</v>
      </c>
      <c r="G147" s="156">
        <v>45108</v>
      </c>
      <c r="H147" s="158">
        <v>253000</v>
      </c>
      <c r="I147" s="158">
        <v>320000</v>
      </c>
      <c r="J147" s="157" t="s">
        <v>5902</v>
      </c>
      <c r="K147" s="157" t="s">
        <v>5901</v>
      </c>
    </row>
    <row r="148" spans="1:11" ht="65.25" customHeight="1">
      <c r="A148" s="152">
        <v>147</v>
      </c>
      <c r="B148" s="153">
        <v>45133</v>
      </c>
      <c r="C148" s="154" t="s">
        <v>3798</v>
      </c>
      <c r="D148" s="154" t="s">
        <v>5119</v>
      </c>
      <c r="E148" s="154" t="s">
        <v>5725</v>
      </c>
      <c r="F148" s="153">
        <v>45147</v>
      </c>
      <c r="G148" s="153">
        <v>45108</v>
      </c>
      <c r="H148" s="155">
        <v>43000</v>
      </c>
      <c r="I148" s="155">
        <v>58000</v>
      </c>
      <c r="J148" s="154" t="s">
        <v>5902</v>
      </c>
      <c r="K148" s="154" t="s">
        <v>5901</v>
      </c>
    </row>
    <row r="149" spans="1:11" ht="65.25" customHeight="1">
      <c r="A149" s="152">
        <v>148</v>
      </c>
      <c r="B149" s="156">
        <v>45133</v>
      </c>
      <c r="C149" s="157" t="s">
        <v>3798</v>
      </c>
      <c r="D149" s="157" t="s">
        <v>55</v>
      </c>
      <c r="E149" s="157" t="s">
        <v>56</v>
      </c>
      <c r="F149" s="156">
        <v>45147</v>
      </c>
      <c r="G149" s="156">
        <v>45108</v>
      </c>
      <c r="H149" s="158">
        <v>35000</v>
      </c>
      <c r="I149" s="158">
        <v>40000</v>
      </c>
      <c r="J149" s="157" t="s">
        <v>5902</v>
      </c>
      <c r="K149" s="157" t="s">
        <v>5901</v>
      </c>
    </row>
    <row r="150" spans="1:11" ht="65.25" customHeight="1">
      <c r="A150" s="152">
        <v>149</v>
      </c>
      <c r="B150" s="153">
        <v>45133</v>
      </c>
      <c r="C150" s="154" t="s">
        <v>3798</v>
      </c>
      <c r="D150" s="154" t="s">
        <v>630</v>
      </c>
      <c r="E150" s="154" t="s">
        <v>6565</v>
      </c>
      <c r="F150" s="153">
        <v>45147</v>
      </c>
      <c r="G150" s="153">
        <v>45108</v>
      </c>
      <c r="H150" s="155">
        <v>52200</v>
      </c>
      <c r="I150" s="155">
        <v>60000</v>
      </c>
      <c r="J150" s="154" t="s">
        <v>5955</v>
      </c>
      <c r="K150" s="154" t="s">
        <v>5901</v>
      </c>
    </row>
    <row r="151" spans="1:11" ht="65.25" customHeight="1">
      <c r="A151" s="152">
        <v>150</v>
      </c>
      <c r="B151" s="156">
        <v>45133</v>
      </c>
      <c r="C151" s="157" t="s">
        <v>1665</v>
      </c>
      <c r="D151" s="157" t="s">
        <v>6566</v>
      </c>
      <c r="E151" s="157" t="s">
        <v>6567</v>
      </c>
      <c r="F151" s="156">
        <v>45147</v>
      </c>
      <c r="G151" s="156">
        <v>45138</v>
      </c>
      <c r="H151" s="158">
        <v>55000</v>
      </c>
      <c r="I151" s="158">
        <v>60000</v>
      </c>
      <c r="J151" s="157" t="s">
        <v>4557</v>
      </c>
      <c r="K151" s="157" t="s">
        <v>5901</v>
      </c>
    </row>
    <row r="152" spans="1:11" ht="65.25" customHeight="1">
      <c r="A152" s="152">
        <v>151</v>
      </c>
      <c r="B152" s="153">
        <v>45133</v>
      </c>
      <c r="C152" s="154" t="s">
        <v>3798</v>
      </c>
      <c r="D152" s="154" t="s">
        <v>5722</v>
      </c>
      <c r="E152" s="154" t="s">
        <v>6568</v>
      </c>
      <c r="F152" s="153">
        <v>45147</v>
      </c>
      <c r="G152" s="153">
        <v>45135</v>
      </c>
      <c r="H152" s="155">
        <v>66843.8</v>
      </c>
      <c r="I152" s="155">
        <v>66843.8</v>
      </c>
      <c r="J152" s="154" t="s">
        <v>4557</v>
      </c>
      <c r="K152" s="154" t="s">
        <v>5901</v>
      </c>
    </row>
    <row r="153" spans="1:11" ht="65.25" customHeight="1">
      <c r="A153" s="152">
        <v>152</v>
      </c>
      <c r="B153" s="156">
        <v>45134</v>
      </c>
      <c r="C153" s="157" t="s">
        <v>1665</v>
      </c>
      <c r="D153" s="157" t="s">
        <v>1513</v>
      </c>
      <c r="E153" s="157" t="s">
        <v>6569</v>
      </c>
      <c r="F153" s="156">
        <v>45148</v>
      </c>
      <c r="G153" s="156">
        <v>45141</v>
      </c>
      <c r="H153" s="158">
        <v>50000</v>
      </c>
      <c r="I153" s="158">
        <v>60000</v>
      </c>
      <c r="J153" s="157" t="s">
        <v>4557</v>
      </c>
      <c r="K153" s="157" t="s">
        <v>5901</v>
      </c>
    </row>
    <row r="154" spans="1:11" ht="65.25" customHeight="1">
      <c r="A154" s="152">
        <v>153</v>
      </c>
      <c r="B154" s="153">
        <v>45134</v>
      </c>
      <c r="C154" s="154" t="s">
        <v>1535</v>
      </c>
      <c r="D154" s="154" t="s">
        <v>1627</v>
      </c>
      <c r="E154" s="154" t="s">
        <v>1628</v>
      </c>
      <c r="F154" s="153">
        <v>45135</v>
      </c>
      <c r="G154" s="153">
        <v>45139</v>
      </c>
      <c r="H154" s="155">
        <v>70000</v>
      </c>
      <c r="I154" s="155">
        <v>80000</v>
      </c>
      <c r="J154" s="154" t="s">
        <v>5921</v>
      </c>
      <c r="K154" s="154" t="s">
        <v>5901</v>
      </c>
    </row>
    <row r="155" spans="1:11" ht="65.25" customHeight="1">
      <c r="A155" s="152">
        <v>154</v>
      </c>
      <c r="B155" s="156">
        <v>45134</v>
      </c>
      <c r="C155" s="157" t="s">
        <v>1774</v>
      </c>
      <c r="D155" s="157" t="s">
        <v>6570</v>
      </c>
      <c r="E155" s="157" t="s">
        <v>6571</v>
      </c>
      <c r="F155" s="156">
        <v>45148</v>
      </c>
      <c r="G155" s="156">
        <v>45152</v>
      </c>
      <c r="H155" s="158">
        <v>25000</v>
      </c>
      <c r="I155" s="158">
        <v>26366.639999999999</v>
      </c>
      <c r="J155" s="157" t="s">
        <v>5900</v>
      </c>
      <c r="K155" s="157" t="s">
        <v>5901</v>
      </c>
    </row>
    <row r="156" spans="1:11" ht="65.25" customHeight="1">
      <c r="A156" s="152">
        <v>155</v>
      </c>
      <c r="B156" s="153">
        <v>45134</v>
      </c>
      <c r="C156" s="154" t="s">
        <v>4154</v>
      </c>
      <c r="D156" s="154" t="s">
        <v>5999</v>
      </c>
      <c r="E156" s="154" t="s">
        <v>989</v>
      </c>
      <c r="F156" s="153">
        <v>45148</v>
      </c>
      <c r="G156" s="153">
        <v>45158</v>
      </c>
      <c r="H156" s="155">
        <v>136000</v>
      </c>
      <c r="I156" s="155">
        <v>190000</v>
      </c>
      <c r="J156" s="154" t="s">
        <v>5935</v>
      </c>
      <c r="K156" s="154" t="s">
        <v>5901</v>
      </c>
    </row>
    <row r="157" spans="1:11" ht="65.25" customHeight="1">
      <c r="A157" s="152">
        <v>156</v>
      </c>
      <c r="B157" s="156">
        <v>45135</v>
      </c>
      <c r="C157" s="157" t="s">
        <v>2601</v>
      </c>
      <c r="D157" s="157" t="s">
        <v>1831</v>
      </c>
      <c r="E157" s="157" t="s">
        <v>6572</v>
      </c>
      <c r="F157" s="156">
        <v>45149</v>
      </c>
      <c r="G157" s="156">
        <v>45148</v>
      </c>
      <c r="H157" s="158">
        <v>55000</v>
      </c>
      <c r="I157" s="158">
        <v>65000</v>
      </c>
      <c r="J157" s="157" t="s">
        <v>5902</v>
      </c>
      <c r="K157" s="157" t="s">
        <v>5901</v>
      </c>
    </row>
    <row r="158" spans="1:11" ht="65.25" customHeight="1">
      <c r="A158" s="152">
        <v>157</v>
      </c>
      <c r="B158" s="153">
        <v>45135</v>
      </c>
      <c r="C158" s="154" t="s">
        <v>3798</v>
      </c>
      <c r="D158" s="154" t="s">
        <v>5811</v>
      </c>
      <c r="E158" s="154" t="s">
        <v>6573</v>
      </c>
      <c r="F158" s="153">
        <v>45149</v>
      </c>
      <c r="G158" s="153">
        <v>45135</v>
      </c>
      <c r="H158" s="155">
        <v>31035</v>
      </c>
      <c r="I158" s="155">
        <v>31035</v>
      </c>
      <c r="J158" s="154" t="s">
        <v>4557</v>
      </c>
      <c r="K158" s="154" t="s">
        <v>5901</v>
      </c>
    </row>
    <row r="159" spans="1:11" ht="65.25" customHeight="1">
      <c r="A159" s="152">
        <v>158</v>
      </c>
      <c r="B159" s="156">
        <v>45135</v>
      </c>
      <c r="C159" s="157" t="s">
        <v>3798</v>
      </c>
      <c r="D159" s="157" t="s">
        <v>6574</v>
      </c>
      <c r="E159" s="157" t="s">
        <v>6575</v>
      </c>
      <c r="F159" s="156">
        <v>45149</v>
      </c>
      <c r="G159" s="156">
        <v>45135</v>
      </c>
      <c r="H159" s="158">
        <v>50400</v>
      </c>
      <c r="I159" s="158">
        <v>50400</v>
      </c>
      <c r="J159" s="157" t="s">
        <v>4557</v>
      </c>
      <c r="K159" s="157" t="s">
        <v>5901</v>
      </c>
    </row>
    <row r="160" spans="1:11" ht="65.25" customHeight="1">
      <c r="A160" s="152">
        <v>159</v>
      </c>
      <c r="B160" s="153">
        <v>45135</v>
      </c>
      <c r="C160" s="154" t="s">
        <v>1890</v>
      </c>
      <c r="D160" s="154" t="s">
        <v>1998</v>
      </c>
      <c r="E160" s="154" t="s">
        <v>6576</v>
      </c>
      <c r="F160" s="153">
        <v>45149</v>
      </c>
      <c r="G160" s="153">
        <v>45152</v>
      </c>
      <c r="H160" s="155">
        <v>3000000</v>
      </c>
      <c r="I160" s="155">
        <v>3000000</v>
      </c>
      <c r="J160" s="154" t="s">
        <v>5910</v>
      </c>
      <c r="K160" s="154" t="s">
        <v>5901</v>
      </c>
    </row>
    <row r="161" spans="1:11" ht="65.25" customHeight="1">
      <c r="A161" s="152">
        <v>160</v>
      </c>
      <c r="B161" s="156">
        <v>45135</v>
      </c>
      <c r="C161" s="157" t="s">
        <v>1890</v>
      </c>
      <c r="D161" s="157" t="s">
        <v>182</v>
      </c>
      <c r="E161" s="157" t="s">
        <v>6577</v>
      </c>
      <c r="F161" s="156">
        <v>45149</v>
      </c>
      <c r="G161" s="156">
        <v>45152</v>
      </c>
      <c r="H161" s="158">
        <v>1000000</v>
      </c>
      <c r="I161" s="158">
        <v>1000000</v>
      </c>
      <c r="J161" s="157" t="s">
        <v>5910</v>
      </c>
      <c r="K161" s="157" t="s">
        <v>5901</v>
      </c>
    </row>
    <row r="162" spans="1:11" ht="65.25" customHeight="1">
      <c r="A162" s="152">
        <v>161</v>
      </c>
      <c r="B162" s="153">
        <v>45135</v>
      </c>
      <c r="C162" s="154" t="s">
        <v>1890</v>
      </c>
      <c r="D162" s="154" t="s">
        <v>2327</v>
      </c>
      <c r="E162" s="154" t="s">
        <v>2328</v>
      </c>
      <c r="F162" s="153">
        <v>45149</v>
      </c>
      <c r="G162" s="153">
        <v>45152</v>
      </c>
      <c r="H162" s="155">
        <v>1000000</v>
      </c>
      <c r="I162" s="155">
        <v>1000000</v>
      </c>
      <c r="J162" s="154" t="s">
        <v>5910</v>
      </c>
      <c r="K162" s="154" t="s">
        <v>5901</v>
      </c>
    </row>
    <row r="163" spans="1:11" ht="65.25" customHeight="1">
      <c r="A163" s="152">
        <v>162</v>
      </c>
      <c r="B163" s="156">
        <v>45135</v>
      </c>
      <c r="C163" s="157" t="s">
        <v>583</v>
      </c>
      <c r="D163" s="157" t="s">
        <v>229</v>
      </c>
      <c r="E163" s="157" t="s">
        <v>6578</v>
      </c>
      <c r="F163" s="156">
        <v>45149</v>
      </c>
      <c r="G163" s="156">
        <v>45126</v>
      </c>
      <c r="H163" s="158">
        <v>118000</v>
      </c>
      <c r="I163" s="158">
        <v>125000</v>
      </c>
      <c r="J163" s="157" t="s">
        <v>4557</v>
      </c>
      <c r="K163" s="157" t="s">
        <v>5901</v>
      </c>
    </row>
    <row r="164" spans="1:11" ht="65.25" customHeight="1">
      <c r="A164" s="152">
        <v>163</v>
      </c>
      <c r="B164" s="153">
        <v>45135</v>
      </c>
      <c r="C164" s="154" t="s">
        <v>1890</v>
      </c>
      <c r="D164" s="154" t="s">
        <v>1617</v>
      </c>
      <c r="E164" s="154" t="s">
        <v>6579</v>
      </c>
      <c r="F164" s="153">
        <v>45149</v>
      </c>
      <c r="G164" s="153">
        <v>45152</v>
      </c>
      <c r="H164" s="155">
        <v>99450</v>
      </c>
      <c r="I164" s="155">
        <v>99450</v>
      </c>
      <c r="J164" s="154" t="s">
        <v>4557</v>
      </c>
      <c r="K164" s="154" t="s">
        <v>5901</v>
      </c>
    </row>
    <row r="165" spans="1:11" ht="65.25" customHeight="1">
      <c r="A165" s="152">
        <v>164</v>
      </c>
      <c r="B165" s="156">
        <v>45135</v>
      </c>
      <c r="C165" s="157" t="s">
        <v>583</v>
      </c>
      <c r="D165" s="157" t="s">
        <v>600</v>
      </c>
      <c r="E165" s="157" t="s">
        <v>6580</v>
      </c>
      <c r="F165" s="156">
        <v>45149</v>
      </c>
      <c r="G165" s="156">
        <v>45139</v>
      </c>
      <c r="H165" s="158">
        <v>43265</v>
      </c>
      <c r="I165" s="158">
        <v>45000</v>
      </c>
      <c r="J165" s="157" t="s">
        <v>5902</v>
      </c>
      <c r="K165" s="157" t="s">
        <v>5901</v>
      </c>
    </row>
    <row r="166" spans="1:11" ht="65.25" customHeight="1">
      <c r="A166" s="152">
        <v>165</v>
      </c>
      <c r="B166" s="153">
        <v>45135</v>
      </c>
      <c r="C166" s="154" t="s">
        <v>1890</v>
      </c>
      <c r="D166" s="154" t="s">
        <v>6581</v>
      </c>
      <c r="E166" s="154" t="s">
        <v>6582</v>
      </c>
      <c r="F166" s="153">
        <v>45149</v>
      </c>
      <c r="G166" s="153">
        <v>45152</v>
      </c>
      <c r="H166" s="155">
        <v>25000</v>
      </c>
      <c r="I166" s="155">
        <v>25000</v>
      </c>
      <c r="J166" s="154" t="s">
        <v>4557</v>
      </c>
      <c r="K166" s="154" t="s">
        <v>5901</v>
      </c>
    </row>
    <row r="167" spans="1:11" ht="65.25" customHeight="1">
      <c r="A167" s="152">
        <v>166</v>
      </c>
      <c r="B167" s="156">
        <v>45135</v>
      </c>
      <c r="C167" s="157" t="s">
        <v>1276</v>
      </c>
      <c r="D167" s="157" t="s">
        <v>5932</v>
      </c>
      <c r="E167" s="157" t="s">
        <v>6583</v>
      </c>
      <c r="F167" s="156">
        <v>45149</v>
      </c>
      <c r="G167" s="156">
        <v>45152</v>
      </c>
      <c r="H167" s="158">
        <v>450000</v>
      </c>
      <c r="I167" s="158">
        <v>500000</v>
      </c>
      <c r="J167" s="157" t="s">
        <v>4557</v>
      </c>
      <c r="K167" s="157" t="s">
        <v>5901</v>
      </c>
    </row>
    <row r="168" spans="1:11" ht="65.25" customHeight="1">
      <c r="A168" s="152">
        <v>167</v>
      </c>
      <c r="B168" s="153">
        <v>45135</v>
      </c>
      <c r="C168" s="154" t="s">
        <v>1276</v>
      </c>
      <c r="D168" s="154" t="s">
        <v>339</v>
      </c>
      <c r="E168" s="154" t="s">
        <v>6583</v>
      </c>
      <c r="F168" s="153">
        <v>45149</v>
      </c>
      <c r="G168" s="153">
        <v>45152</v>
      </c>
      <c r="H168" s="155">
        <v>250000</v>
      </c>
      <c r="I168" s="155">
        <v>500000</v>
      </c>
      <c r="J168" s="154" t="s">
        <v>4557</v>
      </c>
      <c r="K168" s="154" t="s">
        <v>5901</v>
      </c>
    </row>
    <row r="169" spans="1:11" ht="65.25" customHeight="1">
      <c r="A169" s="152">
        <v>168</v>
      </c>
      <c r="B169" s="156">
        <v>45138</v>
      </c>
      <c r="C169" s="157" t="s">
        <v>1890</v>
      </c>
      <c r="D169" s="157" t="s">
        <v>2168</v>
      </c>
      <c r="E169" s="157" t="s">
        <v>2169</v>
      </c>
      <c r="F169" s="156">
        <v>45152</v>
      </c>
      <c r="G169" s="156">
        <v>45153</v>
      </c>
      <c r="H169" s="158">
        <v>375000</v>
      </c>
      <c r="I169" s="158">
        <v>375000</v>
      </c>
      <c r="J169" s="157" t="s">
        <v>5910</v>
      </c>
      <c r="K169" s="157" t="s">
        <v>5901</v>
      </c>
    </row>
    <row r="170" spans="1:11" ht="65.25" customHeight="1">
      <c r="A170" s="152">
        <v>169</v>
      </c>
      <c r="B170" s="153">
        <v>45139</v>
      </c>
      <c r="C170" s="154" t="s">
        <v>3453</v>
      </c>
      <c r="D170" s="154" t="s">
        <v>5458</v>
      </c>
      <c r="E170" s="154" t="s">
        <v>5952</v>
      </c>
      <c r="F170" s="153">
        <v>45153</v>
      </c>
      <c r="G170" s="153">
        <v>45170</v>
      </c>
      <c r="H170" s="155">
        <v>300000</v>
      </c>
      <c r="I170" s="155">
        <v>400000</v>
      </c>
      <c r="J170" s="154" t="s">
        <v>5910</v>
      </c>
      <c r="K170" s="154" t="s">
        <v>5901</v>
      </c>
    </row>
    <row r="171" spans="1:11" ht="65.25" customHeight="1">
      <c r="A171" s="152">
        <v>170</v>
      </c>
      <c r="B171" s="156">
        <v>45139</v>
      </c>
      <c r="C171" s="157" t="s">
        <v>3453</v>
      </c>
      <c r="D171" s="157" t="s">
        <v>3552</v>
      </c>
      <c r="E171" s="157" t="s">
        <v>2482</v>
      </c>
      <c r="F171" s="156">
        <v>45153</v>
      </c>
      <c r="G171" s="156">
        <v>45154</v>
      </c>
      <c r="H171" s="158">
        <v>25000</v>
      </c>
      <c r="I171" s="158">
        <v>45000</v>
      </c>
      <c r="J171" s="157" t="s">
        <v>5910</v>
      </c>
      <c r="K171" s="157" t="s">
        <v>5901</v>
      </c>
    </row>
    <row r="172" spans="1:11" ht="65.25" customHeight="1">
      <c r="A172" s="152">
        <v>171</v>
      </c>
      <c r="B172" s="153">
        <v>45139</v>
      </c>
      <c r="C172" s="154" t="s">
        <v>12</v>
      </c>
      <c r="D172" s="154" t="s">
        <v>6584</v>
      </c>
      <c r="E172" s="154" t="s">
        <v>1091</v>
      </c>
      <c r="F172" s="153">
        <v>45153</v>
      </c>
      <c r="G172" s="153">
        <v>45170</v>
      </c>
      <c r="H172" s="155">
        <v>25000</v>
      </c>
      <c r="I172" s="155">
        <v>180000</v>
      </c>
      <c r="J172" s="154" t="s">
        <v>4557</v>
      </c>
      <c r="K172" s="154" t="s">
        <v>5901</v>
      </c>
    </row>
    <row r="173" spans="1:11" ht="65.25" customHeight="1">
      <c r="A173" s="152">
        <v>172</v>
      </c>
      <c r="B173" s="156">
        <v>45139</v>
      </c>
      <c r="C173" s="157" t="s">
        <v>1535</v>
      </c>
      <c r="D173" s="157" t="s">
        <v>6585</v>
      </c>
      <c r="E173" s="157" t="s">
        <v>6586</v>
      </c>
      <c r="F173" s="156">
        <v>45153</v>
      </c>
      <c r="G173" s="156">
        <v>45154</v>
      </c>
      <c r="H173" s="158">
        <v>25000</v>
      </c>
      <c r="I173" s="158">
        <v>35000</v>
      </c>
      <c r="J173" s="157" t="s">
        <v>4557</v>
      </c>
      <c r="K173" s="157" t="s">
        <v>5901</v>
      </c>
    </row>
    <row r="174" spans="1:11" ht="65.25" customHeight="1">
      <c r="A174" s="152">
        <v>173</v>
      </c>
      <c r="B174" s="153">
        <v>45139</v>
      </c>
      <c r="C174" s="154" t="s">
        <v>1276</v>
      </c>
      <c r="D174" s="154" t="s">
        <v>349</v>
      </c>
      <c r="E174" s="154" t="s">
        <v>306</v>
      </c>
      <c r="F174" s="153">
        <v>45153</v>
      </c>
      <c r="G174" s="153">
        <v>45153</v>
      </c>
      <c r="H174" s="155">
        <v>35000</v>
      </c>
      <c r="I174" s="155">
        <v>45000</v>
      </c>
      <c r="J174" s="154" t="s">
        <v>5910</v>
      </c>
      <c r="K174" s="154" t="s">
        <v>5901</v>
      </c>
    </row>
    <row r="175" spans="1:11" ht="65.25" customHeight="1">
      <c r="A175" s="152">
        <v>174</v>
      </c>
      <c r="B175" s="156">
        <v>45139</v>
      </c>
      <c r="C175" s="157" t="s">
        <v>1276</v>
      </c>
      <c r="D175" s="157" t="s">
        <v>5171</v>
      </c>
      <c r="E175" s="157" t="s">
        <v>306</v>
      </c>
      <c r="F175" s="156">
        <v>45153</v>
      </c>
      <c r="G175" s="156">
        <v>45153</v>
      </c>
      <c r="H175" s="158">
        <v>96000</v>
      </c>
      <c r="I175" s="158">
        <v>150000</v>
      </c>
      <c r="J175" s="157" t="s">
        <v>5902</v>
      </c>
      <c r="K175" s="157" t="s">
        <v>5901</v>
      </c>
    </row>
    <row r="176" spans="1:11" ht="65.25" customHeight="1">
      <c r="A176" s="152">
        <v>175</v>
      </c>
      <c r="B176" s="153">
        <v>45140</v>
      </c>
      <c r="C176" s="154" t="s">
        <v>1198</v>
      </c>
      <c r="D176" s="154" t="s">
        <v>6587</v>
      </c>
      <c r="E176" s="154" t="s">
        <v>6588</v>
      </c>
      <c r="F176" s="153">
        <v>45154</v>
      </c>
      <c r="G176" s="153">
        <v>45155</v>
      </c>
      <c r="H176" s="155">
        <v>40000</v>
      </c>
      <c r="I176" s="155">
        <v>50000</v>
      </c>
      <c r="J176" s="154" t="s">
        <v>4557</v>
      </c>
      <c r="K176" s="154" t="s">
        <v>5901</v>
      </c>
    </row>
    <row r="177" spans="1:11" ht="65.25" customHeight="1">
      <c r="A177" s="152">
        <v>176</v>
      </c>
      <c r="B177" s="156">
        <v>45140</v>
      </c>
      <c r="C177" s="157" t="s">
        <v>3344</v>
      </c>
      <c r="D177" s="157" t="s">
        <v>4454</v>
      </c>
      <c r="E177" s="157" t="s">
        <v>6589</v>
      </c>
      <c r="F177" s="156">
        <v>45154</v>
      </c>
      <c r="G177" s="156">
        <v>45154</v>
      </c>
      <c r="H177" s="158">
        <v>40000</v>
      </c>
      <c r="I177" s="158">
        <v>117864</v>
      </c>
      <c r="J177" s="157" t="s">
        <v>5910</v>
      </c>
      <c r="K177" s="157" t="s">
        <v>5901</v>
      </c>
    </row>
    <row r="178" spans="1:11" ht="65.25" customHeight="1">
      <c r="A178" s="152">
        <v>177</v>
      </c>
      <c r="B178" s="153">
        <v>45140</v>
      </c>
      <c r="C178" s="154" t="s">
        <v>4268</v>
      </c>
      <c r="D178" s="154" t="s">
        <v>1275</v>
      </c>
      <c r="E178" s="154" t="s">
        <v>6590</v>
      </c>
      <c r="F178" s="153">
        <v>45154</v>
      </c>
      <c r="G178" s="153">
        <v>45154</v>
      </c>
      <c r="H178" s="155">
        <v>50000</v>
      </c>
      <c r="I178" s="155">
        <v>100000</v>
      </c>
      <c r="J178" s="154" t="s">
        <v>5910</v>
      </c>
      <c r="K178" s="154" t="s">
        <v>5901</v>
      </c>
    </row>
    <row r="179" spans="1:11" ht="65.25" customHeight="1">
      <c r="A179" s="152">
        <v>178</v>
      </c>
      <c r="B179" s="156">
        <v>45140</v>
      </c>
      <c r="C179" s="157" t="s">
        <v>3344</v>
      </c>
      <c r="D179" s="157" t="s">
        <v>4783</v>
      </c>
      <c r="E179" s="157" t="s">
        <v>6591</v>
      </c>
      <c r="F179" s="156">
        <v>45154</v>
      </c>
      <c r="G179" s="156">
        <v>45154</v>
      </c>
      <c r="H179" s="158">
        <v>117000</v>
      </c>
      <c r="I179" s="158">
        <v>150000</v>
      </c>
      <c r="J179" s="157" t="s">
        <v>5910</v>
      </c>
      <c r="K179" s="157" t="s">
        <v>5901</v>
      </c>
    </row>
    <row r="180" spans="1:11" ht="65.25" customHeight="1">
      <c r="A180" s="152">
        <v>179</v>
      </c>
      <c r="B180" s="153">
        <v>45140</v>
      </c>
      <c r="C180" s="154" t="s">
        <v>3975</v>
      </c>
      <c r="D180" s="154" t="s">
        <v>1361</v>
      </c>
      <c r="E180" s="154" t="s">
        <v>6592</v>
      </c>
      <c r="F180" s="153">
        <v>45155</v>
      </c>
      <c r="G180" s="153">
        <v>45152</v>
      </c>
      <c r="H180" s="155">
        <v>40000</v>
      </c>
      <c r="I180" s="155">
        <v>100000</v>
      </c>
      <c r="J180" s="154" t="s">
        <v>4557</v>
      </c>
      <c r="K180" s="154" t="s">
        <v>5901</v>
      </c>
    </row>
    <row r="181" spans="1:11" ht="65.25" customHeight="1">
      <c r="A181" s="152">
        <v>180</v>
      </c>
      <c r="B181" s="156">
        <v>45141</v>
      </c>
      <c r="C181" s="157" t="s">
        <v>3344</v>
      </c>
      <c r="D181" s="157" t="s">
        <v>2693</v>
      </c>
      <c r="E181" s="157" t="s">
        <v>6593</v>
      </c>
      <c r="F181" s="156">
        <v>45155</v>
      </c>
      <c r="G181" s="156">
        <v>45156</v>
      </c>
      <c r="H181" s="158">
        <v>25000</v>
      </c>
      <c r="I181" s="158">
        <v>75000</v>
      </c>
      <c r="J181" s="157" t="s">
        <v>4557</v>
      </c>
      <c r="K181" s="157" t="s">
        <v>5901</v>
      </c>
    </row>
    <row r="182" spans="1:11" ht="65.25" customHeight="1">
      <c r="A182" s="152">
        <v>181</v>
      </c>
      <c r="B182" s="153">
        <v>45141</v>
      </c>
      <c r="C182" s="154" t="s">
        <v>231</v>
      </c>
      <c r="D182" s="154" t="s">
        <v>5136</v>
      </c>
      <c r="E182" s="154" t="s">
        <v>6594</v>
      </c>
      <c r="F182" s="153">
        <v>45155</v>
      </c>
      <c r="G182" s="153">
        <v>45156</v>
      </c>
      <c r="H182" s="155">
        <v>45000</v>
      </c>
      <c r="I182" s="155">
        <v>45000</v>
      </c>
      <c r="J182" s="154" t="s">
        <v>5910</v>
      </c>
      <c r="K182" s="154" t="s">
        <v>5901</v>
      </c>
    </row>
    <row r="183" spans="1:11" ht="65.25" customHeight="1">
      <c r="A183" s="152">
        <v>182</v>
      </c>
      <c r="B183" s="156">
        <v>45141</v>
      </c>
      <c r="C183" s="157" t="s">
        <v>231</v>
      </c>
      <c r="D183" s="157" t="s">
        <v>62</v>
      </c>
      <c r="E183" s="157" t="s">
        <v>175</v>
      </c>
      <c r="F183" s="156">
        <v>45155</v>
      </c>
      <c r="G183" s="156">
        <v>45156</v>
      </c>
      <c r="H183" s="158">
        <v>208294</v>
      </c>
      <c r="I183" s="158">
        <v>208294</v>
      </c>
      <c r="J183" s="157" t="s">
        <v>5910</v>
      </c>
      <c r="K183" s="157" t="s">
        <v>5901</v>
      </c>
    </row>
    <row r="184" spans="1:11" ht="65.25" customHeight="1">
      <c r="A184" s="152">
        <v>183</v>
      </c>
      <c r="B184" s="153">
        <v>45141</v>
      </c>
      <c r="C184" s="154" t="s">
        <v>231</v>
      </c>
      <c r="D184" s="154" t="s">
        <v>76</v>
      </c>
      <c r="E184" s="154" t="s">
        <v>264</v>
      </c>
      <c r="F184" s="153">
        <v>45155</v>
      </c>
      <c r="G184" s="153">
        <v>45156</v>
      </c>
      <c r="H184" s="155">
        <v>99060</v>
      </c>
      <c r="I184" s="155">
        <v>99060</v>
      </c>
      <c r="J184" s="154" t="s">
        <v>5910</v>
      </c>
      <c r="K184" s="154" t="s">
        <v>5901</v>
      </c>
    </row>
    <row r="185" spans="1:11" ht="65.25" customHeight="1">
      <c r="A185" s="152">
        <v>184</v>
      </c>
      <c r="B185" s="156">
        <v>45141</v>
      </c>
      <c r="C185" s="157" t="s">
        <v>1112</v>
      </c>
      <c r="D185" s="157" t="s">
        <v>1189</v>
      </c>
      <c r="E185" s="157" t="s">
        <v>6595</v>
      </c>
      <c r="F185" s="156">
        <v>45155</v>
      </c>
      <c r="G185" s="156">
        <v>45047</v>
      </c>
      <c r="H185" s="158">
        <v>50000</v>
      </c>
      <c r="I185" s="158">
        <v>200000</v>
      </c>
      <c r="J185" s="157" t="s">
        <v>5921</v>
      </c>
      <c r="K185" s="157" t="s">
        <v>5901</v>
      </c>
    </row>
    <row r="186" spans="1:11" ht="65.25" customHeight="1">
      <c r="A186" s="152">
        <v>185</v>
      </c>
      <c r="B186" s="153">
        <v>45141</v>
      </c>
      <c r="C186" s="154" t="s">
        <v>231</v>
      </c>
      <c r="D186" s="154" t="s">
        <v>248</v>
      </c>
      <c r="E186" s="154" t="s">
        <v>6596</v>
      </c>
      <c r="F186" s="153">
        <v>45155</v>
      </c>
      <c r="G186" s="153">
        <v>45156</v>
      </c>
      <c r="H186" s="155">
        <v>56000</v>
      </c>
      <c r="I186" s="155">
        <v>80000</v>
      </c>
      <c r="J186" s="154" t="s">
        <v>5910</v>
      </c>
      <c r="K186" s="154" t="s">
        <v>5901</v>
      </c>
    </row>
    <row r="187" spans="1:11" ht="65.25" customHeight="1">
      <c r="A187" s="152">
        <v>186</v>
      </c>
      <c r="B187" s="156">
        <v>45141</v>
      </c>
      <c r="C187" s="157" t="s">
        <v>231</v>
      </c>
      <c r="D187" s="157" t="s">
        <v>4816</v>
      </c>
      <c r="E187" s="157" t="s">
        <v>6597</v>
      </c>
      <c r="F187" s="156">
        <v>45155</v>
      </c>
      <c r="G187" s="156">
        <v>45156</v>
      </c>
      <c r="H187" s="158">
        <v>61300</v>
      </c>
      <c r="I187" s="158">
        <v>61300</v>
      </c>
      <c r="J187" s="157" t="s">
        <v>5910</v>
      </c>
      <c r="K187" s="157" t="s">
        <v>5901</v>
      </c>
    </row>
    <row r="188" spans="1:11" ht="65.25" customHeight="1">
      <c r="A188" s="152">
        <v>187</v>
      </c>
      <c r="B188" s="153">
        <v>45141</v>
      </c>
      <c r="C188" s="154" t="s">
        <v>194</v>
      </c>
      <c r="D188" s="154" t="s">
        <v>498</v>
      </c>
      <c r="E188" s="154" t="s">
        <v>6598</v>
      </c>
      <c r="F188" s="153">
        <v>45155</v>
      </c>
      <c r="G188" s="153">
        <v>45142</v>
      </c>
      <c r="H188" s="155">
        <v>69925</v>
      </c>
      <c r="I188" s="155">
        <v>71000</v>
      </c>
      <c r="J188" s="154" t="s">
        <v>5917</v>
      </c>
      <c r="K188" s="154" t="s">
        <v>5901</v>
      </c>
    </row>
    <row r="189" spans="1:11" ht="65.25" customHeight="1">
      <c r="A189" s="152">
        <v>188</v>
      </c>
      <c r="B189" s="156">
        <v>45142</v>
      </c>
      <c r="C189" s="157" t="s">
        <v>2334</v>
      </c>
      <c r="D189" s="157" t="s">
        <v>2381</v>
      </c>
      <c r="E189" s="157" t="s">
        <v>6599</v>
      </c>
      <c r="F189" s="156">
        <v>45156</v>
      </c>
      <c r="G189" s="156">
        <v>44743</v>
      </c>
      <c r="H189" s="158">
        <v>62217</v>
      </c>
      <c r="I189" s="158">
        <v>62217</v>
      </c>
      <c r="J189" s="157" t="s">
        <v>5900</v>
      </c>
      <c r="K189" s="157" t="s">
        <v>5901</v>
      </c>
    </row>
    <row r="190" spans="1:11" ht="65.25" customHeight="1">
      <c r="A190" s="152">
        <v>189</v>
      </c>
      <c r="B190" s="153">
        <v>45142</v>
      </c>
      <c r="C190" s="154" t="s">
        <v>2447</v>
      </c>
      <c r="D190" s="154" t="s">
        <v>5675</v>
      </c>
      <c r="E190" s="154" t="s">
        <v>6411</v>
      </c>
      <c r="F190" s="153">
        <v>45156</v>
      </c>
      <c r="G190" s="153">
        <v>45170</v>
      </c>
      <c r="H190" s="155">
        <v>330000</v>
      </c>
      <c r="I190" s="155">
        <v>430000</v>
      </c>
      <c r="J190" s="154" t="s">
        <v>5910</v>
      </c>
      <c r="K190" s="154" t="s">
        <v>5901</v>
      </c>
    </row>
    <row r="191" spans="1:11" ht="65.25" customHeight="1">
      <c r="A191" s="152">
        <v>190</v>
      </c>
      <c r="B191" s="156">
        <v>45142</v>
      </c>
      <c r="C191" s="157" t="s">
        <v>3453</v>
      </c>
      <c r="D191" s="157" t="s">
        <v>3461</v>
      </c>
      <c r="E191" s="157" t="s">
        <v>3462</v>
      </c>
      <c r="F191" s="156">
        <v>45156</v>
      </c>
      <c r="G191" s="156">
        <v>45159</v>
      </c>
      <c r="H191" s="158">
        <v>25000</v>
      </c>
      <c r="I191" s="158">
        <v>35000</v>
      </c>
      <c r="J191" s="157" t="s">
        <v>5910</v>
      </c>
      <c r="K191" s="157" t="s">
        <v>5901</v>
      </c>
    </row>
    <row r="192" spans="1:11" ht="65.25" customHeight="1">
      <c r="A192" s="152">
        <v>191</v>
      </c>
      <c r="B192" s="153">
        <v>45145</v>
      </c>
      <c r="C192" s="154" t="s">
        <v>4243</v>
      </c>
      <c r="D192" s="154" t="s">
        <v>2999</v>
      </c>
      <c r="E192" s="154" t="s">
        <v>4263</v>
      </c>
      <c r="F192" s="153">
        <v>45159</v>
      </c>
      <c r="G192" s="153">
        <v>45145</v>
      </c>
      <c r="H192" s="155">
        <v>25000</v>
      </c>
      <c r="I192" s="155">
        <v>75000</v>
      </c>
      <c r="J192" s="154" t="s">
        <v>5904</v>
      </c>
      <c r="K192" s="154" t="s">
        <v>5901</v>
      </c>
    </row>
    <row r="193" spans="1:11" ht="65.25" customHeight="1">
      <c r="A193" s="152">
        <v>192</v>
      </c>
      <c r="B193" s="156">
        <v>45145</v>
      </c>
      <c r="C193" s="157" t="s">
        <v>2703</v>
      </c>
      <c r="D193" s="157" t="s">
        <v>2804</v>
      </c>
      <c r="E193" s="157" t="s">
        <v>6600</v>
      </c>
      <c r="F193" s="156">
        <v>45159</v>
      </c>
      <c r="G193" s="156">
        <v>45149</v>
      </c>
      <c r="H193" s="158">
        <v>171000</v>
      </c>
      <c r="I193" s="158">
        <v>171000</v>
      </c>
      <c r="J193" s="157" t="s">
        <v>5904</v>
      </c>
      <c r="K193" s="157" t="s">
        <v>5901</v>
      </c>
    </row>
    <row r="194" spans="1:11" ht="65.25" customHeight="1">
      <c r="A194" s="152">
        <v>193</v>
      </c>
      <c r="B194" s="153">
        <v>45145</v>
      </c>
      <c r="C194" s="154" t="s">
        <v>4178</v>
      </c>
      <c r="D194" s="154" t="s">
        <v>2420</v>
      </c>
      <c r="E194" s="154" t="s">
        <v>4218</v>
      </c>
      <c r="F194" s="153">
        <v>45159</v>
      </c>
      <c r="G194" s="153">
        <v>45162</v>
      </c>
      <c r="H194" s="155">
        <v>25000</v>
      </c>
      <c r="I194" s="155">
        <v>100000</v>
      </c>
      <c r="J194" s="154" t="s">
        <v>4557</v>
      </c>
      <c r="K194" s="154" t="s">
        <v>5901</v>
      </c>
    </row>
    <row r="195" spans="1:11" ht="65.25" customHeight="1">
      <c r="A195" s="152">
        <v>194</v>
      </c>
      <c r="B195" s="156">
        <v>45145</v>
      </c>
      <c r="C195" s="157" t="s">
        <v>3975</v>
      </c>
      <c r="D195" s="157" t="s">
        <v>5235</v>
      </c>
      <c r="E195" s="157" t="s">
        <v>4030</v>
      </c>
      <c r="F195" s="156">
        <v>45159</v>
      </c>
      <c r="G195" s="156">
        <v>45200</v>
      </c>
      <c r="H195" s="158">
        <v>831000</v>
      </c>
      <c r="I195" s="158">
        <v>915000</v>
      </c>
      <c r="J195" s="157" t="s">
        <v>5921</v>
      </c>
      <c r="K195" s="157" t="s">
        <v>5901</v>
      </c>
    </row>
    <row r="196" spans="1:11" ht="65.25" customHeight="1">
      <c r="A196" s="152">
        <v>195</v>
      </c>
      <c r="B196" s="153">
        <v>45145</v>
      </c>
      <c r="C196" s="154" t="s">
        <v>3975</v>
      </c>
      <c r="D196" s="154" t="s">
        <v>521</v>
      </c>
      <c r="E196" s="154" t="s">
        <v>4032</v>
      </c>
      <c r="F196" s="153">
        <v>45159</v>
      </c>
      <c r="G196" s="153">
        <v>45200</v>
      </c>
      <c r="H196" s="155">
        <v>37260</v>
      </c>
      <c r="I196" s="155">
        <v>48000</v>
      </c>
      <c r="J196" s="154" t="s">
        <v>5910</v>
      </c>
      <c r="K196" s="154" t="s">
        <v>5901</v>
      </c>
    </row>
    <row r="197" spans="1:11" ht="65.25" customHeight="1">
      <c r="A197" s="152">
        <v>196</v>
      </c>
      <c r="B197" s="156">
        <v>45145</v>
      </c>
      <c r="C197" s="157" t="s">
        <v>3975</v>
      </c>
      <c r="D197" s="157" t="s">
        <v>129</v>
      </c>
      <c r="E197" s="157" t="s">
        <v>4031</v>
      </c>
      <c r="F197" s="156">
        <v>45159</v>
      </c>
      <c r="G197" s="156">
        <v>45200</v>
      </c>
      <c r="H197" s="158">
        <v>33000</v>
      </c>
      <c r="I197" s="158">
        <v>48000</v>
      </c>
      <c r="J197" s="157" t="s">
        <v>5910</v>
      </c>
      <c r="K197" s="157" t="s">
        <v>5901</v>
      </c>
    </row>
    <row r="198" spans="1:11" ht="65.25" customHeight="1">
      <c r="A198" s="152">
        <v>197</v>
      </c>
      <c r="B198" s="153">
        <v>45146</v>
      </c>
      <c r="C198" s="154" t="s">
        <v>231</v>
      </c>
      <c r="D198" s="154" t="s">
        <v>304</v>
      </c>
      <c r="E198" s="154" t="s">
        <v>6601</v>
      </c>
      <c r="F198" s="153">
        <v>45160</v>
      </c>
      <c r="G198" s="153">
        <v>45160</v>
      </c>
      <c r="H198" s="155">
        <v>31818.85</v>
      </c>
      <c r="I198" s="155">
        <v>31818.85</v>
      </c>
      <c r="J198" s="154" t="s">
        <v>4557</v>
      </c>
      <c r="K198" s="154" t="s">
        <v>5901</v>
      </c>
    </row>
    <row r="199" spans="1:11" ht="65.25" customHeight="1">
      <c r="A199" s="152">
        <v>198</v>
      </c>
      <c r="B199" s="156">
        <v>45146</v>
      </c>
      <c r="C199" s="157" t="s">
        <v>2601</v>
      </c>
      <c r="D199" s="157" t="s">
        <v>956</v>
      </c>
      <c r="E199" s="157" t="s">
        <v>2633</v>
      </c>
      <c r="F199" s="156">
        <v>45160</v>
      </c>
      <c r="G199" s="156">
        <v>45161</v>
      </c>
      <c r="H199" s="158">
        <v>80000</v>
      </c>
      <c r="I199" s="158">
        <v>100000</v>
      </c>
      <c r="J199" s="157" t="s">
        <v>5910</v>
      </c>
      <c r="K199" s="157" t="s">
        <v>5901</v>
      </c>
    </row>
    <row r="200" spans="1:11" ht="65.25" customHeight="1">
      <c r="A200" s="152">
        <v>199</v>
      </c>
      <c r="B200" s="153">
        <v>45146</v>
      </c>
      <c r="C200" s="154" t="s">
        <v>2601</v>
      </c>
      <c r="D200" s="154" t="s">
        <v>2420</v>
      </c>
      <c r="E200" s="154" t="s">
        <v>6602</v>
      </c>
      <c r="F200" s="153">
        <v>45160</v>
      </c>
      <c r="G200" s="153">
        <v>45161</v>
      </c>
      <c r="H200" s="155">
        <v>25000</v>
      </c>
      <c r="I200" s="155">
        <v>35000</v>
      </c>
      <c r="J200" s="154" t="s">
        <v>5910</v>
      </c>
      <c r="K200" s="154" t="s">
        <v>5901</v>
      </c>
    </row>
    <row r="201" spans="1:11" ht="65.25" customHeight="1">
      <c r="A201" s="152">
        <v>200</v>
      </c>
      <c r="B201" s="156">
        <v>45146</v>
      </c>
      <c r="C201" s="157" t="s">
        <v>2601</v>
      </c>
      <c r="D201" s="157" t="s">
        <v>225</v>
      </c>
      <c r="E201" s="157" t="s">
        <v>2633</v>
      </c>
      <c r="F201" s="156">
        <v>45160</v>
      </c>
      <c r="G201" s="156">
        <v>45161</v>
      </c>
      <c r="H201" s="158">
        <v>120000</v>
      </c>
      <c r="I201" s="158">
        <v>150000</v>
      </c>
      <c r="J201" s="157" t="s">
        <v>5910</v>
      </c>
      <c r="K201" s="157" t="s">
        <v>5901</v>
      </c>
    </row>
    <row r="202" spans="1:11" ht="65.25" customHeight="1">
      <c r="A202" s="152">
        <v>201</v>
      </c>
      <c r="B202" s="153">
        <v>45146</v>
      </c>
      <c r="C202" s="154" t="s">
        <v>2601</v>
      </c>
      <c r="D202" s="154" t="s">
        <v>355</v>
      </c>
      <c r="E202" s="154" t="s">
        <v>6603</v>
      </c>
      <c r="F202" s="153">
        <v>45160</v>
      </c>
      <c r="G202" s="153">
        <v>45161</v>
      </c>
      <c r="H202" s="155">
        <v>25000</v>
      </c>
      <c r="I202" s="155">
        <v>30000</v>
      </c>
      <c r="J202" s="154" t="s">
        <v>5910</v>
      </c>
      <c r="K202" s="154" t="s">
        <v>5901</v>
      </c>
    </row>
    <row r="203" spans="1:11" ht="65.25" customHeight="1">
      <c r="A203" s="152">
        <v>202</v>
      </c>
      <c r="B203" s="156">
        <v>45146</v>
      </c>
      <c r="C203" s="157" t="s">
        <v>2601</v>
      </c>
      <c r="D203" s="157" t="s">
        <v>374</v>
      </c>
      <c r="E203" s="157" t="s">
        <v>2633</v>
      </c>
      <c r="F203" s="156">
        <v>45160</v>
      </c>
      <c r="G203" s="156">
        <v>45161</v>
      </c>
      <c r="H203" s="158">
        <v>25000</v>
      </c>
      <c r="I203" s="158">
        <v>30000</v>
      </c>
      <c r="J203" s="157" t="s">
        <v>5910</v>
      </c>
      <c r="K203" s="157" t="s">
        <v>5901</v>
      </c>
    </row>
    <row r="204" spans="1:11" ht="65.25" customHeight="1">
      <c r="A204" s="152">
        <v>203</v>
      </c>
      <c r="B204" s="153">
        <v>45146</v>
      </c>
      <c r="C204" s="154" t="s">
        <v>1890</v>
      </c>
      <c r="D204" s="154" t="s">
        <v>2152</v>
      </c>
      <c r="E204" s="154" t="s">
        <v>6604</v>
      </c>
      <c r="F204" s="153">
        <v>45160</v>
      </c>
      <c r="G204" s="153">
        <v>45161</v>
      </c>
      <c r="H204" s="155">
        <v>95000</v>
      </c>
      <c r="I204" s="155">
        <v>125000</v>
      </c>
      <c r="J204" s="154" t="s">
        <v>5902</v>
      </c>
      <c r="K204" s="154" t="s">
        <v>5901</v>
      </c>
    </row>
    <row r="205" spans="1:11" ht="65.25" customHeight="1">
      <c r="A205" s="152">
        <v>204</v>
      </c>
      <c r="B205" s="156">
        <v>45146</v>
      </c>
      <c r="C205" s="157" t="s">
        <v>1890</v>
      </c>
      <c r="D205" s="157" t="s">
        <v>2285</v>
      </c>
      <c r="E205" s="157" t="s">
        <v>6605</v>
      </c>
      <c r="F205" s="156">
        <v>45160</v>
      </c>
      <c r="G205" s="156">
        <v>45161</v>
      </c>
      <c r="H205" s="158">
        <v>38098.589999999997</v>
      </c>
      <c r="I205" s="158">
        <v>50000</v>
      </c>
      <c r="J205" s="157" t="s">
        <v>5902</v>
      </c>
      <c r="K205" s="157" t="s">
        <v>5901</v>
      </c>
    </row>
    <row r="206" spans="1:11" ht="65.25" customHeight="1">
      <c r="A206" s="152">
        <v>205</v>
      </c>
      <c r="B206" s="153">
        <v>45146</v>
      </c>
      <c r="C206" s="154" t="s">
        <v>2703</v>
      </c>
      <c r="D206" s="154" t="s">
        <v>5940</v>
      </c>
      <c r="E206" s="154" t="s">
        <v>2769</v>
      </c>
      <c r="F206" s="153">
        <v>45160</v>
      </c>
      <c r="G206" s="153">
        <v>44834</v>
      </c>
      <c r="H206" s="155">
        <v>256177</v>
      </c>
      <c r="I206" s="155">
        <v>256177</v>
      </c>
      <c r="J206" s="154" t="s">
        <v>5910</v>
      </c>
      <c r="K206" s="154" t="s">
        <v>5901</v>
      </c>
    </row>
    <row r="207" spans="1:11" ht="65.25" customHeight="1">
      <c r="A207" s="152">
        <v>206</v>
      </c>
      <c r="B207" s="156">
        <v>45147</v>
      </c>
      <c r="C207" s="157" t="s">
        <v>1890</v>
      </c>
      <c r="D207" s="157" t="s">
        <v>1865</v>
      </c>
      <c r="E207" s="157" t="s">
        <v>6606</v>
      </c>
      <c r="F207" s="156">
        <v>45161</v>
      </c>
      <c r="G207" s="156">
        <v>45162</v>
      </c>
      <c r="H207" s="158">
        <v>29200</v>
      </c>
      <c r="I207" s="158">
        <v>35000</v>
      </c>
      <c r="J207" s="157" t="s">
        <v>5902</v>
      </c>
      <c r="K207" s="157" t="s">
        <v>5901</v>
      </c>
    </row>
    <row r="208" spans="1:11" ht="65.25" customHeight="1">
      <c r="A208" s="152">
        <v>207</v>
      </c>
      <c r="B208" s="153">
        <v>45147</v>
      </c>
      <c r="C208" s="154" t="s">
        <v>1890</v>
      </c>
      <c r="D208" s="154" t="s">
        <v>6051</v>
      </c>
      <c r="E208" s="154" t="s">
        <v>6607</v>
      </c>
      <c r="F208" s="153">
        <v>45161</v>
      </c>
      <c r="G208" s="153">
        <v>45162</v>
      </c>
      <c r="H208" s="155">
        <v>96000</v>
      </c>
      <c r="I208" s="155">
        <v>96000</v>
      </c>
      <c r="J208" s="154" t="s">
        <v>5902</v>
      </c>
      <c r="K208" s="154" t="s">
        <v>5901</v>
      </c>
    </row>
    <row r="209" spans="1:11" ht="65.25" customHeight="1">
      <c r="A209" s="152">
        <v>208</v>
      </c>
      <c r="B209" s="156">
        <v>45147</v>
      </c>
      <c r="C209" s="157" t="s">
        <v>2703</v>
      </c>
      <c r="D209" s="157" t="s">
        <v>6295</v>
      </c>
      <c r="E209" s="157" t="s">
        <v>6608</v>
      </c>
      <c r="F209" s="156">
        <v>45161</v>
      </c>
      <c r="G209" s="156">
        <v>45139</v>
      </c>
      <c r="H209" s="158">
        <v>421718</v>
      </c>
      <c r="I209" s="158">
        <v>421718</v>
      </c>
      <c r="J209" s="157" t="s">
        <v>4557</v>
      </c>
      <c r="K209" s="157" t="s">
        <v>5901</v>
      </c>
    </row>
    <row r="210" spans="1:11" ht="65.25" customHeight="1">
      <c r="A210" s="152">
        <v>209</v>
      </c>
      <c r="B210" s="153">
        <v>45147</v>
      </c>
      <c r="C210" s="154" t="s">
        <v>2703</v>
      </c>
      <c r="D210" s="154" t="s">
        <v>6295</v>
      </c>
      <c r="E210" s="154" t="s">
        <v>6609</v>
      </c>
      <c r="F210" s="153">
        <v>45161</v>
      </c>
      <c r="G210" s="153">
        <v>45139</v>
      </c>
      <c r="H210" s="155">
        <v>9038272</v>
      </c>
      <c r="I210" s="155">
        <v>9038272</v>
      </c>
      <c r="J210" s="154" t="s">
        <v>4557</v>
      </c>
      <c r="K210" s="154" t="s">
        <v>5901</v>
      </c>
    </row>
    <row r="211" spans="1:11" ht="65.25" customHeight="1">
      <c r="A211" s="152">
        <v>210</v>
      </c>
      <c r="B211" s="156">
        <v>45147</v>
      </c>
      <c r="C211" s="157" t="s">
        <v>1535</v>
      </c>
      <c r="D211" s="157" t="s">
        <v>361</v>
      </c>
      <c r="E211" s="157" t="s">
        <v>6610</v>
      </c>
      <c r="F211" s="156">
        <v>45161</v>
      </c>
      <c r="G211" s="156">
        <v>45170</v>
      </c>
      <c r="H211" s="158">
        <v>125000</v>
      </c>
      <c r="I211" s="158">
        <v>425000</v>
      </c>
      <c r="J211" s="157" t="s">
        <v>5921</v>
      </c>
      <c r="K211" s="157" t="s">
        <v>5901</v>
      </c>
    </row>
    <row r="212" spans="1:11" ht="65.25" customHeight="1">
      <c r="A212" s="152">
        <v>211</v>
      </c>
      <c r="B212" s="153">
        <v>45147</v>
      </c>
      <c r="C212" s="154" t="s">
        <v>500</v>
      </c>
      <c r="D212" s="154" t="s">
        <v>5535</v>
      </c>
      <c r="E212" s="154" t="s">
        <v>6611</v>
      </c>
      <c r="F212" s="153">
        <v>45161</v>
      </c>
      <c r="G212" s="153">
        <v>45147</v>
      </c>
      <c r="H212" s="155">
        <v>25000</v>
      </c>
      <c r="I212" s="155">
        <v>75000</v>
      </c>
      <c r="J212" s="154" t="s">
        <v>5904</v>
      </c>
      <c r="K212" s="154" t="s">
        <v>5901</v>
      </c>
    </row>
    <row r="213" spans="1:11" ht="65.25" customHeight="1">
      <c r="A213" s="152">
        <v>212</v>
      </c>
      <c r="B213" s="156">
        <v>45148</v>
      </c>
      <c r="C213" s="157" t="s">
        <v>4178</v>
      </c>
      <c r="D213" s="157" t="s">
        <v>248</v>
      </c>
      <c r="E213" s="157" t="s">
        <v>6612</v>
      </c>
      <c r="F213" s="156">
        <v>45162</v>
      </c>
      <c r="G213" s="156">
        <v>45161</v>
      </c>
      <c r="H213" s="158">
        <v>25000</v>
      </c>
      <c r="I213" s="158">
        <v>100000</v>
      </c>
      <c r="J213" s="157" t="s">
        <v>4557</v>
      </c>
      <c r="K213" s="157" t="s">
        <v>5901</v>
      </c>
    </row>
    <row r="214" spans="1:11" ht="65.25" customHeight="1">
      <c r="A214" s="152">
        <v>213</v>
      </c>
      <c r="B214" s="153">
        <v>45148</v>
      </c>
      <c r="C214" s="154" t="s">
        <v>3973</v>
      </c>
      <c r="D214" s="154" t="s">
        <v>248</v>
      </c>
      <c r="E214" s="154" t="s">
        <v>6613</v>
      </c>
      <c r="F214" s="153">
        <v>45162</v>
      </c>
      <c r="G214" s="153">
        <v>45146</v>
      </c>
      <c r="H214" s="155">
        <v>25000</v>
      </c>
      <c r="I214" s="155">
        <v>200000</v>
      </c>
      <c r="J214" s="154" t="s">
        <v>4557</v>
      </c>
      <c r="K214" s="154" t="s">
        <v>5901</v>
      </c>
    </row>
    <row r="215" spans="1:11" ht="65.25" customHeight="1">
      <c r="A215" s="152">
        <v>214</v>
      </c>
      <c r="B215" s="156">
        <v>45148</v>
      </c>
      <c r="C215" s="157" t="s">
        <v>1276</v>
      </c>
      <c r="D215" s="157" t="s">
        <v>6614</v>
      </c>
      <c r="E215" s="157" t="s">
        <v>2830</v>
      </c>
      <c r="F215" s="156">
        <v>45162</v>
      </c>
      <c r="G215" s="156">
        <v>45163</v>
      </c>
      <c r="H215" s="158">
        <v>30000</v>
      </c>
      <c r="I215" s="158">
        <v>60000</v>
      </c>
      <c r="J215" s="157" t="s">
        <v>4557</v>
      </c>
      <c r="K215" s="157" t="s">
        <v>5901</v>
      </c>
    </row>
    <row r="216" spans="1:11" ht="65.25" customHeight="1">
      <c r="A216" s="152">
        <v>215</v>
      </c>
      <c r="B216" s="153">
        <v>45148</v>
      </c>
      <c r="C216" s="154" t="s">
        <v>1276</v>
      </c>
      <c r="D216" s="154" t="s">
        <v>1289</v>
      </c>
      <c r="E216" s="154" t="s">
        <v>1288</v>
      </c>
      <c r="F216" s="153">
        <v>45162</v>
      </c>
      <c r="G216" s="153">
        <v>45163</v>
      </c>
      <c r="H216" s="155">
        <v>280000</v>
      </c>
      <c r="I216" s="155">
        <v>300000</v>
      </c>
      <c r="J216" s="154" t="s">
        <v>5910</v>
      </c>
      <c r="K216" s="154" t="s">
        <v>5901</v>
      </c>
    </row>
    <row r="217" spans="1:11" ht="65.25" customHeight="1">
      <c r="A217" s="152">
        <v>216</v>
      </c>
      <c r="B217" s="156">
        <v>45148</v>
      </c>
      <c r="C217" s="157" t="s">
        <v>1276</v>
      </c>
      <c r="D217" s="157" t="s">
        <v>765</v>
      </c>
      <c r="E217" s="157" t="s">
        <v>120</v>
      </c>
      <c r="F217" s="156">
        <v>45162</v>
      </c>
      <c r="G217" s="156">
        <v>45163</v>
      </c>
      <c r="H217" s="158">
        <v>800000</v>
      </c>
      <c r="I217" s="158">
        <v>1200000</v>
      </c>
      <c r="J217" s="157" t="s">
        <v>5910</v>
      </c>
      <c r="K217" s="157" t="s">
        <v>5901</v>
      </c>
    </row>
    <row r="218" spans="1:11" ht="65.25" customHeight="1">
      <c r="A218" s="152">
        <v>217</v>
      </c>
      <c r="B218" s="153">
        <v>45149</v>
      </c>
      <c r="C218" s="154" t="s">
        <v>1276</v>
      </c>
      <c r="D218" s="154" t="s">
        <v>1316</v>
      </c>
      <c r="E218" s="154" t="s">
        <v>2395</v>
      </c>
      <c r="F218" s="153">
        <v>45163</v>
      </c>
      <c r="G218" s="153">
        <v>45166</v>
      </c>
      <c r="H218" s="155">
        <v>400000</v>
      </c>
      <c r="I218" s="155">
        <v>60000</v>
      </c>
      <c r="J218" s="154" t="s">
        <v>4557</v>
      </c>
      <c r="K218" s="154" t="s">
        <v>5901</v>
      </c>
    </row>
    <row r="219" spans="1:11" ht="65.25" customHeight="1">
      <c r="A219" s="152">
        <v>218</v>
      </c>
      <c r="B219" s="156">
        <v>45149</v>
      </c>
      <c r="C219" s="157" t="s">
        <v>1890</v>
      </c>
      <c r="D219" s="157" t="s">
        <v>229</v>
      </c>
      <c r="E219" s="157" t="s">
        <v>6615</v>
      </c>
      <c r="F219" s="156">
        <v>45163</v>
      </c>
      <c r="G219" s="156">
        <v>45166</v>
      </c>
      <c r="H219" s="158">
        <v>170500</v>
      </c>
      <c r="I219" s="158">
        <v>170500</v>
      </c>
      <c r="J219" s="157" t="s">
        <v>5910</v>
      </c>
      <c r="K219" s="157" t="s">
        <v>5901</v>
      </c>
    </row>
    <row r="220" spans="1:11" ht="65.25" customHeight="1">
      <c r="A220" s="152">
        <v>219</v>
      </c>
      <c r="B220" s="153">
        <v>45149</v>
      </c>
      <c r="C220" s="154" t="s">
        <v>1812</v>
      </c>
      <c r="D220" s="154" t="s">
        <v>259</v>
      </c>
      <c r="E220" s="154" t="s">
        <v>1830</v>
      </c>
      <c r="F220" s="153">
        <v>45163</v>
      </c>
      <c r="G220" s="153">
        <v>45166</v>
      </c>
      <c r="H220" s="155">
        <v>307440</v>
      </c>
      <c r="I220" s="155">
        <v>307440</v>
      </c>
      <c r="J220" s="154" t="s">
        <v>5910</v>
      </c>
      <c r="K220" s="154" t="s">
        <v>5901</v>
      </c>
    </row>
    <row r="221" spans="1:11" ht="65.25" customHeight="1">
      <c r="A221" s="152">
        <v>220</v>
      </c>
      <c r="B221" s="156">
        <v>45149</v>
      </c>
      <c r="C221" s="157" t="s">
        <v>1890</v>
      </c>
      <c r="D221" s="157" t="s">
        <v>2291</v>
      </c>
      <c r="E221" s="157" t="s">
        <v>6616</v>
      </c>
      <c r="F221" s="156">
        <v>45163</v>
      </c>
      <c r="G221" s="156">
        <v>45166</v>
      </c>
      <c r="H221" s="158">
        <v>100000</v>
      </c>
      <c r="I221" s="158">
        <v>150000</v>
      </c>
      <c r="J221" s="157" t="s">
        <v>5910</v>
      </c>
      <c r="K221" s="157" t="s">
        <v>5901</v>
      </c>
    </row>
    <row r="222" spans="1:11" ht="65.25" customHeight="1">
      <c r="A222" s="152">
        <v>221</v>
      </c>
      <c r="B222" s="153">
        <v>45149</v>
      </c>
      <c r="C222" s="154" t="s">
        <v>1890</v>
      </c>
      <c r="D222" s="154" t="s">
        <v>6617</v>
      </c>
      <c r="E222" s="154" t="s">
        <v>6618</v>
      </c>
      <c r="F222" s="153">
        <v>45163</v>
      </c>
      <c r="G222" s="153">
        <v>45166</v>
      </c>
      <c r="H222" s="155">
        <v>341586</v>
      </c>
      <c r="I222" s="155">
        <v>341586</v>
      </c>
      <c r="J222" s="154" t="s">
        <v>5906</v>
      </c>
      <c r="K222" s="154" t="s">
        <v>5901</v>
      </c>
    </row>
    <row r="223" spans="1:11" ht="65.25" customHeight="1">
      <c r="A223" s="152">
        <v>222</v>
      </c>
      <c r="B223" s="156">
        <v>45150</v>
      </c>
      <c r="C223" s="157" t="s">
        <v>2386</v>
      </c>
      <c r="D223" s="157" t="s">
        <v>192</v>
      </c>
      <c r="E223" s="157" t="s">
        <v>6619</v>
      </c>
      <c r="F223" s="156">
        <v>45163</v>
      </c>
      <c r="G223" s="156">
        <v>45159</v>
      </c>
      <c r="H223" s="158">
        <v>194220</v>
      </c>
      <c r="I223" s="158">
        <v>250000</v>
      </c>
      <c r="J223" s="157" t="s">
        <v>4557</v>
      </c>
      <c r="K223" s="157" t="s">
        <v>5901</v>
      </c>
    </row>
    <row r="224" spans="1:11" ht="65.25" customHeight="1">
      <c r="A224" s="152">
        <v>223</v>
      </c>
      <c r="B224" s="153">
        <v>45152</v>
      </c>
      <c r="C224" s="154" t="s">
        <v>2386</v>
      </c>
      <c r="D224" s="154" t="s">
        <v>765</v>
      </c>
      <c r="E224" s="154" t="s">
        <v>120</v>
      </c>
      <c r="F224" s="153">
        <v>45166</v>
      </c>
      <c r="G224" s="153">
        <v>45139</v>
      </c>
      <c r="H224" s="155">
        <v>175000</v>
      </c>
      <c r="I224" s="155">
        <v>300000</v>
      </c>
      <c r="J224" s="154" t="s">
        <v>5910</v>
      </c>
      <c r="K224" s="154" t="s">
        <v>5901</v>
      </c>
    </row>
    <row r="225" spans="1:11" ht="65.25" customHeight="1">
      <c r="A225" s="152">
        <v>224</v>
      </c>
      <c r="B225" s="156">
        <v>45152</v>
      </c>
      <c r="C225" s="157" t="s">
        <v>2386</v>
      </c>
      <c r="D225" s="157" t="s">
        <v>2389</v>
      </c>
      <c r="E225" s="157" t="s">
        <v>1611</v>
      </c>
      <c r="F225" s="156">
        <v>45166</v>
      </c>
      <c r="G225" s="156">
        <v>45159</v>
      </c>
      <c r="H225" s="158">
        <v>69300</v>
      </c>
      <c r="I225" s="158">
        <v>90000</v>
      </c>
      <c r="J225" s="157" t="s">
        <v>5910</v>
      </c>
      <c r="K225" s="157" t="s">
        <v>5901</v>
      </c>
    </row>
    <row r="226" spans="1:11" ht="65.25" customHeight="1">
      <c r="A226" s="152">
        <v>225</v>
      </c>
      <c r="B226" s="153">
        <v>45152</v>
      </c>
      <c r="C226" s="154" t="s">
        <v>2386</v>
      </c>
      <c r="D226" s="154" t="s">
        <v>6620</v>
      </c>
      <c r="E226" s="154" t="s">
        <v>78</v>
      </c>
      <c r="F226" s="153">
        <v>45166</v>
      </c>
      <c r="G226" s="153">
        <v>45147</v>
      </c>
      <c r="H226" s="155">
        <v>90328</v>
      </c>
      <c r="I226" s="155">
        <v>108393</v>
      </c>
      <c r="J226" s="154" t="s">
        <v>5910</v>
      </c>
      <c r="K226" s="154" t="s">
        <v>5901</v>
      </c>
    </row>
    <row r="227" spans="1:11" ht="65.25" customHeight="1">
      <c r="A227" s="152">
        <v>226</v>
      </c>
      <c r="B227" s="156">
        <v>45152</v>
      </c>
      <c r="C227" s="157" t="s">
        <v>2386</v>
      </c>
      <c r="D227" s="157" t="s">
        <v>256</v>
      </c>
      <c r="E227" s="157" t="s">
        <v>124</v>
      </c>
      <c r="F227" s="156">
        <v>45166</v>
      </c>
      <c r="G227" s="156">
        <v>45200</v>
      </c>
      <c r="H227" s="158">
        <v>150000</v>
      </c>
      <c r="I227" s="158">
        <v>300000</v>
      </c>
      <c r="J227" s="157" t="s">
        <v>5910</v>
      </c>
      <c r="K227" s="157" t="s">
        <v>5901</v>
      </c>
    </row>
    <row r="228" spans="1:11" ht="65.25" customHeight="1">
      <c r="A228" s="152">
        <v>227</v>
      </c>
      <c r="B228" s="153">
        <v>45152</v>
      </c>
      <c r="C228" s="154" t="s">
        <v>2386</v>
      </c>
      <c r="D228" s="154" t="s">
        <v>903</v>
      </c>
      <c r="E228" s="154" t="s">
        <v>6621</v>
      </c>
      <c r="F228" s="153">
        <v>45166</v>
      </c>
      <c r="G228" s="153">
        <v>45152</v>
      </c>
      <c r="H228" s="155">
        <v>150000</v>
      </c>
      <c r="I228" s="155">
        <v>200000</v>
      </c>
      <c r="J228" s="154" t="s">
        <v>5902</v>
      </c>
      <c r="K228" s="154" t="s">
        <v>5901</v>
      </c>
    </row>
    <row r="229" spans="1:11" ht="65.25" customHeight="1">
      <c r="A229" s="152">
        <v>228</v>
      </c>
      <c r="B229" s="156">
        <v>45152</v>
      </c>
      <c r="C229" s="157" t="s">
        <v>3672</v>
      </c>
      <c r="D229" s="157" t="s">
        <v>1189</v>
      </c>
      <c r="E229" s="157" t="s">
        <v>255</v>
      </c>
      <c r="F229" s="156">
        <v>45166</v>
      </c>
      <c r="G229" s="156">
        <v>45170</v>
      </c>
      <c r="H229" s="158">
        <v>150000</v>
      </c>
      <c r="I229" s="158">
        <v>175000</v>
      </c>
      <c r="J229" s="157" t="s">
        <v>5910</v>
      </c>
      <c r="K229" s="157" t="s">
        <v>5901</v>
      </c>
    </row>
    <row r="230" spans="1:11" ht="65.25" customHeight="1">
      <c r="A230" s="152">
        <v>229</v>
      </c>
      <c r="B230" s="153">
        <v>45152</v>
      </c>
      <c r="C230" s="154" t="s">
        <v>3672</v>
      </c>
      <c r="D230" s="154" t="s">
        <v>123</v>
      </c>
      <c r="E230" s="154" t="s">
        <v>6622</v>
      </c>
      <c r="F230" s="153">
        <v>45166</v>
      </c>
      <c r="G230" s="153">
        <v>45170</v>
      </c>
      <c r="H230" s="155">
        <v>500000</v>
      </c>
      <c r="I230" s="155">
        <v>600000</v>
      </c>
      <c r="J230" s="154" t="s">
        <v>5921</v>
      </c>
      <c r="K230" s="154" t="s">
        <v>5901</v>
      </c>
    </row>
    <row r="231" spans="1:11" ht="65.25" customHeight="1">
      <c r="A231" s="152">
        <v>230</v>
      </c>
      <c r="B231" s="156">
        <v>45152</v>
      </c>
      <c r="C231" s="157" t="s">
        <v>3927</v>
      </c>
      <c r="D231" s="157" t="s">
        <v>76</v>
      </c>
      <c r="E231" s="157" t="s">
        <v>264</v>
      </c>
      <c r="F231" s="156">
        <v>45166</v>
      </c>
      <c r="G231" s="156">
        <v>45108</v>
      </c>
      <c r="H231" s="158">
        <v>66600</v>
      </c>
      <c r="I231" s="158">
        <v>66600</v>
      </c>
      <c r="J231" s="157" t="s">
        <v>5910</v>
      </c>
      <c r="K231" s="157" t="s">
        <v>5901</v>
      </c>
    </row>
    <row r="232" spans="1:11" ht="65.25" customHeight="1">
      <c r="A232" s="152">
        <v>231</v>
      </c>
      <c r="B232" s="153">
        <v>45152</v>
      </c>
      <c r="C232" s="154" t="s">
        <v>1890</v>
      </c>
      <c r="D232" s="154" t="s">
        <v>6623</v>
      </c>
      <c r="E232" s="154" t="s">
        <v>6624</v>
      </c>
      <c r="F232" s="153">
        <v>45166</v>
      </c>
      <c r="G232" s="153">
        <v>45167</v>
      </c>
      <c r="H232" s="155">
        <v>100000</v>
      </c>
      <c r="I232" s="155">
        <v>100000</v>
      </c>
      <c r="J232" s="154" t="s">
        <v>4557</v>
      </c>
      <c r="K232" s="154" t="s">
        <v>5901</v>
      </c>
    </row>
    <row r="233" spans="1:11" ht="65.25" customHeight="1">
      <c r="A233" s="152">
        <v>232</v>
      </c>
      <c r="B233" s="156">
        <v>45152</v>
      </c>
      <c r="C233" s="157" t="s">
        <v>1890</v>
      </c>
      <c r="D233" s="157" t="s">
        <v>4758</v>
      </c>
      <c r="E233" s="157" t="s">
        <v>6625</v>
      </c>
      <c r="F233" s="156">
        <v>45166</v>
      </c>
      <c r="G233" s="156">
        <v>45167</v>
      </c>
      <c r="H233" s="158">
        <v>60000</v>
      </c>
      <c r="I233" s="158">
        <v>75000</v>
      </c>
      <c r="J233" s="157" t="s">
        <v>5902</v>
      </c>
      <c r="K233" s="157" t="s">
        <v>5901</v>
      </c>
    </row>
    <row r="234" spans="1:11" ht="65.25" customHeight="1">
      <c r="A234" s="152">
        <v>233</v>
      </c>
      <c r="B234" s="153">
        <v>45152</v>
      </c>
      <c r="C234" s="154" t="s">
        <v>4178</v>
      </c>
      <c r="D234" s="154" t="s">
        <v>5370</v>
      </c>
      <c r="E234" s="154" t="s">
        <v>513</v>
      </c>
      <c r="F234" s="153">
        <v>45166</v>
      </c>
      <c r="G234" s="153">
        <v>45163</v>
      </c>
      <c r="H234" s="155">
        <v>25000</v>
      </c>
      <c r="I234" s="155">
        <v>100000</v>
      </c>
      <c r="J234" s="154" t="s">
        <v>4557</v>
      </c>
      <c r="K234" s="154" t="s">
        <v>5901</v>
      </c>
    </row>
    <row r="235" spans="1:11" ht="65.25" customHeight="1">
      <c r="A235" s="152">
        <v>234</v>
      </c>
      <c r="B235" s="156">
        <v>45152</v>
      </c>
      <c r="C235" s="157" t="s">
        <v>3242</v>
      </c>
      <c r="D235" s="157" t="s">
        <v>1357</v>
      </c>
      <c r="E235" s="157" t="s">
        <v>1091</v>
      </c>
      <c r="F235" s="156">
        <v>45166</v>
      </c>
      <c r="G235" s="156">
        <v>45108</v>
      </c>
      <c r="H235" s="158">
        <v>25000</v>
      </c>
      <c r="I235" s="158">
        <v>100000</v>
      </c>
      <c r="J235" s="157" t="s">
        <v>5917</v>
      </c>
      <c r="K235" s="157" t="s">
        <v>5901</v>
      </c>
    </row>
    <row r="236" spans="1:11" ht="65.25" customHeight="1">
      <c r="A236" s="152">
        <v>235</v>
      </c>
      <c r="B236" s="153">
        <v>45153</v>
      </c>
      <c r="C236" s="154" t="s">
        <v>3344</v>
      </c>
      <c r="D236" s="154" t="s">
        <v>341</v>
      </c>
      <c r="E236" s="154" t="s">
        <v>6626</v>
      </c>
      <c r="F236" s="153">
        <v>45167</v>
      </c>
      <c r="G236" s="153">
        <v>45168</v>
      </c>
      <c r="H236" s="155">
        <v>50000</v>
      </c>
      <c r="I236" s="155">
        <v>75000</v>
      </c>
      <c r="J236" s="154" t="s">
        <v>5910</v>
      </c>
      <c r="K236" s="154" t="s">
        <v>5901</v>
      </c>
    </row>
    <row r="237" spans="1:11" ht="65.25" customHeight="1">
      <c r="A237" s="152">
        <v>236</v>
      </c>
      <c r="B237" s="156">
        <v>45153</v>
      </c>
      <c r="C237" s="157" t="s">
        <v>3730</v>
      </c>
      <c r="D237" s="157" t="s">
        <v>1316</v>
      </c>
      <c r="E237" s="157" t="s">
        <v>2395</v>
      </c>
      <c r="F237" s="156">
        <v>45167</v>
      </c>
      <c r="G237" s="156">
        <v>45108</v>
      </c>
      <c r="H237" s="158">
        <v>75000</v>
      </c>
      <c r="I237" s="158">
        <v>100000</v>
      </c>
      <c r="J237" s="157" t="s">
        <v>5910</v>
      </c>
      <c r="K237" s="157" t="s">
        <v>5901</v>
      </c>
    </row>
    <row r="238" spans="1:11" ht="65.25" customHeight="1">
      <c r="A238" s="152">
        <v>237</v>
      </c>
      <c r="B238" s="153">
        <v>45153</v>
      </c>
      <c r="C238" s="154" t="s">
        <v>3730</v>
      </c>
      <c r="D238" s="154" t="s">
        <v>3748</v>
      </c>
      <c r="E238" s="154" t="s">
        <v>6627</v>
      </c>
      <c r="F238" s="153">
        <v>45167</v>
      </c>
      <c r="G238" s="153">
        <v>45108</v>
      </c>
      <c r="H238" s="155">
        <v>75000</v>
      </c>
      <c r="I238" s="155">
        <v>150000</v>
      </c>
      <c r="J238" s="154" t="s">
        <v>5910</v>
      </c>
      <c r="K238" s="154" t="s">
        <v>5901</v>
      </c>
    </row>
    <row r="239" spans="1:11" ht="65.25" customHeight="1">
      <c r="A239" s="152">
        <v>238</v>
      </c>
      <c r="B239" s="156">
        <v>45153</v>
      </c>
      <c r="C239" s="157" t="s">
        <v>3730</v>
      </c>
      <c r="D239" s="157" t="s">
        <v>4765</v>
      </c>
      <c r="E239" s="157" t="s">
        <v>6627</v>
      </c>
      <c r="F239" s="156">
        <v>45167</v>
      </c>
      <c r="G239" s="156">
        <v>45108</v>
      </c>
      <c r="H239" s="158">
        <v>60000</v>
      </c>
      <c r="I239" s="158">
        <v>130000</v>
      </c>
      <c r="J239" s="157" t="s">
        <v>5910</v>
      </c>
      <c r="K239" s="157" t="s">
        <v>5901</v>
      </c>
    </row>
    <row r="240" spans="1:11" ht="65.25" customHeight="1">
      <c r="A240" s="152">
        <v>239</v>
      </c>
      <c r="B240" s="153">
        <v>45153</v>
      </c>
      <c r="C240" s="154" t="s">
        <v>3730</v>
      </c>
      <c r="D240" s="154" t="s">
        <v>4767</v>
      </c>
      <c r="E240" s="154" t="s">
        <v>6627</v>
      </c>
      <c r="F240" s="153">
        <v>45167</v>
      </c>
      <c r="G240" s="153">
        <v>45108</v>
      </c>
      <c r="H240" s="155">
        <v>60000</v>
      </c>
      <c r="I240" s="155">
        <v>130000</v>
      </c>
      <c r="J240" s="154" t="s">
        <v>5910</v>
      </c>
      <c r="K240" s="154" t="s">
        <v>5901</v>
      </c>
    </row>
    <row r="241" spans="1:11" ht="65.25" customHeight="1">
      <c r="A241" s="152">
        <v>240</v>
      </c>
      <c r="B241" s="156">
        <v>45153</v>
      </c>
      <c r="C241" s="157" t="s">
        <v>3730</v>
      </c>
      <c r="D241" s="157" t="s">
        <v>3755</v>
      </c>
      <c r="E241" s="157" t="s">
        <v>3756</v>
      </c>
      <c r="F241" s="156">
        <v>45167</v>
      </c>
      <c r="G241" s="156">
        <v>45108</v>
      </c>
      <c r="H241" s="158">
        <v>25000</v>
      </c>
      <c r="I241" s="158">
        <v>200000</v>
      </c>
      <c r="J241" s="157" t="s">
        <v>5910</v>
      </c>
      <c r="K241" s="157" t="s">
        <v>5901</v>
      </c>
    </row>
    <row r="242" spans="1:11" ht="65.25" customHeight="1">
      <c r="A242" s="152">
        <v>241</v>
      </c>
      <c r="B242" s="153">
        <v>45153</v>
      </c>
      <c r="C242" s="154" t="s">
        <v>3730</v>
      </c>
      <c r="D242" s="154" t="s">
        <v>6376</v>
      </c>
      <c r="E242" s="154" t="s">
        <v>6628</v>
      </c>
      <c r="F242" s="153">
        <v>45167</v>
      </c>
      <c r="G242" s="153">
        <v>45108</v>
      </c>
      <c r="H242" s="155">
        <v>170000</v>
      </c>
      <c r="I242" s="155">
        <v>250000</v>
      </c>
      <c r="J242" s="154" t="s">
        <v>5910</v>
      </c>
      <c r="K242" s="154" t="s">
        <v>5901</v>
      </c>
    </row>
    <row r="243" spans="1:11" ht="65.25" customHeight="1">
      <c r="A243" s="152">
        <v>242</v>
      </c>
      <c r="B243" s="156">
        <v>45153</v>
      </c>
      <c r="C243" s="157" t="s">
        <v>3730</v>
      </c>
      <c r="D243" s="157" t="s">
        <v>3752</v>
      </c>
      <c r="E243" s="157" t="s">
        <v>6629</v>
      </c>
      <c r="F243" s="156">
        <v>45167</v>
      </c>
      <c r="G243" s="156">
        <v>45108</v>
      </c>
      <c r="H243" s="158">
        <v>25000</v>
      </c>
      <c r="I243" s="158">
        <v>100000</v>
      </c>
      <c r="J243" s="157" t="s">
        <v>5910</v>
      </c>
      <c r="K243" s="157" t="s">
        <v>5901</v>
      </c>
    </row>
    <row r="244" spans="1:11" ht="65.25" customHeight="1">
      <c r="A244" s="152">
        <v>243</v>
      </c>
      <c r="B244" s="153">
        <v>45153</v>
      </c>
      <c r="C244" s="154" t="s">
        <v>3730</v>
      </c>
      <c r="D244" s="154" t="s">
        <v>3742</v>
      </c>
      <c r="E244" s="154" t="s">
        <v>2728</v>
      </c>
      <c r="F244" s="153">
        <v>45167</v>
      </c>
      <c r="G244" s="153">
        <v>45108</v>
      </c>
      <c r="H244" s="155">
        <v>25000</v>
      </c>
      <c r="I244" s="155">
        <v>100000</v>
      </c>
      <c r="J244" s="154" t="s">
        <v>5910</v>
      </c>
      <c r="K244" s="154" t="s">
        <v>5901</v>
      </c>
    </row>
    <row r="245" spans="1:11" ht="65.25" customHeight="1">
      <c r="A245" s="152">
        <v>244</v>
      </c>
      <c r="B245" s="156">
        <v>45153</v>
      </c>
      <c r="C245" s="157" t="s">
        <v>3730</v>
      </c>
      <c r="D245" s="157" t="s">
        <v>70</v>
      </c>
      <c r="E245" s="157" t="s">
        <v>2728</v>
      </c>
      <c r="F245" s="156">
        <v>45167</v>
      </c>
      <c r="G245" s="156">
        <v>45108</v>
      </c>
      <c r="H245" s="158">
        <v>25000</v>
      </c>
      <c r="I245" s="158">
        <v>100000</v>
      </c>
      <c r="J245" s="157" t="s">
        <v>5910</v>
      </c>
      <c r="K245" s="157" t="s">
        <v>5901</v>
      </c>
    </row>
    <row r="246" spans="1:11" ht="65.25" customHeight="1">
      <c r="A246" s="152">
        <v>245</v>
      </c>
      <c r="B246" s="153">
        <v>45153</v>
      </c>
      <c r="C246" s="154" t="s">
        <v>1890</v>
      </c>
      <c r="D246" s="154" t="s">
        <v>6252</v>
      </c>
      <c r="E246" s="154" t="s">
        <v>6630</v>
      </c>
      <c r="F246" s="153">
        <v>45167</v>
      </c>
      <c r="G246" s="153">
        <v>45168</v>
      </c>
      <c r="H246" s="155">
        <v>105848</v>
      </c>
      <c r="I246" s="155">
        <v>105848</v>
      </c>
      <c r="J246" s="154" t="s">
        <v>5902</v>
      </c>
      <c r="K246" s="154" t="s">
        <v>5901</v>
      </c>
    </row>
    <row r="247" spans="1:11" ht="65.25" customHeight="1">
      <c r="A247" s="152">
        <v>246</v>
      </c>
      <c r="B247" s="156">
        <v>45153</v>
      </c>
      <c r="C247" s="157" t="s">
        <v>3730</v>
      </c>
      <c r="D247" s="157" t="s">
        <v>3744</v>
      </c>
      <c r="E247" s="157" t="s">
        <v>2728</v>
      </c>
      <c r="F247" s="156">
        <v>45167</v>
      </c>
      <c r="G247" s="156">
        <v>45108</v>
      </c>
      <c r="H247" s="158">
        <v>25000</v>
      </c>
      <c r="I247" s="158">
        <v>100000</v>
      </c>
      <c r="J247" s="157" t="s">
        <v>5910</v>
      </c>
      <c r="K247" s="157" t="s">
        <v>5901</v>
      </c>
    </row>
    <row r="248" spans="1:11" ht="65.25" customHeight="1">
      <c r="A248" s="152">
        <v>247</v>
      </c>
      <c r="B248" s="153">
        <v>45153</v>
      </c>
      <c r="C248" s="154" t="s">
        <v>3730</v>
      </c>
      <c r="D248" s="154" t="s">
        <v>62</v>
      </c>
      <c r="E248" s="154" t="s">
        <v>6465</v>
      </c>
      <c r="F248" s="153">
        <v>45167</v>
      </c>
      <c r="G248" s="153">
        <v>45108</v>
      </c>
      <c r="H248" s="155">
        <v>700000</v>
      </c>
      <c r="I248" s="155">
        <v>850000</v>
      </c>
      <c r="J248" s="154" t="s">
        <v>5910</v>
      </c>
      <c r="K248" s="154" t="s">
        <v>5901</v>
      </c>
    </row>
    <row r="249" spans="1:11" ht="65.25" customHeight="1">
      <c r="A249" s="152">
        <v>248</v>
      </c>
      <c r="B249" s="156">
        <v>45153</v>
      </c>
      <c r="C249" s="157" t="s">
        <v>3730</v>
      </c>
      <c r="D249" s="157" t="s">
        <v>2472</v>
      </c>
      <c r="E249" s="157" t="s">
        <v>619</v>
      </c>
      <c r="F249" s="156">
        <v>45167</v>
      </c>
      <c r="G249" s="156">
        <v>45108</v>
      </c>
      <c r="H249" s="158">
        <v>25000</v>
      </c>
      <c r="I249" s="158">
        <v>200000</v>
      </c>
      <c r="J249" s="157" t="s">
        <v>5910</v>
      </c>
      <c r="K249" s="157" t="s">
        <v>5901</v>
      </c>
    </row>
    <row r="250" spans="1:11" ht="65.25" customHeight="1">
      <c r="A250" s="152">
        <v>249</v>
      </c>
      <c r="B250" s="153">
        <v>45153</v>
      </c>
      <c r="C250" s="154" t="s">
        <v>3730</v>
      </c>
      <c r="D250" s="154" t="s">
        <v>1549</v>
      </c>
      <c r="E250" s="154" t="s">
        <v>6631</v>
      </c>
      <c r="F250" s="153">
        <v>45167</v>
      </c>
      <c r="G250" s="153">
        <v>45108</v>
      </c>
      <c r="H250" s="155">
        <v>25000</v>
      </c>
      <c r="I250" s="155">
        <v>100000</v>
      </c>
      <c r="J250" s="154" t="s">
        <v>5910</v>
      </c>
      <c r="K250" s="154" t="s">
        <v>5901</v>
      </c>
    </row>
    <row r="251" spans="1:11" ht="65.25" customHeight="1">
      <c r="A251" s="152">
        <v>250</v>
      </c>
      <c r="B251" s="156">
        <v>45153</v>
      </c>
      <c r="C251" s="157" t="s">
        <v>3730</v>
      </c>
      <c r="D251" s="157" t="s">
        <v>5720</v>
      </c>
      <c r="E251" s="157" t="s">
        <v>6632</v>
      </c>
      <c r="F251" s="156">
        <v>45167</v>
      </c>
      <c r="G251" s="156">
        <v>45108</v>
      </c>
      <c r="H251" s="158">
        <v>25000</v>
      </c>
      <c r="I251" s="158">
        <v>100000</v>
      </c>
      <c r="J251" s="157" t="s">
        <v>5910</v>
      </c>
      <c r="K251" s="157" t="s">
        <v>5901</v>
      </c>
    </row>
    <row r="252" spans="1:11" ht="65.25" customHeight="1">
      <c r="A252" s="152">
        <v>251</v>
      </c>
      <c r="B252" s="153">
        <v>45154</v>
      </c>
      <c r="C252" s="154" t="s">
        <v>3730</v>
      </c>
      <c r="D252" s="154" t="s">
        <v>1350</v>
      </c>
      <c r="E252" s="154" t="s">
        <v>3757</v>
      </c>
      <c r="F252" s="153">
        <v>45168</v>
      </c>
      <c r="G252" s="153">
        <v>45108</v>
      </c>
      <c r="H252" s="155">
        <v>70000</v>
      </c>
      <c r="I252" s="155">
        <v>100000</v>
      </c>
      <c r="J252" s="154" t="s">
        <v>5910</v>
      </c>
      <c r="K252" s="154" t="s">
        <v>5901</v>
      </c>
    </row>
    <row r="253" spans="1:11" ht="65.25" customHeight="1">
      <c r="A253" s="152">
        <v>252</v>
      </c>
      <c r="B253" s="156">
        <v>45154</v>
      </c>
      <c r="C253" s="157" t="s">
        <v>3798</v>
      </c>
      <c r="D253" s="157" t="s">
        <v>6633</v>
      </c>
      <c r="E253" s="157" t="s">
        <v>6634</v>
      </c>
      <c r="F253" s="156">
        <v>45168</v>
      </c>
      <c r="G253" s="156">
        <v>45163</v>
      </c>
      <c r="H253" s="158">
        <v>97189</v>
      </c>
      <c r="I253" s="158">
        <v>97189</v>
      </c>
      <c r="J253" s="157" t="s">
        <v>4557</v>
      </c>
      <c r="K253" s="157" t="s">
        <v>5901</v>
      </c>
    </row>
    <row r="254" spans="1:11" ht="65.25" customHeight="1">
      <c r="A254" s="152">
        <v>253</v>
      </c>
      <c r="B254" s="153">
        <v>45155</v>
      </c>
      <c r="C254" s="154" t="s">
        <v>3242</v>
      </c>
      <c r="D254" s="154" t="s">
        <v>580</v>
      </c>
      <c r="E254" s="154" t="s">
        <v>6543</v>
      </c>
      <c r="F254" s="153">
        <v>45169</v>
      </c>
      <c r="G254" s="153">
        <v>45166</v>
      </c>
      <c r="H254" s="155">
        <v>25000</v>
      </c>
      <c r="I254" s="155">
        <v>100000</v>
      </c>
      <c r="J254" s="154" t="s">
        <v>5910</v>
      </c>
      <c r="K254" s="154" t="s">
        <v>5901</v>
      </c>
    </row>
    <row r="255" spans="1:11" ht="65.25" customHeight="1">
      <c r="A255" s="152">
        <v>254</v>
      </c>
      <c r="B255" s="156">
        <v>45155</v>
      </c>
      <c r="C255" s="157" t="s">
        <v>3730</v>
      </c>
      <c r="D255" s="157" t="s">
        <v>1194</v>
      </c>
      <c r="E255" s="157" t="s">
        <v>6635</v>
      </c>
      <c r="F255" s="156">
        <v>45169</v>
      </c>
      <c r="G255" s="156">
        <v>45108</v>
      </c>
      <c r="H255" s="158">
        <v>500000</v>
      </c>
      <c r="I255" s="158">
        <v>800000</v>
      </c>
      <c r="J255" s="157" t="s">
        <v>5910</v>
      </c>
      <c r="K255" s="157" t="s">
        <v>5901</v>
      </c>
    </row>
    <row r="256" spans="1:11" ht="65.25" customHeight="1">
      <c r="A256" s="152">
        <v>255</v>
      </c>
      <c r="B256" s="153">
        <v>45155</v>
      </c>
      <c r="C256" s="154" t="s">
        <v>3730</v>
      </c>
      <c r="D256" s="154" t="s">
        <v>3715</v>
      </c>
      <c r="E256" s="154" t="s">
        <v>6635</v>
      </c>
      <c r="F256" s="153">
        <v>45169</v>
      </c>
      <c r="G256" s="153">
        <v>45108</v>
      </c>
      <c r="H256" s="155">
        <v>500000</v>
      </c>
      <c r="I256" s="155">
        <v>700000</v>
      </c>
      <c r="J256" s="154" t="s">
        <v>5910</v>
      </c>
      <c r="K256" s="154" t="s">
        <v>5901</v>
      </c>
    </row>
    <row r="257" spans="1:11" ht="65.25" customHeight="1">
      <c r="A257" s="152">
        <v>256</v>
      </c>
      <c r="B257" s="156">
        <v>45155</v>
      </c>
      <c r="C257" s="157" t="s">
        <v>4375</v>
      </c>
      <c r="D257" s="157" t="s">
        <v>1508</v>
      </c>
      <c r="E257" s="157" t="s">
        <v>6636</v>
      </c>
      <c r="F257" s="156">
        <v>45169</v>
      </c>
      <c r="G257" s="156">
        <v>44790</v>
      </c>
      <c r="H257" s="158">
        <v>109242.5</v>
      </c>
      <c r="I257" s="158">
        <v>109242.5</v>
      </c>
      <c r="J257" s="157" t="s">
        <v>5900</v>
      </c>
      <c r="K257" s="157" t="s">
        <v>5901</v>
      </c>
    </row>
    <row r="258" spans="1:11" ht="65.25" customHeight="1">
      <c r="A258" s="152">
        <v>257</v>
      </c>
      <c r="B258" s="153">
        <v>45155</v>
      </c>
      <c r="C258" s="154" t="s">
        <v>231</v>
      </c>
      <c r="D258" s="154" t="s">
        <v>5420</v>
      </c>
      <c r="E258" s="154" t="s">
        <v>6637</v>
      </c>
      <c r="F258" s="153">
        <v>45169</v>
      </c>
      <c r="G258" s="153">
        <v>45170</v>
      </c>
      <c r="H258" s="155">
        <v>148821</v>
      </c>
      <c r="I258" s="155">
        <v>200000</v>
      </c>
      <c r="J258" s="154" t="s">
        <v>5910</v>
      </c>
      <c r="K258" s="154" t="s">
        <v>5901</v>
      </c>
    </row>
    <row r="259" spans="1:11" ht="65.25" customHeight="1">
      <c r="A259" s="152">
        <v>258</v>
      </c>
      <c r="B259" s="156">
        <v>45155</v>
      </c>
      <c r="C259" s="157" t="s">
        <v>231</v>
      </c>
      <c r="D259" s="157" t="s">
        <v>267</v>
      </c>
      <c r="E259" s="157" t="s">
        <v>6638</v>
      </c>
      <c r="F259" s="156">
        <v>45169</v>
      </c>
      <c r="G259" s="156">
        <v>45170</v>
      </c>
      <c r="H259" s="158">
        <v>25000</v>
      </c>
      <c r="I259" s="158">
        <v>55000</v>
      </c>
      <c r="J259" s="157" t="s">
        <v>5910</v>
      </c>
      <c r="K259" s="157" t="s">
        <v>5901</v>
      </c>
    </row>
    <row r="260" spans="1:11" ht="65.25" customHeight="1">
      <c r="A260" s="152">
        <v>259</v>
      </c>
      <c r="B260" s="153">
        <v>45155</v>
      </c>
      <c r="C260" s="154" t="s">
        <v>3242</v>
      </c>
      <c r="D260" s="154" t="s">
        <v>1022</v>
      </c>
      <c r="E260" s="154" t="s">
        <v>78</v>
      </c>
      <c r="F260" s="153">
        <v>45169</v>
      </c>
      <c r="G260" s="153">
        <v>45108</v>
      </c>
      <c r="H260" s="155">
        <v>25000</v>
      </c>
      <c r="I260" s="155">
        <v>100000</v>
      </c>
      <c r="J260" s="154" t="s">
        <v>5910</v>
      </c>
      <c r="K260" s="154" t="s">
        <v>5901</v>
      </c>
    </row>
    <row r="261" spans="1:11" ht="65.25" customHeight="1">
      <c r="A261" s="152">
        <v>260</v>
      </c>
      <c r="B261" s="156">
        <v>45155</v>
      </c>
      <c r="C261" s="157" t="s">
        <v>1890</v>
      </c>
      <c r="D261" s="157" t="s">
        <v>2175</v>
      </c>
      <c r="E261" s="157" t="s">
        <v>6639</v>
      </c>
      <c r="F261" s="156">
        <v>45169</v>
      </c>
      <c r="G261" s="156">
        <v>45170</v>
      </c>
      <c r="H261" s="158">
        <v>303411</v>
      </c>
      <c r="I261" s="158">
        <v>303411</v>
      </c>
      <c r="J261" s="157" t="s">
        <v>5910</v>
      </c>
      <c r="K261" s="157" t="s">
        <v>5901</v>
      </c>
    </row>
    <row r="262" spans="1:11" ht="65.25" customHeight="1">
      <c r="A262" s="152">
        <v>261</v>
      </c>
      <c r="B262" s="153">
        <v>45155</v>
      </c>
      <c r="C262" s="154" t="s">
        <v>3242</v>
      </c>
      <c r="D262" s="154" t="s">
        <v>277</v>
      </c>
      <c r="E262" s="154" t="s">
        <v>264</v>
      </c>
      <c r="F262" s="153">
        <v>45169</v>
      </c>
      <c r="G262" s="153">
        <v>43314</v>
      </c>
      <c r="H262" s="155">
        <v>25000</v>
      </c>
      <c r="I262" s="155">
        <v>100000</v>
      </c>
      <c r="J262" s="154" t="s">
        <v>5910</v>
      </c>
      <c r="K262" s="154" t="s">
        <v>5901</v>
      </c>
    </row>
    <row r="263" spans="1:11" ht="65.25" customHeight="1">
      <c r="A263" s="152">
        <v>262</v>
      </c>
      <c r="B263" s="156">
        <v>45155</v>
      </c>
      <c r="C263" s="157" t="s">
        <v>243</v>
      </c>
      <c r="D263" s="157" t="s">
        <v>353</v>
      </c>
      <c r="E263" s="157" t="s">
        <v>354</v>
      </c>
      <c r="F263" s="156">
        <v>45169</v>
      </c>
      <c r="G263" s="156">
        <v>45170</v>
      </c>
      <c r="H263" s="158">
        <v>65000</v>
      </c>
      <c r="I263" s="158">
        <v>85000</v>
      </c>
      <c r="J263" s="157" t="s">
        <v>5910</v>
      </c>
      <c r="K263" s="157" t="s">
        <v>5901</v>
      </c>
    </row>
    <row r="264" spans="1:11" ht="65.25" customHeight="1">
      <c r="A264" s="152">
        <v>263</v>
      </c>
      <c r="B264" s="153">
        <v>45156</v>
      </c>
      <c r="C264" s="154" t="s">
        <v>500</v>
      </c>
      <c r="D264" s="154" t="s">
        <v>6124</v>
      </c>
      <c r="E264" s="154" t="s">
        <v>6640</v>
      </c>
      <c r="F264" s="153">
        <v>45170</v>
      </c>
      <c r="G264" s="153">
        <v>44743</v>
      </c>
      <c r="H264" s="155">
        <v>25000</v>
      </c>
      <c r="I264" s="155">
        <v>30000</v>
      </c>
      <c r="J264" s="154" t="s">
        <v>5900</v>
      </c>
      <c r="K264" s="154" t="s">
        <v>5901</v>
      </c>
    </row>
    <row r="265" spans="1:11" ht="65.25" customHeight="1">
      <c r="A265" s="152">
        <v>264</v>
      </c>
      <c r="B265" s="156">
        <v>45156</v>
      </c>
      <c r="C265" s="157" t="s">
        <v>500</v>
      </c>
      <c r="D265" s="157" t="s">
        <v>5535</v>
      </c>
      <c r="E265" s="157" t="s">
        <v>6641</v>
      </c>
      <c r="F265" s="156">
        <v>45170</v>
      </c>
      <c r="G265" s="156">
        <v>44743</v>
      </c>
      <c r="H265" s="158">
        <v>25000</v>
      </c>
      <c r="I265" s="158">
        <v>30000</v>
      </c>
      <c r="J265" s="157" t="s">
        <v>5900</v>
      </c>
      <c r="K265" s="157" t="s">
        <v>5901</v>
      </c>
    </row>
    <row r="266" spans="1:11" ht="65.25" customHeight="1">
      <c r="A266" s="152">
        <v>265</v>
      </c>
      <c r="B266" s="153">
        <v>45156</v>
      </c>
      <c r="C266" s="154" t="s">
        <v>4154</v>
      </c>
      <c r="D266" s="154" t="s">
        <v>2484</v>
      </c>
      <c r="E266" s="154" t="s">
        <v>4387</v>
      </c>
      <c r="F266" s="153">
        <v>45170</v>
      </c>
      <c r="G266" s="153">
        <v>45155</v>
      </c>
      <c r="H266" s="155">
        <v>32000</v>
      </c>
      <c r="I266" s="155">
        <v>50000</v>
      </c>
      <c r="J266" s="154" t="s">
        <v>5921</v>
      </c>
      <c r="K266" s="154" t="s">
        <v>5901</v>
      </c>
    </row>
    <row r="267" spans="1:11" ht="65.25" customHeight="1">
      <c r="A267" s="152">
        <v>266</v>
      </c>
      <c r="B267" s="156">
        <v>45158</v>
      </c>
      <c r="C267" s="157" t="s">
        <v>12</v>
      </c>
      <c r="D267" s="157" t="s">
        <v>6642</v>
      </c>
      <c r="E267" s="157" t="s">
        <v>6643</v>
      </c>
      <c r="F267" s="156">
        <v>45170</v>
      </c>
      <c r="G267" s="156">
        <v>45170</v>
      </c>
      <c r="H267" s="158">
        <v>50000</v>
      </c>
      <c r="I267" s="158">
        <v>120000</v>
      </c>
      <c r="J267" s="157" t="s">
        <v>4557</v>
      </c>
      <c r="K267" s="157" t="s">
        <v>5901</v>
      </c>
    </row>
    <row r="268" spans="1:11" ht="65.25" customHeight="1">
      <c r="A268" s="152">
        <v>267</v>
      </c>
      <c r="B268" s="153">
        <v>45159</v>
      </c>
      <c r="C268" s="154" t="s">
        <v>4243</v>
      </c>
      <c r="D268" s="154" t="s">
        <v>747</v>
      </c>
      <c r="E268" s="154" t="s">
        <v>5561</v>
      </c>
      <c r="F268" s="153">
        <v>45174</v>
      </c>
      <c r="G268" s="153">
        <v>45170</v>
      </c>
      <c r="H268" s="155">
        <v>35000</v>
      </c>
      <c r="I268" s="155">
        <v>45000</v>
      </c>
      <c r="J268" s="154" t="s">
        <v>5910</v>
      </c>
      <c r="K268" s="154" t="s">
        <v>5901</v>
      </c>
    </row>
    <row r="269" spans="1:11" ht="65.25" customHeight="1">
      <c r="A269" s="152">
        <v>268</v>
      </c>
      <c r="B269" s="156">
        <v>45159</v>
      </c>
      <c r="C269" s="157" t="s">
        <v>3344</v>
      </c>
      <c r="D269" s="157" t="s">
        <v>3405</v>
      </c>
      <c r="E269" s="157" t="s">
        <v>3406</v>
      </c>
      <c r="F269" s="156">
        <v>45174</v>
      </c>
      <c r="G269" s="156">
        <v>44753</v>
      </c>
      <c r="H269" s="158">
        <v>54530.76</v>
      </c>
      <c r="I269" s="158">
        <v>54530.76</v>
      </c>
      <c r="J269" s="157" t="s">
        <v>5902</v>
      </c>
      <c r="K269" s="157" t="s">
        <v>5901</v>
      </c>
    </row>
    <row r="270" spans="1:11" ht="65.25" customHeight="1">
      <c r="A270" s="152">
        <v>269</v>
      </c>
      <c r="B270" s="153">
        <v>45159</v>
      </c>
      <c r="C270" s="154" t="s">
        <v>3344</v>
      </c>
      <c r="D270" s="154" t="s">
        <v>121</v>
      </c>
      <c r="E270" s="154" t="s">
        <v>6389</v>
      </c>
      <c r="F270" s="153">
        <v>45174</v>
      </c>
      <c r="G270" s="153">
        <v>44760</v>
      </c>
      <c r="H270" s="155">
        <v>44551.28</v>
      </c>
      <c r="I270" s="155">
        <v>44551.28</v>
      </c>
      <c r="J270" s="154" t="s">
        <v>5910</v>
      </c>
      <c r="K270" s="154" t="s">
        <v>5901</v>
      </c>
    </row>
    <row r="271" spans="1:11" ht="65.25" customHeight="1">
      <c r="A271" s="152">
        <v>270</v>
      </c>
      <c r="B271" s="156">
        <v>45159</v>
      </c>
      <c r="C271" s="157" t="s">
        <v>3344</v>
      </c>
      <c r="D271" s="157" t="s">
        <v>1373</v>
      </c>
      <c r="E271" s="157" t="s">
        <v>4137</v>
      </c>
      <c r="F271" s="156">
        <v>45174</v>
      </c>
      <c r="G271" s="156">
        <v>44743</v>
      </c>
      <c r="H271" s="158">
        <v>34335</v>
      </c>
      <c r="I271" s="158">
        <v>34335</v>
      </c>
      <c r="J271" s="157" t="s">
        <v>5955</v>
      </c>
      <c r="K271" s="157" t="s">
        <v>5901</v>
      </c>
    </row>
    <row r="272" spans="1:11" ht="65.25" customHeight="1">
      <c r="A272" s="152">
        <v>271</v>
      </c>
      <c r="B272" s="153">
        <v>45159</v>
      </c>
      <c r="C272" s="154" t="s">
        <v>3344</v>
      </c>
      <c r="D272" s="154" t="s">
        <v>6644</v>
      </c>
      <c r="E272" s="154" t="s">
        <v>6645</v>
      </c>
      <c r="F272" s="153">
        <v>45174</v>
      </c>
      <c r="G272" s="153">
        <v>44970</v>
      </c>
      <c r="H272" s="155">
        <v>30175</v>
      </c>
      <c r="I272" s="155">
        <v>30175</v>
      </c>
      <c r="J272" s="154" t="s">
        <v>5902</v>
      </c>
      <c r="K272" s="154" t="s">
        <v>5901</v>
      </c>
    </row>
    <row r="273" spans="1:11" ht="65.25" customHeight="1">
      <c r="A273" s="152">
        <v>272</v>
      </c>
      <c r="B273" s="156">
        <v>45159</v>
      </c>
      <c r="C273" s="157" t="s">
        <v>3344</v>
      </c>
      <c r="D273" s="157" t="s">
        <v>2795</v>
      </c>
      <c r="E273" s="157" t="s">
        <v>6646</v>
      </c>
      <c r="F273" s="156">
        <v>45174</v>
      </c>
      <c r="G273" s="156">
        <v>44927</v>
      </c>
      <c r="H273" s="158">
        <v>25000</v>
      </c>
      <c r="I273" s="158">
        <v>26743.9</v>
      </c>
      <c r="J273" s="157" t="s">
        <v>5910</v>
      </c>
      <c r="K273" s="157" t="s">
        <v>5901</v>
      </c>
    </row>
    <row r="274" spans="1:11" ht="65.25" customHeight="1">
      <c r="A274" s="152">
        <v>273</v>
      </c>
      <c r="B274" s="153">
        <v>45159</v>
      </c>
      <c r="C274" s="154" t="s">
        <v>3344</v>
      </c>
      <c r="D274" s="154" t="s">
        <v>6647</v>
      </c>
      <c r="E274" s="154" t="s">
        <v>6648</v>
      </c>
      <c r="F274" s="153">
        <v>45174</v>
      </c>
      <c r="G274" s="153">
        <v>44732</v>
      </c>
      <c r="H274" s="155">
        <v>25000</v>
      </c>
      <c r="I274" s="155">
        <v>27696</v>
      </c>
      <c r="J274" s="154" t="s">
        <v>5900</v>
      </c>
      <c r="K274" s="154" t="s">
        <v>5901</v>
      </c>
    </row>
    <row r="275" spans="1:11" ht="65.25" customHeight="1">
      <c r="A275" s="152">
        <v>274</v>
      </c>
      <c r="B275" s="156">
        <v>45159</v>
      </c>
      <c r="C275" s="157" t="s">
        <v>2703</v>
      </c>
      <c r="D275" s="157" t="s">
        <v>808</v>
      </c>
      <c r="E275" s="157" t="s">
        <v>289</v>
      </c>
      <c r="F275" s="156">
        <v>45174</v>
      </c>
      <c r="G275" s="156">
        <v>45174</v>
      </c>
      <c r="H275" s="158">
        <v>100000</v>
      </c>
      <c r="I275" s="158">
        <v>100000</v>
      </c>
      <c r="J275" s="157" t="s">
        <v>5902</v>
      </c>
      <c r="K275" s="157" t="s">
        <v>5901</v>
      </c>
    </row>
    <row r="276" spans="1:11" ht="65.25" customHeight="1">
      <c r="A276" s="152">
        <v>275</v>
      </c>
      <c r="B276" s="153">
        <v>45159</v>
      </c>
      <c r="C276" s="154" t="s">
        <v>3344</v>
      </c>
      <c r="D276" s="154" t="s">
        <v>1010</v>
      </c>
      <c r="E276" s="154" t="s">
        <v>5354</v>
      </c>
      <c r="F276" s="153">
        <v>45174</v>
      </c>
      <c r="G276" s="153">
        <v>43936</v>
      </c>
      <c r="H276" s="155">
        <v>25000</v>
      </c>
      <c r="I276" s="155">
        <v>34643.160000000003</v>
      </c>
      <c r="J276" s="154" t="s">
        <v>5900</v>
      </c>
      <c r="K276" s="154" t="s">
        <v>5901</v>
      </c>
    </row>
    <row r="277" spans="1:11" ht="65.25" customHeight="1">
      <c r="A277" s="152">
        <v>276</v>
      </c>
      <c r="B277" s="156">
        <v>45159</v>
      </c>
      <c r="C277" s="157" t="s">
        <v>1719</v>
      </c>
      <c r="D277" s="157" t="s">
        <v>45</v>
      </c>
      <c r="E277" s="157" t="s">
        <v>6649</v>
      </c>
      <c r="F277" s="156">
        <v>45174</v>
      </c>
      <c r="G277" s="156">
        <v>45128</v>
      </c>
      <c r="H277" s="158">
        <v>49300</v>
      </c>
      <c r="I277" s="158">
        <v>300000</v>
      </c>
      <c r="J277" s="157" t="s">
        <v>4557</v>
      </c>
      <c r="K277" s="157" t="s">
        <v>5901</v>
      </c>
    </row>
    <row r="278" spans="1:11" ht="65.25" customHeight="1">
      <c r="A278" s="152">
        <v>277</v>
      </c>
      <c r="B278" s="153">
        <v>45159</v>
      </c>
      <c r="C278" s="154" t="s">
        <v>741</v>
      </c>
      <c r="D278" s="154" t="s">
        <v>192</v>
      </c>
      <c r="E278" s="154" t="s">
        <v>6650</v>
      </c>
      <c r="F278" s="153">
        <v>45174</v>
      </c>
      <c r="G278" s="153">
        <v>45108</v>
      </c>
      <c r="H278" s="155">
        <v>25000</v>
      </c>
      <c r="I278" s="155">
        <v>1063040</v>
      </c>
      <c r="J278" s="154" t="s">
        <v>4557</v>
      </c>
      <c r="K278" s="154" t="s">
        <v>5901</v>
      </c>
    </row>
    <row r="279" spans="1:11" ht="65.25" customHeight="1">
      <c r="A279" s="152">
        <v>278</v>
      </c>
      <c r="B279" s="156">
        <v>45159</v>
      </c>
      <c r="C279" s="157" t="s">
        <v>3694</v>
      </c>
      <c r="D279" s="157" t="s">
        <v>3495</v>
      </c>
      <c r="E279" s="157" t="s">
        <v>6651</v>
      </c>
      <c r="F279" s="156">
        <v>45174</v>
      </c>
      <c r="G279" s="156">
        <v>44743</v>
      </c>
      <c r="H279" s="158">
        <v>33681.089999999997</v>
      </c>
      <c r="I279" s="158">
        <v>33681.089999999997</v>
      </c>
      <c r="J279" s="157" t="s">
        <v>5900</v>
      </c>
      <c r="K279" s="157" t="s">
        <v>5901</v>
      </c>
    </row>
    <row r="280" spans="1:11" ht="65.25" customHeight="1">
      <c r="A280" s="152">
        <v>279</v>
      </c>
      <c r="B280" s="153">
        <v>45159</v>
      </c>
      <c r="C280" s="154" t="s">
        <v>231</v>
      </c>
      <c r="D280" s="154" t="s">
        <v>3214</v>
      </c>
      <c r="E280" s="154" t="s">
        <v>6652</v>
      </c>
      <c r="F280" s="153">
        <v>45174</v>
      </c>
      <c r="G280" s="153">
        <v>45096</v>
      </c>
      <c r="H280" s="155">
        <v>25000</v>
      </c>
      <c r="I280" s="155">
        <v>29000</v>
      </c>
      <c r="J280" s="154" t="s">
        <v>5900</v>
      </c>
      <c r="K280" s="154" t="s">
        <v>5901</v>
      </c>
    </row>
    <row r="281" spans="1:11" ht="65.25" customHeight="1">
      <c r="A281" s="152">
        <v>280</v>
      </c>
      <c r="B281" s="156">
        <v>45159</v>
      </c>
      <c r="C281" s="157" t="s">
        <v>231</v>
      </c>
      <c r="D281" s="157" t="s">
        <v>6653</v>
      </c>
      <c r="E281" s="157" t="s">
        <v>6654</v>
      </c>
      <c r="F281" s="156">
        <v>45174</v>
      </c>
      <c r="G281" s="156">
        <v>45105</v>
      </c>
      <c r="H281" s="158">
        <v>25000</v>
      </c>
      <c r="I281" s="158">
        <v>28910</v>
      </c>
      <c r="J281" s="157" t="s">
        <v>5900</v>
      </c>
      <c r="K281" s="157" t="s">
        <v>5901</v>
      </c>
    </row>
    <row r="282" spans="1:11" ht="65.25" customHeight="1">
      <c r="A282" s="152">
        <v>281</v>
      </c>
      <c r="B282" s="153">
        <v>45159</v>
      </c>
      <c r="C282" s="154" t="s">
        <v>1890</v>
      </c>
      <c r="D282" s="154" t="s">
        <v>6655</v>
      </c>
      <c r="E282" s="154" t="s">
        <v>6656</v>
      </c>
      <c r="F282" s="153">
        <v>45174</v>
      </c>
      <c r="G282" s="153">
        <v>45175</v>
      </c>
      <c r="H282" s="155">
        <v>35000</v>
      </c>
      <c r="I282" s="155">
        <v>35000</v>
      </c>
      <c r="J282" s="154" t="s">
        <v>5906</v>
      </c>
      <c r="K282" s="154" t="s">
        <v>5901</v>
      </c>
    </row>
    <row r="283" spans="1:11" ht="65.25" customHeight="1">
      <c r="A283" s="152">
        <v>282</v>
      </c>
      <c r="B283" s="156">
        <v>45159</v>
      </c>
      <c r="C283" s="157" t="s">
        <v>12</v>
      </c>
      <c r="D283" s="157" t="s">
        <v>5115</v>
      </c>
      <c r="E283" s="157" t="s">
        <v>460</v>
      </c>
      <c r="F283" s="156">
        <v>45174</v>
      </c>
      <c r="G283" s="156">
        <v>45096</v>
      </c>
      <c r="H283" s="158">
        <v>25000</v>
      </c>
      <c r="I283" s="158">
        <v>30000</v>
      </c>
      <c r="J283" s="157" t="s">
        <v>5900</v>
      </c>
      <c r="K283" s="157" t="s">
        <v>5901</v>
      </c>
    </row>
    <row r="284" spans="1:11" ht="65.25" customHeight="1">
      <c r="A284" s="152">
        <v>283</v>
      </c>
      <c r="B284" s="153">
        <v>45159</v>
      </c>
      <c r="C284" s="154" t="s">
        <v>4375</v>
      </c>
      <c r="D284" s="154" t="s">
        <v>6657</v>
      </c>
      <c r="E284" s="154" t="s">
        <v>6658</v>
      </c>
      <c r="F284" s="153">
        <v>45174</v>
      </c>
      <c r="G284" s="153">
        <v>44802</v>
      </c>
      <c r="H284" s="155">
        <v>25137.200000000001</v>
      </c>
      <c r="I284" s="155">
        <v>25137.200000000001</v>
      </c>
      <c r="J284" s="154" t="s">
        <v>5900</v>
      </c>
      <c r="K284" s="154" t="s">
        <v>5901</v>
      </c>
    </row>
    <row r="285" spans="1:11" ht="65.25" customHeight="1">
      <c r="A285" s="152">
        <v>284</v>
      </c>
      <c r="B285" s="156">
        <v>45159</v>
      </c>
      <c r="C285" s="157" t="s">
        <v>4375</v>
      </c>
      <c r="D285" s="157" t="s">
        <v>6659</v>
      </c>
      <c r="E285" s="157" t="s">
        <v>6660</v>
      </c>
      <c r="F285" s="156">
        <v>45174</v>
      </c>
      <c r="G285" s="156">
        <v>44802</v>
      </c>
      <c r="H285" s="158">
        <v>26025</v>
      </c>
      <c r="I285" s="158">
        <v>26025</v>
      </c>
      <c r="J285" s="157" t="s">
        <v>5900</v>
      </c>
      <c r="K285" s="157" t="s">
        <v>5901</v>
      </c>
    </row>
    <row r="286" spans="1:11" ht="65.25" customHeight="1">
      <c r="A286" s="152">
        <v>285</v>
      </c>
      <c r="B286" s="153">
        <v>45159</v>
      </c>
      <c r="C286" s="154" t="s">
        <v>4375</v>
      </c>
      <c r="D286" s="154" t="s">
        <v>5216</v>
      </c>
      <c r="E286" s="154" t="s">
        <v>6661</v>
      </c>
      <c r="F286" s="153">
        <v>45174</v>
      </c>
      <c r="G286" s="153">
        <v>44802</v>
      </c>
      <c r="H286" s="155">
        <v>85877</v>
      </c>
      <c r="I286" s="155">
        <v>85877</v>
      </c>
      <c r="J286" s="154" t="s">
        <v>5900</v>
      </c>
      <c r="K286" s="154" t="s">
        <v>5901</v>
      </c>
    </row>
    <row r="287" spans="1:11" ht="65.25" customHeight="1">
      <c r="A287" s="152">
        <v>286</v>
      </c>
      <c r="B287" s="156">
        <v>45159</v>
      </c>
      <c r="C287" s="157" t="s">
        <v>3694</v>
      </c>
      <c r="D287" s="157" t="s">
        <v>5296</v>
      </c>
      <c r="E287" s="157" t="s">
        <v>3704</v>
      </c>
      <c r="F287" s="156">
        <v>45174</v>
      </c>
      <c r="G287" s="156">
        <v>44805</v>
      </c>
      <c r="H287" s="158">
        <v>321740.06</v>
      </c>
      <c r="I287" s="158">
        <v>321740.06</v>
      </c>
      <c r="J287" s="157" t="s">
        <v>5910</v>
      </c>
      <c r="K287" s="157" t="s">
        <v>5901</v>
      </c>
    </row>
    <row r="288" spans="1:11" ht="65.25" customHeight="1">
      <c r="A288" s="152">
        <v>287</v>
      </c>
      <c r="B288" s="153">
        <v>45159</v>
      </c>
      <c r="C288" s="154" t="s">
        <v>3694</v>
      </c>
      <c r="D288" s="154" t="s">
        <v>3717</v>
      </c>
      <c r="E288" s="154" t="s">
        <v>6662</v>
      </c>
      <c r="F288" s="153">
        <v>45174</v>
      </c>
      <c r="G288" s="153">
        <v>44800</v>
      </c>
      <c r="H288" s="155">
        <v>25000</v>
      </c>
      <c r="I288" s="155">
        <v>62895</v>
      </c>
      <c r="J288" s="154" t="s">
        <v>5910</v>
      </c>
      <c r="K288" s="154" t="s">
        <v>5901</v>
      </c>
    </row>
    <row r="289" spans="1:11" ht="65.25" customHeight="1">
      <c r="A289" s="152">
        <v>288</v>
      </c>
      <c r="B289" s="156">
        <v>45159</v>
      </c>
      <c r="C289" s="157" t="s">
        <v>1719</v>
      </c>
      <c r="D289" s="157" t="s">
        <v>6051</v>
      </c>
      <c r="E289" s="157" t="s">
        <v>6663</v>
      </c>
      <c r="F289" s="156">
        <v>45174</v>
      </c>
      <c r="G289" s="156">
        <v>45138</v>
      </c>
      <c r="H289" s="158">
        <v>38000</v>
      </c>
      <c r="I289" s="158">
        <v>38000</v>
      </c>
      <c r="J289" s="157" t="s">
        <v>5902</v>
      </c>
      <c r="K289" s="157" t="s">
        <v>5901</v>
      </c>
    </row>
    <row r="290" spans="1:11" ht="65.25" customHeight="1">
      <c r="A290" s="152">
        <v>289</v>
      </c>
      <c r="B290" s="153">
        <v>45159</v>
      </c>
      <c r="C290" s="154" t="s">
        <v>3828</v>
      </c>
      <c r="D290" s="154" t="s">
        <v>4948</v>
      </c>
      <c r="E290" s="154" t="s">
        <v>3538</v>
      </c>
      <c r="F290" s="153">
        <v>45174</v>
      </c>
      <c r="G290" s="153">
        <v>45167</v>
      </c>
      <c r="H290" s="155">
        <v>100000</v>
      </c>
      <c r="I290" s="155">
        <v>250000</v>
      </c>
      <c r="J290" s="154" t="s">
        <v>5910</v>
      </c>
      <c r="K290" s="154" t="s">
        <v>5901</v>
      </c>
    </row>
    <row r="291" spans="1:11" ht="65.25" customHeight="1">
      <c r="A291" s="152">
        <v>290</v>
      </c>
      <c r="B291" s="156">
        <v>45160</v>
      </c>
      <c r="C291" s="157" t="s">
        <v>4154</v>
      </c>
      <c r="D291" s="157" t="s">
        <v>5119</v>
      </c>
      <c r="E291" s="157" t="s">
        <v>6664</v>
      </c>
      <c r="F291" s="156">
        <v>45175</v>
      </c>
      <c r="G291" s="156">
        <v>44743</v>
      </c>
      <c r="H291" s="158">
        <v>27431.68</v>
      </c>
      <c r="I291" s="158">
        <v>27431.68</v>
      </c>
      <c r="J291" s="157" t="s">
        <v>5900</v>
      </c>
      <c r="K291" s="157" t="s">
        <v>5901</v>
      </c>
    </row>
    <row r="292" spans="1:11" ht="65.25" customHeight="1">
      <c r="A292" s="152">
        <v>291</v>
      </c>
      <c r="B292" s="153">
        <v>45160</v>
      </c>
      <c r="C292" s="154" t="s">
        <v>2447</v>
      </c>
      <c r="D292" s="154" t="s">
        <v>2520</v>
      </c>
      <c r="E292" s="154" t="s">
        <v>2521</v>
      </c>
      <c r="F292" s="153">
        <v>45175</v>
      </c>
      <c r="G292" s="153">
        <v>45200</v>
      </c>
      <c r="H292" s="155">
        <v>40000</v>
      </c>
      <c r="I292" s="155">
        <v>60000</v>
      </c>
      <c r="J292" s="154" t="s">
        <v>5910</v>
      </c>
      <c r="K292" s="154" t="s">
        <v>5901</v>
      </c>
    </row>
    <row r="293" spans="1:11" ht="65.25" customHeight="1">
      <c r="A293" s="152">
        <v>292</v>
      </c>
      <c r="B293" s="156">
        <v>45160</v>
      </c>
      <c r="C293" s="157" t="s">
        <v>3933</v>
      </c>
      <c r="D293" s="157" t="s">
        <v>434</v>
      </c>
      <c r="E293" s="157" t="s">
        <v>6665</v>
      </c>
      <c r="F293" s="156">
        <v>45175</v>
      </c>
      <c r="G293" s="156">
        <v>44743</v>
      </c>
      <c r="H293" s="158">
        <v>25000</v>
      </c>
      <c r="I293" s="158">
        <v>26860</v>
      </c>
      <c r="J293" s="157" t="s">
        <v>5935</v>
      </c>
      <c r="K293" s="157" t="s">
        <v>5901</v>
      </c>
    </row>
    <row r="294" spans="1:11" ht="65.25" customHeight="1">
      <c r="A294" s="152">
        <v>293</v>
      </c>
      <c r="B294" s="153">
        <v>45160</v>
      </c>
      <c r="C294" s="154" t="s">
        <v>3242</v>
      </c>
      <c r="D294" s="154" t="s">
        <v>123</v>
      </c>
      <c r="E294" s="154" t="s">
        <v>124</v>
      </c>
      <c r="F294" s="153">
        <v>45175</v>
      </c>
      <c r="G294" s="153">
        <v>44970</v>
      </c>
      <c r="H294" s="155">
        <v>25000</v>
      </c>
      <c r="I294" s="155">
        <v>200000</v>
      </c>
      <c r="J294" s="154" t="s">
        <v>5921</v>
      </c>
      <c r="K294" s="154" t="s">
        <v>5901</v>
      </c>
    </row>
    <row r="295" spans="1:11" ht="65.25" customHeight="1">
      <c r="A295" s="152">
        <v>294</v>
      </c>
      <c r="B295" s="156">
        <v>45160</v>
      </c>
      <c r="C295" s="157" t="s">
        <v>3562</v>
      </c>
      <c r="D295" s="157" t="s">
        <v>3604</v>
      </c>
      <c r="E295" s="157" t="s">
        <v>6666</v>
      </c>
      <c r="F295" s="156">
        <v>45175</v>
      </c>
      <c r="G295" s="156">
        <v>44774</v>
      </c>
      <c r="H295" s="158">
        <v>26000</v>
      </c>
      <c r="I295" s="158">
        <v>2600</v>
      </c>
      <c r="J295" s="157" t="s">
        <v>5900</v>
      </c>
      <c r="K295" s="157" t="s">
        <v>5901</v>
      </c>
    </row>
    <row r="296" spans="1:11" ht="65.25" customHeight="1">
      <c r="A296" s="152">
        <v>295</v>
      </c>
      <c r="B296" s="153">
        <v>45160</v>
      </c>
      <c r="C296" s="154" t="s">
        <v>1400</v>
      </c>
      <c r="D296" s="154" t="s">
        <v>1852</v>
      </c>
      <c r="E296" s="154" t="s">
        <v>6536</v>
      </c>
      <c r="F296" s="153">
        <v>45175</v>
      </c>
      <c r="G296" s="153">
        <v>44750</v>
      </c>
      <c r="H296" s="155">
        <v>25000</v>
      </c>
      <c r="I296" s="155">
        <v>100000</v>
      </c>
      <c r="J296" s="154" t="s">
        <v>5900</v>
      </c>
      <c r="K296" s="154" t="s">
        <v>5901</v>
      </c>
    </row>
    <row r="297" spans="1:11" ht="65.25" customHeight="1">
      <c r="A297" s="152">
        <v>296</v>
      </c>
      <c r="B297" s="156">
        <v>45160</v>
      </c>
      <c r="C297" s="157" t="s">
        <v>3562</v>
      </c>
      <c r="D297" s="157" t="s">
        <v>6667</v>
      </c>
      <c r="E297" s="157" t="s">
        <v>6668</v>
      </c>
      <c r="F297" s="156">
        <v>45175</v>
      </c>
      <c r="G297" s="156">
        <v>44774</v>
      </c>
      <c r="H297" s="158">
        <v>28000</v>
      </c>
      <c r="I297" s="158">
        <v>28</v>
      </c>
      <c r="J297" s="157" t="s">
        <v>5900</v>
      </c>
      <c r="K297" s="157" t="s">
        <v>5901</v>
      </c>
    </row>
    <row r="298" spans="1:11" ht="65.25" customHeight="1">
      <c r="A298" s="152">
        <v>297</v>
      </c>
      <c r="B298" s="153">
        <v>45160</v>
      </c>
      <c r="C298" s="154" t="s">
        <v>3562</v>
      </c>
      <c r="D298" s="154" t="s">
        <v>3620</v>
      </c>
      <c r="E298" s="154" t="s">
        <v>6669</v>
      </c>
      <c r="F298" s="153">
        <v>45175</v>
      </c>
      <c r="G298" s="153">
        <v>44774</v>
      </c>
      <c r="H298" s="155">
        <v>38000</v>
      </c>
      <c r="I298" s="155">
        <v>38000</v>
      </c>
      <c r="J298" s="154" t="s">
        <v>5900</v>
      </c>
      <c r="K298" s="154" t="s">
        <v>5901</v>
      </c>
    </row>
    <row r="299" spans="1:11" ht="65.25" customHeight="1">
      <c r="A299" s="152">
        <v>298</v>
      </c>
      <c r="B299" s="156">
        <v>45160</v>
      </c>
      <c r="C299" s="157" t="s">
        <v>3562</v>
      </c>
      <c r="D299" s="157" t="s">
        <v>6107</v>
      </c>
      <c r="E299" s="157" t="s">
        <v>6668</v>
      </c>
      <c r="F299" s="156">
        <v>45175</v>
      </c>
      <c r="G299" s="156">
        <v>44774</v>
      </c>
      <c r="H299" s="158">
        <v>56000</v>
      </c>
      <c r="I299" s="158">
        <v>56000</v>
      </c>
      <c r="J299" s="157" t="s">
        <v>5900</v>
      </c>
      <c r="K299" s="157" t="s">
        <v>5901</v>
      </c>
    </row>
    <row r="300" spans="1:11" ht="65.25" customHeight="1">
      <c r="A300" s="152">
        <v>299</v>
      </c>
      <c r="B300" s="153">
        <v>45160</v>
      </c>
      <c r="C300" s="154" t="s">
        <v>2332</v>
      </c>
      <c r="D300" s="154" t="s">
        <v>1574</v>
      </c>
      <c r="E300" s="154" t="s">
        <v>6670</v>
      </c>
      <c r="F300" s="153">
        <v>45175</v>
      </c>
      <c r="G300" s="153">
        <v>44798</v>
      </c>
      <c r="H300" s="155">
        <v>25000</v>
      </c>
      <c r="I300" s="155">
        <v>35409</v>
      </c>
      <c r="J300" s="154" t="s">
        <v>5906</v>
      </c>
      <c r="K300" s="154" t="s">
        <v>5901</v>
      </c>
    </row>
    <row r="301" spans="1:11" ht="65.25" customHeight="1">
      <c r="A301" s="152">
        <v>300</v>
      </c>
      <c r="B301" s="156">
        <v>45161</v>
      </c>
      <c r="C301" s="157" t="s">
        <v>2703</v>
      </c>
      <c r="D301" s="157" t="s">
        <v>1942</v>
      </c>
      <c r="E301" s="157" t="s">
        <v>6671</v>
      </c>
      <c r="F301" s="156">
        <v>45176</v>
      </c>
      <c r="G301" s="156">
        <v>45176</v>
      </c>
      <c r="H301" s="158">
        <v>28000</v>
      </c>
      <c r="I301" s="158">
        <v>28000</v>
      </c>
      <c r="J301" s="157" t="s">
        <v>5902</v>
      </c>
      <c r="K301" s="157" t="s">
        <v>5901</v>
      </c>
    </row>
    <row r="302" spans="1:11" ht="65.25" customHeight="1">
      <c r="A302" s="152">
        <v>301</v>
      </c>
      <c r="B302" s="153">
        <v>45161</v>
      </c>
      <c r="C302" s="154" t="s">
        <v>2386</v>
      </c>
      <c r="D302" s="154" t="s">
        <v>903</v>
      </c>
      <c r="E302" s="154" t="s">
        <v>6621</v>
      </c>
      <c r="F302" s="153">
        <v>45176</v>
      </c>
      <c r="G302" s="153">
        <v>44743</v>
      </c>
      <c r="H302" s="155">
        <v>150000</v>
      </c>
      <c r="I302" s="155">
        <v>200000</v>
      </c>
      <c r="J302" s="154" t="s">
        <v>5910</v>
      </c>
      <c r="K302" s="154" t="s">
        <v>5901</v>
      </c>
    </row>
    <row r="303" spans="1:11" ht="65.25" customHeight="1">
      <c r="A303" s="152">
        <v>302</v>
      </c>
      <c r="B303" s="156">
        <v>45161</v>
      </c>
      <c r="C303" s="157" t="s">
        <v>2386</v>
      </c>
      <c r="D303" s="157" t="s">
        <v>76</v>
      </c>
      <c r="E303" s="157" t="s">
        <v>1030</v>
      </c>
      <c r="F303" s="156">
        <v>45176</v>
      </c>
      <c r="G303" s="156">
        <v>44743</v>
      </c>
      <c r="H303" s="158">
        <v>73200</v>
      </c>
      <c r="I303" s="158">
        <v>85000</v>
      </c>
      <c r="J303" s="157" t="s">
        <v>5910</v>
      </c>
      <c r="K303" s="157" t="s">
        <v>5901</v>
      </c>
    </row>
    <row r="304" spans="1:11" ht="65.25" customHeight="1">
      <c r="A304" s="152">
        <v>303</v>
      </c>
      <c r="B304" s="153">
        <v>45161</v>
      </c>
      <c r="C304" s="154" t="s">
        <v>2386</v>
      </c>
      <c r="D304" s="154" t="s">
        <v>192</v>
      </c>
      <c r="E304" s="154" t="s">
        <v>6619</v>
      </c>
      <c r="F304" s="153">
        <v>45176</v>
      </c>
      <c r="G304" s="153">
        <v>44774</v>
      </c>
      <c r="H304" s="155">
        <v>120463.38</v>
      </c>
      <c r="I304" s="155">
        <v>160000</v>
      </c>
      <c r="J304" s="154" t="s">
        <v>5910</v>
      </c>
      <c r="K304" s="154" t="s">
        <v>5901</v>
      </c>
    </row>
    <row r="305" spans="1:11" ht="65.25" customHeight="1">
      <c r="A305" s="152">
        <v>304</v>
      </c>
      <c r="B305" s="156">
        <v>45161</v>
      </c>
      <c r="C305" s="157" t="s">
        <v>2386</v>
      </c>
      <c r="D305" s="157" t="s">
        <v>256</v>
      </c>
      <c r="E305" s="157" t="s">
        <v>2391</v>
      </c>
      <c r="F305" s="156">
        <v>45176</v>
      </c>
      <c r="G305" s="156">
        <v>44835</v>
      </c>
      <c r="H305" s="158">
        <v>120000</v>
      </c>
      <c r="I305" s="158">
        <v>240000</v>
      </c>
      <c r="J305" s="157" t="s">
        <v>5910</v>
      </c>
      <c r="K305" s="157" t="s">
        <v>5901</v>
      </c>
    </row>
    <row r="306" spans="1:11" ht="65.25" customHeight="1">
      <c r="A306" s="152">
        <v>305</v>
      </c>
      <c r="B306" s="153">
        <v>45161</v>
      </c>
      <c r="C306" s="154" t="s">
        <v>2386</v>
      </c>
      <c r="D306" s="154" t="s">
        <v>765</v>
      </c>
      <c r="E306" s="154" t="s">
        <v>120</v>
      </c>
      <c r="F306" s="153">
        <v>45176</v>
      </c>
      <c r="G306" s="153">
        <v>44774</v>
      </c>
      <c r="H306" s="155">
        <v>175000</v>
      </c>
      <c r="I306" s="155">
        <v>300000</v>
      </c>
      <c r="J306" s="154" t="s">
        <v>5910</v>
      </c>
      <c r="K306" s="154" t="s">
        <v>5901</v>
      </c>
    </row>
    <row r="307" spans="1:11" ht="65.25" customHeight="1">
      <c r="A307" s="152">
        <v>306</v>
      </c>
      <c r="B307" s="156">
        <v>45161</v>
      </c>
      <c r="C307" s="157" t="s">
        <v>2386</v>
      </c>
      <c r="D307" s="157" t="s">
        <v>6620</v>
      </c>
      <c r="E307" s="157" t="s">
        <v>78</v>
      </c>
      <c r="F307" s="156">
        <v>45176</v>
      </c>
      <c r="G307" s="156">
        <v>44782</v>
      </c>
      <c r="H307" s="158">
        <v>84686.399999999994</v>
      </c>
      <c r="I307" s="158">
        <v>100000</v>
      </c>
      <c r="J307" s="157" t="s">
        <v>5910</v>
      </c>
      <c r="K307" s="157" t="s">
        <v>5901</v>
      </c>
    </row>
    <row r="308" spans="1:11" ht="65.25" customHeight="1">
      <c r="A308" s="152">
        <v>307</v>
      </c>
      <c r="B308" s="153">
        <v>45161</v>
      </c>
      <c r="C308" s="154" t="s">
        <v>2386</v>
      </c>
      <c r="D308" s="154" t="s">
        <v>2389</v>
      </c>
      <c r="E308" s="154" t="s">
        <v>1611</v>
      </c>
      <c r="F308" s="153">
        <v>45176</v>
      </c>
      <c r="G308" s="153">
        <v>44795</v>
      </c>
      <c r="H308" s="155">
        <v>69300</v>
      </c>
      <c r="I308" s="155">
        <v>85000</v>
      </c>
      <c r="J308" s="154" t="s">
        <v>5910</v>
      </c>
      <c r="K308" s="154" t="s">
        <v>5901</v>
      </c>
    </row>
    <row r="309" spans="1:11" ht="65.25" customHeight="1">
      <c r="A309" s="152">
        <v>308</v>
      </c>
      <c r="B309" s="156">
        <v>45161</v>
      </c>
      <c r="C309" s="157" t="s">
        <v>91</v>
      </c>
      <c r="D309" s="157" t="s">
        <v>6672</v>
      </c>
      <c r="E309" s="157" t="s">
        <v>6673</v>
      </c>
      <c r="F309" s="156">
        <v>45176</v>
      </c>
      <c r="G309" s="156">
        <v>44378</v>
      </c>
      <c r="H309" s="158">
        <v>30735</v>
      </c>
      <c r="I309" s="158">
        <v>40000</v>
      </c>
      <c r="J309" s="157" t="s">
        <v>5921</v>
      </c>
      <c r="K309" s="157" t="s">
        <v>5901</v>
      </c>
    </row>
    <row r="310" spans="1:11" ht="65.25" customHeight="1">
      <c r="A310" s="152">
        <v>309</v>
      </c>
      <c r="B310" s="153">
        <v>45161</v>
      </c>
      <c r="C310" s="154" t="s">
        <v>1535</v>
      </c>
      <c r="D310" s="154" t="s">
        <v>5216</v>
      </c>
      <c r="E310" s="154" t="s">
        <v>120</v>
      </c>
      <c r="F310" s="153">
        <v>45176</v>
      </c>
      <c r="G310" s="153">
        <v>45177</v>
      </c>
      <c r="H310" s="155">
        <v>25000</v>
      </c>
      <c r="I310" s="155">
        <v>95000</v>
      </c>
      <c r="J310" s="154" t="s">
        <v>5910</v>
      </c>
      <c r="K310" s="154" t="s">
        <v>5901</v>
      </c>
    </row>
    <row r="311" spans="1:11" ht="65.25" customHeight="1">
      <c r="A311" s="152">
        <v>310</v>
      </c>
      <c r="B311" s="156">
        <v>45161</v>
      </c>
      <c r="C311" s="157" t="s">
        <v>1535</v>
      </c>
      <c r="D311" s="157" t="s">
        <v>5026</v>
      </c>
      <c r="E311" s="157" t="s">
        <v>120</v>
      </c>
      <c r="F311" s="156">
        <v>45176</v>
      </c>
      <c r="G311" s="156">
        <v>44939</v>
      </c>
      <c r="H311" s="158">
        <v>25000</v>
      </c>
      <c r="I311" s="158">
        <v>60000</v>
      </c>
      <c r="J311" s="157" t="s">
        <v>5900</v>
      </c>
      <c r="K311" s="157" t="s">
        <v>5901</v>
      </c>
    </row>
    <row r="312" spans="1:11" ht="65.25" customHeight="1">
      <c r="A312" s="152">
        <v>311</v>
      </c>
      <c r="B312" s="153">
        <v>45161</v>
      </c>
      <c r="C312" s="154" t="s">
        <v>1535</v>
      </c>
      <c r="D312" s="154" t="s">
        <v>3715</v>
      </c>
      <c r="E312" s="154" t="s">
        <v>6674</v>
      </c>
      <c r="F312" s="153">
        <v>45176</v>
      </c>
      <c r="G312" s="153">
        <v>44743</v>
      </c>
      <c r="H312" s="155">
        <v>25000</v>
      </c>
      <c r="I312" s="155">
        <v>55000</v>
      </c>
      <c r="J312" s="154" t="s">
        <v>5900</v>
      </c>
      <c r="K312" s="154" t="s">
        <v>5901</v>
      </c>
    </row>
    <row r="313" spans="1:11" ht="65.25" customHeight="1">
      <c r="A313" s="152">
        <v>312</v>
      </c>
      <c r="B313" s="156">
        <v>45161</v>
      </c>
      <c r="C313" s="157" t="s">
        <v>12</v>
      </c>
      <c r="D313" s="157" t="s">
        <v>6675</v>
      </c>
      <c r="E313" s="157" t="s">
        <v>6676</v>
      </c>
      <c r="F313" s="156">
        <v>45176</v>
      </c>
      <c r="G313" s="156">
        <v>44818</v>
      </c>
      <c r="H313" s="158">
        <v>25000</v>
      </c>
      <c r="I313" s="158">
        <v>37500</v>
      </c>
      <c r="J313" s="157" t="s">
        <v>5900</v>
      </c>
      <c r="K313" s="157" t="s">
        <v>5901</v>
      </c>
    </row>
    <row r="314" spans="1:11" ht="65.25" customHeight="1">
      <c r="A314" s="152">
        <v>313</v>
      </c>
      <c r="B314" s="153">
        <v>45161</v>
      </c>
      <c r="C314" s="154" t="s">
        <v>12</v>
      </c>
      <c r="D314" s="154" t="s">
        <v>6677</v>
      </c>
      <c r="E314" s="154" t="s">
        <v>159</v>
      </c>
      <c r="F314" s="153">
        <v>45176</v>
      </c>
      <c r="G314" s="153">
        <v>45107</v>
      </c>
      <c r="H314" s="155">
        <v>25000</v>
      </c>
      <c r="I314" s="155">
        <v>30000</v>
      </c>
      <c r="J314" s="154" t="s">
        <v>5902</v>
      </c>
      <c r="K314" s="154" t="s">
        <v>5901</v>
      </c>
    </row>
    <row r="315" spans="1:11" ht="65.25" customHeight="1">
      <c r="A315" s="152">
        <v>314</v>
      </c>
      <c r="B315" s="156">
        <v>45161</v>
      </c>
      <c r="C315" s="157" t="s">
        <v>12</v>
      </c>
      <c r="D315" s="157" t="s">
        <v>6678</v>
      </c>
      <c r="E315" s="157" t="s">
        <v>6679</v>
      </c>
      <c r="F315" s="156">
        <v>45176</v>
      </c>
      <c r="G315" s="156">
        <v>45107</v>
      </c>
      <c r="H315" s="158">
        <v>25000</v>
      </c>
      <c r="I315" s="158">
        <v>40000</v>
      </c>
      <c r="J315" s="157" t="s">
        <v>5902</v>
      </c>
      <c r="K315" s="157" t="s">
        <v>5901</v>
      </c>
    </row>
    <row r="316" spans="1:11" ht="65.25" customHeight="1">
      <c r="A316" s="152">
        <v>315</v>
      </c>
      <c r="B316" s="153">
        <v>45161</v>
      </c>
      <c r="C316" s="154" t="s">
        <v>12</v>
      </c>
      <c r="D316" s="154" t="s">
        <v>589</v>
      </c>
      <c r="E316" s="154" t="s">
        <v>6679</v>
      </c>
      <c r="F316" s="153">
        <v>45176</v>
      </c>
      <c r="G316" s="153">
        <v>45107</v>
      </c>
      <c r="H316" s="155">
        <v>25000</v>
      </c>
      <c r="I316" s="155">
        <v>40000</v>
      </c>
      <c r="J316" s="154" t="s">
        <v>5902</v>
      </c>
      <c r="K316" s="154" t="s">
        <v>5901</v>
      </c>
    </row>
    <row r="317" spans="1:11" ht="65.25" customHeight="1">
      <c r="A317" s="152">
        <v>316</v>
      </c>
      <c r="B317" s="156">
        <v>45161</v>
      </c>
      <c r="C317" s="157" t="s">
        <v>3258</v>
      </c>
      <c r="D317" s="157" t="s">
        <v>55</v>
      </c>
      <c r="E317" s="157" t="s">
        <v>56</v>
      </c>
      <c r="F317" s="156">
        <v>45176</v>
      </c>
      <c r="G317" s="156">
        <v>45170</v>
      </c>
      <c r="H317" s="158">
        <v>32000</v>
      </c>
      <c r="I317" s="158">
        <v>37000</v>
      </c>
      <c r="J317" s="157" t="s">
        <v>5902</v>
      </c>
      <c r="K317" s="157" t="s">
        <v>5901</v>
      </c>
    </row>
    <row r="318" spans="1:11" ht="65.25" customHeight="1">
      <c r="A318" s="152">
        <v>317</v>
      </c>
      <c r="B318" s="153">
        <v>45161</v>
      </c>
      <c r="C318" s="154" t="s">
        <v>3258</v>
      </c>
      <c r="D318" s="154" t="s">
        <v>5119</v>
      </c>
      <c r="E318" s="154" t="s">
        <v>5493</v>
      </c>
      <c r="F318" s="153">
        <v>45176</v>
      </c>
      <c r="G318" s="153">
        <v>45170</v>
      </c>
      <c r="H318" s="155">
        <v>57000</v>
      </c>
      <c r="I318" s="155">
        <v>63000</v>
      </c>
      <c r="J318" s="154" t="s">
        <v>5902</v>
      </c>
      <c r="K318" s="154" t="s">
        <v>5901</v>
      </c>
    </row>
    <row r="319" spans="1:11" ht="65.25" customHeight="1">
      <c r="A319" s="152">
        <v>318</v>
      </c>
      <c r="B319" s="156">
        <v>45161</v>
      </c>
      <c r="C319" s="157" t="s">
        <v>3258</v>
      </c>
      <c r="D319" s="157" t="s">
        <v>35</v>
      </c>
      <c r="E319" s="157" t="s">
        <v>6680</v>
      </c>
      <c r="F319" s="156">
        <v>45176</v>
      </c>
      <c r="G319" s="156">
        <v>45170</v>
      </c>
      <c r="H319" s="158">
        <v>80000</v>
      </c>
      <c r="I319" s="158">
        <v>95000</v>
      </c>
      <c r="J319" s="157" t="s">
        <v>5902</v>
      </c>
      <c r="K319" s="157" t="s">
        <v>5901</v>
      </c>
    </row>
    <row r="320" spans="1:11" ht="65.25" customHeight="1">
      <c r="A320" s="152">
        <v>319</v>
      </c>
      <c r="B320" s="153">
        <v>45161</v>
      </c>
      <c r="C320" s="154" t="s">
        <v>3874</v>
      </c>
      <c r="D320" s="154" t="s">
        <v>514</v>
      </c>
      <c r="E320" s="154" t="s">
        <v>6681</v>
      </c>
      <c r="F320" s="153">
        <v>45176</v>
      </c>
      <c r="G320" s="153">
        <v>44982</v>
      </c>
      <c r="H320" s="155">
        <v>25920</v>
      </c>
      <c r="I320" s="155">
        <v>25920</v>
      </c>
      <c r="J320" s="154" t="s">
        <v>5900</v>
      </c>
      <c r="K320" s="154" t="s">
        <v>5901</v>
      </c>
    </row>
    <row r="321" spans="1:11" ht="65.25" customHeight="1">
      <c r="A321" s="152">
        <v>320</v>
      </c>
      <c r="B321" s="156">
        <v>45161</v>
      </c>
      <c r="C321" s="157" t="s">
        <v>3874</v>
      </c>
      <c r="D321" s="157" t="s">
        <v>765</v>
      </c>
      <c r="E321" s="157" t="s">
        <v>6682</v>
      </c>
      <c r="F321" s="156">
        <v>45176</v>
      </c>
      <c r="G321" s="156">
        <v>44779</v>
      </c>
      <c r="H321" s="158">
        <v>45803.5</v>
      </c>
      <c r="I321" s="158">
        <v>45803.5</v>
      </c>
      <c r="J321" s="157" t="s">
        <v>5900</v>
      </c>
      <c r="K321" s="157" t="s">
        <v>5901</v>
      </c>
    </row>
    <row r="322" spans="1:11" ht="65.25" customHeight="1">
      <c r="A322" s="152">
        <v>321</v>
      </c>
      <c r="B322" s="153">
        <v>45161</v>
      </c>
      <c r="C322" s="154" t="s">
        <v>4306</v>
      </c>
      <c r="D322" s="154" t="s">
        <v>1513</v>
      </c>
      <c r="E322" s="154" t="s">
        <v>6683</v>
      </c>
      <c r="F322" s="153">
        <v>45176</v>
      </c>
      <c r="G322" s="153">
        <v>45139</v>
      </c>
      <c r="H322" s="155">
        <v>52000</v>
      </c>
      <c r="I322" s="155">
        <v>78000</v>
      </c>
      <c r="J322" s="154" t="s">
        <v>4557</v>
      </c>
      <c r="K322" s="154" t="s">
        <v>5901</v>
      </c>
    </row>
    <row r="323" spans="1:11" ht="65.25" customHeight="1">
      <c r="A323" s="152">
        <v>322</v>
      </c>
      <c r="B323" s="156">
        <v>45161</v>
      </c>
      <c r="C323" s="157" t="s">
        <v>4268</v>
      </c>
      <c r="D323" s="157" t="s">
        <v>1084</v>
      </c>
      <c r="E323" s="157" t="s">
        <v>1301</v>
      </c>
      <c r="F323" s="156">
        <v>45176</v>
      </c>
      <c r="G323" s="156">
        <v>45170</v>
      </c>
      <c r="H323" s="158">
        <v>225000</v>
      </c>
      <c r="I323" s="158">
        <v>300000</v>
      </c>
      <c r="J323" s="157" t="s">
        <v>5910</v>
      </c>
      <c r="K323" s="157" t="s">
        <v>5901</v>
      </c>
    </row>
    <row r="324" spans="1:11" ht="65.25" customHeight="1">
      <c r="A324" s="152">
        <v>323</v>
      </c>
      <c r="B324" s="153">
        <v>45161</v>
      </c>
      <c r="C324" s="154" t="s">
        <v>2635</v>
      </c>
      <c r="D324" s="154" t="s">
        <v>6684</v>
      </c>
      <c r="E324" s="154" t="s">
        <v>1091</v>
      </c>
      <c r="F324" s="153">
        <v>45176</v>
      </c>
      <c r="G324" s="153">
        <v>44960</v>
      </c>
      <c r="H324" s="155">
        <v>50000</v>
      </c>
      <c r="I324" s="155">
        <v>55000</v>
      </c>
      <c r="J324" s="154" t="s">
        <v>5904</v>
      </c>
      <c r="K324" s="154" t="s">
        <v>5901</v>
      </c>
    </row>
    <row r="325" spans="1:11" ht="65.25" customHeight="1">
      <c r="A325" s="152">
        <v>324</v>
      </c>
      <c r="B325" s="156">
        <v>45161</v>
      </c>
      <c r="C325" s="157" t="s">
        <v>387</v>
      </c>
      <c r="D325" s="157" t="s">
        <v>6685</v>
      </c>
      <c r="E325" s="157" t="s">
        <v>6686</v>
      </c>
      <c r="F325" s="156">
        <v>45176</v>
      </c>
      <c r="G325" s="156">
        <v>45160</v>
      </c>
      <c r="H325" s="158">
        <v>40000</v>
      </c>
      <c r="I325" s="158">
        <v>50000</v>
      </c>
      <c r="J325" s="157" t="s">
        <v>5904</v>
      </c>
      <c r="K325" s="157" t="s">
        <v>5901</v>
      </c>
    </row>
    <row r="326" spans="1:11" ht="65.25" customHeight="1">
      <c r="A326" s="152">
        <v>325</v>
      </c>
      <c r="B326" s="153">
        <v>45161</v>
      </c>
      <c r="C326" s="154" t="s">
        <v>2447</v>
      </c>
      <c r="D326" s="154" t="s">
        <v>4003</v>
      </c>
      <c r="E326" s="154" t="s">
        <v>6687</v>
      </c>
      <c r="F326" s="153">
        <v>45176</v>
      </c>
      <c r="G326" s="153">
        <v>44743</v>
      </c>
      <c r="H326" s="155">
        <v>33000</v>
      </c>
      <c r="I326" s="155">
        <v>265000</v>
      </c>
      <c r="J326" s="154" t="s">
        <v>5909</v>
      </c>
      <c r="K326" s="154" t="s">
        <v>5901</v>
      </c>
    </row>
    <row r="327" spans="1:11" ht="65.25" customHeight="1">
      <c r="A327" s="152">
        <v>326</v>
      </c>
      <c r="B327" s="156">
        <v>45161</v>
      </c>
      <c r="C327" s="157" t="s">
        <v>3874</v>
      </c>
      <c r="D327" s="157" t="s">
        <v>5420</v>
      </c>
      <c r="E327" s="157" t="s">
        <v>5421</v>
      </c>
      <c r="F327" s="156">
        <v>45176</v>
      </c>
      <c r="G327" s="156">
        <v>44779</v>
      </c>
      <c r="H327" s="158">
        <v>45803</v>
      </c>
      <c r="I327" s="158">
        <v>45803</v>
      </c>
      <c r="J327" s="157" t="s">
        <v>5900</v>
      </c>
      <c r="K327" s="157" t="s">
        <v>5901</v>
      </c>
    </row>
    <row r="328" spans="1:11" ht="65.25" customHeight="1">
      <c r="A328" s="152">
        <v>327</v>
      </c>
      <c r="B328" s="153">
        <v>45161</v>
      </c>
      <c r="C328" s="154" t="s">
        <v>79</v>
      </c>
      <c r="D328" s="154" t="s">
        <v>225</v>
      </c>
      <c r="E328" s="154" t="s">
        <v>120</v>
      </c>
      <c r="F328" s="153">
        <v>45176</v>
      </c>
      <c r="G328" s="153">
        <v>44816</v>
      </c>
      <c r="H328" s="155">
        <v>25000</v>
      </c>
      <c r="I328" s="155">
        <v>27000</v>
      </c>
      <c r="J328" s="154" t="s">
        <v>5900</v>
      </c>
      <c r="K328" s="154" t="s">
        <v>5901</v>
      </c>
    </row>
    <row r="329" spans="1:11" ht="65.25" customHeight="1">
      <c r="A329" s="152">
        <v>328</v>
      </c>
      <c r="B329" s="156">
        <v>45161</v>
      </c>
      <c r="C329" s="157" t="s">
        <v>4306</v>
      </c>
      <c r="D329" s="157" t="s">
        <v>6688</v>
      </c>
      <c r="E329" s="157" t="s">
        <v>6689</v>
      </c>
      <c r="F329" s="156">
        <v>45176</v>
      </c>
      <c r="G329" s="156">
        <v>45174</v>
      </c>
      <c r="H329" s="158">
        <v>46000</v>
      </c>
      <c r="I329" s="158">
        <v>52000</v>
      </c>
      <c r="J329" s="157" t="s">
        <v>4557</v>
      </c>
      <c r="K329" s="157" t="s">
        <v>5901</v>
      </c>
    </row>
    <row r="330" spans="1:11" ht="65.25" customHeight="1">
      <c r="A330" s="152">
        <v>329</v>
      </c>
      <c r="B330" s="153">
        <v>45161</v>
      </c>
      <c r="C330" s="154" t="s">
        <v>2447</v>
      </c>
      <c r="D330" s="154" t="s">
        <v>377</v>
      </c>
      <c r="E330" s="154" t="s">
        <v>6690</v>
      </c>
      <c r="F330" s="153">
        <v>45176</v>
      </c>
      <c r="G330" s="153">
        <v>44970</v>
      </c>
      <c r="H330" s="155">
        <v>31600</v>
      </c>
      <c r="I330" s="155">
        <v>31600</v>
      </c>
      <c r="J330" s="154" t="s">
        <v>5900</v>
      </c>
      <c r="K330" s="154" t="s">
        <v>5901</v>
      </c>
    </row>
    <row r="331" spans="1:11" ht="65.25" customHeight="1">
      <c r="A331" s="152">
        <v>330</v>
      </c>
      <c r="B331" s="156">
        <v>45161</v>
      </c>
      <c r="C331" s="157" t="s">
        <v>2447</v>
      </c>
      <c r="D331" s="157" t="s">
        <v>6691</v>
      </c>
      <c r="E331" s="157" t="s">
        <v>6692</v>
      </c>
      <c r="F331" s="156">
        <v>45176</v>
      </c>
      <c r="G331" s="156">
        <v>44988</v>
      </c>
      <c r="H331" s="158">
        <v>31766.79</v>
      </c>
      <c r="I331" s="158">
        <v>31766.79</v>
      </c>
      <c r="J331" s="157" t="s">
        <v>5902</v>
      </c>
      <c r="K331" s="157" t="s">
        <v>5901</v>
      </c>
    </row>
    <row r="332" spans="1:11" ht="65.25" customHeight="1">
      <c r="A332" s="152">
        <v>331</v>
      </c>
      <c r="B332" s="153">
        <v>45161</v>
      </c>
      <c r="C332" s="154" t="s">
        <v>2447</v>
      </c>
      <c r="D332" s="154" t="s">
        <v>5962</v>
      </c>
      <c r="E332" s="154" t="s">
        <v>6693</v>
      </c>
      <c r="F332" s="153">
        <v>45176</v>
      </c>
      <c r="G332" s="153">
        <v>44743</v>
      </c>
      <c r="H332" s="155">
        <v>33425.75</v>
      </c>
      <c r="I332" s="155">
        <v>33425.75</v>
      </c>
      <c r="J332" s="154" t="s">
        <v>5910</v>
      </c>
      <c r="K332" s="154" t="s">
        <v>5901</v>
      </c>
    </row>
    <row r="333" spans="1:11" ht="65.25" customHeight="1">
      <c r="A333" s="152">
        <v>332</v>
      </c>
      <c r="B333" s="156">
        <v>45161</v>
      </c>
      <c r="C333" s="157" t="s">
        <v>79</v>
      </c>
      <c r="D333" s="157" t="s">
        <v>6694</v>
      </c>
      <c r="E333" s="157" t="s">
        <v>6695</v>
      </c>
      <c r="F333" s="156">
        <v>45176</v>
      </c>
      <c r="G333" s="156">
        <v>44743</v>
      </c>
      <c r="H333" s="158">
        <v>25000</v>
      </c>
      <c r="I333" s="158">
        <v>36000</v>
      </c>
      <c r="J333" s="157" t="s">
        <v>5900</v>
      </c>
      <c r="K333" s="157" t="s">
        <v>5901</v>
      </c>
    </row>
    <row r="334" spans="1:11" ht="65.25" customHeight="1">
      <c r="A334" s="152">
        <v>333</v>
      </c>
      <c r="B334" s="153">
        <v>45161</v>
      </c>
      <c r="C334" s="154" t="s">
        <v>79</v>
      </c>
      <c r="D334" s="154" t="s">
        <v>1406</v>
      </c>
      <c r="E334" s="154" t="s">
        <v>6696</v>
      </c>
      <c r="F334" s="153">
        <v>45176</v>
      </c>
      <c r="G334" s="153">
        <v>44825</v>
      </c>
      <c r="H334" s="155">
        <v>25000</v>
      </c>
      <c r="I334" s="155">
        <v>50000</v>
      </c>
      <c r="J334" s="154" t="s">
        <v>5900</v>
      </c>
      <c r="K334" s="154" t="s">
        <v>5901</v>
      </c>
    </row>
    <row r="335" spans="1:11" ht="65.25" customHeight="1">
      <c r="A335" s="152">
        <v>334</v>
      </c>
      <c r="B335" s="156">
        <v>45161</v>
      </c>
      <c r="C335" s="157" t="s">
        <v>79</v>
      </c>
      <c r="D335" s="157" t="s">
        <v>6697</v>
      </c>
      <c r="E335" s="157" t="s">
        <v>6698</v>
      </c>
      <c r="F335" s="156">
        <v>45176</v>
      </c>
      <c r="G335" s="156">
        <v>44960</v>
      </c>
      <c r="H335" s="158">
        <v>25000</v>
      </c>
      <c r="I335" s="158">
        <v>60000</v>
      </c>
      <c r="J335" s="157" t="s">
        <v>5900</v>
      </c>
      <c r="K335" s="157" t="s">
        <v>5901</v>
      </c>
    </row>
    <row r="336" spans="1:11" ht="65.25" customHeight="1">
      <c r="A336" s="152">
        <v>335</v>
      </c>
      <c r="B336" s="153">
        <v>45161</v>
      </c>
      <c r="C336" s="154" t="s">
        <v>79</v>
      </c>
      <c r="D336" s="154" t="s">
        <v>5826</v>
      </c>
      <c r="E336" s="154" t="s">
        <v>6699</v>
      </c>
      <c r="F336" s="153">
        <v>45176</v>
      </c>
      <c r="G336" s="153">
        <v>44908</v>
      </c>
      <c r="H336" s="155">
        <v>160000</v>
      </c>
      <c r="I336" s="155">
        <v>200000</v>
      </c>
      <c r="J336" s="154" t="s">
        <v>5909</v>
      </c>
      <c r="K336" s="154" t="s">
        <v>5901</v>
      </c>
    </row>
    <row r="337" spans="1:11" ht="65.25" customHeight="1">
      <c r="A337" s="152">
        <v>336</v>
      </c>
      <c r="B337" s="156">
        <v>45161</v>
      </c>
      <c r="C337" s="157" t="s">
        <v>79</v>
      </c>
      <c r="D337" s="157" t="s">
        <v>1733</v>
      </c>
      <c r="E337" s="157" t="s">
        <v>6700</v>
      </c>
      <c r="F337" s="156">
        <v>45176</v>
      </c>
      <c r="G337" s="156">
        <v>44859</v>
      </c>
      <c r="H337" s="158">
        <v>97600</v>
      </c>
      <c r="I337" s="158">
        <v>140000</v>
      </c>
      <c r="J337" s="157" t="s">
        <v>5909</v>
      </c>
      <c r="K337" s="157" t="s">
        <v>5901</v>
      </c>
    </row>
    <row r="338" spans="1:11" ht="65.25" customHeight="1">
      <c r="A338" s="152">
        <v>337</v>
      </c>
      <c r="B338" s="153">
        <v>45161</v>
      </c>
      <c r="C338" s="154" t="s">
        <v>79</v>
      </c>
      <c r="D338" s="154" t="s">
        <v>6701</v>
      </c>
      <c r="E338" s="154" t="s">
        <v>6702</v>
      </c>
      <c r="F338" s="153">
        <v>45176</v>
      </c>
      <c r="G338" s="153">
        <v>44743</v>
      </c>
      <c r="H338" s="155">
        <v>25000</v>
      </c>
      <c r="I338" s="155">
        <v>75000</v>
      </c>
      <c r="J338" s="154" t="s">
        <v>5909</v>
      </c>
      <c r="K338" s="154" t="s">
        <v>5901</v>
      </c>
    </row>
    <row r="339" spans="1:11" ht="65.25" customHeight="1">
      <c r="A339" s="152">
        <v>338</v>
      </c>
      <c r="B339" s="156">
        <v>45161</v>
      </c>
      <c r="C339" s="157" t="s">
        <v>1276</v>
      </c>
      <c r="D339" s="157" t="s">
        <v>6201</v>
      </c>
      <c r="E339" s="157" t="s">
        <v>815</v>
      </c>
      <c r="F339" s="156">
        <v>45176</v>
      </c>
      <c r="G339" s="156">
        <v>45086</v>
      </c>
      <c r="H339" s="158">
        <v>25000</v>
      </c>
      <c r="I339" s="158">
        <v>75000</v>
      </c>
      <c r="J339" s="157" t="s">
        <v>4557</v>
      </c>
      <c r="K339" s="157" t="s">
        <v>5901</v>
      </c>
    </row>
    <row r="340" spans="1:11" ht="65.25" customHeight="1">
      <c r="A340" s="152">
        <v>339</v>
      </c>
      <c r="B340" s="153">
        <v>45161</v>
      </c>
      <c r="C340" s="154" t="s">
        <v>79</v>
      </c>
      <c r="D340" s="154" t="s">
        <v>6703</v>
      </c>
      <c r="E340" s="154" t="s">
        <v>6704</v>
      </c>
      <c r="F340" s="153">
        <v>45176</v>
      </c>
      <c r="G340" s="153">
        <v>44893</v>
      </c>
      <c r="H340" s="155">
        <v>80000</v>
      </c>
      <c r="I340" s="155">
        <v>100000</v>
      </c>
      <c r="J340" s="154" t="s">
        <v>5909</v>
      </c>
      <c r="K340" s="154" t="s">
        <v>5901</v>
      </c>
    </row>
    <row r="341" spans="1:11" ht="65.25" customHeight="1">
      <c r="A341" s="152">
        <v>340</v>
      </c>
      <c r="B341" s="156">
        <v>45161</v>
      </c>
      <c r="C341" s="157" t="s">
        <v>1276</v>
      </c>
      <c r="D341" s="157" t="s">
        <v>6705</v>
      </c>
      <c r="E341" s="157" t="s">
        <v>120</v>
      </c>
      <c r="F341" s="156">
        <v>45176</v>
      </c>
      <c r="G341" s="156">
        <v>45177</v>
      </c>
      <c r="H341" s="158">
        <v>25000</v>
      </c>
      <c r="I341" s="158">
        <v>60000</v>
      </c>
      <c r="J341" s="157" t="s">
        <v>5910</v>
      </c>
      <c r="K341" s="157" t="s">
        <v>5901</v>
      </c>
    </row>
    <row r="342" spans="1:11" ht="65.25" customHeight="1">
      <c r="A342" s="152">
        <v>341</v>
      </c>
      <c r="B342" s="153">
        <v>45161</v>
      </c>
      <c r="C342" s="154" t="s">
        <v>1276</v>
      </c>
      <c r="D342" s="154" t="s">
        <v>6706</v>
      </c>
      <c r="E342" s="154" t="s">
        <v>1347</v>
      </c>
      <c r="F342" s="153">
        <v>45176</v>
      </c>
      <c r="G342" s="153">
        <v>45298</v>
      </c>
      <c r="H342" s="155">
        <v>25000</v>
      </c>
      <c r="I342" s="155">
        <v>40000</v>
      </c>
      <c r="J342" s="154" t="s">
        <v>5900</v>
      </c>
      <c r="K342" s="154" t="s">
        <v>5901</v>
      </c>
    </row>
    <row r="343" spans="1:11" ht="65.25" customHeight="1">
      <c r="A343" s="152">
        <v>342</v>
      </c>
      <c r="B343" s="156">
        <v>45161</v>
      </c>
      <c r="C343" s="157" t="s">
        <v>194</v>
      </c>
      <c r="D343" s="157" t="s">
        <v>225</v>
      </c>
      <c r="E343" s="157" t="s">
        <v>226</v>
      </c>
      <c r="F343" s="156">
        <v>45176</v>
      </c>
      <c r="G343" s="156">
        <v>45160</v>
      </c>
      <c r="H343" s="158">
        <v>25000</v>
      </c>
      <c r="I343" s="158">
        <v>125000</v>
      </c>
      <c r="J343" s="157" t="s">
        <v>5910</v>
      </c>
      <c r="K343" s="157" t="s">
        <v>5901</v>
      </c>
    </row>
    <row r="344" spans="1:11" ht="65.25" customHeight="1">
      <c r="A344" s="152">
        <v>343</v>
      </c>
      <c r="B344" s="153">
        <v>45161</v>
      </c>
      <c r="C344" s="154" t="s">
        <v>1276</v>
      </c>
      <c r="D344" s="154" t="s">
        <v>6707</v>
      </c>
      <c r="E344" s="154" t="s">
        <v>6708</v>
      </c>
      <c r="F344" s="153">
        <v>45176</v>
      </c>
      <c r="G344" s="153">
        <v>44784</v>
      </c>
      <c r="H344" s="155">
        <v>25000</v>
      </c>
      <c r="I344" s="155">
        <v>40000</v>
      </c>
      <c r="J344" s="154" t="s">
        <v>5900</v>
      </c>
      <c r="K344" s="154" t="s">
        <v>5901</v>
      </c>
    </row>
    <row r="345" spans="1:11" ht="65.25" customHeight="1">
      <c r="A345" s="152">
        <v>344</v>
      </c>
      <c r="B345" s="156">
        <v>45161</v>
      </c>
      <c r="C345" s="157" t="s">
        <v>243</v>
      </c>
      <c r="D345" s="157" t="s">
        <v>5548</v>
      </c>
      <c r="E345" s="157" t="s">
        <v>6538</v>
      </c>
      <c r="F345" s="156">
        <v>45176</v>
      </c>
      <c r="G345" s="156">
        <v>45046</v>
      </c>
      <c r="H345" s="158">
        <v>25000</v>
      </c>
      <c r="I345" s="158">
        <v>55000</v>
      </c>
      <c r="J345" s="157" t="s">
        <v>5900</v>
      </c>
      <c r="K345" s="157" t="s">
        <v>5901</v>
      </c>
    </row>
    <row r="346" spans="1:11" ht="65.25" customHeight="1">
      <c r="A346" s="152">
        <v>345</v>
      </c>
      <c r="B346" s="153">
        <v>45161</v>
      </c>
      <c r="C346" s="154" t="s">
        <v>1276</v>
      </c>
      <c r="D346" s="154" t="s">
        <v>366</v>
      </c>
      <c r="E346" s="154" t="s">
        <v>4629</v>
      </c>
      <c r="F346" s="153">
        <v>45176</v>
      </c>
      <c r="G346" s="153">
        <v>45177</v>
      </c>
      <c r="H346" s="155">
        <v>25000</v>
      </c>
      <c r="I346" s="155">
        <v>60000</v>
      </c>
      <c r="J346" s="154" t="s">
        <v>5902</v>
      </c>
      <c r="K346" s="154" t="s">
        <v>5901</v>
      </c>
    </row>
    <row r="347" spans="1:11" ht="65.25" customHeight="1">
      <c r="A347" s="152">
        <v>346</v>
      </c>
      <c r="B347" s="156">
        <v>45161</v>
      </c>
      <c r="C347" s="157" t="s">
        <v>1276</v>
      </c>
      <c r="D347" s="157" t="s">
        <v>6709</v>
      </c>
      <c r="E347" s="157" t="s">
        <v>1288</v>
      </c>
      <c r="F347" s="156">
        <v>45176</v>
      </c>
      <c r="G347" s="156">
        <v>44816</v>
      </c>
      <c r="H347" s="158">
        <v>25000</v>
      </c>
      <c r="I347" s="158">
        <v>35000</v>
      </c>
      <c r="J347" s="157" t="s">
        <v>5900</v>
      </c>
      <c r="K347" s="157" t="s">
        <v>5901</v>
      </c>
    </row>
    <row r="348" spans="1:11" ht="65.25" customHeight="1">
      <c r="A348" s="152">
        <v>347</v>
      </c>
      <c r="B348" s="153">
        <v>45161</v>
      </c>
      <c r="C348" s="154" t="s">
        <v>1276</v>
      </c>
      <c r="D348" s="154" t="s">
        <v>6710</v>
      </c>
      <c r="E348" s="154" t="s">
        <v>6711</v>
      </c>
      <c r="F348" s="153">
        <v>45177</v>
      </c>
      <c r="G348" s="153">
        <v>45062</v>
      </c>
      <c r="H348" s="155">
        <v>25000</v>
      </c>
      <c r="I348" s="155">
        <v>30000</v>
      </c>
      <c r="J348" s="154" t="s">
        <v>5900</v>
      </c>
      <c r="K348" s="154" t="s">
        <v>5901</v>
      </c>
    </row>
    <row r="349" spans="1:11" ht="65.25" customHeight="1">
      <c r="A349" s="152">
        <v>348</v>
      </c>
      <c r="B349" s="156">
        <v>45161</v>
      </c>
      <c r="C349" s="157" t="s">
        <v>3874</v>
      </c>
      <c r="D349" s="157" t="s">
        <v>1592</v>
      </c>
      <c r="E349" s="157" t="s">
        <v>6712</v>
      </c>
      <c r="F349" s="156">
        <v>45177</v>
      </c>
      <c r="G349" s="156">
        <v>44835</v>
      </c>
      <c r="H349" s="158">
        <v>45000</v>
      </c>
      <c r="I349" s="158">
        <v>55000</v>
      </c>
      <c r="J349" s="157" t="s">
        <v>5900</v>
      </c>
      <c r="K349" s="157" t="s">
        <v>5901</v>
      </c>
    </row>
    <row r="350" spans="1:11" ht="65.25" customHeight="1">
      <c r="A350" s="152">
        <v>349</v>
      </c>
      <c r="B350" s="153">
        <v>45161</v>
      </c>
      <c r="C350" s="154" t="s">
        <v>243</v>
      </c>
      <c r="D350" s="154" t="s">
        <v>1843</v>
      </c>
      <c r="E350" s="154" t="s">
        <v>515</v>
      </c>
      <c r="F350" s="153">
        <v>45177</v>
      </c>
      <c r="G350" s="153">
        <v>44911</v>
      </c>
      <c r="H350" s="155">
        <v>25000</v>
      </c>
      <c r="I350" s="155">
        <v>40000</v>
      </c>
      <c r="J350" s="154" t="s">
        <v>5900</v>
      </c>
      <c r="K350" s="154" t="s">
        <v>5901</v>
      </c>
    </row>
    <row r="351" spans="1:11" ht="65.25" customHeight="1">
      <c r="A351" s="152">
        <v>350</v>
      </c>
      <c r="B351" s="156">
        <v>45161</v>
      </c>
      <c r="C351" s="157" t="s">
        <v>3418</v>
      </c>
      <c r="D351" s="157" t="s">
        <v>225</v>
      </c>
      <c r="E351" s="157" t="s">
        <v>120</v>
      </c>
      <c r="F351" s="156">
        <v>45177</v>
      </c>
      <c r="G351" s="156">
        <v>44987</v>
      </c>
      <c r="H351" s="158">
        <v>25000</v>
      </c>
      <c r="I351" s="158">
        <v>40000</v>
      </c>
      <c r="J351" s="157" t="s">
        <v>5900</v>
      </c>
      <c r="K351" s="157" t="s">
        <v>5901</v>
      </c>
    </row>
    <row r="352" spans="1:11" ht="65.25" customHeight="1">
      <c r="A352" s="152">
        <v>351</v>
      </c>
      <c r="B352" s="153">
        <v>45161</v>
      </c>
      <c r="C352" s="154" t="s">
        <v>3418</v>
      </c>
      <c r="D352" s="154" t="s">
        <v>908</v>
      </c>
      <c r="E352" s="154" t="s">
        <v>157</v>
      </c>
      <c r="F352" s="153">
        <v>45177</v>
      </c>
      <c r="G352" s="153">
        <v>44819</v>
      </c>
      <c r="H352" s="155">
        <v>25000</v>
      </c>
      <c r="I352" s="155">
        <v>35000</v>
      </c>
      <c r="J352" s="154" t="s">
        <v>5900</v>
      </c>
      <c r="K352" s="154" t="s">
        <v>5901</v>
      </c>
    </row>
    <row r="353" spans="1:11" ht="65.25" customHeight="1">
      <c r="A353" s="152">
        <v>352</v>
      </c>
      <c r="B353" s="156">
        <v>45162</v>
      </c>
      <c r="C353" s="157" t="s">
        <v>2413</v>
      </c>
      <c r="D353" s="157" t="s">
        <v>2420</v>
      </c>
      <c r="E353" s="157" t="s">
        <v>6713</v>
      </c>
      <c r="F353" s="156">
        <v>45177</v>
      </c>
      <c r="G353" s="156">
        <v>44409</v>
      </c>
      <c r="H353" s="158">
        <v>25000</v>
      </c>
      <c r="I353" s="158">
        <v>45775</v>
      </c>
      <c r="J353" s="157" t="s">
        <v>4557</v>
      </c>
      <c r="K353" s="157" t="s">
        <v>5901</v>
      </c>
    </row>
    <row r="354" spans="1:11" ht="65.25" customHeight="1">
      <c r="A354" s="152">
        <v>353</v>
      </c>
      <c r="B354" s="153">
        <v>45162</v>
      </c>
      <c r="C354" s="154" t="s">
        <v>2413</v>
      </c>
      <c r="D354" s="154" t="s">
        <v>1831</v>
      </c>
      <c r="E354" s="154" t="s">
        <v>815</v>
      </c>
      <c r="F354" s="153">
        <v>45177</v>
      </c>
      <c r="G354" s="153">
        <v>44622</v>
      </c>
      <c r="H354" s="155">
        <v>32914</v>
      </c>
      <c r="I354" s="155">
        <v>57914</v>
      </c>
      <c r="J354" s="154" t="s">
        <v>5902</v>
      </c>
      <c r="K354" s="154" t="s">
        <v>5901</v>
      </c>
    </row>
    <row r="355" spans="1:11" ht="65.25" customHeight="1">
      <c r="A355" s="152">
        <v>354</v>
      </c>
      <c r="B355" s="156">
        <v>45162</v>
      </c>
      <c r="C355" s="157" t="s">
        <v>2432</v>
      </c>
      <c r="D355" s="157" t="s">
        <v>1022</v>
      </c>
      <c r="E355" s="157" t="s">
        <v>6714</v>
      </c>
      <c r="F355" s="156">
        <v>45177</v>
      </c>
      <c r="G355" s="156">
        <v>45108</v>
      </c>
      <c r="H355" s="158">
        <v>50000</v>
      </c>
      <c r="I355" s="158">
        <v>75000</v>
      </c>
      <c r="J355" s="157" t="s">
        <v>5910</v>
      </c>
      <c r="K355" s="157" t="s">
        <v>5901</v>
      </c>
    </row>
    <row r="356" spans="1:11" ht="65.25" customHeight="1">
      <c r="A356" s="152">
        <v>355</v>
      </c>
      <c r="B356" s="153">
        <v>45162</v>
      </c>
      <c r="C356" s="154" t="s">
        <v>2432</v>
      </c>
      <c r="D356" s="154" t="s">
        <v>6715</v>
      </c>
      <c r="E356" s="154" t="s">
        <v>6716</v>
      </c>
      <c r="F356" s="153">
        <v>45177</v>
      </c>
      <c r="G356" s="153">
        <v>45166</v>
      </c>
      <c r="H356" s="155">
        <v>40000</v>
      </c>
      <c r="I356" s="155">
        <v>55000</v>
      </c>
      <c r="J356" s="154" t="s">
        <v>5906</v>
      </c>
      <c r="K356" s="154" t="s">
        <v>5901</v>
      </c>
    </row>
    <row r="357" spans="1:11" ht="65.25" customHeight="1">
      <c r="A357" s="152">
        <v>356</v>
      </c>
      <c r="B357" s="156">
        <v>45162</v>
      </c>
      <c r="C357" s="157" t="s">
        <v>2601</v>
      </c>
      <c r="D357" s="157" t="s">
        <v>6038</v>
      </c>
      <c r="E357" s="157" t="s">
        <v>6717</v>
      </c>
      <c r="F357" s="156">
        <v>45177</v>
      </c>
      <c r="G357" s="156">
        <v>45180</v>
      </c>
      <c r="H357" s="158">
        <v>25000</v>
      </c>
      <c r="I357" s="158">
        <v>40000</v>
      </c>
      <c r="J357" s="157" t="s">
        <v>4557</v>
      </c>
      <c r="K357" s="157" t="s">
        <v>5901</v>
      </c>
    </row>
    <row r="358" spans="1:11" ht="65.25" customHeight="1">
      <c r="A358" s="152">
        <v>357</v>
      </c>
      <c r="B358" s="153">
        <v>45162</v>
      </c>
      <c r="C358" s="154" t="s">
        <v>1031</v>
      </c>
      <c r="D358" s="154" t="s">
        <v>5795</v>
      </c>
      <c r="E358" s="154" t="s">
        <v>6718</v>
      </c>
      <c r="F358" s="153">
        <v>45177</v>
      </c>
      <c r="G358" s="153">
        <v>45180</v>
      </c>
      <c r="H358" s="155">
        <v>95000</v>
      </c>
      <c r="I358" s="155">
        <v>103740</v>
      </c>
      <c r="J358" s="154" t="s">
        <v>4557</v>
      </c>
      <c r="K358" s="154" t="s">
        <v>5901</v>
      </c>
    </row>
    <row r="359" spans="1:11" ht="65.25" customHeight="1">
      <c r="A359" s="152">
        <v>358</v>
      </c>
      <c r="B359" s="156">
        <v>45163</v>
      </c>
      <c r="C359" s="157" t="s">
        <v>3344</v>
      </c>
      <c r="D359" s="157" t="s">
        <v>188</v>
      </c>
      <c r="E359" s="157" t="s">
        <v>6719</v>
      </c>
      <c r="F359" s="156">
        <v>45180</v>
      </c>
      <c r="G359" s="156">
        <v>45177</v>
      </c>
      <c r="H359" s="158">
        <v>104459</v>
      </c>
      <c r="I359" s="158">
        <v>104459</v>
      </c>
      <c r="J359" s="157" t="s">
        <v>5910</v>
      </c>
      <c r="K359" s="157" t="s">
        <v>5901</v>
      </c>
    </row>
    <row r="360" spans="1:11" ht="65.25" customHeight="1">
      <c r="A360" s="152">
        <v>359</v>
      </c>
      <c r="B360" s="153">
        <v>45163</v>
      </c>
      <c r="C360" s="154" t="s">
        <v>4178</v>
      </c>
      <c r="D360" s="154" t="s">
        <v>6463</v>
      </c>
      <c r="E360" s="154" t="s">
        <v>6720</v>
      </c>
      <c r="F360" s="153">
        <v>45180</v>
      </c>
      <c r="G360" s="153">
        <v>44761</v>
      </c>
      <c r="H360" s="155">
        <v>30000</v>
      </c>
      <c r="I360" s="155">
        <v>35000</v>
      </c>
      <c r="J360" s="154" t="s">
        <v>5902</v>
      </c>
      <c r="K360" s="154" t="s">
        <v>5901</v>
      </c>
    </row>
    <row r="361" spans="1:11" ht="65.25" customHeight="1">
      <c r="A361" s="152">
        <v>360</v>
      </c>
      <c r="B361" s="156">
        <v>45163</v>
      </c>
      <c r="C361" s="157" t="s">
        <v>4178</v>
      </c>
      <c r="D361" s="157" t="s">
        <v>321</v>
      </c>
      <c r="E361" s="157" t="s">
        <v>6721</v>
      </c>
      <c r="F361" s="156">
        <v>45180</v>
      </c>
      <c r="G361" s="156">
        <v>44743</v>
      </c>
      <c r="H361" s="158">
        <v>30000</v>
      </c>
      <c r="I361" s="158">
        <v>45000</v>
      </c>
      <c r="J361" s="157" t="s">
        <v>5921</v>
      </c>
      <c r="K361" s="157" t="s">
        <v>5901</v>
      </c>
    </row>
    <row r="362" spans="1:11" ht="65.25" customHeight="1">
      <c r="A362" s="152">
        <v>361</v>
      </c>
      <c r="B362" s="153">
        <v>45163</v>
      </c>
      <c r="C362" s="154" t="s">
        <v>4178</v>
      </c>
      <c r="D362" s="154" t="s">
        <v>6413</v>
      </c>
      <c r="E362" s="154" t="s">
        <v>6414</v>
      </c>
      <c r="F362" s="153">
        <v>45180</v>
      </c>
      <c r="G362" s="153">
        <v>44743</v>
      </c>
      <c r="H362" s="155">
        <v>25000</v>
      </c>
      <c r="I362" s="155">
        <v>50000</v>
      </c>
      <c r="J362" s="154" t="s">
        <v>5902</v>
      </c>
      <c r="K362" s="154" t="s">
        <v>5901</v>
      </c>
    </row>
    <row r="363" spans="1:11" ht="65.25" customHeight="1">
      <c r="A363" s="152">
        <v>362</v>
      </c>
      <c r="B363" s="156">
        <v>45163</v>
      </c>
      <c r="C363" s="157" t="s">
        <v>4178</v>
      </c>
      <c r="D363" s="157" t="s">
        <v>55</v>
      </c>
      <c r="E363" s="157" t="s">
        <v>4076</v>
      </c>
      <c r="F363" s="156">
        <v>45180</v>
      </c>
      <c r="G363" s="156">
        <v>44743</v>
      </c>
      <c r="H363" s="158">
        <v>50000</v>
      </c>
      <c r="I363" s="158">
        <v>120000</v>
      </c>
      <c r="J363" s="157" t="s">
        <v>5902</v>
      </c>
      <c r="K363" s="157" t="s">
        <v>5901</v>
      </c>
    </row>
    <row r="364" spans="1:11" ht="65.25" customHeight="1">
      <c r="A364" s="152">
        <v>363</v>
      </c>
      <c r="B364" s="153">
        <v>45163</v>
      </c>
      <c r="C364" s="154" t="s">
        <v>4178</v>
      </c>
      <c r="D364" s="154" t="s">
        <v>5119</v>
      </c>
      <c r="E364" s="154" t="s">
        <v>931</v>
      </c>
      <c r="F364" s="153">
        <v>45180</v>
      </c>
      <c r="G364" s="153">
        <v>44743</v>
      </c>
      <c r="H364" s="155">
        <v>40000</v>
      </c>
      <c r="I364" s="155">
        <v>100000</v>
      </c>
      <c r="J364" s="154" t="s">
        <v>5902</v>
      </c>
      <c r="K364" s="154" t="s">
        <v>5901</v>
      </c>
    </row>
    <row r="365" spans="1:11" ht="65.25" customHeight="1">
      <c r="A365" s="152">
        <v>364</v>
      </c>
      <c r="B365" s="156">
        <v>45163</v>
      </c>
      <c r="C365" s="157" t="s">
        <v>4178</v>
      </c>
      <c r="D365" s="157" t="s">
        <v>35</v>
      </c>
      <c r="E365" s="157" t="s">
        <v>6412</v>
      </c>
      <c r="F365" s="156">
        <v>45180</v>
      </c>
      <c r="G365" s="156">
        <v>44743</v>
      </c>
      <c r="H365" s="158">
        <v>100000</v>
      </c>
      <c r="I365" s="158">
        <v>200000</v>
      </c>
      <c r="J365" s="157" t="s">
        <v>5902</v>
      </c>
      <c r="K365" s="157" t="s">
        <v>5901</v>
      </c>
    </row>
    <row r="366" spans="1:11" ht="65.25" customHeight="1">
      <c r="A366" s="152">
        <v>365</v>
      </c>
      <c r="B366" s="153">
        <v>45163</v>
      </c>
      <c r="C366" s="154" t="s">
        <v>3344</v>
      </c>
      <c r="D366" s="154" t="s">
        <v>321</v>
      </c>
      <c r="E366" s="154" t="s">
        <v>6722</v>
      </c>
      <c r="F366" s="153">
        <v>45180</v>
      </c>
      <c r="G366" s="153">
        <v>45177</v>
      </c>
      <c r="H366" s="155">
        <v>46573</v>
      </c>
      <c r="I366" s="155">
        <v>46573</v>
      </c>
      <c r="J366" s="154" t="s">
        <v>5921</v>
      </c>
      <c r="K366" s="154" t="s">
        <v>5901</v>
      </c>
    </row>
    <row r="367" spans="1:11" ht="65.25" customHeight="1">
      <c r="A367" s="152">
        <v>366</v>
      </c>
      <c r="B367" s="156">
        <v>45163</v>
      </c>
      <c r="C367" s="157" t="s">
        <v>4178</v>
      </c>
      <c r="D367" s="157" t="s">
        <v>188</v>
      </c>
      <c r="E367" s="157" t="s">
        <v>4212</v>
      </c>
      <c r="F367" s="156">
        <v>45180</v>
      </c>
      <c r="G367" s="156">
        <v>44743</v>
      </c>
      <c r="H367" s="158">
        <v>45000</v>
      </c>
      <c r="I367" s="158">
        <v>70000</v>
      </c>
      <c r="J367" s="157" t="s">
        <v>5921</v>
      </c>
      <c r="K367" s="157" t="s">
        <v>5901</v>
      </c>
    </row>
    <row r="368" spans="1:11" ht="65.25" customHeight="1">
      <c r="A368" s="152">
        <v>367</v>
      </c>
      <c r="B368" s="153">
        <v>45163</v>
      </c>
      <c r="C368" s="154" t="s">
        <v>4178</v>
      </c>
      <c r="D368" s="154" t="s">
        <v>129</v>
      </c>
      <c r="E368" s="154" t="s">
        <v>4210</v>
      </c>
      <c r="F368" s="153">
        <v>45180</v>
      </c>
      <c r="G368" s="153">
        <v>44743</v>
      </c>
      <c r="H368" s="155">
        <v>40000</v>
      </c>
      <c r="I368" s="155">
        <v>55000</v>
      </c>
      <c r="J368" s="154" t="s">
        <v>5921</v>
      </c>
      <c r="K368" s="154" t="s">
        <v>5901</v>
      </c>
    </row>
    <row r="369" spans="1:11" ht="65.25" customHeight="1">
      <c r="A369" s="152">
        <v>368</v>
      </c>
      <c r="B369" s="156">
        <v>45163</v>
      </c>
      <c r="C369" s="157" t="s">
        <v>4178</v>
      </c>
      <c r="D369" s="157" t="s">
        <v>5370</v>
      </c>
      <c r="E369" s="157" t="s">
        <v>6723</v>
      </c>
      <c r="F369" s="156">
        <v>45180</v>
      </c>
      <c r="G369" s="156">
        <v>45047</v>
      </c>
      <c r="H369" s="158">
        <v>25000</v>
      </c>
      <c r="I369" s="158">
        <v>80000</v>
      </c>
      <c r="J369" s="157" t="s">
        <v>5904</v>
      </c>
      <c r="K369" s="157" t="s">
        <v>5901</v>
      </c>
    </row>
    <row r="370" spans="1:11" ht="65.25" customHeight="1">
      <c r="A370" s="152">
        <v>369</v>
      </c>
      <c r="B370" s="153">
        <v>45163</v>
      </c>
      <c r="C370" s="154" t="s">
        <v>2413</v>
      </c>
      <c r="D370" s="154" t="s">
        <v>6724</v>
      </c>
      <c r="E370" s="154" t="s">
        <v>6725</v>
      </c>
      <c r="F370" s="153">
        <v>45180</v>
      </c>
      <c r="G370" s="153">
        <v>39844</v>
      </c>
      <c r="H370" s="155">
        <v>25000</v>
      </c>
      <c r="I370" s="155">
        <v>75400</v>
      </c>
      <c r="J370" s="154" t="s">
        <v>4557</v>
      </c>
      <c r="K370" s="154" t="s">
        <v>5901</v>
      </c>
    </row>
    <row r="371" spans="1:11" ht="65.25" customHeight="1">
      <c r="A371" s="152">
        <v>370</v>
      </c>
      <c r="B371" s="156">
        <v>45163</v>
      </c>
      <c r="C371" s="157" t="s">
        <v>1112</v>
      </c>
      <c r="D371" s="157" t="s">
        <v>123</v>
      </c>
      <c r="E371" s="157" t="s">
        <v>1192</v>
      </c>
      <c r="F371" s="156">
        <v>45180</v>
      </c>
      <c r="G371" s="156">
        <v>45170</v>
      </c>
      <c r="H371" s="158">
        <v>750000</v>
      </c>
      <c r="I371" s="158">
        <v>1000000</v>
      </c>
      <c r="J371" s="157" t="s">
        <v>5921</v>
      </c>
      <c r="K371" s="157" t="s">
        <v>5901</v>
      </c>
    </row>
    <row r="372" spans="1:11" ht="65.25" customHeight="1">
      <c r="A372" s="152">
        <v>371</v>
      </c>
      <c r="B372" s="153">
        <v>45163</v>
      </c>
      <c r="C372" s="154" t="s">
        <v>1112</v>
      </c>
      <c r="D372" s="154" t="s">
        <v>521</v>
      </c>
      <c r="E372" s="154" t="s">
        <v>1193</v>
      </c>
      <c r="F372" s="153">
        <v>45180</v>
      </c>
      <c r="G372" s="153">
        <v>45170</v>
      </c>
      <c r="H372" s="155">
        <v>95000</v>
      </c>
      <c r="I372" s="155">
        <v>200000</v>
      </c>
      <c r="J372" s="154" t="s">
        <v>5921</v>
      </c>
      <c r="K372" s="154" t="s">
        <v>5901</v>
      </c>
    </row>
    <row r="373" spans="1:11" ht="65.25" customHeight="1">
      <c r="A373" s="152">
        <v>372</v>
      </c>
      <c r="B373" s="156">
        <v>45163</v>
      </c>
      <c r="C373" s="157" t="s">
        <v>576</v>
      </c>
      <c r="D373" s="157" t="s">
        <v>580</v>
      </c>
      <c r="E373" s="157" t="s">
        <v>180</v>
      </c>
      <c r="F373" s="156">
        <v>45180</v>
      </c>
      <c r="G373" s="156">
        <v>45159</v>
      </c>
      <c r="H373" s="158">
        <v>25000</v>
      </c>
      <c r="I373" s="158">
        <v>10500</v>
      </c>
      <c r="J373" s="157" t="s">
        <v>5910</v>
      </c>
      <c r="K373" s="157" t="s">
        <v>5901</v>
      </c>
    </row>
    <row r="374" spans="1:11" ht="65.25" customHeight="1">
      <c r="A374" s="152">
        <v>373</v>
      </c>
      <c r="B374" s="153">
        <v>45163</v>
      </c>
      <c r="C374" s="154" t="s">
        <v>576</v>
      </c>
      <c r="D374" s="154" t="s">
        <v>76</v>
      </c>
      <c r="E374" s="154" t="s">
        <v>344</v>
      </c>
      <c r="F374" s="153">
        <v>45180</v>
      </c>
      <c r="G374" s="153">
        <v>45108</v>
      </c>
      <c r="H374" s="155">
        <v>25000</v>
      </c>
      <c r="I374" s="155">
        <v>80000</v>
      </c>
      <c r="J374" s="154" t="s">
        <v>5910</v>
      </c>
      <c r="K374" s="154" t="s">
        <v>5901</v>
      </c>
    </row>
    <row r="375" spans="1:11" ht="65.25" customHeight="1">
      <c r="A375" s="152">
        <v>374</v>
      </c>
      <c r="B375" s="156">
        <v>45163</v>
      </c>
      <c r="C375" s="157" t="s">
        <v>576</v>
      </c>
      <c r="D375" s="157" t="s">
        <v>582</v>
      </c>
      <c r="E375" s="157" t="s">
        <v>175</v>
      </c>
      <c r="F375" s="156">
        <v>45180</v>
      </c>
      <c r="G375" s="156">
        <v>45108</v>
      </c>
      <c r="H375" s="158">
        <v>25000</v>
      </c>
      <c r="I375" s="158">
        <v>125000</v>
      </c>
      <c r="J375" s="157" t="s">
        <v>5910</v>
      </c>
      <c r="K375" s="157" t="s">
        <v>5901</v>
      </c>
    </row>
    <row r="376" spans="1:11" ht="65.25" customHeight="1">
      <c r="A376" s="152">
        <v>375</v>
      </c>
      <c r="B376" s="153">
        <v>45165</v>
      </c>
      <c r="C376" s="154" t="s">
        <v>1845</v>
      </c>
      <c r="D376" s="154" t="s">
        <v>6726</v>
      </c>
      <c r="E376" s="154" t="s">
        <v>298</v>
      </c>
      <c r="F376" s="153">
        <v>45180</v>
      </c>
      <c r="G376" s="153">
        <v>45180</v>
      </c>
      <c r="H376" s="155">
        <v>134090</v>
      </c>
      <c r="I376" s="155">
        <v>550000</v>
      </c>
      <c r="J376" s="154" t="s">
        <v>5910</v>
      </c>
      <c r="K376" s="154" t="s">
        <v>5901</v>
      </c>
    </row>
    <row r="377" spans="1:11" ht="65.25" customHeight="1">
      <c r="A377" s="152">
        <v>376</v>
      </c>
      <c r="B377" s="156">
        <v>45165</v>
      </c>
      <c r="C377" s="157" t="s">
        <v>1845</v>
      </c>
      <c r="D377" s="157" t="s">
        <v>6727</v>
      </c>
      <c r="E377" s="157" t="s">
        <v>4342</v>
      </c>
      <c r="F377" s="156">
        <v>45180</v>
      </c>
      <c r="G377" s="156">
        <v>45180</v>
      </c>
      <c r="H377" s="158">
        <v>83711</v>
      </c>
      <c r="I377" s="158">
        <v>251133</v>
      </c>
      <c r="J377" s="157" t="s">
        <v>5935</v>
      </c>
      <c r="K377" s="157" t="s">
        <v>5901</v>
      </c>
    </row>
    <row r="378" spans="1:11" ht="65.25" customHeight="1">
      <c r="A378" s="152">
        <v>377</v>
      </c>
      <c r="B378" s="153">
        <v>45165</v>
      </c>
      <c r="C378" s="154" t="s">
        <v>1845</v>
      </c>
      <c r="D378" s="154" t="s">
        <v>1224</v>
      </c>
      <c r="E378" s="154" t="s">
        <v>4342</v>
      </c>
      <c r="F378" s="153">
        <v>45180</v>
      </c>
      <c r="G378" s="153">
        <v>44805</v>
      </c>
      <c r="H378" s="155">
        <v>226392.34</v>
      </c>
      <c r="I378" s="155">
        <v>226392.34</v>
      </c>
      <c r="J378" s="154" t="s">
        <v>5935</v>
      </c>
      <c r="K378" s="154" t="s">
        <v>5901</v>
      </c>
    </row>
    <row r="379" spans="1:11" ht="65.25" customHeight="1">
      <c r="A379" s="152">
        <v>378</v>
      </c>
      <c r="B379" s="156">
        <v>45165</v>
      </c>
      <c r="C379" s="157" t="s">
        <v>1845</v>
      </c>
      <c r="D379" s="157" t="s">
        <v>569</v>
      </c>
      <c r="E379" s="157" t="s">
        <v>3404</v>
      </c>
      <c r="F379" s="156">
        <v>45181</v>
      </c>
      <c r="G379" s="156">
        <v>45180</v>
      </c>
      <c r="H379" s="158">
        <v>60000</v>
      </c>
      <c r="I379" s="158">
        <v>140000</v>
      </c>
      <c r="J379" s="157" t="s">
        <v>5955</v>
      </c>
      <c r="K379" s="157" t="s">
        <v>5901</v>
      </c>
    </row>
    <row r="380" spans="1:11" ht="65.25" customHeight="1">
      <c r="A380" s="152">
        <v>379</v>
      </c>
      <c r="B380" s="153">
        <v>45166</v>
      </c>
      <c r="C380" s="154" t="s">
        <v>1845</v>
      </c>
      <c r="D380" s="154" t="s">
        <v>221</v>
      </c>
      <c r="E380" s="154" t="s">
        <v>3845</v>
      </c>
      <c r="F380" s="153">
        <v>45181</v>
      </c>
      <c r="G380" s="153">
        <v>44743</v>
      </c>
      <c r="H380" s="155">
        <v>293043.8</v>
      </c>
      <c r="I380" s="155">
        <v>293043.8</v>
      </c>
      <c r="J380" s="154" t="s">
        <v>5910</v>
      </c>
      <c r="K380" s="154" t="s">
        <v>5901</v>
      </c>
    </row>
    <row r="381" spans="1:11" ht="65.25" customHeight="1">
      <c r="A381" s="152">
        <v>380</v>
      </c>
      <c r="B381" s="156">
        <v>45166</v>
      </c>
      <c r="C381" s="157" t="s">
        <v>1890</v>
      </c>
      <c r="D381" s="157" t="s">
        <v>123</v>
      </c>
      <c r="E381" s="157" t="s">
        <v>6728</v>
      </c>
      <c r="F381" s="156">
        <v>45181</v>
      </c>
      <c r="G381" s="156">
        <v>45200</v>
      </c>
      <c r="H381" s="158">
        <v>8502107.2799999993</v>
      </c>
      <c r="I381" s="158">
        <v>8502107.2799999993</v>
      </c>
      <c r="J381" s="157" t="s">
        <v>5921</v>
      </c>
      <c r="K381" s="157" t="s">
        <v>5901</v>
      </c>
    </row>
    <row r="382" spans="1:11" ht="65.25" customHeight="1">
      <c r="A382" s="152">
        <v>381</v>
      </c>
      <c r="B382" s="153">
        <v>45166</v>
      </c>
      <c r="C382" s="154" t="s">
        <v>4178</v>
      </c>
      <c r="D382" s="154" t="s">
        <v>4202</v>
      </c>
      <c r="E382" s="154" t="s">
        <v>1674</v>
      </c>
      <c r="F382" s="153">
        <v>45181</v>
      </c>
      <c r="G382" s="153">
        <v>44875</v>
      </c>
      <c r="H382" s="155">
        <v>25000</v>
      </c>
      <c r="I382" s="155">
        <v>75000</v>
      </c>
      <c r="J382" s="154" t="s">
        <v>4557</v>
      </c>
      <c r="K382" s="154" t="s">
        <v>5901</v>
      </c>
    </row>
    <row r="383" spans="1:11" ht="65.25" customHeight="1">
      <c r="A383" s="152">
        <v>382</v>
      </c>
      <c r="B383" s="156">
        <v>45166</v>
      </c>
      <c r="C383" s="157" t="s">
        <v>4178</v>
      </c>
      <c r="D383" s="157" t="s">
        <v>4184</v>
      </c>
      <c r="E383" s="157" t="s">
        <v>1674</v>
      </c>
      <c r="F383" s="156">
        <v>45181</v>
      </c>
      <c r="G383" s="156">
        <v>44897</v>
      </c>
      <c r="H383" s="158">
        <v>25000</v>
      </c>
      <c r="I383" s="158">
        <v>64000</v>
      </c>
      <c r="J383" s="157" t="s">
        <v>4557</v>
      </c>
      <c r="K383" s="157" t="s">
        <v>5901</v>
      </c>
    </row>
    <row r="384" spans="1:11" ht="65.25" customHeight="1">
      <c r="A384" s="152">
        <v>383</v>
      </c>
      <c r="B384" s="153">
        <v>45166</v>
      </c>
      <c r="C384" s="154" t="s">
        <v>3694</v>
      </c>
      <c r="D384" s="154" t="s">
        <v>6729</v>
      </c>
      <c r="E384" s="154" t="s">
        <v>6730</v>
      </c>
      <c r="F384" s="153">
        <v>45181</v>
      </c>
      <c r="G384" s="153">
        <v>44835</v>
      </c>
      <c r="H384" s="155">
        <v>46475</v>
      </c>
      <c r="I384" s="155">
        <v>46475</v>
      </c>
      <c r="J384" s="154" t="s">
        <v>5909</v>
      </c>
      <c r="K384" s="154" t="s">
        <v>5901</v>
      </c>
    </row>
    <row r="385" spans="1:11" ht="65.25" customHeight="1">
      <c r="A385" s="152">
        <v>384</v>
      </c>
      <c r="B385" s="156">
        <v>45166</v>
      </c>
      <c r="C385" s="157" t="s">
        <v>3694</v>
      </c>
      <c r="D385" s="157" t="s">
        <v>6729</v>
      </c>
      <c r="E385" s="157" t="s">
        <v>6730</v>
      </c>
      <c r="F385" s="156">
        <v>45181</v>
      </c>
      <c r="G385" s="156">
        <v>45170</v>
      </c>
      <c r="H385" s="158">
        <v>42900</v>
      </c>
      <c r="I385" s="158">
        <v>42900</v>
      </c>
      <c r="J385" s="157" t="s">
        <v>5910</v>
      </c>
      <c r="K385" s="157" t="s">
        <v>5901</v>
      </c>
    </row>
    <row r="386" spans="1:11" ht="65.25" customHeight="1">
      <c r="A386" s="152">
        <v>385</v>
      </c>
      <c r="B386" s="153">
        <v>45166</v>
      </c>
      <c r="C386" s="154" t="s">
        <v>3694</v>
      </c>
      <c r="D386" s="154" t="s">
        <v>6731</v>
      </c>
      <c r="E386" s="154" t="s">
        <v>6732</v>
      </c>
      <c r="F386" s="153">
        <v>45181</v>
      </c>
      <c r="G386" s="153">
        <v>45171</v>
      </c>
      <c r="H386" s="155">
        <v>25000</v>
      </c>
      <c r="I386" s="155">
        <v>50000</v>
      </c>
      <c r="J386" s="154" t="s">
        <v>5910</v>
      </c>
      <c r="K386" s="154" t="s">
        <v>5901</v>
      </c>
    </row>
    <row r="387" spans="1:11" ht="65.25" customHeight="1">
      <c r="A387" s="152">
        <v>386</v>
      </c>
      <c r="B387" s="156">
        <v>45166</v>
      </c>
      <c r="C387" s="157" t="s">
        <v>3694</v>
      </c>
      <c r="D387" s="157" t="s">
        <v>35</v>
      </c>
      <c r="E387" s="157" t="s">
        <v>136</v>
      </c>
      <c r="F387" s="156">
        <v>45181</v>
      </c>
      <c r="G387" s="156">
        <v>45166</v>
      </c>
      <c r="H387" s="158">
        <v>240000</v>
      </c>
      <c r="I387" s="158">
        <v>250000</v>
      </c>
      <c r="J387" s="157" t="s">
        <v>5910</v>
      </c>
      <c r="K387" s="157" t="s">
        <v>5901</v>
      </c>
    </row>
    <row r="388" spans="1:11" ht="65.25" customHeight="1">
      <c r="A388" s="152">
        <v>387</v>
      </c>
      <c r="B388" s="153">
        <v>45166</v>
      </c>
      <c r="C388" s="154" t="s">
        <v>3694</v>
      </c>
      <c r="D388" s="154" t="s">
        <v>5296</v>
      </c>
      <c r="E388" s="154" t="s">
        <v>3704</v>
      </c>
      <c r="F388" s="153">
        <v>45181</v>
      </c>
      <c r="G388" s="153">
        <v>45170</v>
      </c>
      <c r="H388" s="155">
        <v>350000</v>
      </c>
      <c r="I388" s="155">
        <v>35000</v>
      </c>
      <c r="J388" s="154" t="s">
        <v>5910</v>
      </c>
      <c r="K388" s="154" t="s">
        <v>5901</v>
      </c>
    </row>
    <row r="389" spans="1:11" ht="65.25" customHeight="1">
      <c r="A389" s="152">
        <v>388</v>
      </c>
      <c r="B389" s="156">
        <v>45166</v>
      </c>
      <c r="C389" s="157" t="s">
        <v>3694</v>
      </c>
      <c r="D389" s="157" t="s">
        <v>6733</v>
      </c>
      <c r="E389" s="157" t="s">
        <v>6734</v>
      </c>
      <c r="F389" s="156">
        <v>45181</v>
      </c>
      <c r="G389" s="156">
        <v>45170</v>
      </c>
      <c r="H389" s="158">
        <v>137800</v>
      </c>
      <c r="I389" s="158">
        <v>150000</v>
      </c>
      <c r="J389" s="157" t="s">
        <v>5910</v>
      </c>
      <c r="K389" s="157" t="s">
        <v>5901</v>
      </c>
    </row>
    <row r="390" spans="1:11" ht="65.25" customHeight="1">
      <c r="A390" s="152">
        <v>389</v>
      </c>
      <c r="B390" s="153">
        <v>45166</v>
      </c>
      <c r="C390" s="154" t="s">
        <v>3694</v>
      </c>
      <c r="D390" s="154" t="s">
        <v>543</v>
      </c>
      <c r="E390" s="154" t="s">
        <v>6735</v>
      </c>
      <c r="F390" s="153">
        <v>45181</v>
      </c>
      <c r="G390" s="153">
        <v>45136</v>
      </c>
      <c r="H390" s="155">
        <v>80000</v>
      </c>
      <c r="I390" s="155">
        <v>80000</v>
      </c>
      <c r="J390" s="154" t="s">
        <v>5910</v>
      </c>
      <c r="K390" s="154" t="s">
        <v>5901</v>
      </c>
    </row>
    <row r="391" spans="1:11" ht="65.25" customHeight="1">
      <c r="A391" s="152">
        <v>390</v>
      </c>
      <c r="B391" s="156">
        <v>45166</v>
      </c>
      <c r="C391" s="157" t="s">
        <v>3694</v>
      </c>
      <c r="D391" s="157" t="s">
        <v>6333</v>
      </c>
      <c r="E391" s="157" t="s">
        <v>6736</v>
      </c>
      <c r="F391" s="156">
        <v>45181</v>
      </c>
      <c r="G391" s="156">
        <v>45163</v>
      </c>
      <c r="H391" s="158">
        <v>200000</v>
      </c>
      <c r="I391" s="158">
        <v>200000</v>
      </c>
      <c r="J391" s="157" t="s">
        <v>5910</v>
      </c>
      <c r="K391" s="157" t="s">
        <v>5901</v>
      </c>
    </row>
    <row r="392" spans="1:11" ht="65.25" customHeight="1">
      <c r="A392" s="152">
        <v>391</v>
      </c>
      <c r="B392" s="153">
        <v>45166</v>
      </c>
      <c r="C392" s="154" t="s">
        <v>3694</v>
      </c>
      <c r="D392" s="154" t="s">
        <v>3214</v>
      </c>
      <c r="E392" s="154" t="s">
        <v>6558</v>
      </c>
      <c r="F392" s="153">
        <v>45181</v>
      </c>
      <c r="G392" s="153">
        <v>45162</v>
      </c>
      <c r="H392" s="155">
        <v>63732</v>
      </c>
      <c r="I392" s="155">
        <v>100000</v>
      </c>
      <c r="J392" s="154" t="s">
        <v>5910</v>
      </c>
      <c r="K392" s="154" t="s">
        <v>5901</v>
      </c>
    </row>
    <row r="393" spans="1:11" ht="65.25" customHeight="1">
      <c r="A393" s="152">
        <v>392</v>
      </c>
      <c r="B393" s="156">
        <v>45167</v>
      </c>
      <c r="C393" s="157" t="s">
        <v>500</v>
      </c>
      <c r="D393" s="157" t="s">
        <v>956</v>
      </c>
      <c r="E393" s="157" t="s">
        <v>5374</v>
      </c>
      <c r="F393" s="156">
        <v>45182</v>
      </c>
      <c r="G393" s="156">
        <v>44749</v>
      </c>
      <c r="H393" s="158">
        <v>25000</v>
      </c>
      <c r="I393" s="158">
        <v>35000</v>
      </c>
      <c r="J393" s="157" t="s">
        <v>5900</v>
      </c>
      <c r="K393" s="157" t="s">
        <v>5901</v>
      </c>
    </row>
    <row r="394" spans="1:11" ht="65.25" customHeight="1">
      <c r="A394" s="152">
        <v>393</v>
      </c>
      <c r="B394" s="153">
        <v>45167</v>
      </c>
      <c r="C394" s="154" t="s">
        <v>500</v>
      </c>
      <c r="D394" s="154" t="s">
        <v>956</v>
      </c>
      <c r="E394" s="154" t="s">
        <v>6737</v>
      </c>
      <c r="F394" s="153">
        <v>45182</v>
      </c>
      <c r="G394" s="153">
        <v>45167</v>
      </c>
      <c r="H394" s="155">
        <v>25000</v>
      </c>
      <c r="I394" s="155">
        <v>75000</v>
      </c>
      <c r="J394" s="154" t="s">
        <v>4557</v>
      </c>
      <c r="K394" s="154" t="s">
        <v>5901</v>
      </c>
    </row>
    <row r="395" spans="1:11" ht="65.25" customHeight="1">
      <c r="A395" s="152">
        <v>394</v>
      </c>
      <c r="B395" s="156">
        <v>45168</v>
      </c>
      <c r="C395" s="157" t="s">
        <v>1276</v>
      </c>
      <c r="D395" s="157" t="s">
        <v>151</v>
      </c>
      <c r="E395" s="157" t="s">
        <v>4429</v>
      </c>
      <c r="F395" s="156">
        <v>45183</v>
      </c>
      <c r="G395" s="156">
        <v>45184</v>
      </c>
      <c r="H395" s="158">
        <v>110000</v>
      </c>
      <c r="I395" s="158">
        <v>120000</v>
      </c>
      <c r="J395" s="157" t="s">
        <v>5902</v>
      </c>
      <c r="K395" s="157" t="s">
        <v>5901</v>
      </c>
    </row>
    <row r="396" spans="1:11" ht="65.25" customHeight="1">
      <c r="A396" s="152">
        <v>395</v>
      </c>
      <c r="B396" s="153">
        <v>45169</v>
      </c>
      <c r="C396" s="154" t="s">
        <v>3905</v>
      </c>
      <c r="D396" s="154" t="s">
        <v>6738</v>
      </c>
      <c r="E396" s="154" t="s">
        <v>48</v>
      </c>
      <c r="F396" s="153">
        <v>45184</v>
      </c>
      <c r="G396" s="153">
        <v>45168</v>
      </c>
      <c r="H396" s="155">
        <v>26000</v>
      </c>
      <c r="I396" s="155">
        <v>28000</v>
      </c>
      <c r="J396" s="154" t="s">
        <v>4557</v>
      </c>
      <c r="K396" s="154" t="s">
        <v>5901</v>
      </c>
    </row>
    <row r="397" spans="1:11" ht="65.25" customHeight="1">
      <c r="A397" s="152">
        <v>396</v>
      </c>
      <c r="B397" s="156">
        <v>45169</v>
      </c>
      <c r="C397" s="157" t="s">
        <v>3905</v>
      </c>
      <c r="D397" s="157" t="s">
        <v>2656</v>
      </c>
      <c r="E397" s="157" t="s">
        <v>6737</v>
      </c>
      <c r="F397" s="156">
        <v>45184</v>
      </c>
      <c r="G397" s="156">
        <v>45168</v>
      </c>
      <c r="H397" s="158">
        <v>90000</v>
      </c>
      <c r="I397" s="158">
        <v>120000</v>
      </c>
      <c r="J397" s="157" t="s">
        <v>5910</v>
      </c>
      <c r="K397" s="157" t="s">
        <v>5901</v>
      </c>
    </row>
    <row r="398" spans="1:11" ht="65.25" customHeight="1">
      <c r="A398" s="152">
        <v>397</v>
      </c>
      <c r="B398" s="153">
        <v>45169</v>
      </c>
      <c r="C398" s="154" t="s">
        <v>1535</v>
      </c>
      <c r="D398" s="154" t="s">
        <v>3209</v>
      </c>
      <c r="E398" s="154" t="s">
        <v>6739</v>
      </c>
      <c r="F398" s="153">
        <v>45184</v>
      </c>
      <c r="G398" s="153">
        <v>45104</v>
      </c>
      <c r="H398" s="155">
        <v>80000</v>
      </c>
      <c r="I398" s="155">
        <v>90000</v>
      </c>
      <c r="J398" s="154" t="s">
        <v>5900</v>
      </c>
      <c r="K398" s="154" t="s">
        <v>5901</v>
      </c>
    </row>
    <row r="399" spans="1:11" ht="65.25" customHeight="1">
      <c r="A399" s="152">
        <v>398</v>
      </c>
      <c r="B399" s="156">
        <v>45170</v>
      </c>
      <c r="C399" s="157" t="s">
        <v>3344</v>
      </c>
      <c r="D399" s="157" t="s">
        <v>1629</v>
      </c>
      <c r="E399" s="157" t="s">
        <v>6740</v>
      </c>
      <c r="F399" s="156">
        <v>45187</v>
      </c>
      <c r="G399" s="156">
        <v>45174</v>
      </c>
      <c r="H399" s="158">
        <v>191475</v>
      </c>
      <c r="I399" s="158">
        <v>191475</v>
      </c>
      <c r="J399" s="157" t="s">
        <v>5904</v>
      </c>
      <c r="K399" s="157" t="s">
        <v>5901</v>
      </c>
    </row>
    <row r="400" spans="1:11" ht="65.25" customHeight="1">
      <c r="A400" s="152">
        <v>399</v>
      </c>
      <c r="B400" s="153">
        <v>45170</v>
      </c>
      <c r="C400" s="154" t="s">
        <v>500</v>
      </c>
      <c r="D400" s="154" t="s">
        <v>248</v>
      </c>
      <c r="E400" s="154" t="s">
        <v>6741</v>
      </c>
      <c r="F400" s="153">
        <v>45187</v>
      </c>
      <c r="G400" s="153">
        <v>45174</v>
      </c>
      <c r="H400" s="155">
        <v>50000</v>
      </c>
      <c r="I400" s="155">
        <v>150000</v>
      </c>
      <c r="J400" s="154" t="s">
        <v>4557</v>
      </c>
      <c r="K400" s="154" t="s">
        <v>5901</v>
      </c>
    </row>
    <row r="401" spans="1:11" ht="65.25" customHeight="1">
      <c r="A401" s="152">
        <v>400</v>
      </c>
      <c r="B401" s="156">
        <v>45170</v>
      </c>
      <c r="C401" s="157" t="s">
        <v>2703</v>
      </c>
      <c r="D401" s="157" t="s">
        <v>6742</v>
      </c>
      <c r="E401" s="157" t="s">
        <v>6671</v>
      </c>
      <c r="F401" s="156">
        <v>45187</v>
      </c>
      <c r="G401" s="156">
        <v>45187</v>
      </c>
      <c r="H401" s="158">
        <v>25000</v>
      </c>
      <c r="I401" s="158">
        <v>25000</v>
      </c>
      <c r="J401" s="157" t="s">
        <v>5902</v>
      </c>
      <c r="K401" s="157" t="s">
        <v>5901</v>
      </c>
    </row>
    <row r="402" spans="1:11" ht="65.25" customHeight="1">
      <c r="A402" s="152">
        <v>401</v>
      </c>
      <c r="B402" s="153">
        <v>45170</v>
      </c>
      <c r="C402" s="154" t="s">
        <v>4375</v>
      </c>
      <c r="D402" s="154" t="s">
        <v>1508</v>
      </c>
      <c r="E402" s="154" t="s">
        <v>6636</v>
      </c>
      <c r="F402" s="153">
        <v>45187</v>
      </c>
      <c r="G402" s="153">
        <v>45119</v>
      </c>
      <c r="H402" s="155">
        <v>25000</v>
      </c>
      <c r="I402" s="155">
        <v>110000</v>
      </c>
      <c r="J402" s="154" t="s">
        <v>4557</v>
      </c>
      <c r="K402" s="154" t="s">
        <v>5901</v>
      </c>
    </row>
    <row r="403" spans="1:11" ht="65.25" customHeight="1">
      <c r="A403" s="152">
        <v>402</v>
      </c>
      <c r="B403" s="156">
        <v>45170</v>
      </c>
      <c r="C403" s="157" t="s">
        <v>4375</v>
      </c>
      <c r="D403" s="157" t="s">
        <v>765</v>
      </c>
      <c r="E403" s="157" t="s">
        <v>6743</v>
      </c>
      <c r="F403" s="156">
        <v>45187</v>
      </c>
      <c r="G403" s="156">
        <v>45139</v>
      </c>
      <c r="H403" s="158">
        <v>25000</v>
      </c>
      <c r="I403" s="158">
        <v>110000</v>
      </c>
      <c r="J403" s="157" t="s">
        <v>4557</v>
      </c>
      <c r="K403" s="157" t="s">
        <v>5901</v>
      </c>
    </row>
    <row r="404" spans="1:11" ht="65.25" customHeight="1">
      <c r="A404" s="152">
        <v>403</v>
      </c>
      <c r="B404" s="153">
        <v>45170</v>
      </c>
      <c r="C404" s="154" t="s">
        <v>3562</v>
      </c>
      <c r="D404" s="154" t="s">
        <v>2656</v>
      </c>
      <c r="E404" s="154" t="s">
        <v>4981</v>
      </c>
      <c r="F404" s="153">
        <v>45187</v>
      </c>
      <c r="G404" s="153">
        <v>45184</v>
      </c>
      <c r="H404" s="155">
        <v>45000</v>
      </c>
      <c r="I404" s="155">
        <v>90000</v>
      </c>
      <c r="J404" s="154" t="s">
        <v>4557</v>
      </c>
      <c r="K404" s="154" t="s">
        <v>5901</v>
      </c>
    </row>
    <row r="405" spans="1:11" ht="65.25" customHeight="1">
      <c r="A405" s="152">
        <v>404</v>
      </c>
      <c r="B405" s="156">
        <v>45170</v>
      </c>
      <c r="C405" s="157" t="s">
        <v>3562</v>
      </c>
      <c r="D405" s="157" t="s">
        <v>5713</v>
      </c>
      <c r="E405" s="157" t="s">
        <v>4981</v>
      </c>
      <c r="F405" s="156">
        <v>45187</v>
      </c>
      <c r="G405" s="156">
        <v>45184</v>
      </c>
      <c r="H405" s="158">
        <v>50000</v>
      </c>
      <c r="I405" s="158">
        <v>80000</v>
      </c>
      <c r="J405" s="157" t="s">
        <v>4557</v>
      </c>
      <c r="K405" s="157" t="s">
        <v>5901</v>
      </c>
    </row>
    <row r="406" spans="1:11" ht="65.25" customHeight="1">
      <c r="A406" s="152">
        <v>405</v>
      </c>
      <c r="B406" s="153">
        <v>45171</v>
      </c>
      <c r="C406" s="154" t="s">
        <v>1845</v>
      </c>
      <c r="D406" s="154" t="s">
        <v>6744</v>
      </c>
      <c r="E406" s="154" t="s">
        <v>226</v>
      </c>
      <c r="F406" s="153">
        <v>45187</v>
      </c>
      <c r="G406" s="153">
        <v>44757</v>
      </c>
      <c r="H406" s="155">
        <v>25000</v>
      </c>
      <c r="I406" s="155">
        <v>30000</v>
      </c>
      <c r="J406" s="154" t="s">
        <v>4557</v>
      </c>
      <c r="K406" s="154" t="s">
        <v>5901</v>
      </c>
    </row>
    <row r="407" spans="1:11" ht="65.25" customHeight="1">
      <c r="A407" s="152">
        <v>406</v>
      </c>
      <c r="B407" s="156">
        <v>45171</v>
      </c>
      <c r="C407" s="157" t="s">
        <v>1845</v>
      </c>
      <c r="D407" s="157" t="s">
        <v>1886</v>
      </c>
      <c r="E407" s="157" t="s">
        <v>226</v>
      </c>
      <c r="F407" s="156">
        <v>45187</v>
      </c>
      <c r="G407" s="156">
        <v>44757</v>
      </c>
      <c r="H407" s="158">
        <v>25000</v>
      </c>
      <c r="I407" s="158">
        <v>28000</v>
      </c>
      <c r="J407" s="157" t="s">
        <v>4557</v>
      </c>
      <c r="K407" s="157" t="s">
        <v>5901</v>
      </c>
    </row>
    <row r="408" spans="1:11" ht="65.25" customHeight="1">
      <c r="A408" s="152">
        <v>407</v>
      </c>
      <c r="B408" s="153">
        <v>45171</v>
      </c>
      <c r="C408" s="154" t="s">
        <v>1845</v>
      </c>
      <c r="D408" s="154" t="s">
        <v>5160</v>
      </c>
      <c r="E408" s="154" t="s">
        <v>226</v>
      </c>
      <c r="F408" s="153">
        <v>45187</v>
      </c>
      <c r="G408" s="153">
        <v>44757</v>
      </c>
      <c r="H408" s="155">
        <v>25000</v>
      </c>
      <c r="I408" s="155">
        <v>40000</v>
      </c>
      <c r="J408" s="154" t="s">
        <v>4557</v>
      </c>
      <c r="K408" s="154" t="s">
        <v>5901</v>
      </c>
    </row>
    <row r="409" spans="1:11" ht="65.25" customHeight="1">
      <c r="A409" s="152">
        <v>408</v>
      </c>
      <c r="B409" s="156">
        <v>45171</v>
      </c>
      <c r="C409" s="157" t="s">
        <v>1845</v>
      </c>
      <c r="D409" s="157" t="s">
        <v>6745</v>
      </c>
      <c r="E409" s="157" t="s">
        <v>433</v>
      </c>
      <c r="F409" s="156">
        <v>45187</v>
      </c>
      <c r="G409" s="156">
        <v>45065</v>
      </c>
      <c r="H409" s="158">
        <v>26940</v>
      </c>
      <c r="I409" s="158">
        <v>26940</v>
      </c>
      <c r="J409" s="157" t="s">
        <v>5900</v>
      </c>
      <c r="K409" s="157" t="s">
        <v>5901</v>
      </c>
    </row>
    <row r="410" spans="1:11" ht="65.25" customHeight="1">
      <c r="A410" s="152">
        <v>409</v>
      </c>
      <c r="B410" s="153">
        <v>45171</v>
      </c>
      <c r="C410" s="154" t="s">
        <v>1845</v>
      </c>
      <c r="D410" s="154" t="s">
        <v>640</v>
      </c>
      <c r="E410" s="154" t="s">
        <v>6746</v>
      </c>
      <c r="F410" s="153">
        <v>45187</v>
      </c>
      <c r="G410" s="153">
        <v>44805</v>
      </c>
      <c r="H410" s="155">
        <v>64198.12</v>
      </c>
      <c r="I410" s="155">
        <v>64198.12</v>
      </c>
      <c r="J410" s="154" t="s">
        <v>5935</v>
      </c>
      <c r="K410" s="154" t="s">
        <v>5901</v>
      </c>
    </row>
    <row r="411" spans="1:11" ht="65.25" customHeight="1">
      <c r="A411" s="152">
        <v>410</v>
      </c>
      <c r="B411" s="156">
        <v>45171</v>
      </c>
      <c r="C411" s="157" t="s">
        <v>3258</v>
      </c>
      <c r="D411" s="157" t="s">
        <v>3263</v>
      </c>
      <c r="E411" s="157" t="s">
        <v>3295</v>
      </c>
      <c r="F411" s="156">
        <v>45187</v>
      </c>
      <c r="G411" s="156">
        <v>45170</v>
      </c>
      <c r="H411" s="158">
        <v>68000</v>
      </c>
      <c r="I411" s="158">
        <v>75000</v>
      </c>
      <c r="J411" s="157" t="s">
        <v>5910</v>
      </c>
      <c r="K411" s="157" t="s">
        <v>5901</v>
      </c>
    </row>
    <row r="412" spans="1:11" ht="65.25" customHeight="1">
      <c r="A412" s="152">
        <v>411</v>
      </c>
      <c r="B412" s="153">
        <v>45171</v>
      </c>
      <c r="C412" s="154" t="s">
        <v>3258</v>
      </c>
      <c r="D412" s="154" t="s">
        <v>5383</v>
      </c>
      <c r="E412" s="154" t="s">
        <v>6747</v>
      </c>
      <c r="F412" s="153">
        <v>45187</v>
      </c>
      <c r="G412" s="153">
        <v>45164</v>
      </c>
      <c r="H412" s="155">
        <v>60610</v>
      </c>
      <c r="I412" s="155">
        <v>70000</v>
      </c>
      <c r="J412" s="154" t="s">
        <v>5910</v>
      </c>
      <c r="K412" s="154" t="s">
        <v>5901</v>
      </c>
    </row>
    <row r="413" spans="1:11" ht="65.25" customHeight="1">
      <c r="A413" s="152">
        <v>412</v>
      </c>
      <c r="B413" s="156">
        <v>45171</v>
      </c>
      <c r="C413" s="157" t="s">
        <v>3258</v>
      </c>
      <c r="D413" s="157" t="s">
        <v>1511</v>
      </c>
      <c r="E413" s="157" t="s">
        <v>4526</v>
      </c>
      <c r="F413" s="156">
        <v>45187</v>
      </c>
      <c r="G413" s="156">
        <v>45164</v>
      </c>
      <c r="H413" s="158">
        <v>66000</v>
      </c>
      <c r="I413" s="158">
        <v>75000</v>
      </c>
      <c r="J413" s="157" t="s">
        <v>5910</v>
      </c>
      <c r="K413" s="157" t="s">
        <v>5901</v>
      </c>
    </row>
    <row r="414" spans="1:11" ht="65.25" customHeight="1">
      <c r="A414" s="152">
        <v>413</v>
      </c>
      <c r="B414" s="153">
        <v>45171</v>
      </c>
      <c r="C414" s="154" t="s">
        <v>3258</v>
      </c>
      <c r="D414" s="154" t="s">
        <v>5235</v>
      </c>
      <c r="E414" s="154" t="s">
        <v>6748</v>
      </c>
      <c r="F414" s="153">
        <v>45187</v>
      </c>
      <c r="G414" s="153">
        <v>45200</v>
      </c>
      <c r="H414" s="155">
        <v>585000</v>
      </c>
      <c r="I414" s="155">
        <v>650000</v>
      </c>
      <c r="J414" s="154" t="s">
        <v>5910</v>
      </c>
      <c r="K414" s="154" t="s">
        <v>5901</v>
      </c>
    </row>
    <row r="415" spans="1:11" ht="65.25" customHeight="1">
      <c r="A415" s="152">
        <v>414</v>
      </c>
      <c r="B415" s="156">
        <v>45171</v>
      </c>
      <c r="C415" s="157" t="s">
        <v>3258</v>
      </c>
      <c r="D415" s="157" t="s">
        <v>5296</v>
      </c>
      <c r="E415" s="157" t="s">
        <v>6748</v>
      </c>
      <c r="F415" s="156">
        <v>45187</v>
      </c>
      <c r="G415" s="156">
        <v>45200</v>
      </c>
      <c r="H415" s="158">
        <v>75000</v>
      </c>
      <c r="I415" s="158">
        <v>100000</v>
      </c>
      <c r="J415" s="157" t="s">
        <v>5910</v>
      </c>
      <c r="K415" s="157" t="s">
        <v>5901</v>
      </c>
    </row>
    <row r="416" spans="1:11" ht="65.25" customHeight="1">
      <c r="A416" s="152">
        <v>415</v>
      </c>
      <c r="B416" s="153">
        <v>45171</v>
      </c>
      <c r="C416" s="154" t="s">
        <v>1845</v>
      </c>
      <c r="D416" s="154" t="s">
        <v>366</v>
      </c>
      <c r="E416" s="154" t="s">
        <v>3462</v>
      </c>
      <c r="F416" s="153">
        <v>45187</v>
      </c>
      <c r="G416" s="153">
        <v>44805</v>
      </c>
      <c r="H416" s="155">
        <v>28618.639999999999</v>
      </c>
      <c r="I416" s="155">
        <v>28618.639999999999</v>
      </c>
      <c r="J416" s="154" t="s">
        <v>4557</v>
      </c>
      <c r="K416" s="154" t="s">
        <v>5901</v>
      </c>
    </row>
    <row r="417" spans="1:11" ht="65.25" customHeight="1">
      <c r="A417" s="152">
        <v>416</v>
      </c>
      <c r="B417" s="156">
        <v>45172</v>
      </c>
      <c r="C417" s="157" t="s">
        <v>1845</v>
      </c>
      <c r="D417" s="157" t="s">
        <v>1887</v>
      </c>
      <c r="E417" s="157" t="s">
        <v>6749</v>
      </c>
      <c r="F417" s="156">
        <v>45187</v>
      </c>
      <c r="G417" s="156">
        <v>44805</v>
      </c>
      <c r="H417" s="158">
        <v>60000</v>
      </c>
      <c r="I417" s="158">
        <v>60000</v>
      </c>
      <c r="J417" s="157" t="s">
        <v>5910</v>
      </c>
      <c r="K417" s="157" t="s">
        <v>5901</v>
      </c>
    </row>
    <row r="418" spans="1:11" ht="65.25" customHeight="1">
      <c r="A418" s="152">
        <v>417</v>
      </c>
      <c r="B418" s="153">
        <v>45173</v>
      </c>
      <c r="C418" s="154" t="s">
        <v>1845</v>
      </c>
      <c r="D418" s="154" t="s">
        <v>127</v>
      </c>
      <c r="E418" s="154" t="s">
        <v>198</v>
      </c>
      <c r="F418" s="153">
        <v>45187</v>
      </c>
      <c r="G418" s="153">
        <v>44805</v>
      </c>
      <c r="H418" s="155">
        <v>48889</v>
      </c>
      <c r="I418" s="155">
        <v>48889</v>
      </c>
      <c r="J418" s="154" t="s">
        <v>5921</v>
      </c>
      <c r="K418" s="154" t="s">
        <v>5901</v>
      </c>
    </row>
    <row r="419" spans="1:11" ht="65.25" customHeight="1">
      <c r="A419" s="152">
        <v>418</v>
      </c>
      <c r="B419" s="156">
        <v>45173</v>
      </c>
      <c r="C419" s="157" t="s">
        <v>1845</v>
      </c>
      <c r="D419" s="157" t="s">
        <v>6750</v>
      </c>
      <c r="E419" s="157" t="s">
        <v>6751</v>
      </c>
      <c r="F419" s="156">
        <v>45187</v>
      </c>
      <c r="G419" s="156">
        <v>44743</v>
      </c>
      <c r="H419" s="158">
        <v>493261.18</v>
      </c>
      <c r="I419" s="158">
        <v>493261.18</v>
      </c>
      <c r="J419" s="157" t="s">
        <v>5921</v>
      </c>
      <c r="K419" s="157" t="s">
        <v>5901</v>
      </c>
    </row>
    <row r="420" spans="1:11" ht="65.25" customHeight="1">
      <c r="A420" s="152">
        <v>419</v>
      </c>
      <c r="B420" s="153">
        <v>45174</v>
      </c>
      <c r="C420" s="154" t="s">
        <v>1890</v>
      </c>
      <c r="D420" s="154" t="s">
        <v>2126</v>
      </c>
      <c r="E420" s="154" t="s">
        <v>6752</v>
      </c>
      <c r="F420" s="153">
        <v>45188</v>
      </c>
      <c r="G420" s="153">
        <v>45189</v>
      </c>
      <c r="H420" s="155">
        <v>36429</v>
      </c>
      <c r="I420" s="155">
        <v>45000</v>
      </c>
      <c r="J420" s="154" t="s">
        <v>5902</v>
      </c>
      <c r="K420" s="154" t="s">
        <v>5901</v>
      </c>
    </row>
    <row r="421" spans="1:11" ht="65.25" customHeight="1">
      <c r="A421" s="152">
        <v>420</v>
      </c>
      <c r="B421" s="156">
        <v>45174</v>
      </c>
      <c r="C421" s="157" t="s">
        <v>1535</v>
      </c>
      <c r="D421" s="157" t="s">
        <v>5582</v>
      </c>
      <c r="E421" s="157" t="s">
        <v>6753</v>
      </c>
      <c r="F421" s="156">
        <v>45188</v>
      </c>
      <c r="G421" s="156">
        <v>45188</v>
      </c>
      <c r="H421" s="158">
        <v>100000</v>
      </c>
      <c r="I421" s="158">
        <v>150000</v>
      </c>
      <c r="J421" s="157" t="s">
        <v>4557</v>
      </c>
      <c r="K421" s="157" t="s">
        <v>5901</v>
      </c>
    </row>
    <row r="422" spans="1:11" ht="65.25" customHeight="1">
      <c r="A422" s="152">
        <v>421</v>
      </c>
      <c r="B422" s="153">
        <v>45174</v>
      </c>
      <c r="C422" s="154" t="s">
        <v>1890</v>
      </c>
      <c r="D422" s="154" t="s">
        <v>2818</v>
      </c>
      <c r="E422" s="154" t="s">
        <v>6754</v>
      </c>
      <c r="F422" s="153">
        <v>45188</v>
      </c>
      <c r="G422" s="153">
        <v>45189</v>
      </c>
      <c r="H422" s="155">
        <v>37000</v>
      </c>
      <c r="I422" s="155">
        <v>37000</v>
      </c>
      <c r="J422" s="154" t="s">
        <v>5902</v>
      </c>
      <c r="K422" s="154" t="s">
        <v>5901</v>
      </c>
    </row>
    <row r="423" spans="1:11" ht="65.25" customHeight="1">
      <c r="A423" s="152">
        <v>422</v>
      </c>
      <c r="B423" s="156">
        <v>45174</v>
      </c>
      <c r="C423" s="157" t="s">
        <v>1774</v>
      </c>
      <c r="D423" s="157" t="s">
        <v>903</v>
      </c>
      <c r="E423" s="157" t="s">
        <v>6755</v>
      </c>
      <c r="F423" s="156">
        <v>45188</v>
      </c>
      <c r="G423" s="156">
        <v>45154</v>
      </c>
      <c r="H423" s="158">
        <v>25000</v>
      </c>
      <c r="I423" s="158">
        <v>30000</v>
      </c>
      <c r="J423" s="157" t="s">
        <v>5902</v>
      </c>
      <c r="K423" s="157" t="s">
        <v>5901</v>
      </c>
    </row>
    <row r="424" spans="1:11" ht="65.25" customHeight="1">
      <c r="A424" s="152">
        <v>423</v>
      </c>
      <c r="B424" s="153">
        <v>45174</v>
      </c>
      <c r="C424" s="154" t="s">
        <v>1774</v>
      </c>
      <c r="D424" s="154" t="s">
        <v>5141</v>
      </c>
      <c r="E424" s="154" t="s">
        <v>6756</v>
      </c>
      <c r="F424" s="153">
        <v>45188</v>
      </c>
      <c r="G424" s="153">
        <v>45138</v>
      </c>
      <c r="H424" s="155">
        <v>25000</v>
      </c>
      <c r="I424" s="155">
        <v>125000</v>
      </c>
      <c r="J424" s="154" t="s">
        <v>5902</v>
      </c>
      <c r="K424" s="154" t="s">
        <v>5901</v>
      </c>
    </row>
    <row r="425" spans="1:11" ht="65.25" customHeight="1">
      <c r="A425" s="152">
        <v>424</v>
      </c>
      <c r="B425" s="156">
        <v>45174</v>
      </c>
      <c r="C425" s="157" t="s">
        <v>1665</v>
      </c>
      <c r="D425" s="157" t="s">
        <v>361</v>
      </c>
      <c r="E425" s="157" t="s">
        <v>6757</v>
      </c>
      <c r="F425" s="156">
        <v>45188</v>
      </c>
      <c r="G425" s="156">
        <v>45170</v>
      </c>
      <c r="H425" s="158">
        <v>2300000</v>
      </c>
      <c r="I425" s="158">
        <v>2700000</v>
      </c>
      <c r="J425" s="157" t="s">
        <v>5921</v>
      </c>
      <c r="K425" s="157" t="s">
        <v>5901</v>
      </c>
    </row>
    <row r="426" spans="1:11" ht="65.25" customHeight="1">
      <c r="A426" s="152">
        <v>425</v>
      </c>
      <c r="B426" s="153">
        <v>45174</v>
      </c>
      <c r="C426" s="154" t="s">
        <v>1665</v>
      </c>
      <c r="D426" s="154" t="s">
        <v>5233</v>
      </c>
      <c r="E426" s="154" t="s">
        <v>5819</v>
      </c>
      <c r="F426" s="153">
        <v>45188</v>
      </c>
      <c r="G426" s="153">
        <v>45170</v>
      </c>
      <c r="H426" s="155">
        <v>110000</v>
      </c>
      <c r="I426" s="155">
        <v>115000</v>
      </c>
      <c r="J426" s="154" t="s">
        <v>5921</v>
      </c>
      <c r="K426" s="154" t="s">
        <v>5901</v>
      </c>
    </row>
    <row r="427" spans="1:11" ht="65.25" customHeight="1">
      <c r="A427" s="152">
        <v>426</v>
      </c>
      <c r="B427" s="156">
        <v>45174</v>
      </c>
      <c r="C427" s="157" t="s">
        <v>1774</v>
      </c>
      <c r="D427" s="157" t="s">
        <v>6758</v>
      </c>
      <c r="E427" s="157" t="s">
        <v>6759</v>
      </c>
      <c r="F427" s="156">
        <v>45188</v>
      </c>
      <c r="G427" s="156">
        <v>45181</v>
      </c>
      <c r="H427" s="158">
        <v>25000</v>
      </c>
      <c r="I427" s="158">
        <v>50000</v>
      </c>
      <c r="J427" s="157" t="s">
        <v>5906</v>
      </c>
      <c r="K427" s="157" t="s">
        <v>5901</v>
      </c>
    </row>
    <row r="428" spans="1:11" ht="65.25" customHeight="1">
      <c r="A428" s="152">
        <v>427</v>
      </c>
      <c r="B428" s="153">
        <v>45174</v>
      </c>
      <c r="C428" s="154" t="s">
        <v>3874</v>
      </c>
      <c r="D428" s="154" t="s">
        <v>1831</v>
      </c>
      <c r="E428" s="154" t="s">
        <v>6760</v>
      </c>
      <c r="F428" s="153">
        <v>45188</v>
      </c>
      <c r="G428" s="153">
        <v>45174</v>
      </c>
      <c r="H428" s="155">
        <v>47846.41</v>
      </c>
      <c r="I428" s="155">
        <v>47846.41</v>
      </c>
      <c r="J428" s="154" t="s">
        <v>5902</v>
      </c>
      <c r="K428" s="154" t="s">
        <v>5901</v>
      </c>
    </row>
    <row r="429" spans="1:11" ht="65.25" customHeight="1">
      <c r="A429" s="152">
        <v>428</v>
      </c>
      <c r="B429" s="156">
        <v>45174</v>
      </c>
      <c r="C429" s="157" t="s">
        <v>2447</v>
      </c>
      <c r="D429" s="157" t="s">
        <v>908</v>
      </c>
      <c r="E429" s="157" t="s">
        <v>6761</v>
      </c>
      <c r="F429" s="156">
        <v>45188</v>
      </c>
      <c r="G429" s="156">
        <v>44743</v>
      </c>
      <c r="H429" s="158">
        <v>27746.07</v>
      </c>
      <c r="I429" s="158">
        <v>27746.07</v>
      </c>
      <c r="J429" s="157" t="s">
        <v>5900</v>
      </c>
      <c r="K429" s="157" t="s">
        <v>5901</v>
      </c>
    </row>
    <row r="430" spans="1:11" ht="65.25" customHeight="1">
      <c r="A430" s="152">
        <v>429</v>
      </c>
      <c r="B430" s="153">
        <v>45174</v>
      </c>
      <c r="C430" s="154" t="s">
        <v>1774</v>
      </c>
      <c r="D430" s="154" t="s">
        <v>6762</v>
      </c>
      <c r="E430" s="154" t="s">
        <v>6763</v>
      </c>
      <c r="F430" s="153">
        <v>45188</v>
      </c>
      <c r="G430" s="153">
        <v>45181</v>
      </c>
      <c r="H430" s="155">
        <v>25000</v>
      </c>
      <c r="I430" s="155">
        <v>80000</v>
      </c>
      <c r="J430" s="154" t="s">
        <v>5906</v>
      </c>
      <c r="K430" s="154" t="s">
        <v>5901</v>
      </c>
    </row>
    <row r="431" spans="1:11" ht="65.25" customHeight="1">
      <c r="A431" s="152">
        <v>430</v>
      </c>
      <c r="B431" s="156">
        <v>45174</v>
      </c>
      <c r="C431" s="157" t="s">
        <v>1665</v>
      </c>
      <c r="D431" s="157" t="s">
        <v>5760</v>
      </c>
      <c r="E431" s="157" t="s">
        <v>6764</v>
      </c>
      <c r="F431" s="156">
        <v>45188</v>
      </c>
      <c r="G431" s="156">
        <v>45187</v>
      </c>
      <c r="H431" s="158">
        <v>35000</v>
      </c>
      <c r="I431" s="158">
        <v>55000</v>
      </c>
      <c r="J431" s="157" t="s">
        <v>4557</v>
      </c>
      <c r="K431" s="157" t="s">
        <v>5901</v>
      </c>
    </row>
    <row r="432" spans="1:11" ht="65.25" customHeight="1">
      <c r="A432" s="152">
        <v>431</v>
      </c>
      <c r="B432" s="153">
        <v>45174</v>
      </c>
      <c r="C432" s="154" t="s">
        <v>231</v>
      </c>
      <c r="D432" s="154" t="s">
        <v>3872</v>
      </c>
      <c r="E432" s="154" t="s">
        <v>6765</v>
      </c>
      <c r="F432" s="153">
        <v>45188</v>
      </c>
      <c r="G432" s="153">
        <v>45188</v>
      </c>
      <c r="H432" s="155">
        <v>36310</v>
      </c>
      <c r="I432" s="155">
        <v>36310</v>
      </c>
      <c r="J432" s="154" t="s">
        <v>5902</v>
      </c>
      <c r="K432" s="154" t="s">
        <v>5901</v>
      </c>
    </row>
    <row r="433" spans="1:11" ht="65.25" customHeight="1">
      <c r="A433" s="152">
        <v>432</v>
      </c>
      <c r="B433" s="156">
        <v>45174</v>
      </c>
      <c r="C433" s="157" t="s">
        <v>1276</v>
      </c>
      <c r="D433" s="157" t="s">
        <v>1338</v>
      </c>
      <c r="E433" s="157" t="s">
        <v>306</v>
      </c>
      <c r="F433" s="156">
        <v>45188</v>
      </c>
      <c r="G433" s="156">
        <v>45189</v>
      </c>
      <c r="H433" s="158">
        <v>25000</v>
      </c>
      <c r="I433" s="158">
        <v>35000</v>
      </c>
      <c r="J433" s="157" t="s">
        <v>4557</v>
      </c>
      <c r="K433" s="157" t="s">
        <v>5901</v>
      </c>
    </row>
    <row r="434" spans="1:11" ht="65.25" customHeight="1">
      <c r="A434" s="152">
        <v>433</v>
      </c>
      <c r="B434" s="153">
        <v>45175</v>
      </c>
      <c r="C434" s="154" t="s">
        <v>1845</v>
      </c>
      <c r="D434" s="154" t="s">
        <v>156</v>
      </c>
      <c r="E434" s="154" t="s">
        <v>157</v>
      </c>
      <c r="F434" s="153">
        <v>45189</v>
      </c>
      <c r="G434" s="153">
        <v>45092</v>
      </c>
      <c r="H434" s="155">
        <v>26138.58</v>
      </c>
      <c r="I434" s="155">
        <v>26138.58</v>
      </c>
      <c r="J434" s="154" t="s">
        <v>5900</v>
      </c>
      <c r="K434" s="154" t="s">
        <v>5901</v>
      </c>
    </row>
    <row r="435" spans="1:11" ht="65.25" customHeight="1">
      <c r="A435" s="152">
        <v>434</v>
      </c>
      <c r="B435" s="156">
        <v>45175</v>
      </c>
      <c r="C435" s="157" t="s">
        <v>1845</v>
      </c>
      <c r="D435" s="157" t="s">
        <v>5245</v>
      </c>
      <c r="E435" s="157" t="s">
        <v>306</v>
      </c>
      <c r="F435" s="156">
        <v>45189</v>
      </c>
      <c r="G435" s="156">
        <v>44805</v>
      </c>
      <c r="H435" s="158">
        <v>29000</v>
      </c>
      <c r="I435" s="158">
        <v>29000</v>
      </c>
      <c r="J435" s="157" t="s">
        <v>4557</v>
      </c>
      <c r="K435" s="157" t="s">
        <v>5901</v>
      </c>
    </row>
    <row r="436" spans="1:11" ht="65.25" customHeight="1">
      <c r="A436" s="152">
        <v>435</v>
      </c>
      <c r="B436" s="153">
        <v>45175</v>
      </c>
      <c r="C436" s="154" t="s">
        <v>1845</v>
      </c>
      <c r="D436" s="154" t="s">
        <v>872</v>
      </c>
      <c r="E436" s="154" t="s">
        <v>6766</v>
      </c>
      <c r="F436" s="153">
        <v>45189</v>
      </c>
      <c r="G436" s="153">
        <v>44743</v>
      </c>
      <c r="H436" s="155">
        <v>117389.78</v>
      </c>
      <c r="I436" s="155">
        <v>117389.78</v>
      </c>
      <c r="J436" s="154" t="s">
        <v>5921</v>
      </c>
      <c r="K436" s="154" t="s">
        <v>5901</v>
      </c>
    </row>
    <row r="437" spans="1:11" ht="65.25" customHeight="1">
      <c r="A437" s="152">
        <v>436</v>
      </c>
      <c r="B437" s="156">
        <v>45175</v>
      </c>
      <c r="C437" s="157" t="s">
        <v>3771</v>
      </c>
      <c r="D437" s="157" t="s">
        <v>6071</v>
      </c>
      <c r="E437" s="157" t="s">
        <v>6072</v>
      </c>
      <c r="F437" s="156">
        <v>45189</v>
      </c>
      <c r="G437" s="156">
        <v>45174</v>
      </c>
      <c r="H437" s="158">
        <v>100000</v>
      </c>
      <c r="I437" s="158">
        <v>120000</v>
      </c>
      <c r="J437" s="157" t="s">
        <v>4557</v>
      </c>
      <c r="K437" s="157" t="s">
        <v>5901</v>
      </c>
    </row>
    <row r="438" spans="1:11" ht="65.25" customHeight="1">
      <c r="A438" s="152">
        <v>437</v>
      </c>
      <c r="B438" s="153">
        <v>45175</v>
      </c>
      <c r="C438" s="154" t="s">
        <v>3771</v>
      </c>
      <c r="D438" s="154" t="s">
        <v>3790</v>
      </c>
      <c r="E438" s="154" t="s">
        <v>6767</v>
      </c>
      <c r="F438" s="153">
        <v>45189</v>
      </c>
      <c r="G438" s="153">
        <v>45174</v>
      </c>
      <c r="H438" s="155">
        <v>212500</v>
      </c>
      <c r="I438" s="155">
        <v>212500</v>
      </c>
      <c r="J438" s="154" t="s">
        <v>5910</v>
      </c>
      <c r="K438" s="154" t="s">
        <v>5901</v>
      </c>
    </row>
    <row r="439" spans="1:11" ht="65.25" customHeight="1">
      <c r="A439" s="152">
        <v>438</v>
      </c>
      <c r="B439" s="156">
        <v>45175</v>
      </c>
      <c r="C439" s="157" t="s">
        <v>3905</v>
      </c>
      <c r="D439" s="157" t="s">
        <v>5054</v>
      </c>
      <c r="E439" s="157" t="s">
        <v>6768</v>
      </c>
      <c r="F439" s="156">
        <v>45189</v>
      </c>
      <c r="G439" s="156">
        <v>45153</v>
      </c>
      <c r="H439" s="158">
        <v>120000</v>
      </c>
      <c r="I439" s="158">
        <v>150000</v>
      </c>
      <c r="J439" s="157" t="s">
        <v>5910</v>
      </c>
      <c r="K439" s="157" t="s">
        <v>5901</v>
      </c>
    </row>
    <row r="440" spans="1:11" ht="65.25" customHeight="1">
      <c r="A440" s="152">
        <v>439</v>
      </c>
      <c r="B440" s="153">
        <v>45176</v>
      </c>
      <c r="C440" s="154" t="s">
        <v>3453</v>
      </c>
      <c r="D440" s="154" t="s">
        <v>76</v>
      </c>
      <c r="E440" s="154" t="s">
        <v>6769</v>
      </c>
      <c r="F440" s="153">
        <v>45190</v>
      </c>
      <c r="G440" s="153">
        <v>45188</v>
      </c>
      <c r="H440" s="155">
        <v>150000</v>
      </c>
      <c r="I440" s="155">
        <v>275000</v>
      </c>
      <c r="J440" s="154" t="s">
        <v>5910</v>
      </c>
      <c r="K440" s="154" t="s">
        <v>5901</v>
      </c>
    </row>
    <row r="441" spans="1:11" ht="65.25" customHeight="1">
      <c r="A441" s="152">
        <v>440</v>
      </c>
      <c r="B441" s="156">
        <v>45176</v>
      </c>
      <c r="C441" s="157" t="s">
        <v>4268</v>
      </c>
      <c r="D441" s="157" t="s">
        <v>6770</v>
      </c>
      <c r="E441" s="157" t="s">
        <v>6771</v>
      </c>
      <c r="F441" s="156">
        <v>45190</v>
      </c>
      <c r="G441" s="156">
        <v>45166</v>
      </c>
      <c r="H441" s="158">
        <v>215000</v>
      </c>
      <c r="I441" s="158">
        <v>225000</v>
      </c>
      <c r="J441" s="157" t="s">
        <v>4557</v>
      </c>
      <c r="K441" s="157" t="s">
        <v>5901</v>
      </c>
    </row>
    <row r="442" spans="1:11" ht="65.25" customHeight="1">
      <c r="A442" s="152">
        <v>441</v>
      </c>
      <c r="B442" s="153">
        <v>45176</v>
      </c>
      <c r="C442" s="154" t="s">
        <v>2432</v>
      </c>
      <c r="D442" s="154" t="s">
        <v>503</v>
      </c>
      <c r="E442" s="154" t="s">
        <v>6772</v>
      </c>
      <c r="F442" s="153">
        <v>45190</v>
      </c>
      <c r="G442" s="153">
        <v>45170</v>
      </c>
      <c r="H442" s="155">
        <v>40000</v>
      </c>
      <c r="I442" s="155">
        <v>50000</v>
      </c>
      <c r="J442" s="154" t="s">
        <v>5910</v>
      </c>
      <c r="K442" s="154" t="s">
        <v>5901</v>
      </c>
    </row>
    <row r="443" spans="1:11" ht="65.25" customHeight="1">
      <c r="A443" s="152">
        <v>442</v>
      </c>
      <c r="B443" s="156">
        <v>45176</v>
      </c>
      <c r="C443" s="157" t="s">
        <v>243</v>
      </c>
      <c r="D443" s="157" t="s">
        <v>217</v>
      </c>
      <c r="E443" s="157" t="s">
        <v>120</v>
      </c>
      <c r="F443" s="156">
        <v>45190</v>
      </c>
      <c r="G443" s="156">
        <v>45194</v>
      </c>
      <c r="H443" s="158">
        <v>65000</v>
      </c>
      <c r="I443" s="158">
        <v>95000</v>
      </c>
      <c r="J443" s="157" t="s">
        <v>5910</v>
      </c>
      <c r="K443" s="157" t="s">
        <v>5901</v>
      </c>
    </row>
    <row r="444" spans="1:11" ht="65.25" customHeight="1">
      <c r="A444" s="152">
        <v>443</v>
      </c>
      <c r="B444" s="153">
        <v>45176</v>
      </c>
      <c r="C444" s="154" t="s">
        <v>3828</v>
      </c>
      <c r="D444" s="154" t="s">
        <v>765</v>
      </c>
      <c r="E444" s="154" t="s">
        <v>6538</v>
      </c>
      <c r="F444" s="153">
        <v>45190</v>
      </c>
      <c r="G444" s="153">
        <v>45199</v>
      </c>
      <c r="H444" s="155">
        <v>25000</v>
      </c>
      <c r="I444" s="155">
        <v>400000</v>
      </c>
      <c r="J444" s="154" t="s">
        <v>5910</v>
      </c>
      <c r="K444" s="154" t="s">
        <v>5901</v>
      </c>
    </row>
    <row r="445" spans="1:11" ht="65.25" customHeight="1">
      <c r="A445" s="152">
        <v>444</v>
      </c>
      <c r="B445" s="156">
        <v>45176</v>
      </c>
      <c r="C445" s="157" t="s">
        <v>1665</v>
      </c>
      <c r="D445" s="157" t="s">
        <v>1266</v>
      </c>
      <c r="E445" s="157" t="s">
        <v>6773</v>
      </c>
      <c r="F445" s="156">
        <v>45190</v>
      </c>
      <c r="G445" s="156">
        <v>45169</v>
      </c>
      <c r="H445" s="158">
        <v>87000</v>
      </c>
      <c r="I445" s="158">
        <v>90000</v>
      </c>
      <c r="J445" s="157" t="s">
        <v>4557</v>
      </c>
      <c r="K445" s="157" t="s">
        <v>5901</v>
      </c>
    </row>
    <row r="446" spans="1:11" ht="65.25" customHeight="1">
      <c r="A446" s="152">
        <v>445</v>
      </c>
      <c r="B446" s="153">
        <v>45176</v>
      </c>
      <c r="C446" s="154" t="s">
        <v>4375</v>
      </c>
      <c r="D446" s="154" t="s">
        <v>5999</v>
      </c>
      <c r="E446" s="154" t="s">
        <v>6774</v>
      </c>
      <c r="F446" s="153">
        <v>45190</v>
      </c>
      <c r="G446" s="153">
        <v>45163</v>
      </c>
      <c r="H446" s="155">
        <v>217696</v>
      </c>
      <c r="I446" s="155">
        <v>217696</v>
      </c>
      <c r="J446" s="154" t="s">
        <v>5935</v>
      </c>
      <c r="K446" s="154" t="s">
        <v>5901</v>
      </c>
    </row>
    <row r="447" spans="1:11" ht="65.25" customHeight="1">
      <c r="A447" s="152">
        <v>446</v>
      </c>
      <c r="B447" s="156">
        <v>45177</v>
      </c>
      <c r="C447" s="157" t="s">
        <v>4268</v>
      </c>
      <c r="D447" s="157" t="s">
        <v>3221</v>
      </c>
      <c r="E447" s="157" t="s">
        <v>6775</v>
      </c>
      <c r="F447" s="156">
        <v>45191</v>
      </c>
      <c r="G447" s="156">
        <v>45191</v>
      </c>
      <c r="H447" s="158">
        <v>35800</v>
      </c>
      <c r="I447" s="158">
        <v>40000</v>
      </c>
      <c r="J447" s="157" t="s">
        <v>4557</v>
      </c>
      <c r="K447" s="157" t="s">
        <v>5901</v>
      </c>
    </row>
    <row r="448" spans="1:11" ht="65.25" customHeight="1">
      <c r="A448" s="152">
        <v>447</v>
      </c>
      <c r="B448" s="153">
        <v>45177</v>
      </c>
      <c r="C448" s="154" t="s">
        <v>3874</v>
      </c>
      <c r="D448" s="154" t="s">
        <v>76</v>
      </c>
      <c r="E448" s="154" t="s">
        <v>6776</v>
      </c>
      <c r="F448" s="153">
        <v>45191</v>
      </c>
      <c r="G448" s="153">
        <v>44743</v>
      </c>
      <c r="H448" s="155">
        <v>25000</v>
      </c>
      <c r="I448" s="155">
        <v>131105.29999999999</v>
      </c>
      <c r="J448" s="154" t="s">
        <v>5910</v>
      </c>
      <c r="K448" s="154" t="s">
        <v>5901</v>
      </c>
    </row>
    <row r="449" spans="1:11" ht="65.25" customHeight="1">
      <c r="A449" s="152">
        <v>448</v>
      </c>
      <c r="B449" s="156">
        <v>45177</v>
      </c>
      <c r="C449" s="157" t="s">
        <v>1890</v>
      </c>
      <c r="D449" s="157" t="s">
        <v>2059</v>
      </c>
      <c r="E449" s="157" t="s">
        <v>6777</v>
      </c>
      <c r="F449" s="156">
        <v>45191</v>
      </c>
      <c r="G449" s="156">
        <v>45194</v>
      </c>
      <c r="H449" s="158">
        <v>612000</v>
      </c>
      <c r="I449" s="158">
        <v>612000</v>
      </c>
      <c r="J449" s="157" t="s">
        <v>5910</v>
      </c>
      <c r="K449" s="157" t="s">
        <v>5901</v>
      </c>
    </row>
    <row r="450" spans="1:11" ht="65.25" customHeight="1">
      <c r="A450" s="152">
        <v>449</v>
      </c>
      <c r="B450" s="153">
        <v>45177</v>
      </c>
      <c r="C450" s="154" t="s">
        <v>3975</v>
      </c>
      <c r="D450" s="154" t="s">
        <v>829</v>
      </c>
      <c r="E450" s="154" t="s">
        <v>5559</v>
      </c>
      <c r="F450" s="153">
        <v>45191</v>
      </c>
      <c r="G450" s="153">
        <v>45196</v>
      </c>
      <c r="H450" s="155">
        <v>38025</v>
      </c>
      <c r="I450" s="155">
        <v>47250</v>
      </c>
      <c r="J450" s="154" t="s">
        <v>5910</v>
      </c>
      <c r="K450" s="154" t="s">
        <v>5901</v>
      </c>
    </row>
    <row r="451" spans="1:11" ht="65.25" customHeight="1">
      <c r="A451" s="152">
        <v>450</v>
      </c>
      <c r="B451" s="156">
        <v>45177</v>
      </c>
      <c r="C451" s="157" t="s">
        <v>2703</v>
      </c>
      <c r="D451" s="157" t="s">
        <v>4372</v>
      </c>
      <c r="E451" s="157" t="s">
        <v>5004</v>
      </c>
      <c r="F451" s="156">
        <v>45191</v>
      </c>
      <c r="G451" s="156">
        <v>45200</v>
      </c>
      <c r="H451" s="158">
        <v>121180</v>
      </c>
      <c r="I451" s="158">
        <v>121180</v>
      </c>
      <c r="J451" s="157" t="s">
        <v>5910</v>
      </c>
      <c r="K451" s="157" t="s">
        <v>5901</v>
      </c>
    </row>
    <row r="452" spans="1:11" ht="65.25" customHeight="1">
      <c r="A452" s="152">
        <v>451</v>
      </c>
      <c r="B452" s="153">
        <v>45177</v>
      </c>
      <c r="C452" s="154" t="s">
        <v>2432</v>
      </c>
      <c r="D452" s="154" t="s">
        <v>225</v>
      </c>
      <c r="E452" s="154" t="s">
        <v>6778</v>
      </c>
      <c r="F452" s="153">
        <v>45191</v>
      </c>
      <c r="G452" s="153">
        <v>45174</v>
      </c>
      <c r="H452" s="155">
        <v>25000</v>
      </c>
      <c r="I452" s="155">
        <v>60000</v>
      </c>
      <c r="J452" s="154" t="s">
        <v>4557</v>
      </c>
      <c r="K452" s="154" t="s">
        <v>5901</v>
      </c>
    </row>
    <row r="453" spans="1:11" ht="65.25" customHeight="1">
      <c r="A453" s="152">
        <v>452</v>
      </c>
      <c r="B453" s="156">
        <v>45177</v>
      </c>
      <c r="C453" s="157" t="s">
        <v>2432</v>
      </c>
      <c r="D453" s="157" t="s">
        <v>1846</v>
      </c>
      <c r="E453" s="157" t="s">
        <v>6779</v>
      </c>
      <c r="F453" s="156">
        <v>45191</v>
      </c>
      <c r="G453" s="156">
        <v>45170</v>
      </c>
      <c r="H453" s="158">
        <v>25000</v>
      </c>
      <c r="I453" s="158">
        <v>50000</v>
      </c>
      <c r="J453" s="157" t="s">
        <v>4557</v>
      </c>
      <c r="K453" s="157" t="s">
        <v>5901</v>
      </c>
    </row>
    <row r="454" spans="1:11" ht="65.25" customHeight="1">
      <c r="A454" s="152">
        <v>453</v>
      </c>
      <c r="B454" s="153">
        <v>45177</v>
      </c>
      <c r="C454" s="154" t="s">
        <v>2432</v>
      </c>
      <c r="D454" s="154" t="s">
        <v>6780</v>
      </c>
      <c r="E454" s="154" t="s">
        <v>6781</v>
      </c>
      <c r="F454" s="153">
        <v>45191</v>
      </c>
      <c r="G454" s="153">
        <v>45108</v>
      </c>
      <c r="H454" s="155">
        <v>25000</v>
      </c>
      <c r="I454" s="155">
        <v>50000</v>
      </c>
      <c r="J454" s="154" t="s">
        <v>5900</v>
      </c>
      <c r="K454" s="154" t="s">
        <v>5901</v>
      </c>
    </row>
    <row r="455" spans="1:11" ht="65.25" customHeight="1">
      <c r="A455" s="152">
        <v>454</v>
      </c>
      <c r="B455" s="156">
        <v>45178</v>
      </c>
      <c r="C455" s="157" t="s">
        <v>1276</v>
      </c>
      <c r="D455" s="157" t="s">
        <v>1187</v>
      </c>
      <c r="E455" s="157" t="s">
        <v>1347</v>
      </c>
      <c r="F455" s="156">
        <v>45191</v>
      </c>
      <c r="G455" s="156">
        <v>45194</v>
      </c>
      <c r="H455" s="158">
        <v>25000</v>
      </c>
      <c r="I455" s="158">
        <v>100000</v>
      </c>
      <c r="J455" s="157" t="s">
        <v>4557</v>
      </c>
      <c r="K455" s="157" t="s">
        <v>5901</v>
      </c>
    </row>
    <row r="456" spans="1:11" ht="65.25" customHeight="1">
      <c r="A456" s="152">
        <v>455</v>
      </c>
      <c r="B456" s="153">
        <v>45178</v>
      </c>
      <c r="C456" s="154" t="s">
        <v>1276</v>
      </c>
      <c r="D456" s="154" t="s">
        <v>6782</v>
      </c>
      <c r="E456" s="154" t="s">
        <v>1347</v>
      </c>
      <c r="F456" s="153">
        <v>45191</v>
      </c>
      <c r="G456" s="153">
        <v>45194</v>
      </c>
      <c r="H456" s="155">
        <v>25000</v>
      </c>
      <c r="I456" s="155">
        <v>50000</v>
      </c>
      <c r="J456" s="154" t="s">
        <v>4557</v>
      </c>
      <c r="K456" s="154" t="s">
        <v>5901</v>
      </c>
    </row>
    <row r="457" spans="1:11" ht="65.25" customHeight="1">
      <c r="A457" s="152">
        <v>456</v>
      </c>
      <c r="B457" s="156">
        <v>45180</v>
      </c>
      <c r="C457" s="157" t="s">
        <v>3453</v>
      </c>
      <c r="D457" s="157" t="s">
        <v>6783</v>
      </c>
      <c r="E457" s="157" t="s">
        <v>507</v>
      </c>
      <c r="F457" s="156">
        <v>45194</v>
      </c>
      <c r="G457" s="156">
        <v>45195</v>
      </c>
      <c r="H457" s="158">
        <v>25000</v>
      </c>
      <c r="I457" s="158">
        <v>45000</v>
      </c>
      <c r="J457" s="157" t="s">
        <v>5910</v>
      </c>
      <c r="K457" s="157" t="s">
        <v>5901</v>
      </c>
    </row>
    <row r="458" spans="1:11" ht="65.25" customHeight="1">
      <c r="A458" s="152">
        <v>457</v>
      </c>
      <c r="B458" s="153">
        <v>45180</v>
      </c>
      <c r="C458" s="154" t="s">
        <v>3453</v>
      </c>
      <c r="D458" s="154" t="s">
        <v>3493</v>
      </c>
      <c r="E458" s="154" t="s">
        <v>6784</v>
      </c>
      <c r="F458" s="153">
        <v>45194</v>
      </c>
      <c r="G458" s="153">
        <v>45195</v>
      </c>
      <c r="H458" s="155">
        <v>25000</v>
      </c>
      <c r="I458" s="155">
        <v>75000</v>
      </c>
      <c r="J458" s="154" t="s">
        <v>5910</v>
      </c>
      <c r="K458" s="154" t="s">
        <v>5901</v>
      </c>
    </row>
    <row r="459" spans="1:11" ht="65.25" customHeight="1">
      <c r="A459" s="152">
        <v>458</v>
      </c>
      <c r="B459" s="156">
        <v>45181</v>
      </c>
      <c r="C459" s="157" t="s">
        <v>243</v>
      </c>
      <c r="D459" s="157" t="s">
        <v>361</v>
      </c>
      <c r="E459" s="157" t="s">
        <v>379</v>
      </c>
      <c r="F459" s="156">
        <v>45195</v>
      </c>
      <c r="G459" s="156">
        <v>45200</v>
      </c>
      <c r="H459" s="158">
        <v>640000</v>
      </c>
      <c r="I459" s="158">
        <v>685000</v>
      </c>
      <c r="J459" s="157" t="s">
        <v>5921</v>
      </c>
      <c r="K459" s="157" t="s">
        <v>5901</v>
      </c>
    </row>
    <row r="460" spans="1:11" ht="65.25" customHeight="1">
      <c r="A460" s="152">
        <v>459</v>
      </c>
      <c r="B460" s="153">
        <v>45181</v>
      </c>
      <c r="C460" s="154" t="s">
        <v>243</v>
      </c>
      <c r="D460" s="154" t="s">
        <v>129</v>
      </c>
      <c r="E460" s="154" t="s">
        <v>1253</v>
      </c>
      <c r="F460" s="153">
        <v>45195</v>
      </c>
      <c r="G460" s="153">
        <v>45200</v>
      </c>
      <c r="H460" s="155">
        <v>45000</v>
      </c>
      <c r="I460" s="155">
        <v>55000</v>
      </c>
      <c r="J460" s="154" t="s">
        <v>5921</v>
      </c>
      <c r="K460" s="154" t="s">
        <v>5901</v>
      </c>
    </row>
    <row r="461" spans="1:11" ht="65.25" customHeight="1">
      <c r="A461" s="152">
        <v>460</v>
      </c>
      <c r="B461" s="156">
        <v>45181</v>
      </c>
      <c r="C461" s="157" t="s">
        <v>1276</v>
      </c>
      <c r="D461" s="157" t="s">
        <v>6785</v>
      </c>
      <c r="E461" s="157" t="s">
        <v>1312</v>
      </c>
      <c r="F461" s="156">
        <v>45195</v>
      </c>
      <c r="G461" s="156">
        <v>45195</v>
      </c>
      <c r="H461" s="158">
        <v>25000</v>
      </c>
      <c r="I461" s="158">
        <v>30000</v>
      </c>
      <c r="J461" s="157" t="s">
        <v>4557</v>
      </c>
      <c r="K461" s="157" t="s">
        <v>5901</v>
      </c>
    </row>
    <row r="462" spans="1:11" ht="65.25" customHeight="1">
      <c r="A462" s="152">
        <v>461</v>
      </c>
      <c r="B462" s="153">
        <v>45181</v>
      </c>
      <c r="C462" s="154" t="s">
        <v>3453</v>
      </c>
      <c r="D462" s="154" t="s">
        <v>5185</v>
      </c>
      <c r="E462" s="154" t="s">
        <v>6077</v>
      </c>
      <c r="F462" s="153">
        <v>45196</v>
      </c>
      <c r="G462" s="153">
        <v>45196</v>
      </c>
      <c r="H462" s="155">
        <v>40000</v>
      </c>
      <c r="I462" s="155">
        <v>70000</v>
      </c>
      <c r="J462" s="154" t="s">
        <v>5910</v>
      </c>
      <c r="K462" s="154" t="s">
        <v>5901</v>
      </c>
    </row>
    <row r="463" spans="1:11" ht="65.25" customHeight="1">
      <c r="A463" s="152">
        <v>462</v>
      </c>
      <c r="B463" s="156">
        <v>45182</v>
      </c>
      <c r="C463" s="157" t="s">
        <v>3828</v>
      </c>
      <c r="D463" s="157" t="s">
        <v>950</v>
      </c>
      <c r="E463" s="157" t="s">
        <v>198</v>
      </c>
      <c r="F463" s="156">
        <v>45196</v>
      </c>
      <c r="G463" s="156">
        <v>45231</v>
      </c>
      <c r="H463" s="158">
        <v>25000</v>
      </c>
      <c r="I463" s="158">
        <v>800000</v>
      </c>
      <c r="J463" s="157" t="s">
        <v>5921</v>
      </c>
      <c r="K463" s="157" t="s">
        <v>5901</v>
      </c>
    </row>
    <row r="464" spans="1:11" ht="65.25" customHeight="1">
      <c r="A464" s="152">
        <v>463</v>
      </c>
      <c r="B464" s="153">
        <v>45182</v>
      </c>
      <c r="C464" s="154" t="s">
        <v>741</v>
      </c>
      <c r="D464" s="154" t="s">
        <v>154</v>
      </c>
      <c r="E464" s="154" t="s">
        <v>6786</v>
      </c>
      <c r="F464" s="153">
        <v>45196</v>
      </c>
      <c r="G464" s="153">
        <v>45180</v>
      </c>
      <c r="H464" s="155">
        <v>25000</v>
      </c>
      <c r="I464" s="155">
        <v>55000</v>
      </c>
      <c r="J464" s="154" t="s">
        <v>5906</v>
      </c>
      <c r="K464" s="154" t="s">
        <v>5901</v>
      </c>
    </row>
    <row r="465" spans="1:11" ht="65.25" customHeight="1">
      <c r="A465" s="152">
        <v>464</v>
      </c>
      <c r="B465" s="156">
        <v>45182</v>
      </c>
      <c r="C465" s="157" t="s">
        <v>2601</v>
      </c>
      <c r="D465" s="157" t="s">
        <v>1077</v>
      </c>
      <c r="E465" s="157" t="s">
        <v>6787</v>
      </c>
      <c r="F465" s="156">
        <v>45196</v>
      </c>
      <c r="G465" s="156">
        <v>45066</v>
      </c>
      <c r="H465" s="158">
        <v>40000</v>
      </c>
      <c r="I465" s="158">
        <v>50000</v>
      </c>
      <c r="J465" s="157" t="s">
        <v>5900</v>
      </c>
      <c r="K465" s="157" t="s">
        <v>5901</v>
      </c>
    </row>
    <row r="466" spans="1:11" ht="65.25" customHeight="1">
      <c r="A466" s="152">
        <v>465</v>
      </c>
      <c r="B466" s="153">
        <v>45182</v>
      </c>
      <c r="C466" s="154" t="s">
        <v>500</v>
      </c>
      <c r="D466" s="154" t="s">
        <v>340</v>
      </c>
      <c r="E466" s="154" t="s">
        <v>6788</v>
      </c>
      <c r="F466" s="153">
        <v>45196</v>
      </c>
      <c r="G466" s="153">
        <v>45118</v>
      </c>
      <c r="H466" s="155">
        <v>90000</v>
      </c>
      <c r="I466" s="155">
        <v>150000</v>
      </c>
      <c r="J466" s="154" t="s">
        <v>5910</v>
      </c>
      <c r="K466" s="154" t="s">
        <v>5901</v>
      </c>
    </row>
    <row r="467" spans="1:11" ht="65.25" customHeight="1">
      <c r="A467" s="152">
        <v>466</v>
      </c>
      <c r="B467" s="156">
        <v>45183</v>
      </c>
      <c r="C467" s="157" t="s">
        <v>4375</v>
      </c>
      <c r="D467" s="157" t="s">
        <v>4376</v>
      </c>
      <c r="E467" s="159" t="s">
        <v>6789</v>
      </c>
      <c r="F467" s="156">
        <v>45197</v>
      </c>
      <c r="G467" s="156">
        <v>45166</v>
      </c>
      <c r="H467" s="158">
        <v>228195.94</v>
      </c>
      <c r="I467" s="158">
        <v>228195.94</v>
      </c>
      <c r="J467" s="157" t="s">
        <v>5910</v>
      </c>
      <c r="K467" s="157" t="s">
        <v>5901</v>
      </c>
    </row>
    <row r="468" spans="1:11" ht="65.25" customHeight="1">
      <c r="A468" s="152">
        <v>467</v>
      </c>
      <c r="B468" s="153">
        <v>45183</v>
      </c>
      <c r="C468" s="154" t="s">
        <v>1400</v>
      </c>
      <c r="D468" s="154" t="s">
        <v>1433</v>
      </c>
      <c r="E468" s="154" t="s">
        <v>6790</v>
      </c>
      <c r="F468" s="153">
        <v>45197</v>
      </c>
      <c r="G468" s="153">
        <v>45200</v>
      </c>
      <c r="H468" s="155">
        <v>24000</v>
      </c>
      <c r="I468" s="155">
        <v>24000</v>
      </c>
      <c r="J468" s="154" t="s">
        <v>5994</v>
      </c>
      <c r="K468" s="154" t="s">
        <v>6006</v>
      </c>
    </row>
    <row r="469" spans="1:11" ht="65.25" customHeight="1">
      <c r="A469" s="152">
        <v>468</v>
      </c>
      <c r="B469" s="156">
        <v>45183</v>
      </c>
      <c r="C469" s="157" t="s">
        <v>4038</v>
      </c>
      <c r="D469" s="157" t="s">
        <v>3999</v>
      </c>
      <c r="E469" s="157" t="s">
        <v>6791</v>
      </c>
      <c r="F469" s="156">
        <v>45197</v>
      </c>
      <c r="G469" s="156">
        <v>45146</v>
      </c>
      <c r="H469" s="158">
        <v>45246</v>
      </c>
      <c r="I469" s="158">
        <v>45246</v>
      </c>
      <c r="J469" s="157" t="s">
        <v>5900</v>
      </c>
      <c r="K469" s="157" t="s">
        <v>5901</v>
      </c>
    </row>
    <row r="470" spans="1:11" ht="65.25" customHeight="1">
      <c r="A470" s="152">
        <v>469</v>
      </c>
      <c r="B470" s="153">
        <v>45183</v>
      </c>
      <c r="C470" s="154" t="s">
        <v>500</v>
      </c>
      <c r="D470" s="154" t="s">
        <v>62</v>
      </c>
      <c r="E470" s="154" t="s">
        <v>6792</v>
      </c>
      <c r="F470" s="153">
        <v>45198</v>
      </c>
      <c r="G470" s="153">
        <v>45174</v>
      </c>
      <c r="H470" s="155">
        <v>25000</v>
      </c>
      <c r="I470" s="155">
        <v>60000</v>
      </c>
      <c r="J470" s="154" t="s">
        <v>5910</v>
      </c>
      <c r="K470" s="154" t="s">
        <v>5901</v>
      </c>
    </row>
    <row r="471" spans="1:11" ht="65.25" customHeight="1">
      <c r="A471" s="152">
        <v>470</v>
      </c>
      <c r="B471" s="156">
        <v>45183</v>
      </c>
      <c r="C471" s="157" t="s">
        <v>500</v>
      </c>
      <c r="D471" s="157" t="s">
        <v>961</v>
      </c>
      <c r="E471" s="157" t="s">
        <v>6793</v>
      </c>
      <c r="F471" s="156">
        <v>45198</v>
      </c>
      <c r="G471" s="156">
        <v>45139</v>
      </c>
      <c r="H471" s="158">
        <v>25000</v>
      </c>
      <c r="I471" s="158">
        <v>30000</v>
      </c>
      <c r="J471" s="157" t="s">
        <v>4557</v>
      </c>
      <c r="K471" s="157" t="s">
        <v>5901</v>
      </c>
    </row>
    <row r="472" spans="1:11" ht="65.25" customHeight="1">
      <c r="A472" s="152">
        <v>471</v>
      </c>
      <c r="B472" s="153">
        <v>45184</v>
      </c>
      <c r="C472" s="154" t="s">
        <v>2703</v>
      </c>
      <c r="D472" s="154" t="s">
        <v>2992</v>
      </c>
      <c r="E472" s="154" t="s">
        <v>6794</v>
      </c>
      <c r="F472" s="153">
        <v>45198</v>
      </c>
      <c r="G472" s="153">
        <v>45142</v>
      </c>
      <c r="H472" s="155">
        <v>28462</v>
      </c>
      <c r="I472" s="155">
        <v>28462</v>
      </c>
      <c r="J472" s="154" t="s">
        <v>5909</v>
      </c>
      <c r="K472" s="154" t="s">
        <v>5901</v>
      </c>
    </row>
    <row r="473" spans="1:11" ht="65.25" customHeight="1">
      <c r="A473" s="152">
        <v>472</v>
      </c>
      <c r="B473" s="156">
        <v>45184</v>
      </c>
      <c r="C473" s="157" t="s">
        <v>1198</v>
      </c>
      <c r="D473" s="157" t="s">
        <v>4621</v>
      </c>
      <c r="E473" s="157" t="s">
        <v>4622</v>
      </c>
      <c r="F473" s="156">
        <v>45198</v>
      </c>
      <c r="G473" s="156">
        <v>45200</v>
      </c>
      <c r="H473" s="158">
        <v>35000</v>
      </c>
      <c r="I473" s="158">
        <v>40000</v>
      </c>
      <c r="J473" s="157" t="s">
        <v>5910</v>
      </c>
      <c r="K473" s="157" t="s">
        <v>5901</v>
      </c>
    </row>
    <row r="474" spans="1:11" ht="65.25" customHeight="1">
      <c r="A474" s="152">
        <v>473</v>
      </c>
      <c r="B474" s="153">
        <v>45184</v>
      </c>
      <c r="C474" s="154" t="s">
        <v>1198</v>
      </c>
      <c r="D474" s="154" t="s">
        <v>188</v>
      </c>
      <c r="E474" s="154" t="s">
        <v>4622</v>
      </c>
      <c r="F474" s="153">
        <v>45198</v>
      </c>
      <c r="G474" s="153">
        <v>45200</v>
      </c>
      <c r="H474" s="155">
        <v>25000</v>
      </c>
      <c r="I474" s="155">
        <v>30000</v>
      </c>
      <c r="J474" s="154" t="s">
        <v>5910</v>
      </c>
      <c r="K474" s="154" t="s">
        <v>5901</v>
      </c>
    </row>
    <row r="475" spans="1:11" ht="65.25" customHeight="1">
      <c r="A475" s="152">
        <v>474</v>
      </c>
      <c r="B475" s="156">
        <v>45184</v>
      </c>
      <c r="C475" s="157" t="s">
        <v>1198</v>
      </c>
      <c r="D475" s="157" t="s">
        <v>129</v>
      </c>
      <c r="E475" s="157" t="s">
        <v>6795</v>
      </c>
      <c r="F475" s="156">
        <v>45198</v>
      </c>
      <c r="G475" s="156">
        <v>45200</v>
      </c>
      <c r="H475" s="158">
        <v>40000</v>
      </c>
      <c r="I475" s="158">
        <v>50000</v>
      </c>
      <c r="J475" s="157" t="s">
        <v>5910</v>
      </c>
      <c r="K475" s="157" t="s">
        <v>5901</v>
      </c>
    </row>
    <row r="476" spans="1:11" ht="65.25" customHeight="1">
      <c r="A476" s="152">
        <v>475</v>
      </c>
      <c r="B476" s="153">
        <v>45184</v>
      </c>
      <c r="C476" s="154" t="s">
        <v>243</v>
      </c>
      <c r="D476" s="154" t="s">
        <v>351</v>
      </c>
      <c r="E476" s="154" t="s">
        <v>657</v>
      </c>
      <c r="F476" s="153">
        <v>45198</v>
      </c>
      <c r="G476" s="153">
        <v>45141</v>
      </c>
      <c r="H476" s="155">
        <v>25000</v>
      </c>
      <c r="I476" s="155">
        <v>35000</v>
      </c>
      <c r="J476" s="154" t="s">
        <v>5921</v>
      </c>
      <c r="K476" s="154" t="s">
        <v>5901</v>
      </c>
    </row>
    <row r="477" spans="1:11" ht="65.25" customHeight="1">
      <c r="A477" s="152">
        <v>476</v>
      </c>
      <c r="B477" s="156">
        <v>45184</v>
      </c>
      <c r="C477" s="157" t="s">
        <v>1400</v>
      </c>
      <c r="D477" s="157" t="s">
        <v>1143</v>
      </c>
      <c r="E477" s="157" t="s">
        <v>48</v>
      </c>
      <c r="F477" s="156">
        <v>45198</v>
      </c>
      <c r="G477" s="156">
        <v>45200</v>
      </c>
      <c r="H477" s="158">
        <v>72100</v>
      </c>
      <c r="I477" s="158">
        <v>72100</v>
      </c>
      <c r="J477" s="157" t="s">
        <v>4557</v>
      </c>
      <c r="K477" s="157" t="s">
        <v>5901</v>
      </c>
    </row>
    <row r="478" spans="1:11" ht="65.25" customHeight="1">
      <c r="A478" s="152">
        <v>477</v>
      </c>
      <c r="B478" s="153">
        <v>45184</v>
      </c>
      <c r="C478" s="154" t="s">
        <v>2542</v>
      </c>
      <c r="D478" s="154" t="s">
        <v>5185</v>
      </c>
      <c r="E478" s="154" t="s">
        <v>6796</v>
      </c>
      <c r="F478" s="153">
        <v>45198</v>
      </c>
      <c r="G478" s="153">
        <v>45200</v>
      </c>
      <c r="H478" s="155">
        <v>50000</v>
      </c>
      <c r="I478" s="155">
        <v>65000</v>
      </c>
      <c r="J478" s="154" t="s">
        <v>4557</v>
      </c>
      <c r="K478" s="154" t="s">
        <v>5901</v>
      </c>
    </row>
    <row r="479" spans="1:11" ht="65.25" customHeight="1">
      <c r="A479" s="152">
        <v>478</v>
      </c>
      <c r="B479" s="156">
        <v>45184</v>
      </c>
      <c r="C479" s="157" t="s">
        <v>1031</v>
      </c>
      <c r="D479" s="157" t="s">
        <v>6797</v>
      </c>
      <c r="E479" s="157" t="s">
        <v>6798</v>
      </c>
      <c r="F479" s="156">
        <v>45198</v>
      </c>
      <c r="G479" s="156">
        <v>45201</v>
      </c>
      <c r="H479" s="158">
        <v>36500</v>
      </c>
      <c r="I479" s="158">
        <v>36500</v>
      </c>
      <c r="J479" s="157" t="s">
        <v>4557</v>
      </c>
      <c r="K479" s="157" t="s">
        <v>5901</v>
      </c>
    </row>
    <row r="480" spans="1:11" ht="65.25" customHeight="1">
      <c r="A480" s="152">
        <v>479</v>
      </c>
      <c r="B480" s="153">
        <v>45186</v>
      </c>
      <c r="C480" s="154" t="s">
        <v>1719</v>
      </c>
      <c r="D480" s="154" t="s">
        <v>123</v>
      </c>
      <c r="E480" s="154" t="s">
        <v>6799</v>
      </c>
      <c r="F480" s="153">
        <v>45198</v>
      </c>
      <c r="G480" s="153">
        <v>45108</v>
      </c>
      <c r="H480" s="155">
        <v>100000</v>
      </c>
      <c r="I480" s="155">
        <v>200000</v>
      </c>
      <c r="J480" s="154" t="s">
        <v>5910</v>
      </c>
      <c r="K480" s="154" t="s">
        <v>5901</v>
      </c>
    </row>
    <row r="481" spans="1:11" ht="65.25" customHeight="1">
      <c r="A481" s="152">
        <v>480</v>
      </c>
      <c r="B481" s="156">
        <v>45186</v>
      </c>
      <c r="C481" s="157" t="s">
        <v>1719</v>
      </c>
      <c r="D481" s="157" t="s">
        <v>2022</v>
      </c>
      <c r="E481" s="157" t="s">
        <v>6800</v>
      </c>
      <c r="F481" s="156">
        <v>45198</v>
      </c>
      <c r="G481" s="156">
        <v>45149</v>
      </c>
      <c r="H481" s="158">
        <v>45000</v>
      </c>
      <c r="I481" s="158">
        <v>60000</v>
      </c>
      <c r="J481" s="157" t="s">
        <v>5910</v>
      </c>
      <c r="K481" s="157" t="s">
        <v>5901</v>
      </c>
    </row>
    <row r="482" spans="1:11" ht="65.25" customHeight="1">
      <c r="A482" s="152">
        <v>481</v>
      </c>
      <c r="B482" s="153">
        <v>45186</v>
      </c>
      <c r="C482" s="154" t="s">
        <v>1719</v>
      </c>
      <c r="D482" s="154" t="s">
        <v>2172</v>
      </c>
      <c r="E482" s="154" t="s">
        <v>6801</v>
      </c>
      <c r="F482" s="153">
        <v>45198</v>
      </c>
      <c r="G482" s="153">
        <v>45231</v>
      </c>
      <c r="H482" s="155">
        <v>25000</v>
      </c>
      <c r="I482" s="155">
        <v>40000</v>
      </c>
      <c r="J482" s="154" t="s">
        <v>5910</v>
      </c>
      <c r="K482" s="154" t="s">
        <v>5901</v>
      </c>
    </row>
    <row r="483" spans="1:11" ht="65.25" customHeight="1">
      <c r="A483" s="152">
        <v>482</v>
      </c>
      <c r="B483" s="156">
        <v>45186</v>
      </c>
      <c r="C483" s="157" t="s">
        <v>1719</v>
      </c>
      <c r="D483" s="157" t="s">
        <v>5119</v>
      </c>
      <c r="E483" s="157" t="s">
        <v>6275</v>
      </c>
      <c r="F483" s="156">
        <v>45198</v>
      </c>
      <c r="G483" s="156">
        <v>45201</v>
      </c>
      <c r="H483" s="158">
        <v>25000</v>
      </c>
      <c r="I483" s="158">
        <v>45000</v>
      </c>
      <c r="J483" s="157" t="s">
        <v>5910</v>
      </c>
      <c r="K483" s="157" t="s">
        <v>5901</v>
      </c>
    </row>
    <row r="484" spans="1:11" ht="65.25" customHeight="1">
      <c r="A484" s="152">
        <v>483</v>
      </c>
      <c r="B484" s="153">
        <v>45186</v>
      </c>
      <c r="C484" s="154" t="s">
        <v>1719</v>
      </c>
      <c r="D484" s="154" t="s">
        <v>76</v>
      </c>
      <c r="E484" s="154" t="s">
        <v>6802</v>
      </c>
      <c r="F484" s="153">
        <v>45198</v>
      </c>
      <c r="G484" s="153">
        <v>45108</v>
      </c>
      <c r="H484" s="155">
        <v>100000</v>
      </c>
      <c r="I484" s="155">
        <v>200000</v>
      </c>
      <c r="J484" s="154" t="s">
        <v>5910</v>
      </c>
      <c r="K484" s="154" t="s">
        <v>5901</v>
      </c>
    </row>
    <row r="485" spans="1:11" ht="65.25" customHeight="1">
      <c r="A485" s="152">
        <v>484</v>
      </c>
      <c r="B485" s="156">
        <v>45186</v>
      </c>
      <c r="C485" s="157" t="s">
        <v>1719</v>
      </c>
      <c r="D485" s="157" t="s">
        <v>3549</v>
      </c>
      <c r="E485" s="157" t="s">
        <v>6803</v>
      </c>
      <c r="F485" s="156">
        <v>45198</v>
      </c>
      <c r="G485" s="156">
        <v>45108</v>
      </c>
      <c r="H485" s="158">
        <v>100000</v>
      </c>
      <c r="I485" s="158">
        <v>150000</v>
      </c>
      <c r="J485" s="157" t="s">
        <v>5910</v>
      </c>
      <c r="K485" s="157" t="s">
        <v>5901</v>
      </c>
    </row>
    <row r="486" spans="1:11" ht="65.25" customHeight="1">
      <c r="A486" s="152">
        <v>485</v>
      </c>
      <c r="B486" s="153">
        <v>45186</v>
      </c>
      <c r="C486" s="154" t="s">
        <v>1719</v>
      </c>
      <c r="D486" s="154" t="s">
        <v>6317</v>
      </c>
      <c r="E486" s="154" t="s">
        <v>6143</v>
      </c>
      <c r="F486" s="153">
        <v>45198</v>
      </c>
      <c r="G486" s="153">
        <v>45108</v>
      </c>
      <c r="H486" s="155">
        <v>360000</v>
      </c>
      <c r="I486" s="155">
        <v>370000</v>
      </c>
      <c r="J486" s="154" t="s">
        <v>5910</v>
      </c>
      <c r="K486" s="154" t="s">
        <v>5901</v>
      </c>
    </row>
    <row r="487" spans="1:11" ht="65.25" customHeight="1">
      <c r="A487" s="152">
        <v>486</v>
      </c>
      <c r="B487" s="156">
        <v>45186</v>
      </c>
      <c r="C487" s="157" t="s">
        <v>1719</v>
      </c>
      <c r="D487" s="157" t="s">
        <v>808</v>
      </c>
      <c r="E487" s="157" t="s">
        <v>6800</v>
      </c>
      <c r="F487" s="156">
        <v>45198</v>
      </c>
      <c r="G487" s="156">
        <v>45200</v>
      </c>
      <c r="H487" s="158">
        <v>25000</v>
      </c>
      <c r="I487" s="158">
        <v>75000</v>
      </c>
      <c r="J487" s="157" t="s">
        <v>5910</v>
      </c>
      <c r="K487" s="157" t="s">
        <v>5901</v>
      </c>
    </row>
    <row r="488" spans="1:11" ht="65.25" customHeight="1">
      <c r="A488" s="152">
        <v>487</v>
      </c>
      <c r="B488" s="153">
        <v>45186</v>
      </c>
      <c r="C488" s="154" t="s">
        <v>1719</v>
      </c>
      <c r="D488" s="154" t="s">
        <v>580</v>
      </c>
      <c r="E488" s="154" t="s">
        <v>6804</v>
      </c>
      <c r="F488" s="153">
        <v>45198</v>
      </c>
      <c r="G488" s="153">
        <v>45139</v>
      </c>
      <c r="H488" s="155">
        <v>700000</v>
      </c>
      <c r="I488" s="155">
        <v>950000</v>
      </c>
      <c r="J488" s="154" t="s">
        <v>5910</v>
      </c>
      <c r="K488" s="154" t="s">
        <v>5901</v>
      </c>
    </row>
    <row r="489" spans="1:11" ht="65.25" customHeight="1">
      <c r="A489" s="152">
        <v>488</v>
      </c>
      <c r="B489" s="156">
        <v>45186</v>
      </c>
      <c r="C489" s="157" t="s">
        <v>1719</v>
      </c>
      <c r="D489" s="157" t="s">
        <v>3230</v>
      </c>
      <c r="E489" s="157" t="s">
        <v>6805</v>
      </c>
      <c r="F489" s="156">
        <v>45198</v>
      </c>
      <c r="G489" s="156">
        <v>45201</v>
      </c>
      <c r="H489" s="158">
        <v>25000</v>
      </c>
      <c r="I489" s="158">
        <v>75000</v>
      </c>
      <c r="J489" s="157" t="s">
        <v>5910</v>
      </c>
      <c r="K489" s="157" t="s">
        <v>5901</v>
      </c>
    </row>
    <row r="490" spans="1:11" ht="65.25" customHeight="1">
      <c r="A490" s="152">
        <v>489</v>
      </c>
      <c r="B490" s="153">
        <v>45186</v>
      </c>
      <c r="C490" s="154" t="s">
        <v>1719</v>
      </c>
      <c r="D490" s="154" t="s">
        <v>521</v>
      </c>
      <c r="E490" s="154" t="s">
        <v>6806</v>
      </c>
      <c r="F490" s="153">
        <v>45198</v>
      </c>
      <c r="G490" s="153">
        <v>45108</v>
      </c>
      <c r="H490" s="155">
        <v>100000</v>
      </c>
      <c r="I490" s="155">
        <v>150000</v>
      </c>
      <c r="J490" s="154" t="s">
        <v>5910</v>
      </c>
      <c r="K490" s="154" t="s">
        <v>5901</v>
      </c>
    </row>
    <row r="491" spans="1:11" ht="65.25" customHeight="1">
      <c r="A491" s="152">
        <v>490</v>
      </c>
      <c r="B491" s="156">
        <v>45186</v>
      </c>
      <c r="C491" s="157" t="s">
        <v>1719</v>
      </c>
      <c r="D491" s="157" t="s">
        <v>129</v>
      </c>
      <c r="E491" s="157" t="s">
        <v>6807</v>
      </c>
      <c r="F491" s="156">
        <v>45198</v>
      </c>
      <c r="G491" s="156">
        <v>45108</v>
      </c>
      <c r="H491" s="158">
        <v>80000</v>
      </c>
      <c r="I491" s="158">
        <v>120000</v>
      </c>
      <c r="J491" s="157" t="s">
        <v>5910</v>
      </c>
      <c r="K491" s="157" t="s">
        <v>5901</v>
      </c>
    </row>
    <row r="492" spans="1:11" ht="65.25" customHeight="1">
      <c r="A492" s="152">
        <v>491</v>
      </c>
      <c r="B492" s="153">
        <v>45186</v>
      </c>
      <c r="C492" s="154" t="s">
        <v>1719</v>
      </c>
      <c r="D492" s="154" t="s">
        <v>630</v>
      </c>
      <c r="E492" s="154" t="s">
        <v>6808</v>
      </c>
      <c r="F492" s="153">
        <v>45198</v>
      </c>
      <c r="G492" s="153">
        <v>45170</v>
      </c>
      <c r="H492" s="155">
        <v>100000</v>
      </c>
      <c r="I492" s="155">
        <v>125000</v>
      </c>
      <c r="J492" s="154" t="s">
        <v>5910</v>
      </c>
      <c r="K492" s="154" t="s">
        <v>5901</v>
      </c>
    </row>
    <row r="493" spans="1:11" ht="65.25" customHeight="1">
      <c r="A493" s="152">
        <v>492</v>
      </c>
      <c r="B493" s="156">
        <v>45186</v>
      </c>
      <c r="C493" s="157" t="s">
        <v>1719</v>
      </c>
      <c r="D493" s="157" t="s">
        <v>1187</v>
      </c>
      <c r="E493" s="157" t="s">
        <v>6809</v>
      </c>
      <c r="F493" s="156">
        <v>45198</v>
      </c>
      <c r="G493" s="156">
        <v>45201</v>
      </c>
      <c r="H493" s="158">
        <v>25000</v>
      </c>
      <c r="I493" s="158">
        <v>35000</v>
      </c>
      <c r="J493" s="157" t="s">
        <v>5910</v>
      </c>
      <c r="K493" s="157" t="s">
        <v>5901</v>
      </c>
    </row>
    <row r="494" spans="1:11" ht="65.25" customHeight="1">
      <c r="A494" s="152">
        <v>493</v>
      </c>
      <c r="B494" s="153">
        <v>45186</v>
      </c>
      <c r="C494" s="154" t="s">
        <v>1719</v>
      </c>
      <c r="D494" s="154" t="s">
        <v>35</v>
      </c>
      <c r="E494" s="154" t="s">
        <v>136</v>
      </c>
      <c r="F494" s="153">
        <v>45198</v>
      </c>
      <c r="G494" s="153">
        <v>45108</v>
      </c>
      <c r="H494" s="155">
        <v>25000</v>
      </c>
      <c r="I494" s="155">
        <v>350000</v>
      </c>
      <c r="J494" s="154" t="s">
        <v>5910</v>
      </c>
      <c r="K494" s="154" t="s">
        <v>5901</v>
      </c>
    </row>
    <row r="495" spans="1:11" ht="65.25" customHeight="1">
      <c r="A495" s="152">
        <v>494</v>
      </c>
      <c r="B495" s="156">
        <v>45186</v>
      </c>
      <c r="C495" s="157" t="s">
        <v>1719</v>
      </c>
      <c r="D495" s="157" t="s">
        <v>55</v>
      </c>
      <c r="E495" s="157" t="s">
        <v>56</v>
      </c>
      <c r="F495" s="156">
        <v>45198</v>
      </c>
      <c r="G495" s="156">
        <v>45108</v>
      </c>
      <c r="H495" s="158">
        <v>25000</v>
      </c>
      <c r="I495" s="158">
        <v>50000</v>
      </c>
      <c r="J495" s="157" t="s">
        <v>5910</v>
      </c>
      <c r="K495" s="157" t="s">
        <v>5901</v>
      </c>
    </row>
    <row r="496" spans="1:11" ht="65.25" customHeight="1">
      <c r="A496" s="152">
        <v>495</v>
      </c>
      <c r="B496" s="153">
        <v>45186</v>
      </c>
      <c r="C496" s="154" t="s">
        <v>1719</v>
      </c>
      <c r="D496" s="154" t="s">
        <v>156</v>
      </c>
      <c r="E496" s="154" t="s">
        <v>6810</v>
      </c>
      <c r="F496" s="153">
        <v>45198</v>
      </c>
      <c r="G496" s="153">
        <v>45108</v>
      </c>
      <c r="H496" s="155">
        <v>25000</v>
      </c>
      <c r="I496" s="155">
        <v>75000</v>
      </c>
      <c r="J496" s="154" t="s">
        <v>5910</v>
      </c>
      <c r="K496" s="154" t="s">
        <v>5901</v>
      </c>
    </row>
    <row r="497" spans="1:11" ht="65.25" customHeight="1">
      <c r="A497" s="152">
        <v>496</v>
      </c>
      <c r="B497" s="156">
        <v>45186</v>
      </c>
      <c r="C497" s="157" t="s">
        <v>1719</v>
      </c>
      <c r="D497" s="157" t="s">
        <v>4452</v>
      </c>
      <c r="E497" s="157" t="s">
        <v>6811</v>
      </c>
      <c r="F497" s="156">
        <v>45198</v>
      </c>
      <c r="G497" s="156">
        <v>45200</v>
      </c>
      <c r="H497" s="158">
        <v>25000</v>
      </c>
      <c r="I497" s="158">
        <v>35000</v>
      </c>
      <c r="J497" s="157" t="s">
        <v>5910</v>
      </c>
      <c r="K497" s="157" t="s">
        <v>5901</v>
      </c>
    </row>
    <row r="498" spans="1:11" ht="65.25" customHeight="1">
      <c r="A498" s="152">
        <v>497</v>
      </c>
      <c r="B498" s="153">
        <v>45186</v>
      </c>
      <c r="C498" s="154" t="s">
        <v>1719</v>
      </c>
      <c r="D498" s="154" t="s">
        <v>6812</v>
      </c>
      <c r="E498" s="154" t="s">
        <v>6800</v>
      </c>
      <c r="F498" s="153">
        <v>45198</v>
      </c>
      <c r="G498" s="153">
        <v>45108</v>
      </c>
      <c r="H498" s="155">
        <v>25000</v>
      </c>
      <c r="I498" s="155">
        <v>75000</v>
      </c>
      <c r="J498" s="154" t="s">
        <v>5910</v>
      </c>
      <c r="K498" s="154" t="s">
        <v>5901</v>
      </c>
    </row>
    <row r="499" spans="1:11" ht="65.25" customHeight="1">
      <c r="A499" s="152">
        <v>498</v>
      </c>
      <c r="B499" s="156">
        <v>45186</v>
      </c>
      <c r="C499" s="157" t="s">
        <v>1719</v>
      </c>
      <c r="D499" s="157" t="s">
        <v>3461</v>
      </c>
      <c r="E499" s="157" t="s">
        <v>6800</v>
      </c>
      <c r="F499" s="156">
        <v>45198</v>
      </c>
      <c r="G499" s="156">
        <v>44743</v>
      </c>
      <c r="H499" s="158">
        <v>25000</v>
      </c>
      <c r="I499" s="158">
        <v>35000</v>
      </c>
      <c r="J499" s="157" t="s">
        <v>5910</v>
      </c>
      <c r="K499" s="157" t="s">
        <v>5901</v>
      </c>
    </row>
    <row r="500" spans="1:11" ht="65.25" customHeight="1">
      <c r="A500" s="152">
        <v>499</v>
      </c>
      <c r="B500" s="153">
        <v>45186</v>
      </c>
      <c r="C500" s="154" t="s">
        <v>1719</v>
      </c>
      <c r="D500" s="154" t="s">
        <v>3461</v>
      </c>
      <c r="E500" s="154" t="s">
        <v>6800</v>
      </c>
      <c r="F500" s="153">
        <v>45198</v>
      </c>
      <c r="G500" s="153">
        <v>45108</v>
      </c>
      <c r="H500" s="155">
        <v>25000</v>
      </c>
      <c r="I500" s="155">
        <v>50000</v>
      </c>
      <c r="J500" s="154" t="s">
        <v>5910</v>
      </c>
      <c r="K500" s="154" t="s">
        <v>5901</v>
      </c>
    </row>
    <row r="501" spans="1:11" ht="65.25" customHeight="1">
      <c r="A501" s="152">
        <v>500</v>
      </c>
      <c r="B501" s="156">
        <v>45186</v>
      </c>
      <c r="C501" s="157" t="s">
        <v>1719</v>
      </c>
      <c r="D501" s="157" t="s">
        <v>5653</v>
      </c>
      <c r="E501" s="157" t="s">
        <v>6813</v>
      </c>
      <c r="F501" s="156">
        <v>45198</v>
      </c>
      <c r="G501" s="156">
        <v>45108</v>
      </c>
      <c r="H501" s="158">
        <v>25000</v>
      </c>
      <c r="I501" s="158">
        <v>950000</v>
      </c>
      <c r="J501" s="157" t="s">
        <v>5910</v>
      </c>
      <c r="K501" s="157" t="s">
        <v>5901</v>
      </c>
    </row>
    <row r="502" spans="1:11" ht="65.25" customHeight="1">
      <c r="A502" s="152">
        <v>501</v>
      </c>
      <c r="B502" s="153">
        <v>45186</v>
      </c>
      <c r="C502" s="154" t="s">
        <v>1719</v>
      </c>
      <c r="D502" s="154" t="s">
        <v>6814</v>
      </c>
      <c r="E502" s="154" t="s">
        <v>6815</v>
      </c>
      <c r="F502" s="153">
        <v>45198</v>
      </c>
      <c r="G502" s="153">
        <v>45108</v>
      </c>
      <c r="H502" s="155">
        <v>50000</v>
      </c>
      <c r="I502" s="155">
        <v>550000</v>
      </c>
      <c r="J502" s="154" t="s">
        <v>5910</v>
      </c>
      <c r="K502" s="154" t="s">
        <v>5901</v>
      </c>
    </row>
    <row r="503" spans="1:11" ht="65.25" customHeight="1">
      <c r="A503" s="152">
        <v>502</v>
      </c>
      <c r="B503" s="156">
        <v>45186</v>
      </c>
      <c r="C503" s="157" t="s">
        <v>1719</v>
      </c>
      <c r="D503" s="157" t="s">
        <v>137</v>
      </c>
      <c r="E503" s="157" t="s">
        <v>6816</v>
      </c>
      <c r="F503" s="156">
        <v>45198</v>
      </c>
      <c r="G503" s="156">
        <v>45108</v>
      </c>
      <c r="H503" s="158">
        <v>25000</v>
      </c>
      <c r="I503" s="158">
        <v>50000</v>
      </c>
      <c r="J503" s="157" t="s">
        <v>5902</v>
      </c>
      <c r="K503" s="157" t="s">
        <v>5901</v>
      </c>
    </row>
    <row r="504" spans="1:11" ht="65.25" customHeight="1">
      <c r="A504" s="152">
        <v>503</v>
      </c>
      <c r="B504" s="153">
        <v>45186</v>
      </c>
      <c r="C504" s="154" t="s">
        <v>1719</v>
      </c>
      <c r="D504" s="154" t="s">
        <v>1221</v>
      </c>
      <c r="E504" s="154" t="s">
        <v>6817</v>
      </c>
      <c r="F504" s="153">
        <v>45198</v>
      </c>
      <c r="G504" s="153">
        <v>45108</v>
      </c>
      <c r="H504" s="155">
        <v>25000</v>
      </c>
      <c r="I504" s="155">
        <v>75000</v>
      </c>
      <c r="J504" s="154" t="s">
        <v>5910</v>
      </c>
      <c r="K504" s="154" t="s">
        <v>5901</v>
      </c>
    </row>
    <row r="505" spans="1:11" ht="65.25" customHeight="1">
      <c r="A505" s="152">
        <v>504</v>
      </c>
      <c r="B505" s="156">
        <v>45186</v>
      </c>
      <c r="C505" s="157" t="s">
        <v>1719</v>
      </c>
      <c r="D505" s="157" t="s">
        <v>6818</v>
      </c>
      <c r="E505" s="157" t="s">
        <v>6819</v>
      </c>
      <c r="F505" s="156">
        <v>45198</v>
      </c>
      <c r="G505" s="156">
        <v>44837</v>
      </c>
      <c r="H505" s="158">
        <v>25000</v>
      </c>
      <c r="I505" s="158">
        <v>30000</v>
      </c>
      <c r="J505" s="157" t="s">
        <v>5900</v>
      </c>
      <c r="K505" s="157" t="s">
        <v>5901</v>
      </c>
    </row>
    <row r="506" spans="1:11" ht="65.25" customHeight="1">
      <c r="A506" s="152">
        <v>505</v>
      </c>
      <c r="B506" s="153">
        <v>45186</v>
      </c>
      <c r="C506" s="154" t="s">
        <v>1719</v>
      </c>
      <c r="D506" s="154" t="s">
        <v>6820</v>
      </c>
      <c r="E506" s="154" t="s">
        <v>6389</v>
      </c>
      <c r="F506" s="153">
        <v>45198</v>
      </c>
      <c r="G506" s="153">
        <v>45108</v>
      </c>
      <c r="H506" s="155">
        <v>40000</v>
      </c>
      <c r="I506" s="155">
        <v>90000</v>
      </c>
      <c r="J506" s="154" t="s">
        <v>5910</v>
      </c>
      <c r="K506" s="154" t="s">
        <v>5901</v>
      </c>
    </row>
    <row r="507" spans="1:11" ht="65.25" customHeight="1">
      <c r="A507" s="152">
        <v>506</v>
      </c>
      <c r="B507" s="156">
        <v>45186</v>
      </c>
      <c r="C507" s="157" t="s">
        <v>1719</v>
      </c>
      <c r="D507" s="157" t="s">
        <v>3214</v>
      </c>
      <c r="E507" s="157" t="s">
        <v>85</v>
      </c>
      <c r="F507" s="156">
        <v>45198</v>
      </c>
      <c r="G507" s="156">
        <v>45108</v>
      </c>
      <c r="H507" s="158">
        <v>200000</v>
      </c>
      <c r="I507" s="158">
        <v>700000</v>
      </c>
      <c r="J507" s="157" t="s">
        <v>5910</v>
      </c>
      <c r="K507" s="157" t="s">
        <v>5901</v>
      </c>
    </row>
    <row r="508" spans="1:11" ht="65.25" customHeight="1">
      <c r="A508" s="152">
        <v>507</v>
      </c>
      <c r="B508" s="153">
        <v>45186</v>
      </c>
      <c r="C508" s="154" t="s">
        <v>1719</v>
      </c>
      <c r="D508" s="154" t="s">
        <v>1511</v>
      </c>
      <c r="E508" s="154" t="s">
        <v>198</v>
      </c>
      <c r="F508" s="153">
        <v>45198</v>
      </c>
      <c r="G508" s="153">
        <v>45108</v>
      </c>
      <c r="H508" s="155">
        <v>200000</v>
      </c>
      <c r="I508" s="155">
        <v>550000</v>
      </c>
      <c r="J508" s="154" t="s">
        <v>5910</v>
      </c>
      <c r="K508" s="154" t="s">
        <v>5901</v>
      </c>
    </row>
    <row r="509" spans="1:11" ht="65.25" customHeight="1">
      <c r="A509" s="152">
        <v>508</v>
      </c>
      <c r="B509" s="156">
        <v>45186</v>
      </c>
      <c r="C509" s="157" t="s">
        <v>1719</v>
      </c>
      <c r="D509" s="157" t="s">
        <v>4462</v>
      </c>
      <c r="E509" s="157" t="s">
        <v>6803</v>
      </c>
      <c r="F509" s="156">
        <v>45198</v>
      </c>
      <c r="G509" s="156">
        <v>44743</v>
      </c>
      <c r="H509" s="158">
        <v>25000</v>
      </c>
      <c r="I509" s="158">
        <v>40000</v>
      </c>
      <c r="J509" s="157" t="s">
        <v>5910</v>
      </c>
      <c r="K509" s="157" t="s">
        <v>5901</v>
      </c>
    </row>
    <row r="510" spans="1:11" ht="65.25" customHeight="1">
      <c r="A510" s="152">
        <v>509</v>
      </c>
      <c r="B510" s="153">
        <v>45186</v>
      </c>
      <c r="C510" s="154" t="s">
        <v>1719</v>
      </c>
      <c r="D510" s="154" t="s">
        <v>349</v>
      </c>
      <c r="E510" s="154" t="s">
        <v>6821</v>
      </c>
      <c r="F510" s="153">
        <v>45198</v>
      </c>
      <c r="G510" s="153">
        <v>44378</v>
      </c>
      <c r="H510" s="155">
        <v>25000</v>
      </c>
      <c r="I510" s="155">
        <v>50000</v>
      </c>
      <c r="J510" s="154" t="s">
        <v>5910</v>
      </c>
      <c r="K510" s="154" t="s">
        <v>5901</v>
      </c>
    </row>
    <row r="511" spans="1:11" ht="65.25" customHeight="1">
      <c r="A511" s="152">
        <v>510</v>
      </c>
      <c r="B511" s="156">
        <v>45186</v>
      </c>
      <c r="C511" s="157" t="s">
        <v>1719</v>
      </c>
      <c r="D511" s="157" t="s">
        <v>349</v>
      </c>
      <c r="E511" s="157" t="s">
        <v>6821</v>
      </c>
      <c r="F511" s="156">
        <v>45198</v>
      </c>
      <c r="G511" s="156">
        <v>44743</v>
      </c>
      <c r="H511" s="158">
        <v>25000</v>
      </c>
      <c r="I511" s="158">
        <v>50000</v>
      </c>
      <c r="J511" s="157" t="s">
        <v>5910</v>
      </c>
      <c r="K511" s="157" t="s">
        <v>5901</v>
      </c>
    </row>
    <row r="512" spans="1:11" ht="65.25" customHeight="1">
      <c r="A512" s="152">
        <v>511</v>
      </c>
      <c r="B512" s="153">
        <v>45186</v>
      </c>
      <c r="C512" s="154" t="s">
        <v>1719</v>
      </c>
      <c r="D512" s="154" t="s">
        <v>349</v>
      </c>
      <c r="E512" s="154" t="s">
        <v>6821</v>
      </c>
      <c r="F512" s="153">
        <v>45198</v>
      </c>
      <c r="G512" s="153">
        <v>45153</v>
      </c>
      <c r="H512" s="155">
        <v>25000</v>
      </c>
      <c r="I512" s="155">
        <v>50000</v>
      </c>
      <c r="J512" s="154" t="s">
        <v>5910</v>
      </c>
      <c r="K512" s="154" t="s">
        <v>5901</v>
      </c>
    </row>
    <row r="513" spans="1:11" ht="65.25" customHeight="1">
      <c r="A513" s="152">
        <v>512</v>
      </c>
      <c r="B513" s="156">
        <v>45186</v>
      </c>
      <c r="C513" s="157" t="s">
        <v>1719</v>
      </c>
      <c r="D513" s="157" t="s">
        <v>4340</v>
      </c>
      <c r="E513" s="157" t="s">
        <v>6822</v>
      </c>
      <c r="F513" s="156">
        <v>45198</v>
      </c>
      <c r="G513" s="156">
        <v>44743</v>
      </c>
      <c r="H513" s="158">
        <v>25000</v>
      </c>
      <c r="I513" s="158">
        <v>30000</v>
      </c>
      <c r="J513" s="157" t="s">
        <v>5910</v>
      </c>
      <c r="K513" s="157" t="s">
        <v>5901</v>
      </c>
    </row>
    <row r="514" spans="1:11" ht="65.25" customHeight="1">
      <c r="A514" s="152">
        <v>513</v>
      </c>
      <c r="B514" s="153">
        <v>45186</v>
      </c>
      <c r="C514" s="154" t="s">
        <v>1719</v>
      </c>
      <c r="D514" s="154" t="s">
        <v>4520</v>
      </c>
      <c r="E514" s="154" t="s">
        <v>6823</v>
      </c>
      <c r="F514" s="153">
        <v>45198</v>
      </c>
      <c r="G514" s="153">
        <v>44743</v>
      </c>
      <c r="H514" s="155">
        <v>25000</v>
      </c>
      <c r="I514" s="155">
        <v>40000</v>
      </c>
      <c r="J514" s="154" t="s">
        <v>5902</v>
      </c>
      <c r="K514" s="154" t="s">
        <v>5901</v>
      </c>
    </row>
    <row r="515" spans="1:11" ht="65.25" customHeight="1">
      <c r="A515" s="152">
        <v>514</v>
      </c>
      <c r="B515" s="156">
        <v>45186</v>
      </c>
      <c r="C515" s="157" t="s">
        <v>1719</v>
      </c>
      <c r="D515" s="157" t="s">
        <v>4520</v>
      </c>
      <c r="E515" s="157" t="s">
        <v>6823</v>
      </c>
      <c r="F515" s="156">
        <v>45198</v>
      </c>
      <c r="G515" s="156">
        <v>45108</v>
      </c>
      <c r="H515" s="158">
        <v>25000</v>
      </c>
      <c r="I515" s="158">
        <v>50000</v>
      </c>
      <c r="J515" s="157" t="s">
        <v>5902</v>
      </c>
      <c r="K515" s="157" t="s">
        <v>5901</v>
      </c>
    </row>
    <row r="516" spans="1:11" ht="65.25" customHeight="1">
      <c r="A516" s="152">
        <v>515</v>
      </c>
      <c r="B516" s="153">
        <v>45186</v>
      </c>
      <c r="C516" s="154" t="s">
        <v>1719</v>
      </c>
      <c r="D516" s="154" t="s">
        <v>341</v>
      </c>
      <c r="E516" s="154" t="s">
        <v>6389</v>
      </c>
      <c r="F516" s="153">
        <v>45198</v>
      </c>
      <c r="G516" s="153">
        <v>45108</v>
      </c>
      <c r="H516" s="155">
        <v>25000</v>
      </c>
      <c r="I516" s="155">
        <v>100000</v>
      </c>
      <c r="J516" s="154" t="s">
        <v>5910</v>
      </c>
      <c r="K516" s="154" t="s">
        <v>5901</v>
      </c>
    </row>
    <row r="517" spans="1:11" ht="65.25" customHeight="1">
      <c r="A517" s="152">
        <v>516</v>
      </c>
      <c r="B517" s="156">
        <v>45186</v>
      </c>
      <c r="C517" s="157" t="s">
        <v>1719</v>
      </c>
      <c r="D517" s="157" t="s">
        <v>4460</v>
      </c>
      <c r="E517" s="157" t="s">
        <v>6824</v>
      </c>
      <c r="F517" s="156">
        <v>45198</v>
      </c>
      <c r="G517" s="156">
        <v>44743</v>
      </c>
      <c r="H517" s="158">
        <v>25000</v>
      </c>
      <c r="I517" s="158">
        <v>40000</v>
      </c>
      <c r="J517" s="157" t="s">
        <v>5910</v>
      </c>
      <c r="K517" s="157" t="s">
        <v>5901</v>
      </c>
    </row>
    <row r="518" spans="1:11" ht="65.25" customHeight="1">
      <c r="A518" s="152">
        <v>517</v>
      </c>
      <c r="B518" s="153">
        <v>45186</v>
      </c>
      <c r="C518" s="154" t="s">
        <v>1719</v>
      </c>
      <c r="D518" s="154" t="s">
        <v>4460</v>
      </c>
      <c r="E518" s="154" t="s">
        <v>6824</v>
      </c>
      <c r="F518" s="153">
        <v>45198</v>
      </c>
      <c r="G518" s="153">
        <v>45108</v>
      </c>
      <c r="H518" s="155">
        <v>25000</v>
      </c>
      <c r="I518" s="155">
        <v>40000</v>
      </c>
      <c r="J518" s="154" t="s">
        <v>5910</v>
      </c>
      <c r="K518" s="154" t="s">
        <v>5901</v>
      </c>
    </row>
    <row r="519" spans="1:11" ht="65.25" customHeight="1">
      <c r="A519" s="152">
        <v>518</v>
      </c>
      <c r="B519" s="156">
        <v>45186</v>
      </c>
      <c r="C519" s="157" t="s">
        <v>1719</v>
      </c>
      <c r="D519" s="157" t="s">
        <v>217</v>
      </c>
      <c r="E519" s="157" t="s">
        <v>6801</v>
      </c>
      <c r="F519" s="156">
        <v>45198</v>
      </c>
      <c r="G519" s="156">
        <v>44743</v>
      </c>
      <c r="H519" s="158">
        <v>25000</v>
      </c>
      <c r="I519" s="158">
        <v>75000</v>
      </c>
      <c r="J519" s="157" t="s">
        <v>5910</v>
      </c>
      <c r="K519" s="157" t="s">
        <v>5901</v>
      </c>
    </row>
    <row r="520" spans="1:11" ht="65.25" customHeight="1">
      <c r="A520" s="152">
        <v>519</v>
      </c>
      <c r="B520" s="153">
        <v>45186</v>
      </c>
      <c r="C520" s="154" t="s">
        <v>1719</v>
      </c>
      <c r="D520" s="154" t="s">
        <v>217</v>
      </c>
      <c r="E520" s="154" t="s">
        <v>6389</v>
      </c>
      <c r="F520" s="153">
        <v>45198</v>
      </c>
      <c r="G520" s="153">
        <v>45108</v>
      </c>
      <c r="H520" s="155">
        <v>25000</v>
      </c>
      <c r="I520" s="155">
        <v>75000</v>
      </c>
      <c r="J520" s="154" t="s">
        <v>5910</v>
      </c>
      <c r="K520" s="154" t="s">
        <v>5901</v>
      </c>
    </row>
    <row r="521" spans="1:11" ht="65.25" customHeight="1">
      <c r="A521" s="152">
        <v>520</v>
      </c>
      <c r="B521" s="156">
        <v>45186</v>
      </c>
      <c r="C521" s="157" t="s">
        <v>1719</v>
      </c>
      <c r="D521" s="157" t="s">
        <v>5999</v>
      </c>
      <c r="E521" s="157" t="s">
        <v>6804</v>
      </c>
      <c r="F521" s="156">
        <v>45198</v>
      </c>
      <c r="G521" s="156">
        <v>44013</v>
      </c>
      <c r="H521" s="158">
        <v>25000</v>
      </c>
      <c r="I521" s="158">
        <v>2000000</v>
      </c>
      <c r="J521" s="157" t="s">
        <v>5910</v>
      </c>
      <c r="K521" s="157" t="s">
        <v>5901</v>
      </c>
    </row>
    <row r="522" spans="1:11" ht="65.25" customHeight="1">
      <c r="A522" s="152">
        <v>521</v>
      </c>
      <c r="B522" s="153">
        <v>45186</v>
      </c>
      <c r="C522" s="154" t="s">
        <v>1719</v>
      </c>
      <c r="D522" s="154" t="s">
        <v>1686</v>
      </c>
      <c r="E522" s="154" t="s">
        <v>819</v>
      </c>
      <c r="F522" s="153">
        <v>45198</v>
      </c>
      <c r="G522" s="153">
        <v>44378</v>
      </c>
      <c r="H522" s="155">
        <v>50000</v>
      </c>
      <c r="I522" s="155">
        <v>200000</v>
      </c>
      <c r="J522" s="154" t="s">
        <v>5910</v>
      </c>
      <c r="K522" s="154" t="s">
        <v>5901</v>
      </c>
    </row>
    <row r="523" spans="1:11" ht="65.25" customHeight="1">
      <c r="A523" s="152">
        <v>522</v>
      </c>
      <c r="B523" s="156">
        <v>45186</v>
      </c>
      <c r="C523" s="157" t="s">
        <v>1719</v>
      </c>
      <c r="D523" s="157" t="s">
        <v>1686</v>
      </c>
      <c r="E523" s="157" t="s">
        <v>819</v>
      </c>
      <c r="F523" s="156">
        <v>45198</v>
      </c>
      <c r="G523" s="156">
        <v>44895</v>
      </c>
      <c r="H523" s="158">
        <v>50000</v>
      </c>
      <c r="I523" s="158">
        <v>200000</v>
      </c>
      <c r="J523" s="157" t="s">
        <v>5910</v>
      </c>
      <c r="K523" s="157" t="s">
        <v>5901</v>
      </c>
    </row>
    <row r="524" spans="1:11" ht="65.25" customHeight="1">
      <c r="A524" s="152">
        <v>523</v>
      </c>
      <c r="B524" s="153">
        <v>45186</v>
      </c>
      <c r="C524" s="154" t="s">
        <v>1719</v>
      </c>
      <c r="D524" s="154" t="s">
        <v>4454</v>
      </c>
      <c r="E524" s="154" t="s">
        <v>6825</v>
      </c>
      <c r="F524" s="153">
        <v>45198</v>
      </c>
      <c r="G524" s="153">
        <v>44743</v>
      </c>
      <c r="H524" s="155">
        <v>25000</v>
      </c>
      <c r="I524" s="155">
        <v>250000</v>
      </c>
      <c r="J524" s="154" t="s">
        <v>5910</v>
      </c>
      <c r="K524" s="154" t="s">
        <v>5901</v>
      </c>
    </row>
    <row r="525" spans="1:11" ht="65.25" customHeight="1">
      <c r="A525" s="152">
        <v>524</v>
      </c>
      <c r="B525" s="156">
        <v>45186</v>
      </c>
      <c r="C525" s="157" t="s">
        <v>1719</v>
      </c>
      <c r="D525" s="157" t="s">
        <v>1769</v>
      </c>
      <c r="E525" s="157" t="s">
        <v>2519</v>
      </c>
      <c r="F525" s="156">
        <v>45198</v>
      </c>
      <c r="G525" s="156">
        <v>44743</v>
      </c>
      <c r="H525" s="158">
        <v>25000</v>
      </c>
      <c r="I525" s="158">
        <v>30000</v>
      </c>
      <c r="J525" s="157" t="s">
        <v>5910</v>
      </c>
      <c r="K525" s="157" t="s">
        <v>5901</v>
      </c>
    </row>
    <row r="526" spans="1:11" ht="65.25" customHeight="1">
      <c r="A526" s="152">
        <v>525</v>
      </c>
      <c r="B526" s="153">
        <v>45186</v>
      </c>
      <c r="C526" s="154" t="s">
        <v>1719</v>
      </c>
      <c r="D526" s="154" t="s">
        <v>1769</v>
      </c>
      <c r="E526" s="154" t="s">
        <v>2519</v>
      </c>
      <c r="F526" s="153">
        <v>45198</v>
      </c>
      <c r="G526" s="153">
        <v>45108</v>
      </c>
      <c r="H526" s="155">
        <v>25000</v>
      </c>
      <c r="I526" s="155">
        <v>40000</v>
      </c>
      <c r="J526" s="154" t="s">
        <v>5910</v>
      </c>
      <c r="K526" s="154" t="s">
        <v>5901</v>
      </c>
    </row>
    <row r="527" spans="1:11" ht="65.25" customHeight="1">
      <c r="A527" s="152">
        <v>526</v>
      </c>
      <c r="B527" s="156">
        <v>45186</v>
      </c>
      <c r="C527" s="157" t="s">
        <v>1719</v>
      </c>
      <c r="D527" s="157" t="s">
        <v>1375</v>
      </c>
      <c r="E527" s="157" t="s">
        <v>6826</v>
      </c>
      <c r="F527" s="156">
        <v>45198</v>
      </c>
      <c r="G527" s="156">
        <v>44562</v>
      </c>
      <c r="H527" s="158">
        <v>25000</v>
      </c>
      <c r="I527" s="158">
        <v>50000</v>
      </c>
      <c r="J527" s="157" t="s">
        <v>5902</v>
      </c>
      <c r="K527" s="157" t="s">
        <v>5901</v>
      </c>
    </row>
    <row r="528" spans="1:11" ht="65.25" customHeight="1">
      <c r="A528" s="152">
        <v>527</v>
      </c>
      <c r="B528" s="153">
        <v>45186</v>
      </c>
      <c r="C528" s="154" t="s">
        <v>1719</v>
      </c>
      <c r="D528" s="154" t="s">
        <v>67</v>
      </c>
      <c r="E528" s="154" t="s">
        <v>6827</v>
      </c>
      <c r="F528" s="153">
        <v>45198</v>
      </c>
      <c r="G528" s="153">
        <v>44743</v>
      </c>
      <c r="H528" s="155">
        <v>25000</v>
      </c>
      <c r="I528" s="155">
        <v>75000</v>
      </c>
      <c r="J528" s="154" t="s">
        <v>5910</v>
      </c>
      <c r="K528" s="154" t="s">
        <v>5901</v>
      </c>
    </row>
    <row r="529" spans="1:11" ht="65.25" customHeight="1">
      <c r="A529" s="152">
        <v>528</v>
      </c>
      <c r="B529" s="156">
        <v>45186</v>
      </c>
      <c r="C529" s="157" t="s">
        <v>1719</v>
      </c>
      <c r="D529" s="157" t="s">
        <v>67</v>
      </c>
      <c r="E529" s="157" t="s">
        <v>6827</v>
      </c>
      <c r="F529" s="156">
        <v>45198</v>
      </c>
      <c r="G529" s="156">
        <v>44743</v>
      </c>
      <c r="H529" s="158">
        <v>25000</v>
      </c>
      <c r="I529" s="158">
        <v>75000</v>
      </c>
      <c r="J529" s="157" t="s">
        <v>5910</v>
      </c>
      <c r="K529" s="157" t="s">
        <v>5901</v>
      </c>
    </row>
    <row r="530" spans="1:11" ht="65.25" customHeight="1">
      <c r="A530" s="152">
        <v>529</v>
      </c>
      <c r="B530" s="153">
        <v>45186</v>
      </c>
      <c r="C530" s="154" t="s">
        <v>1719</v>
      </c>
      <c r="D530" s="154" t="s">
        <v>67</v>
      </c>
      <c r="E530" s="154" t="s">
        <v>6827</v>
      </c>
      <c r="F530" s="153">
        <v>45198</v>
      </c>
      <c r="G530" s="153">
        <v>45108</v>
      </c>
      <c r="H530" s="155">
        <v>25000</v>
      </c>
      <c r="I530" s="155">
        <v>75000</v>
      </c>
      <c r="J530" s="154" t="s">
        <v>5910</v>
      </c>
      <c r="K530" s="154" t="s">
        <v>5901</v>
      </c>
    </row>
    <row r="531" spans="1:11" ht="65.25" customHeight="1">
      <c r="A531" s="152">
        <v>530</v>
      </c>
      <c r="B531" s="156">
        <v>45186</v>
      </c>
      <c r="C531" s="157" t="s">
        <v>1719</v>
      </c>
      <c r="D531" s="157" t="s">
        <v>6828</v>
      </c>
      <c r="E531" s="157" t="s">
        <v>6829</v>
      </c>
      <c r="F531" s="156">
        <v>45198</v>
      </c>
      <c r="G531" s="156">
        <v>44896</v>
      </c>
      <c r="H531" s="158">
        <v>50000</v>
      </c>
      <c r="I531" s="158">
        <v>70000</v>
      </c>
      <c r="J531" s="157" t="s">
        <v>4557</v>
      </c>
      <c r="K531" s="157" t="s">
        <v>5901</v>
      </c>
    </row>
    <row r="532" spans="1:11" ht="65.25" customHeight="1">
      <c r="A532" s="152">
        <v>531</v>
      </c>
      <c r="B532" s="153">
        <v>45186</v>
      </c>
      <c r="C532" s="154" t="s">
        <v>1719</v>
      </c>
      <c r="D532" s="154" t="s">
        <v>6828</v>
      </c>
      <c r="E532" s="154" t="s">
        <v>6829</v>
      </c>
      <c r="F532" s="153">
        <v>45198</v>
      </c>
      <c r="G532" s="153">
        <v>45108</v>
      </c>
      <c r="H532" s="155">
        <v>25000</v>
      </c>
      <c r="I532" s="155">
        <v>75000</v>
      </c>
      <c r="J532" s="154" t="s">
        <v>5910</v>
      </c>
      <c r="K532" s="154" t="s">
        <v>5901</v>
      </c>
    </row>
    <row r="533" spans="1:11" ht="65.25" customHeight="1">
      <c r="A533" s="152">
        <v>532</v>
      </c>
      <c r="B533" s="156">
        <v>45186</v>
      </c>
      <c r="C533" s="157" t="s">
        <v>1719</v>
      </c>
      <c r="D533" s="157" t="s">
        <v>2304</v>
      </c>
      <c r="E533" s="157" t="s">
        <v>6800</v>
      </c>
      <c r="F533" s="156">
        <v>45198</v>
      </c>
      <c r="G533" s="156">
        <v>44743</v>
      </c>
      <c r="H533" s="158">
        <v>25000</v>
      </c>
      <c r="I533" s="158">
        <v>75000</v>
      </c>
      <c r="J533" s="157" t="s">
        <v>5910</v>
      </c>
      <c r="K533" s="157" t="s">
        <v>5901</v>
      </c>
    </row>
    <row r="534" spans="1:11" ht="65.25" customHeight="1">
      <c r="A534" s="152">
        <v>533</v>
      </c>
      <c r="B534" s="153">
        <v>45186</v>
      </c>
      <c r="C534" s="154" t="s">
        <v>1719</v>
      </c>
      <c r="D534" s="154" t="s">
        <v>1733</v>
      </c>
      <c r="E534" s="154" t="s">
        <v>6830</v>
      </c>
      <c r="F534" s="153">
        <v>45198</v>
      </c>
      <c r="G534" s="153">
        <v>44743</v>
      </c>
      <c r="H534" s="155">
        <v>75000</v>
      </c>
      <c r="I534" s="155">
        <v>100000</v>
      </c>
      <c r="J534" s="154" t="s">
        <v>5910</v>
      </c>
      <c r="K534" s="154" t="s">
        <v>5901</v>
      </c>
    </row>
    <row r="535" spans="1:11" ht="65.25" customHeight="1">
      <c r="A535" s="152">
        <v>534</v>
      </c>
      <c r="B535" s="156">
        <v>45186</v>
      </c>
      <c r="C535" s="157" t="s">
        <v>1719</v>
      </c>
      <c r="D535" s="157" t="s">
        <v>3501</v>
      </c>
      <c r="E535" s="157" t="s">
        <v>2519</v>
      </c>
      <c r="F535" s="156">
        <v>45198</v>
      </c>
      <c r="G535" s="156">
        <v>44791</v>
      </c>
      <c r="H535" s="158">
        <v>25000</v>
      </c>
      <c r="I535" s="158">
        <v>35000</v>
      </c>
      <c r="J535" s="157" t="s">
        <v>5910</v>
      </c>
      <c r="K535" s="157" t="s">
        <v>5901</v>
      </c>
    </row>
    <row r="536" spans="1:11" ht="65.25" customHeight="1">
      <c r="A536" s="152">
        <v>535</v>
      </c>
      <c r="B536" s="153">
        <v>45187</v>
      </c>
      <c r="C536" s="154" t="s">
        <v>1890</v>
      </c>
      <c r="D536" s="154" t="s">
        <v>2304</v>
      </c>
      <c r="E536" s="154" t="s">
        <v>6831</v>
      </c>
      <c r="F536" s="153">
        <v>45201</v>
      </c>
      <c r="G536" s="153">
        <v>45202</v>
      </c>
      <c r="H536" s="155">
        <v>300000</v>
      </c>
      <c r="I536" s="155">
        <v>35000</v>
      </c>
      <c r="J536" s="154" t="s">
        <v>5917</v>
      </c>
      <c r="K536" s="154" t="s">
        <v>5901</v>
      </c>
    </row>
    <row r="537" spans="1:11" ht="65.25" customHeight="1">
      <c r="A537" s="152">
        <v>536</v>
      </c>
      <c r="B537" s="156">
        <v>45187</v>
      </c>
      <c r="C537" s="157" t="s">
        <v>1890</v>
      </c>
      <c r="D537" s="157" t="s">
        <v>6832</v>
      </c>
      <c r="E537" s="157" t="s">
        <v>6833</v>
      </c>
      <c r="F537" s="156">
        <v>45201</v>
      </c>
      <c r="G537" s="156">
        <v>45202</v>
      </c>
      <c r="H537" s="158">
        <v>50000</v>
      </c>
      <c r="I537" s="158">
        <v>75000</v>
      </c>
      <c r="J537" s="157" t="s">
        <v>4557</v>
      </c>
      <c r="K537" s="157" t="s">
        <v>5901</v>
      </c>
    </row>
    <row r="538" spans="1:11" ht="65.25" customHeight="1">
      <c r="A538" s="152">
        <v>537</v>
      </c>
      <c r="B538" s="153">
        <v>45188</v>
      </c>
      <c r="C538" s="154" t="s">
        <v>2703</v>
      </c>
      <c r="D538" s="154" t="s">
        <v>6834</v>
      </c>
      <c r="E538" s="154" t="s">
        <v>6671</v>
      </c>
      <c r="F538" s="153">
        <v>45202</v>
      </c>
      <c r="G538" s="153">
        <v>45202</v>
      </c>
      <c r="H538" s="155">
        <v>82816</v>
      </c>
      <c r="I538" s="155">
        <v>82816</v>
      </c>
      <c r="J538" s="154" t="s">
        <v>5902</v>
      </c>
      <c r="K538" s="154" t="s">
        <v>5901</v>
      </c>
    </row>
    <row r="539" spans="1:11" ht="65.25" customHeight="1">
      <c r="A539" s="152">
        <v>538</v>
      </c>
      <c r="B539" s="156">
        <v>45188</v>
      </c>
      <c r="C539" s="157" t="s">
        <v>79</v>
      </c>
      <c r="D539" s="157" t="s">
        <v>1194</v>
      </c>
      <c r="E539" s="157" t="s">
        <v>120</v>
      </c>
      <c r="F539" s="156">
        <v>45202</v>
      </c>
      <c r="G539" s="156">
        <v>45202</v>
      </c>
      <c r="H539" s="158">
        <v>25000</v>
      </c>
      <c r="I539" s="158">
        <v>75000</v>
      </c>
      <c r="J539" s="157" t="s">
        <v>4557</v>
      </c>
      <c r="K539" s="157" t="s">
        <v>5901</v>
      </c>
    </row>
    <row r="540" spans="1:11" ht="65.25" customHeight="1">
      <c r="A540" s="152">
        <v>539</v>
      </c>
      <c r="B540" s="153">
        <v>45188</v>
      </c>
      <c r="C540" s="154" t="s">
        <v>79</v>
      </c>
      <c r="D540" s="154" t="s">
        <v>1322</v>
      </c>
      <c r="E540" s="154" t="s">
        <v>1603</v>
      </c>
      <c r="F540" s="153">
        <v>45202</v>
      </c>
      <c r="G540" s="153">
        <v>45202</v>
      </c>
      <c r="H540" s="155">
        <v>31500</v>
      </c>
      <c r="I540" s="155">
        <v>75000</v>
      </c>
      <c r="J540" s="154" t="s">
        <v>4557</v>
      </c>
      <c r="K540" s="154" t="s">
        <v>5901</v>
      </c>
    </row>
    <row r="541" spans="1:11" ht="65.25" customHeight="1">
      <c r="A541" s="152">
        <v>540</v>
      </c>
      <c r="B541" s="156">
        <v>45189</v>
      </c>
      <c r="C541" s="157" t="s">
        <v>3252</v>
      </c>
      <c r="D541" s="157" t="s">
        <v>1629</v>
      </c>
      <c r="E541" s="157" t="s">
        <v>6835</v>
      </c>
      <c r="F541" s="156">
        <v>45203</v>
      </c>
      <c r="G541" s="156">
        <v>45184</v>
      </c>
      <c r="H541" s="158">
        <v>60000</v>
      </c>
      <c r="I541" s="158">
        <v>80000</v>
      </c>
      <c r="J541" s="157" t="s">
        <v>5904</v>
      </c>
      <c r="K541" s="157" t="s">
        <v>5901</v>
      </c>
    </row>
    <row r="542" spans="1:11" ht="65.25" customHeight="1">
      <c r="A542" s="152">
        <v>541</v>
      </c>
      <c r="B542" s="153">
        <v>45189</v>
      </c>
      <c r="C542" s="154" t="s">
        <v>2703</v>
      </c>
      <c r="D542" s="154" t="s">
        <v>6836</v>
      </c>
      <c r="E542" s="154" t="s">
        <v>6837</v>
      </c>
      <c r="F542" s="153">
        <v>45203</v>
      </c>
      <c r="G542" s="153">
        <v>45211</v>
      </c>
      <c r="H542" s="155">
        <v>1095320</v>
      </c>
      <c r="I542" s="155">
        <v>1095320</v>
      </c>
      <c r="J542" s="154" t="s">
        <v>4557</v>
      </c>
      <c r="K542" s="154" t="s">
        <v>5901</v>
      </c>
    </row>
    <row r="543" spans="1:11" ht="65.25" customHeight="1">
      <c r="A543" s="152">
        <v>542</v>
      </c>
      <c r="B543" s="156">
        <v>45190</v>
      </c>
      <c r="C543" s="157" t="s">
        <v>3905</v>
      </c>
      <c r="D543" s="157" t="s">
        <v>5216</v>
      </c>
      <c r="E543" s="157" t="s">
        <v>6481</v>
      </c>
      <c r="F543" s="156">
        <v>45204</v>
      </c>
      <c r="G543" s="156">
        <v>45189</v>
      </c>
      <c r="H543" s="158">
        <v>100000</v>
      </c>
      <c r="I543" s="158">
        <v>150000</v>
      </c>
      <c r="J543" s="157" t="s">
        <v>5910</v>
      </c>
      <c r="K543" s="157" t="s">
        <v>5901</v>
      </c>
    </row>
    <row r="544" spans="1:11" ht="65.25" customHeight="1">
      <c r="A544" s="152">
        <v>543</v>
      </c>
      <c r="B544" s="153">
        <v>45190</v>
      </c>
      <c r="C544" s="154" t="s">
        <v>3252</v>
      </c>
      <c r="D544" s="154" t="s">
        <v>65</v>
      </c>
      <c r="E544" s="154" t="s">
        <v>6838</v>
      </c>
      <c r="F544" s="153">
        <v>45204</v>
      </c>
      <c r="G544" s="153">
        <v>45119</v>
      </c>
      <c r="H544" s="155">
        <v>50000</v>
      </c>
      <c r="I544" s="155">
        <v>60000</v>
      </c>
      <c r="J544" s="154" t="s">
        <v>5917</v>
      </c>
      <c r="K544" s="154" t="s">
        <v>5901</v>
      </c>
    </row>
    <row r="545" spans="1:11" ht="65.25" customHeight="1">
      <c r="A545" s="152">
        <v>544</v>
      </c>
      <c r="B545" s="156">
        <v>45190</v>
      </c>
      <c r="C545" s="157" t="s">
        <v>1198</v>
      </c>
      <c r="D545" s="157" t="s">
        <v>65</v>
      </c>
      <c r="E545" s="157" t="s">
        <v>6839</v>
      </c>
      <c r="F545" s="156">
        <v>45204</v>
      </c>
      <c r="G545" s="156">
        <v>45209</v>
      </c>
      <c r="H545" s="158">
        <v>400000</v>
      </c>
      <c r="I545" s="158">
        <v>420000</v>
      </c>
      <c r="J545" s="157" t="s">
        <v>5910</v>
      </c>
      <c r="K545" s="157" t="s">
        <v>5901</v>
      </c>
    </row>
    <row r="546" spans="1:11" ht="65.25" customHeight="1">
      <c r="A546" s="152">
        <v>545</v>
      </c>
      <c r="B546" s="153">
        <v>45190</v>
      </c>
      <c r="C546" s="154" t="s">
        <v>1890</v>
      </c>
      <c r="D546" s="154" t="s">
        <v>5119</v>
      </c>
      <c r="E546" s="154" t="s">
        <v>6840</v>
      </c>
      <c r="F546" s="153">
        <v>45204</v>
      </c>
      <c r="G546" s="153">
        <v>45205</v>
      </c>
      <c r="H546" s="155">
        <v>517000</v>
      </c>
      <c r="I546" s="155">
        <v>800000</v>
      </c>
      <c r="J546" s="154" t="s">
        <v>5902</v>
      </c>
      <c r="K546" s="154" t="s">
        <v>5901</v>
      </c>
    </row>
    <row r="547" spans="1:11" ht="65.25" customHeight="1">
      <c r="A547" s="152">
        <v>546</v>
      </c>
      <c r="B547" s="156">
        <v>45191</v>
      </c>
      <c r="C547" s="157" t="s">
        <v>2447</v>
      </c>
      <c r="D547" s="157" t="s">
        <v>4574</v>
      </c>
      <c r="E547" s="157" t="s">
        <v>6841</v>
      </c>
      <c r="F547" s="156">
        <v>45205</v>
      </c>
      <c r="G547" s="156">
        <v>44927</v>
      </c>
      <c r="H547" s="158">
        <v>31511.35</v>
      </c>
      <c r="I547" s="158">
        <v>31511.35</v>
      </c>
      <c r="J547" s="157" t="s">
        <v>5900</v>
      </c>
      <c r="K547" s="157" t="s">
        <v>5901</v>
      </c>
    </row>
    <row r="548" spans="1:11" ht="65.25" customHeight="1">
      <c r="A548" s="152">
        <v>547</v>
      </c>
      <c r="B548" s="153">
        <v>45191</v>
      </c>
      <c r="C548" s="154" t="s">
        <v>2703</v>
      </c>
      <c r="D548" s="154" t="s">
        <v>1343</v>
      </c>
      <c r="E548" s="154" t="s">
        <v>6842</v>
      </c>
      <c r="F548" s="153">
        <v>45205</v>
      </c>
      <c r="G548" s="153">
        <v>45205</v>
      </c>
      <c r="H548" s="155">
        <v>30000</v>
      </c>
      <c r="I548" s="155">
        <v>30000</v>
      </c>
      <c r="J548" s="154" t="s">
        <v>5902</v>
      </c>
      <c r="K548" s="154" t="s">
        <v>5901</v>
      </c>
    </row>
    <row r="549" spans="1:11" ht="65.25" customHeight="1">
      <c r="A549" s="152">
        <v>548</v>
      </c>
      <c r="B549" s="156">
        <v>45191</v>
      </c>
      <c r="C549" s="157" t="s">
        <v>1276</v>
      </c>
      <c r="D549" s="157" t="s">
        <v>543</v>
      </c>
      <c r="E549" s="157" t="s">
        <v>198</v>
      </c>
      <c r="F549" s="156">
        <v>45205</v>
      </c>
      <c r="G549" s="156">
        <v>45205</v>
      </c>
      <c r="H549" s="158">
        <v>45994</v>
      </c>
      <c r="I549" s="158">
        <v>50000</v>
      </c>
      <c r="J549" s="157" t="s">
        <v>5910</v>
      </c>
      <c r="K549" s="157" t="s">
        <v>5901</v>
      </c>
    </row>
    <row r="550" spans="1:11" ht="65.25" customHeight="1">
      <c r="A550" s="152">
        <v>549</v>
      </c>
      <c r="B550" s="153">
        <v>45194</v>
      </c>
      <c r="C550" s="154" t="s">
        <v>2703</v>
      </c>
      <c r="D550" s="154" t="s">
        <v>1077</v>
      </c>
      <c r="E550" s="154" t="s">
        <v>6843</v>
      </c>
      <c r="F550" s="153">
        <v>45209</v>
      </c>
      <c r="G550" s="153">
        <v>45194</v>
      </c>
      <c r="H550" s="155">
        <v>199360</v>
      </c>
      <c r="I550" s="155">
        <v>199360</v>
      </c>
      <c r="J550" s="154" t="s">
        <v>5904</v>
      </c>
      <c r="K550" s="154" t="s">
        <v>5901</v>
      </c>
    </row>
    <row r="551" spans="1:11" ht="65.25" customHeight="1">
      <c r="A551" s="152">
        <v>550</v>
      </c>
      <c r="B551" s="156">
        <v>45194</v>
      </c>
      <c r="C551" s="157" t="s">
        <v>1890</v>
      </c>
      <c r="D551" s="157" t="s">
        <v>2251</v>
      </c>
      <c r="E551" s="157" t="s">
        <v>6278</v>
      </c>
      <c r="F551" s="156">
        <v>45209</v>
      </c>
      <c r="G551" s="156">
        <v>45209</v>
      </c>
      <c r="H551" s="158">
        <v>55000</v>
      </c>
      <c r="I551" s="158">
        <v>75000</v>
      </c>
      <c r="J551" s="157" t="s">
        <v>5902</v>
      </c>
      <c r="K551" s="157" t="s">
        <v>5901</v>
      </c>
    </row>
    <row r="552" spans="1:11" ht="65.25" customHeight="1">
      <c r="A552" s="152">
        <v>551</v>
      </c>
      <c r="B552" s="153">
        <v>45195</v>
      </c>
      <c r="C552" s="154" t="s">
        <v>4178</v>
      </c>
      <c r="D552" s="154" t="s">
        <v>6844</v>
      </c>
      <c r="E552" s="154" t="s">
        <v>6845</v>
      </c>
      <c r="F552" s="153">
        <v>45210</v>
      </c>
      <c r="G552" s="153">
        <v>45209</v>
      </c>
      <c r="H552" s="155">
        <v>25000</v>
      </c>
      <c r="I552" s="155">
        <v>40000</v>
      </c>
      <c r="J552" s="154" t="s">
        <v>4557</v>
      </c>
      <c r="K552" s="154" t="s">
        <v>5901</v>
      </c>
    </row>
    <row r="553" spans="1:11" ht="65.25" customHeight="1">
      <c r="A553" s="152">
        <v>552</v>
      </c>
      <c r="B553" s="156">
        <v>45195</v>
      </c>
      <c r="C553" s="157" t="s">
        <v>2394</v>
      </c>
      <c r="D553" s="157" t="s">
        <v>6846</v>
      </c>
      <c r="E553" s="157" t="s">
        <v>347</v>
      </c>
      <c r="F553" s="156">
        <v>45210</v>
      </c>
      <c r="G553" s="156">
        <v>44943</v>
      </c>
      <c r="H553" s="158">
        <v>37056.47</v>
      </c>
      <c r="I553" s="158">
        <v>37056.47</v>
      </c>
      <c r="J553" s="157" t="s">
        <v>5909</v>
      </c>
      <c r="K553" s="157" t="s">
        <v>5901</v>
      </c>
    </row>
    <row r="554" spans="1:11" ht="65.25" customHeight="1">
      <c r="A554" s="152">
        <v>553</v>
      </c>
      <c r="B554" s="153">
        <v>45195</v>
      </c>
      <c r="C554" s="154" t="s">
        <v>2394</v>
      </c>
      <c r="D554" s="154" t="s">
        <v>76</v>
      </c>
      <c r="E554" s="154" t="s">
        <v>6847</v>
      </c>
      <c r="F554" s="153">
        <v>45210</v>
      </c>
      <c r="G554" s="153">
        <v>44743</v>
      </c>
      <c r="H554" s="155">
        <v>222900</v>
      </c>
      <c r="I554" s="155">
        <v>222900</v>
      </c>
      <c r="J554" s="154" t="s">
        <v>5910</v>
      </c>
      <c r="K554" s="154" t="s">
        <v>5901</v>
      </c>
    </row>
    <row r="555" spans="1:11" ht="65.25" customHeight="1">
      <c r="A555" s="152">
        <v>554</v>
      </c>
      <c r="B555" s="156">
        <v>45195</v>
      </c>
      <c r="C555" s="157" t="s">
        <v>2394</v>
      </c>
      <c r="D555" s="157" t="s">
        <v>5855</v>
      </c>
      <c r="E555" s="157" t="s">
        <v>6848</v>
      </c>
      <c r="F555" s="156">
        <v>45210</v>
      </c>
      <c r="G555" s="156">
        <v>44813</v>
      </c>
      <c r="H555" s="158">
        <v>135442.64000000001</v>
      </c>
      <c r="I555" s="158">
        <v>135442.64000000001</v>
      </c>
      <c r="J555" s="157" t="s">
        <v>5910</v>
      </c>
      <c r="K555" s="157" t="s">
        <v>5901</v>
      </c>
    </row>
    <row r="556" spans="1:11" ht="65.25" customHeight="1">
      <c r="A556" s="152">
        <v>555</v>
      </c>
      <c r="B556" s="153">
        <v>45195</v>
      </c>
      <c r="C556" s="154" t="s">
        <v>2394</v>
      </c>
      <c r="D556" s="154" t="s">
        <v>6710</v>
      </c>
      <c r="E556" s="154" t="s">
        <v>6849</v>
      </c>
      <c r="F556" s="153">
        <v>45210</v>
      </c>
      <c r="G556" s="153">
        <v>44739</v>
      </c>
      <c r="H556" s="155">
        <v>94515.88</v>
      </c>
      <c r="I556" s="155">
        <v>94515.88</v>
      </c>
      <c r="J556" s="154" t="s">
        <v>5910</v>
      </c>
      <c r="K556" s="154" t="s">
        <v>5901</v>
      </c>
    </row>
    <row r="557" spans="1:11" ht="65.25" customHeight="1">
      <c r="A557" s="152">
        <v>556</v>
      </c>
      <c r="B557" s="156">
        <v>45195</v>
      </c>
      <c r="C557" s="157" t="s">
        <v>2394</v>
      </c>
      <c r="D557" s="157" t="s">
        <v>5285</v>
      </c>
      <c r="E557" s="157" t="s">
        <v>6850</v>
      </c>
      <c r="F557" s="156">
        <v>45210</v>
      </c>
      <c r="G557" s="156">
        <v>44742</v>
      </c>
      <c r="H557" s="158">
        <v>61560</v>
      </c>
      <c r="I557" s="158">
        <v>61560</v>
      </c>
      <c r="J557" s="157" t="s">
        <v>5910</v>
      </c>
      <c r="K557" s="157" t="s">
        <v>5901</v>
      </c>
    </row>
    <row r="558" spans="1:11" ht="65.25" customHeight="1">
      <c r="A558" s="152">
        <v>557</v>
      </c>
      <c r="B558" s="153">
        <v>45195</v>
      </c>
      <c r="C558" s="154" t="s">
        <v>576</v>
      </c>
      <c r="D558" s="154" t="s">
        <v>3236</v>
      </c>
      <c r="E558" s="154" t="s">
        <v>120</v>
      </c>
      <c r="F558" s="153">
        <v>45210</v>
      </c>
      <c r="G558" s="153">
        <v>45159</v>
      </c>
      <c r="H558" s="155">
        <v>25000</v>
      </c>
      <c r="I558" s="155">
        <v>90000</v>
      </c>
      <c r="J558" s="154" t="s">
        <v>4557</v>
      </c>
      <c r="K558" s="154" t="s">
        <v>5901</v>
      </c>
    </row>
    <row r="559" spans="1:11" ht="65.25" customHeight="1">
      <c r="A559" s="152">
        <v>558</v>
      </c>
      <c r="B559" s="156">
        <v>45195</v>
      </c>
      <c r="C559" s="157" t="s">
        <v>576</v>
      </c>
      <c r="D559" s="157" t="s">
        <v>6851</v>
      </c>
      <c r="E559" s="157" t="s">
        <v>120</v>
      </c>
      <c r="F559" s="156">
        <v>45210</v>
      </c>
      <c r="G559" s="156">
        <v>45152</v>
      </c>
      <c r="H559" s="158">
        <v>25000</v>
      </c>
      <c r="I559" s="158">
        <v>84120</v>
      </c>
      <c r="J559" s="157" t="s">
        <v>4557</v>
      </c>
      <c r="K559" s="157" t="s">
        <v>5901</v>
      </c>
    </row>
    <row r="560" spans="1:11" ht="65.25" customHeight="1">
      <c r="A560" s="152">
        <v>559</v>
      </c>
      <c r="B560" s="153">
        <v>45195</v>
      </c>
      <c r="C560" s="154" t="s">
        <v>2394</v>
      </c>
      <c r="D560" s="154" t="s">
        <v>569</v>
      </c>
      <c r="E560" s="154" t="s">
        <v>2592</v>
      </c>
      <c r="F560" s="153">
        <v>45210</v>
      </c>
      <c r="G560" s="153">
        <v>44743</v>
      </c>
      <c r="H560" s="155">
        <v>42545</v>
      </c>
      <c r="I560" s="155">
        <v>42545</v>
      </c>
      <c r="J560" s="154" t="s">
        <v>5910</v>
      </c>
      <c r="K560" s="154" t="s">
        <v>5901</v>
      </c>
    </row>
    <row r="561" spans="1:11" ht="65.25" customHeight="1">
      <c r="A561" s="152">
        <v>560</v>
      </c>
      <c r="B561" s="156">
        <v>45195</v>
      </c>
      <c r="C561" s="157" t="s">
        <v>2394</v>
      </c>
      <c r="D561" s="157" t="s">
        <v>225</v>
      </c>
      <c r="E561" s="157" t="s">
        <v>3539</v>
      </c>
      <c r="F561" s="156">
        <v>45210</v>
      </c>
      <c r="G561" s="156">
        <v>44774</v>
      </c>
      <c r="H561" s="158">
        <v>44361.25</v>
      </c>
      <c r="I561" s="158">
        <v>44361.25</v>
      </c>
      <c r="J561" s="157" t="s">
        <v>5910</v>
      </c>
      <c r="K561" s="157" t="s">
        <v>5901</v>
      </c>
    </row>
    <row r="562" spans="1:11" ht="65.25" customHeight="1">
      <c r="A562" s="152">
        <v>561</v>
      </c>
      <c r="B562" s="153">
        <v>45195</v>
      </c>
      <c r="C562" s="154" t="s">
        <v>2394</v>
      </c>
      <c r="D562" s="154" t="s">
        <v>35</v>
      </c>
      <c r="E562" s="154" t="s">
        <v>6852</v>
      </c>
      <c r="F562" s="153">
        <v>45210</v>
      </c>
      <c r="G562" s="153">
        <v>44743</v>
      </c>
      <c r="H562" s="155">
        <v>80478.31</v>
      </c>
      <c r="I562" s="155">
        <v>80478.31</v>
      </c>
      <c r="J562" s="154" t="s">
        <v>5902</v>
      </c>
      <c r="K562" s="154" t="s">
        <v>5901</v>
      </c>
    </row>
    <row r="563" spans="1:11" ht="65.25" customHeight="1">
      <c r="A563" s="152">
        <v>562</v>
      </c>
      <c r="B563" s="156">
        <v>45196</v>
      </c>
      <c r="C563" s="157" t="s">
        <v>2394</v>
      </c>
      <c r="D563" s="157" t="s">
        <v>2406</v>
      </c>
      <c r="E563" s="157" t="s">
        <v>1841</v>
      </c>
      <c r="F563" s="156">
        <v>45211</v>
      </c>
      <c r="G563" s="156">
        <v>44743</v>
      </c>
      <c r="H563" s="158">
        <v>56014.6</v>
      </c>
      <c r="I563" s="158">
        <v>56014.6</v>
      </c>
      <c r="J563" s="157" t="s">
        <v>5910</v>
      </c>
      <c r="K563" s="157" t="s">
        <v>5901</v>
      </c>
    </row>
    <row r="564" spans="1:11" ht="65.25" customHeight="1">
      <c r="A564" s="152">
        <v>563</v>
      </c>
      <c r="B564" s="153">
        <v>45196</v>
      </c>
      <c r="C564" s="154" t="s">
        <v>2394</v>
      </c>
      <c r="D564" s="154" t="s">
        <v>2402</v>
      </c>
      <c r="E564" s="154" t="s">
        <v>4768</v>
      </c>
      <c r="F564" s="153">
        <v>45211</v>
      </c>
      <c r="G564" s="153">
        <v>44743</v>
      </c>
      <c r="H564" s="155">
        <v>35161.839999999997</v>
      </c>
      <c r="I564" s="155">
        <v>35161.839999999997</v>
      </c>
      <c r="J564" s="154" t="s">
        <v>5910</v>
      </c>
      <c r="K564" s="154" t="s">
        <v>5901</v>
      </c>
    </row>
    <row r="565" spans="1:11" ht="65.25" customHeight="1">
      <c r="A565" s="152">
        <v>564</v>
      </c>
      <c r="B565" s="156">
        <v>45197</v>
      </c>
      <c r="C565" s="157" t="s">
        <v>1719</v>
      </c>
      <c r="D565" s="157" t="s">
        <v>1739</v>
      </c>
      <c r="E565" s="157" t="s">
        <v>6853</v>
      </c>
      <c r="F565" s="156">
        <v>45212</v>
      </c>
      <c r="G565" s="156">
        <v>45217</v>
      </c>
      <c r="H565" s="158">
        <v>25000</v>
      </c>
      <c r="I565" s="158">
        <v>60000</v>
      </c>
      <c r="J565" s="157" t="s">
        <v>5902</v>
      </c>
      <c r="K565" s="157" t="s">
        <v>5901</v>
      </c>
    </row>
    <row r="566" spans="1:11" ht="65.25" customHeight="1">
      <c r="A566" s="152">
        <v>565</v>
      </c>
      <c r="B566" s="153">
        <v>45197</v>
      </c>
      <c r="C566" s="154" t="s">
        <v>1719</v>
      </c>
      <c r="D566" s="154" t="s">
        <v>747</v>
      </c>
      <c r="E566" s="154" t="s">
        <v>6854</v>
      </c>
      <c r="F566" s="153">
        <v>45212</v>
      </c>
      <c r="G566" s="153">
        <v>45108</v>
      </c>
      <c r="H566" s="155">
        <v>25000</v>
      </c>
      <c r="I566" s="155">
        <v>300000</v>
      </c>
      <c r="J566" s="154" t="s">
        <v>5910</v>
      </c>
      <c r="K566" s="154" t="s">
        <v>5901</v>
      </c>
    </row>
    <row r="567" spans="1:11" ht="65.25" customHeight="1">
      <c r="A567" s="152">
        <v>566</v>
      </c>
      <c r="B567" s="156">
        <v>45198</v>
      </c>
      <c r="C567" s="157" t="s">
        <v>3418</v>
      </c>
      <c r="D567" s="157" t="s">
        <v>6855</v>
      </c>
      <c r="E567" s="157" t="s">
        <v>6856</v>
      </c>
      <c r="F567" s="156">
        <v>45215</v>
      </c>
      <c r="G567" s="156">
        <v>45275</v>
      </c>
      <c r="H567" s="158">
        <v>50000</v>
      </c>
      <c r="I567" s="158">
        <v>60000</v>
      </c>
      <c r="J567" s="157" t="s">
        <v>5902</v>
      </c>
      <c r="K567" s="157" t="s">
        <v>5901</v>
      </c>
    </row>
    <row r="568" spans="1:11" ht="65.25" customHeight="1">
      <c r="A568" s="152">
        <v>567</v>
      </c>
      <c r="B568" s="153">
        <v>45198</v>
      </c>
      <c r="C568" s="154" t="s">
        <v>1890</v>
      </c>
      <c r="D568" s="154" t="s">
        <v>5583</v>
      </c>
      <c r="E568" s="154" t="s">
        <v>6857</v>
      </c>
      <c r="F568" s="153">
        <v>45215</v>
      </c>
      <c r="G568" s="153">
        <v>45216</v>
      </c>
      <c r="H568" s="155">
        <v>69489.460000000006</v>
      </c>
      <c r="I568" s="155">
        <v>70000</v>
      </c>
      <c r="J568" s="154" t="s">
        <v>5902</v>
      </c>
      <c r="K568" s="154" t="s">
        <v>5901</v>
      </c>
    </row>
    <row r="569" spans="1:11" ht="65.25" customHeight="1">
      <c r="A569" s="152">
        <v>568</v>
      </c>
      <c r="B569" s="156">
        <v>45198</v>
      </c>
      <c r="C569" s="157" t="s">
        <v>3453</v>
      </c>
      <c r="D569" s="157" t="s">
        <v>503</v>
      </c>
      <c r="E569" s="157" t="s">
        <v>289</v>
      </c>
      <c r="F569" s="156">
        <v>45215</v>
      </c>
      <c r="G569" s="156">
        <v>45149</v>
      </c>
      <c r="H569" s="158">
        <v>75000</v>
      </c>
      <c r="I569" s="158">
        <v>101500</v>
      </c>
      <c r="J569" s="157" t="s">
        <v>5910</v>
      </c>
      <c r="K569" s="157" t="s">
        <v>5901</v>
      </c>
    </row>
    <row r="570" spans="1:11" ht="65.25" customHeight="1">
      <c r="A570" s="152">
        <v>569</v>
      </c>
      <c r="B570" s="153">
        <v>45198</v>
      </c>
      <c r="C570" s="154" t="s">
        <v>3453</v>
      </c>
      <c r="D570" s="154" t="s">
        <v>192</v>
      </c>
      <c r="E570" s="154" t="s">
        <v>6543</v>
      </c>
      <c r="F570" s="153">
        <v>45215</v>
      </c>
      <c r="G570" s="153">
        <v>45162</v>
      </c>
      <c r="H570" s="155">
        <v>200000</v>
      </c>
      <c r="I570" s="155">
        <v>266000</v>
      </c>
      <c r="J570" s="154" t="s">
        <v>5910</v>
      </c>
      <c r="K570" s="154" t="s">
        <v>5901</v>
      </c>
    </row>
    <row r="571" spans="1:11" ht="65.25" customHeight="1">
      <c r="A571" s="152">
        <v>570</v>
      </c>
      <c r="B571" s="156">
        <v>45198</v>
      </c>
      <c r="C571" s="157" t="s">
        <v>2703</v>
      </c>
      <c r="D571" s="157" t="s">
        <v>1784</v>
      </c>
      <c r="E571" s="157" t="s">
        <v>6858</v>
      </c>
      <c r="F571" s="156">
        <v>45215</v>
      </c>
      <c r="G571" s="156">
        <v>45205</v>
      </c>
      <c r="H571" s="158">
        <v>5050</v>
      </c>
      <c r="I571" s="158">
        <v>5050</v>
      </c>
      <c r="J571" s="157" t="s">
        <v>5994</v>
      </c>
      <c r="K571" s="157" t="s">
        <v>6006</v>
      </c>
    </row>
    <row r="572" spans="1:11" ht="65.25" customHeight="1">
      <c r="A572" s="152">
        <v>571</v>
      </c>
      <c r="B572" s="153">
        <v>45198</v>
      </c>
      <c r="C572" s="154" t="s">
        <v>2703</v>
      </c>
      <c r="D572" s="154" t="s">
        <v>3191</v>
      </c>
      <c r="E572" s="154" t="s">
        <v>6859</v>
      </c>
      <c r="F572" s="153">
        <v>45215</v>
      </c>
      <c r="G572" s="153">
        <v>45215</v>
      </c>
      <c r="H572" s="155">
        <v>100000</v>
      </c>
      <c r="I572" s="155">
        <v>100000</v>
      </c>
      <c r="J572" s="154" t="s">
        <v>4557</v>
      </c>
      <c r="K572" s="154" t="s">
        <v>5901</v>
      </c>
    </row>
    <row r="573" spans="1:11" ht="65.25" customHeight="1">
      <c r="A573" s="152">
        <v>572</v>
      </c>
      <c r="B573" s="156">
        <v>45202</v>
      </c>
      <c r="C573" s="157" t="s">
        <v>4178</v>
      </c>
      <c r="D573" s="157" t="s">
        <v>2949</v>
      </c>
      <c r="E573" s="157" t="s">
        <v>6860</v>
      </c>
      <c r="F573" s="156">
        <v>45217</v>
      </c>
      <c r="G573" s="156">
        <v>45231</v>
      </c>
      <c r="H573" s="158">
        <v>85000</v>
      </c>
      <c r="I573" s="158">
        <v>150000</v>
      </c>
      <c r="J573" s="157" t="s">
        <v>5910</v>
      </c>
      <c r="K573" s="157" t="s">
        <v>5901</v>
      </c>
    </row>
    <row r="574" spans="1:11" ht="65.25" customHeight="1">
      <c r="A574" s="152">
        <v>573</v>
      </c>
      <c r="B574" s="153">
        <v>45202</v>
      </c>
      <c r="C574" s="154" t="s">
        <v>500</v>
      </c>
      <c r="D574" s="154" t="s">
        <v>6012</v>
      </c>
      <c r="E574" s="154" t="s">
        <v>6861</v>
      </c>
      <c r="F574" s="153">
        <v>45217</v>
      </c>
      <c r="G574" s="153">
        <v>45201</v>
      </c>
      <c r="H574" s="155">
        <v>300000</v>
      </c>
      <c r="I574" s="155">
        <v>500000</v>
      </c>
      <c r="J574" s="154" t="s">
        <v>4557</v>
      </c>
      <c r="K574" s="154" t="s">
        <v>5901</v>
      </c>
    </row>
    <row r="575" spans="1:11" ht="65.25" customHeight="1">
      <c r="A575" s="152">
        <v>574</v>
      </c>
      <c r="B575" s="156">
        <v>45202</v>
      </c>
      <c r="C575" s="157" t="s">
        <v>1276</v>
      </c>
      <c r="D575" s="157" t="s">
        <v>498</v>
      </c>
      <c r="E575" s="157" t="s">
        <v>1354</v>
      </c>
      <c r="F575" s="156">
        <v>45217</v>
      </c>
      <c r="G575" s="156">
        <v>45219</v>
      </c>
      <c r="H575" s="158">
        <v>26365.5</v>
      </c>
      <c r="I575" s="158">
        <v>30000</v>
      </c>
      <c r="J575" s="157" t="s">
        <v>4557</v>
      </c>
      <c r="K575" s="157" t="s">
        <v>5901</v>
      </c>
    </row>
    <row r="576" spans="1:11" ht="65.25" customHeight="1">
      <c r="A576" s="152">
        <v>575</v>
      </c>
      <c r="B576" s="153">
        <v>45202</v>
      </c>
      <c r="C576" s="154" t="s">
        <v>2394</v>
      </c>
      <c r="D576" s="154" t="s">
        <v>6862</v>
      </c>
      <c r="E576" s="154" t="s">
        <v>255</v>
      </c>
      <c r="F576" s="153">
        <v>45217</v>
      </c>
      <c r="G576" s="153">
        <v>44797</v>
      </c>
      <c r="H576" s="155">
        <v>39352.46</v>
      </c>
      <c r="I576" s="155">
        <v>39352.46</v>
      </c>
      <c r="J576" s="154" t="s">
        <v>5910</v>
      </c>
      <c r="K576" s="154" t="s">
        <v>5901</v>
      </c>
    </row>
    <row r="577" spans="1:11" ht="65.25" customHeight="1">
      <c r="A577" s="152">
        <v>576</v>
      </c>
      <c r="B577" s="156">
        <v>45202</v>
      </c>
      <c r="C577" s="157" t="s">
        <v>2394</v>
      </c>
      <c r="D577" s="157" t="s">
        <v>6863</v>
      </c>
      <c r="E577" s="157" t="s">
        <v>6849</v>
      </c>
      <c r="F577" s="156">
        <v>45217</v>
      </c>
      <c r="G577" s="156">
        <v>45007</v>
      </c>
      <c r="H577" s="158">
        <v>74460.5</v>
      </c>
      <c r="I577" s="158">
        <v>74460.5</v>
      </c>
      <c r="J577" s="157" t="s">
        <v>5910</v>
      </c>
      <c r="K577" s="157" t="s">
        <v>5901</v>
      </c>
    </row>
    <row r="578" spans="1:11" ht="65.25" customHeight="1">
      <c r="A578" s="152">
        <v>577</v>
      </c>
      <c r="B578" s="153">
        <v>45202</v>
      </c>
      <c r="C578" s="154" t="s">
        <v>2635</v>
      </c>
      <c r="D578" s="154" t="s">
        <v>731</v>
      </c>
      <c r="E578" s="154" t="s">
        <v>6864</v>
      </c>
      <c r="F578" s="153">
        <v>45217</v>
      </c>
      <c r="G578" s="153">
        <v>45218</v>
      </c>
      <c r="H578" s="155">
        <v>25000</v>
      </c>
      <c r="I578" s="155">
        <v>35000</v>
      </c>
      <c r="J578" s="154" t="s">
        <v>5910</v>
      </c>
      <c r="K578" s="154" t="s">
        <v>5901</v>
      </c>
    </row>
    <row r="579" spans="1:11" ht="65.25" customHeight="1">
      <c r="A579" s="152">
        <v>578</v>
      </c>
      <c r="B579" s="156">
        <v>45202</v>
      </c>
      <c r="C579" s="157" t="s">
        <v>1276</v>
      </c>
      <c r="D579" s="157" t="s">
        <v>2185</v>
      </c>
      <c r="E579" s="157" t="s">
        <v>1334</v>
      </c>
      <c r="F579" s="156">
        <v>45218</v>
      </c>
      <c r="G579" s="156">
        <v>45208</v>
      </c>
      <c r="H579" s="158">
        <v>53200</v>
      </c>
      <c r="I579" s="158">
        <v>53200</v>
      </c>
      <c r="J579" s="157" t="s">
        <v>5910</v>
      </c>
      <c r="K579" s="157" t="s">
        <v>6006</v>
      </c>
    </row>
    <row r="580" spans="1:11" ht="65.25" customHeight="1">
      <c r="A580" s="152">
        <v>579</v>
      </c>
      <c r="B580" s="153">
        <v>45203</v>
      </c>
      <c r="C580" s="154" t="s">
        <v>3242</v>
      </c>
      <c r="D580" s="154" t="s">
        <v>6865</v>
      </c>
      <c r="E580" s="154" t="s">
        <v>298</v>
      </c>
      <c r="F580" s="153">
        <v>45218</v>
      </c>
      <c r="G580" s="153">
        <v>45200</v>
      </c>
      <c r="H580" s="155">
        <v>25000</v>
      </c>
      <c r="I580" s="155">
        <v>100000</v>
      </c>
      <c r="J580" s="154" t="s">
        <v>5910</v>
      </c>
      <c r="K580" s="154" t="s">
        <v>5901</v>
      </c>
    </row>
    <row r="581" spans="1:11" ht="65.25" customHeight="1">
      <c r="A581" s="152">
        <v>580</v>
      </c>
      <c r="B581" s="156">
        <v>45203</v>
      </c>
      <c r="C581" s="157" t="s">
        <v>3252</v>
      </c>
      <c r="D581" s="157" t="s">
        <v>1280</v>
      </c>
      <c r="E581" s="157" t="s">
        <v>6866</v>
      </c>
      <c r="F581" s="156">
        <v>45218</v>
      </c>
      <c r="G581" s="156">
        <v>45107</v>
      </c>
      <c r="H581" s="158">
        <v>100000</v>
      </c>
      <c r="I581" s="158">
        <v>120000</v>
      </c>
      <c r="J581" s="157" t="s">
        <v>5900</v>
      </c>
      <c r="K581" s="157" t="s">
        <v>5901</v>
      </c>
    </row>
    <row r="582" spans="1:11" ht="65.25" customHeight="1">
      <c r="A582" s="152">
        <v>581</v>
      </c>
      <c r="B582" s="153">
        <v>45203</v>
      </c>
      <c r="C582" s="154" t="s">
        <v>4178</v>
      </c>
      <c r="D582" s="154" t="s">
        <v>1675</v>
      </c>
      <c r="E582" s="154" t="s">
        <v>1674</v>
      </c>
      <c r="F582" s="153">
        <v>45218</v>
      </c>
      <c r="G582" s="153">
        <v>45214</v>
      </c>
      <c r="H582" s="155">
        <v>35000</v>
      </c>
      <c r="I582" s="155">
        <v>90000</v>
      </c>
      <c r="J582" s="154" t="s">
        <v>4557</v>
      </c>
      <c r="K582" s="154" t="s">
        <v>5901</v>
      </c>
    </row>
    <row r="583" spans="1:11" ht="65.25" customHeight="1">
      <c r="A583" s="152">
        <v>582</v>
      </c>
      <c r="B583" s="156">
        <v>45203</v>
      </c>
      <c r="C583" s="157" t="s">
        <v>3905</v>
      </c>
      <c r="D583" s="157" t="s">
        <v>2656</v>
      </c>
      <c r="E583" s="157" t="s">
        <v>6867</v>
      </c>
      <c r="F583" s="156">
        <v>45218</v>
      </c>
      <c r="G583" s="156">
        <v>45190</v>
      </c>
      <c r="H583" s="158">
        <v>99000</v>
      </c>
      <c r="I583" s="158">
        <v>100000</v>
      </c>
      <c r="J583" s="157" t="s">
        <v>5910</v>
      </c>
      <c r="K583" s="157" t="s">
        <v>5901</v>
      </c>
    </row>
    <row r="584" spans="1:11" ht="65.25" customHeight="1">
      <c r="A584" s="152">
        <v>583</v>
      </c>
      <c r="B584" s="153">
        <v>45203</v>
      </c>
      <c r="C584" s="154" t="s">
        <v>3905</v>
      </c>
      <c r="D584" s="154" t="s">
        <v>5054</v>
      </c>
      <c r="E584" s="154" t="s">
        <v>6868</v>
      </c>
      <c r="F584" s="153">
        <v>45218</v>
      </c>
      <c r="G584" s="153">
        <v>45154</v>
      </c>
      <c r="H584" s="155">
        <v>100000</v>
      </c>
      <c r="I584" s="155">
        <v>105000</v>
      </c>
      <c r="J584" s="154" t="s">
        <v>5910</v>
      </c>
      <c r="K584" s="154" t="s">
        <v>5901</v>
      </c>
    </row>
    <row r="585" spans="1:11" ht="65.25" customHeight="1">
      <c r="A585" s="152">
        <v>584</v>
      </c>
      <c r="B585" s="156">
        <v>45203</v>
      </c>
      <c r="C585" s="157" t="s">
        <v>3905</v>
      </c>
      <c r="D585" s="157" t="s">
        <v>5732</v>
      </c>
      <c r="E585" s="157" t="s">
        <v>6869</v>
      </c>
      <c r="F585" s="156">
        <v>45218</v>
      </c>
      <c r="G585" s="156">
        <v>45195</v>
      </c>
      <c r="H585" s="158">
        <v>90000</v>
      </c>
      <c r="I585" s="158">
        <v>100000</v>
      </c>
      <c r="J585" s="157" t="s">
        <v>5910</v>
      </c>
      <c r="K585" s="157" t="s">
        <v>5901</v>
      </c>
    </row>
    <row r="586" spans="1:11" ht="65.25" customHeight="1">
      <c r="A586" s="152">
        <v>585</v>
      </c>
      <c r="B586" s="153">
        <v>45204</v>
      </c>
      <c r="C586" s="154" t="s">
        <v>2703</v>
      </c>
      <c r="D586" s="154" t="s">
        <v>6870</v>
      </c>
      <c r="E586" s="154" t="s">
        <v>6871</v>
      </c>
      <c r="F586" s="153">
        <v>45219</v>
      </c>
      <c r="G586" s="153">
        <v>45219</v>
      </c>
      <c r="H586" s="155">
        <v>100000</v>
      </c>
      <c r="I586" s="155">
        <v>100000</v>
      </c>
      <c r="J586" s="154" t="s">
        <v>4557</v>
      </c>
      <c r="K586" s="154" t="s">
        <v>5901</v>
      </c>
    </row>
    <row r="587" spans="1:11" ht="65.25" customHeight="1">
      <c r="A587" s="152">
        <v>586</v>
      </c>
      <c r="B587" s="156">
        <v>45204</v>
      </c>
      <c r="C587" s="157" t="s">
        <v>2703</v>
      </c>
      <c r="D587" s="157" t="s">
        <v>6872</v>
      </c>
      <c r="E587" s="157" t="s">
        <v>6871</v>
      </c>
      <c r="F587" s="156">
        <v>45219</v>
      </c>
      <c r="G587" s="156">
        <v>45219</v>
      </c>
      <c r="H587" s="158">
        <v>100000</v>
      </c>
      <c r="I587" s="158">
        <v>100000</v>
      </c>
      <c r="J587" s="157" t="s">
        <v>4557</v>
      </c>
      <c r="K587" s="157" t="s">
        <v>5901</v>
      </c>
    </row>
    <row r="588" spans="1:11" ht="65.25" customHeight="1">
      <c r="A588" s="152">
        <v>587</v>
      </c>
      <c r="B588" s="153">
        <v>45204</v>
      </c>
      <c r="C588" s="154" t="s">
        <v>2703</v>
      </c>
      <c r="D588" s="154" t="s">
        <v>3999</v>
      </c>
      <c r="E588" s="154" t="s">
        <v>6871</v>
      </c>
      <c r="F588" s="153">
        <v>45219</v>
      </c>
      <c r="G588" s="153">
        <v>45219</v>
      </c>
      <c r="H588" s="155">
        <v>100000</v>
      </c>
      <c r="I588" s="155">
        <v>100000</v>
      </c>
      <c r="J588" s="154" t="s">
        <v>4557</v>
      </c>
      <c r="K588" s="154" t="s">
        <v>5901</v>
      </c>
    </row>
    <row r="589" spans="1:11" ht="65.25" customHeight="1">
      <c r="A589" s="152">
        <v>588</v>
      </c>
      <c r="B589" s="156">
        <v>45204</v>
      </c>
      <c r="C589" s="157" t="s">
        <v>4178</v>
      </c>
      <c r="D589" s="157" t="s">
        <v>6873</v>
      </c>
      <c r="E589" s="157" t="s">
        <v>1674</v>
      </c>
      <c r="F589" s="156">
        <v>45219</v>
      </c>
      <c r="G589" s="156">
        <v>45218</v>
      </c>
      <c r="H589" s="158">
        <v>35000</v>
      </c>
      <c r="I589" s="158">
        <v>75000</v>
      </c>
      <c r="J589" s="157" t="s">
        <v>4557</v>
      </c>
      <c r="K589" s="157" t="s">
        <v>5901</v>
      </c>
    </row>
    <row r="590" spans="1:11" ht="65.25" customHeight="1">
      <c r="A590" s="152">
        <v>589</v>
      </c>
      <c r="B590" s="153">
        <v>45205</v>
      </c>
      <c r="C590" s="154" t="s">
        <v>1535</v>
      </c>
      <c r="D590" s="154" t="s">
        <v>5205</v>
      </c>
      <c r="E590" s="154" t="s">
        <v>6874</v>
      </c>
      <c r="F590" s="153">
        <v>45222</v>
      </c>
      <c r="G590" s="153">
        <v>45108</v>
      </c>
      <c r="H590" s="155">
        <v>200000</v>
      </c>
      <c r="I590" s="155">
        <v>225000</v>
      </c>
      <c r="J590" s="154" t="s">
        <v>5910</v>
      </c>
      <c r="K590" s="154" t="s">
        <v>5901</v>
      </c>
    </row>
    <row r="591" spans="1:11" ht="65.25" customHeight="1">
      <c r="A591" s="152">
        <v>590</v>
      </c>
      <c r="B591" s="156">
        <v>45205</v>
      </c>
      <c r="C591" s="157" t="s">
        <v>1198</v>
      </c>
      <c r="D591" s="157" t="s">
        <v>747</v>
      </c>
      <c r="E591" s="157" t="s">
        <v>6875</v>
      </c>
      <c r="F591" s="156">
        <v>45222</v>
      </c>
      <c r="G591" s="156">
        <v>45223</v>
      </c>
      <c r="H591" s="158">
        <v>120000</v>
      </c>
      <c r="I591" s="158">
        <v>190000</v>
      </c>
      <c r="J591" s="157" t="s">
        <v>5910</v>
      </c>
      <c r="K591" s="157" t="s">
        <v>5901</v>
      </c>
    </row>
    <row r="592" spans="1:11" ht="65.25" customHeight="1">
      <c r="A592" s="152">
        <v>591</v>
      </c>
      <c r="B592" s="153">
        <v>45209</v>
      </c>
      <c r="C592" s="154" t="s">
        <v>1665</v>
      </c>
      <c r="D592" s="154" t="s">
        <v>6876</v>
      </c>
      <c r="E592" s="154" t="s">
        <v>6877</v>
      </c>
      <c r="F592" s="153">
        <v>45223</v>
      </c>
      <c r="G592" s="153">
        <v>45219</v>
      </c>
      <c r="H592" s="155">
        <v>50000</v>
      </c>
      <c r="I592" s="155">
        <v>60000</v>
      </c>
      <c r="J592" s="154" t="s">
        <v>4557</v>
      </c>
      <c r="K592" s="154" t="s">
        <v>5901</v>
      </c>
    </row>
    <row r="593" spans="1:11" ht="65.25" customHeight="1">
      <c r="A593" s="152">
        <v>592</v>
      </c>
      <c r="B593" s="156">
        <v>45209</v>
      </c>
      <c r="C593" s="157" t="s">
        <v>3242</v>
      </c>
      <c r="D593" s="157" t="s">
        <v>6878</v>
      </c>
      <c r="E593" s="157" t="s">
        <v>6879</v>
      </c>
      <c r="F593" s="156">
        <v>45223</v>
      </c>
      <c r="G593" s="156">
        <v>45205</v>
      </c>
      <c r="H593" s="158">
        <v>25000</v>
      </c>
      <c r="I593" s="158">
        <v>300000</v>
      </c>
      <c r="J593" s="157" t="s">
        <v>4557</v>
      </c>
      <c r="K593" s="157" t="s">
        <v>5901</v>
      </c>
    </row>
    <row r="594" spans="1:11" ht="65.25" customHeight="1">
      <c r="A594" s="152">
        <v>593</v>
      </c>
      <c r="B594" s="153">
        <v>45210</v>
      </c>
      <c r="C594" s="154" t="s">
        <v>3975</v>
      </c>
      <c r="D594" s="154" t="s">
        <v>4118</v>
      </c>
      <c r="E594" s="154" t="s">
        <v>6106</v>
      </c>
      <c r="F594" s="153">
        <v>45225</v>
      </c>
      <c r="G594" s="153">
        <v>45224</v>
      </c>
      <c r="H594" s="155">
        <v>25000</v>
      </c>
      <c r="I594" s="155">
        <v>100000</v>
      </c>
      <c r="J594" s="154" t="s">
        <v>4557</v>
      </c>
      <c r="K594" s="154" t="s">
        <v>5901</v>
      </c>
    </row>
    <row r="595" spans="1:11" ht="65.25" customHeight="1">
      <c r="A595" s="152">
        <v>594</v>
      </c>
      <c r="B595" s="156">
        <v>45211</v>
      </c>
      <c r="C595" s="157" t="s">
        <v>1774</v>
      </c>
      <c r="D595" s="157" t="s">
        <v>156</v>
      </c>
      <c r="E595" s="157" t="s">
        <v>6880</v>
      </c>
      <c r="F595" s="156">
        <v>45225</v>
      </c>
      <c r="G595" s="156">
        <v>45113</v>
      </c>
      <c r="H595" s="158">
        <v>25000</v>
      </c>
      <c r="I595" s="158">
        <v>55000</v>
      </c>
      <c r="J595" s="157" t="s">
        <v>4557</v>
      </c>
      <c r="K595" s="157" t="s">
        <v>5901</v>
      </c>
    </row>
    <row r="596" spans="1:11" ht="65.25" customHeight="1">
      <c r="A596" s="152">
        <v>595</v>
      </c>
      <c r="B596" s="153">
        <v>45211</v>
      </c>
      <c r="C596" s="154" t="s">
        <v>1198</v>
      </c>
      <c r="D596" s="154" t="s">
        <v>6587</v>
      </c>
      <c r="E596" s="154" t="s">
        <v>6881</v>
      </c>
      <c r="F596" s="153">
        <v>45225</v>
      </c>
      <c r="G596" s="153">
        <v>45231</v>
      </c>
      <c r="H596" s="155">
        <v>35000</v>
      </c>
      <c r="I596" s="155">
        <v>45000</v>
      </c>
      <c r="J596" s="154" t="s">
        <v>4557</v>
      </c>
      <c r="K596" s="154" t="s">
        <v>5901</v>
      </c>
    </row>
    <row r="597" spans="1:11" ht="65.25" customHeight="1">
      <c r="A597" s="152">
        <v>596</v>
      </c>
      <c r="B597" s="156">
        <v>45211</v>
      </c>
      <c r="C597" s="157" t="s">
        <v>3975</v>
      </c>
      <c r="D597" s="157" t="s">
        <v>2389</v>
      </c>
      <c r="E597" s="157" t="s">
        <v>6106</v>
      </c>
      <c r="F597" s="156">
        <v>45226</v>
      </c>
      <c r="G597" s="156">
        <v>45225</v>
      </c>
      <c r="H597" s="158">
        <v>25000</v>
      </c>
      <c r="I597" s="158">
        <v>100000</v>
      </c>
      <c r="J597" s="157" t="s">
        <v>4557</v>
      </c>
      <c r="K597" s="157" t="s">
        <v>5901</v>
      </c>
    </row>
    <row r="598" spans="1:11" ht="65.25" customHeight="1">
      <c r="A598" s="152">
        <v>597</v>
      </c>
      <c r="B598" s="153">
        <v>45211</v>
      </c>
      <c r="C598" s="154" t="s">
        <v>3975</v>
      </c>
      <c r="D598" s="154" t="s">
        <v>1986</v>
      </c>
      <c r="E598" s="154" t="s">
        <v>6106</v>
      </c>
      <c r="F598" s="153">
        <v>45226</v>
      </c>
      <c r="G598" s="153">
        <v>45225</v>
      </c>
      <c r="H598" s="155">
        <v>25000</v>
      </c>
      <c r="I598" s="155">
        <v>100000</v>
      </c>
      <c r="J598" s="154" t="s">
        <v>4557</v>
      </c>
      <c r="K598" s="154" t="s">
        <v>5901</v>
      </c>
    </row>
    <row r="599" spans="1:11" ht="65.25" customHeight="1">
      <c r="A599" s="152">
        <v>598</v>
      </c>
      <c r="B599" s="156">
        <v>45211</v>
      </c>
      <c r="C599" s="157" t="s">
        <v>3975</v>
      </c>
      <c r="D599" s="157" t="s">
        <v>6882</v>
      </c>
      <c r="E599" s="157" t="s">
        <v>6106</v>
      </c>
      <c r="F599" s="156">
        <v>45226</v>
      </c>
      <c r="G599" s="156">
        <v>45225</v>
      </c>
      <c r="H599" s="158">
        <v>25000</v>
      </c>
      <c r="I599" s="158">
        <v>100000</v>
      </c>
      <c r="J599" s="157" t="s">
        <v>4557</v>
      </c>
      <c r="K599" s="157" t="s">
        <v>5901</v>
      </c>
    </row>
    <row r="600" spans="1:11" ht="65.25" customHeight="1">
      <c r="A600" s="152">
        <v>599</v>
      </c>
      <c r="B600" s="153">
        <v>45211</v>
      </c>
      <c r="C600" s="154" t="s">
        <v>3975</v>
      </c>
      <c r="D600" s="154" t="s">
        <v>6883</v>
      </c>
      <c r="E600" s="154" t="s">
        <v>6106</v>
      </c>
      <c r="F600" s="153">
        <v>45226</v>
      </c>
      <c r="G600" s="153">
        <v>45225</v>
      </c>
      <c r="H600" s="155">
        <v>25000</v>
      </c>
      <c r="I600" s="155">
        <v>100000</v>
      </c>
      <c r="J600" s="154" t="s">
        <v>4557</v>
      </c>
      <c r="K600" s="154" t="s">
        <v>5901</v>
      </c>
    </row>
    <row r="601" spans="1:11" ht="65.25" customHeight="1">
      <c r="A601" s="152">
        <v>600</v>
      </c>
      <c r="B601" s="156">
        <v>45211</v>
      </c>
      <c r="C601" s="157" t="s">
        <v>3975</v>
      </c>
      <c r="D601" s="157" t="s">
        <v>5933</v>
      </c>
      <c r="E601" s="157" t="s">
        <v>6106</v>
      </c>
      <c r="F601" s="156">
        <v>45226</v>
      </c>
      <c r="G601" s="156">
        <v>45225</v>
      </c>
      <c r="H601" s="158">
        <v>25000</v>
      </c>
      <c r="I601" s="158">
        <v>100000</v>
      </c>
      <c r="J601" s="157" t="s">
        <v>4557</v>
      </c>
      <c r="K601" s="157" t="s">
        <v>5901</v>
      </c>
    </row>
    <row r="602" spans="1:11" ht="65.25" customHeight="1">
      <c r="A602" s="152">
        <v>601</v>
      </c>
      <c r="B602" s="153">
        <v>45212</v>
      </c>
      <c r="C602" s="154" t="s">
        <v>1400</v>
      </c>
      <c r="D602" s="154" t="s">
        <v>6392</v>
      </c>
      <c r="E602" s="154" t="s">
        <v>6884</v>
      </c>
      <c r="F602" s="153">
        <v>45226</v>
      </c>
      <c r="G602" s="153">
        <v>45229</v>
      </c>
      <c r="H602" s="155">
        <v>72000</v>
      </c>
      <c r="I602" s="155">
        <v>85000</v>
      </c>
      <c r="J602" s="154" t="s">
        <v>5906</v>
      </c>
      <c r="K602" s="154" t="s">
        <v>5901</v>
      </c>
    </row>
    <row r="603" spans="1:11" ht="65.25" customHeight="1">
      <c r="A603" s="152">
        <v>602</v>
      </c>
      <c r="B603" s="156">
        <v>45215</v>
      </c>
      <c r="C603" s="157" t="s">
        <v>2447</v>
      </c>
      <c r="D603" s="157" t="s">
        <v>2470</v>
      </c>
      <c r="E603" s="157" t="s">
        <v>2815</v>
      </c>
      <c r="F603" s="156">
        <v>45229</v>
      </c>
      <c r="G603" s="156">
        <v>45231</v>
      </c>
      <c r="H603" s="158">
        <v>75000</v>
      </c>
      <c r="I603" s="158">
        <v>135000</v>
      </c>
      <c r="J603" s="157" t="s">
        <v>5910</v>
      </c>
      <c r="K603" s="157" t="s">
        <v>5901</v>
      </c>
    </row>
    <row r="604" spans="1:11" ht="65.25" customHeight="1">
      <c r="A604" s="152">
        <v>603</v>
      </c>
      <c r="B604" s="153">
        <v>45215</v>
      </c>
      <c r="C604" s="154" t="s">
        <v>1535</v>
      </c>
      <c r="D604" s="154" t="s">
        <v>6885</v>
      </c>
      <c r="E604" s="154" t="s">
        <v>6886</v>
      </c>
      <c r="F604" s="153">
        <v>45229</v>
      </c>
      <c r="G604" s="153">
        <v>45108</v>
      </c>
      <c r="H604" s="155">
        <v>25000</v>
      </c>
      <c r="I604" s="155">
        <v>130000</v>
      </c>
      <c r="J604" s="154" t="s">
        <v>4557</v>
      </c>
      <c r="K604" s="154" t="s">
        <v>5901</v>
      </c>
    </row>
    <row r="605" spans="1:11" ht="65.25" customHeight="1">
      <c r="A605" s="152">
        <v>604</v>
      </c>
      <c r="B605" s="156">
        <v>45215</v>
      </c>
      <c r="C605" s="157" t="s">
        <v>3975</v>
      </c>
      <c r="D605" s="157" t="s">
        <v>5995</v>
      </c>
      <c r="E605" s="157" t="s">
        <v>6887</v>
      </c>
      <c r="F605" s="156">
        <v>45230</v>
      </c>
      <c r="G605" s="156">
        <v>45229</v>
      </c>
      <c r="H605" s="158">
        <v>99189</v>
      </c>
      <c r="I605" s="158">
        <v>150000</v>
      </c>
      <c r="J605" s="157" t="s">
        <v>4557</v>
      </c>
      <c r="K605" s="157" t="s">
        <v>5901</v>
      </c>
    </row>
    <row r="606" spans="1:11" ht="65.25" customHeight="1">
      <c r="A606" s="152">
        <v>605</v>
      </c>
      <c r="B606" s="153">
        <v>45216</v>
      </c>
      <c r="C606" s="154" t="s">
        <v>4038</v>
      </c>
      <c r="D606" s="154" t="s">
        <v>1686</v>
      </c>
      <c r="E606" s="154" t="s">
        <v>6888</v>
      </c>
      <c r="F606" s="153">
        <v>45230</v>
      </c>
      <c r="G606" s="153">
        <v>45261</v>
      </c>
      <c r="H606" s="155">
        <v>27379</v>
      </c>
      <c r="I606" s="155">
        <v>27379</v>
      </c>
      <c r="J606" s="154" t="s">
        <v>5910</v>
      </c>
      <c r="K606" s="154" t="s">
        <v>5901</v>
      </c>
    </row>
    <row r="607" spans="1:11" ht="65.25" customHeight="1">
      <c r="A607" s="152">
        <v>606</v>
      </c>
      <c r="B607" s="156">
        <v>45216</v>
      </c>
      <c r="C607" s="157" t="s">
        <v>4038</v>
      </c>
      <c r="D607" s="157" t="s">
        <v>5066</v>
      </c>
      <c r="E607" s="157" t="s">
        <v>6889</v>
      </c>
      <c r="F607" s="156">
        <v>45230</v>
      </c>
      <c r="G607" s="156">
        <v>45231</v>
      </c>
      <c r="H607" s="158">
        <v>28620</v>
      </c>
      <c r="I607" s="158">
        <v>28620</v>
      </c>
      <c r="J607" s="157" t="s">
        <v>5910</v>
      </c>
      <c r="K607" s="157" t="s">
        <v>5901</v>
      </c>
    </row>
    <row r="608" spans="1:11" ht="65.25" customHeight="1">
      <c r="A608" s="152">
        <v>607</v>
      </c>
      <c r="B608" s="153">
        <v>45216</v>
      </c>
      <c r="C608" s="154" t="s">
        <v>3453</v>
      </c>
      <c r="D608" s="154" t="s">
        <v>6890</v>
      </c>
      <c r="E608" s="154" t="s">
        <v>6891</v>
      </c>
      <c r="F608" s="153">
        <v>45230</v>
      </c>
      <c r="G608" s="153">
        <v>45014</v>
      </c>
      <c r="H608" s="155">
        <v>25000</v>
      </c>
      <c r="I608" s="155">
        <v>60000</v>
      </c>
      <c r="J608" s="154" t="s">
        <v>5904</v>
      </c>
      <c r="K608" s="154" t="s">
        <v>5901</v>
      </c>
    </row>
    <row r="609" spans="1:11" ht="65.25" customHeight="1">
      <c r="A609" s="152">
        <v>608</v>
      </c>
      <c r="B609" s="156">
        <v>45217</v>
      </c>
      <c r="C609" s="157" t="s">
        <v>2394</v>
      </c>
      <c r="D609" s="157" t="s">
        <v>6892</v>
      </c>
      <c r="E609" s="157" t="s">
        <v>6893</v>
      </c>
      <c r="F609" s="156">
        <v>45231</v>
      </c>
      <c r="G609" s="156">
        <v>44945</v>
      </c>
      <c r="H609" s="158">
        <v>95365.29</v>
      </c>
      <c r="I609" s="158">
        <v>95365.29</v>
      </c>
      <c r="J609" s="157" t="s">
        <v>5910</v>
      </c>
      <c r="K609" s="157" t="s">
        <v>5901</v>
      </c>
    </row>
    <row r="610" spans="1:11" ht="65.25" customHeight="1">
      <c r="A610" s="152">
        <v>609</v>
      </c>
      <c r="B610" s="153">
        <v>45217</v>
      </c>
      <c r="C610" s="154" t="s">
        <v>2394</v>
      </c>
      <c r="D610" s="154" t="s">
        <v>97</v>
      </c>
      <c r="E610" s="154" t="s">
        <v>6894</v>
      </c>
      <c r="F610" s="153">
        <v>45231</v>
      </c>
      <c r="G610" s="153">
        <v>44743</v>
      </c>
      <c r="H610" s="155">
        <v>26520</v>
      </c>
      <c r="I610" s="155">
        <v>26520</v>
      </c>
      <c r="J610" s="154" t="s">
        <v>5910</v>
      </c>
      <c r="K610" s="154" t="s">
        <v>5901</v>
      </c>
    </row>
    <row r="611" spans="1:11" ht="65.25" customHeight="1">
      <c r="A611" s="152">
        <v>610</v>
      </c>
      <c r="B611" s="156">
        <v>45217</v>
      </c>
      <c r="C611" s="157" t="s">
        <v>2394</v>
      </c>
      <c r="D611" s="157" t="s">
        <v>808</v>
      </c>
      <c r="E611" s="157" t="s">
        <v>6895</v>
      </c>
      <c r="F611" s="156">
        <v>45231</v>
      </c>
      <c r="G611" s="156">
        <v>44743</v>
      </c>
      <c r="H611" s="158">
        <v>32453.99</v>
      </c>
      <c r="I611" s="158">
        <v>32453.99</v>
      </c>
      <c r="J611" s="157" t="s">
        <v>5910</v>
      </c>
      <c r="K611" s="157" t="s">
        <v>5901</v>
      </c>
    </row>
    <row r="612" spans="1:11" ht="65.25" customHeight="1">
      <c r="A612" s="152">
        <v>611</v>
      </c>
      <c r="B612" s="153">
        <v>45217</v>
      </c>
      <c r="C612" s="154" t="s">
        <v>2394</v>
      </c>
      <c r="D612" s="154" t="s">
        <v>5285</v>
      </c>
      <c r="E612" s="154" t="s">
        <v>6896</v>
      </c>
      <c r="F612" s="153">
        <v>45231</v>
      </c>
      <c r="G612" s="153">
        <v>44742</v>
      </c>
      <c r="H612" s="155">
        <v>61560</v>
      </c>
      <c r="I612" s="155">
        <v>61560</v>
      </c>
      <c r="J612" s="154" t="s">
        <v>5910</v>
      </c>
      <c r="K612" s="154" t="s">
        <v>5901</v>
      </c>
    </row>
    <row r="613" spans="1:11" ht="65.25" customHeight="1">
      <c r="A613" s="152">
        <v>612</v>
      </c>
      <c r="B613" s="156">
        <v>45218</v>
      </c>
      <c r="C613" s="157" t="s">
        <v>1276</v>
      </c>
      <c r="D613" s="157" t="s">
        <v>1343</v>
      </c>
      <c r="E613" s="157" t="s">
        <v>619</v>
      </c>
      <c r="F613" s="156">
        <v>45232</v>
      </c>
      <c r="G613" s="156">
        <v>45271</v>
      </c>
      <c r="H613" s="158">
        <v>83000</v>
      </c>
      <c r="I613" s="158">
        <v>90000</v>
      </c>
      <c r="J613" s="157" t="s">
        <v>5902</v>
      </c>
      <c r="K613" s="157" t="s">
        <v>5901</v>
      </c>
    </row>
    <row r="614" spans="1:11" ht="65.25" customHeight="1">
      <c r="A614" s="152">
        <v>613</v>
      </c>
      <c r="B614" s="153">
        <v>45218</v>
      </c>
      <c r="C614" s="154" t="s">
        <v>1276</v>
      </c>
      <c r="D614" s="154" t="s">
        <v>2472</v>
      </c>
      <c r="E614" s="154" t="s">
        <v>619</v>
      </c>
      <c r="F614" s="153">
        <v>45232</v>
      </c>
      <c r="G614" s="153">
        <v>45271</v>
      </c>
      <c r="H614" s="155">
        <v>34000</v>
      </c>
      <c r="I614" s="155">
        <v>50000</v>
      </c>
      <c r="J614" s="154" t="s">
        <v>5902</v>
      </c>
      <c r="K614" s="154" t="s">
        <v>5901</v>
      </c>
    </row>
    <row r="615" spans="1:11" ht="65.25" customHeight="1">
      <c r="A615" s="152">
        <v>614</v>
      </c>
      <c r="B615" s="156">
        <v>45222</v>
      </c>
      <c r="C615" s="157" t="s">
        <v>1890</v>
      </c>
      <c r="D615" s="157" t="s">
        <v>2849</v>
      </c>
      <c r="E615" s="157" t="s">
        <v>6897</v>
      </c>
      <c r="F615" s="156">
        <v>45236</v>
      </c>
      <c r="G615" s="156">
        <v>45237</v>
      </c>
      <c r="H615" s="158">
        <v>25000</v>
      </c>
      <c r="I615" s="158">
        <v>30000</v>
      </c>
      <c r="J615" s="157" t="s">
        <v>5902</v>
      </c>
      <c r="K615" s="157" t="s">
        <v>5901</v>
      </c>
    </row>
    <row r="616" spans="1:11" ht="65.25" customHeight="1">
      <c r="A616" s="152">
        <v>615</v>
      </c>
      <c r="B616" s="153">
        <v>45225</v>
      </c>
      <c r="C616" s="154" t="s">
        <v>1774</v>
      </c>
      <c r="D616" s="154" t="s">
        <v>5844</v>
      </c>
      <c r="E616" s="154" t="s">
        <v>6898</v>
      </c>
      <c r="F616" s="153">
        <v>45239</v>
      </c>
      <c r="G616" s="153">
        <v>45231</v>
      </c>
      <c r="H616" s="155">
        <v>25000</v>
      </c>
      <c r="I616" s="155">
        <v>45000</v>
      </c>
      <c r="J616" s="154" t="s">
        <v>5910</v>
      </c>
      <c r="K616" s="154" t="s">
        <v>5901</v>
      </c>
    </row>
    <row r="617" spans="1:11" ht="65.25" customHeight="1">
      <c r="A617" s="152">
        <v>616</v>
      </c>
      <c r="B617" s="156">
        <v>45225</v>
      </c>
      <c r="C617" s="157" t="s">
        <v>741</v>
      </c>
      <c r="D617" s="157" t="s">
        <v>179</v>
      </c>
      <c r="E617" s="157" t="s">
        <v>6650</v>
      </c>
      <c r="F617" s="156">
        <v>45239</v>
      </c>
      <c r="G617" s="156">
        <v>44743</v>
      </c>
      <c r="H617" s="158">
        <v>25000</v>
      </c>
      <c r="I617" s="158">
        <v>760000</v>
      </c>
      <c r="J617" s="157" t="s">
        <v>5904</v>
      </c>
      <c r="K617" s="157" t="s">
        <v>5901</v>
      </c>
    </row>
    <row r="618" spans="1:11" ht="65.25" customHeight="1">
      <c r="A618" s="152">
        <v>617</v>
      </c>
      <c r="B618" s="153">
        <v>45226</v>
      </c>
      <c r="C618" s="154" t="s">
        <v>4268</v>
      </c>
      <c r="D618" s="154" t="s">
        <v>1502</v>
      </c>
      <c r="E618" s="154" t="s">
        <v>6899</v>
      </c>
      <c r="F618" s="153">
        <v>45243</v>
      </c>
      <c r="G618" s="153">
        <v>45244</v>
      </c>
      <c r="H618" s="155">
        <v>25000</v>
      </c>
      <c r="I618" s="155">
        <v>75000</v>
      </c>
      <c r="J618" s="154" t="s">
        <v>4557</v>
      </c>
      <c r="K618" s="154" t="s">
        <v>5901</v>
      </c>
    </row>
    <row r="619" spans="1:11" ht="65.25" customHeight="1">
      <c r="A619" s="152">
        <v>618</v>
      </c>
      <c r="B619" s="156">
        <v>45226</v>
      </c>
      <c r="C619" s="157" t="s">
        <v>2635</v>
      </c>
      <c r="D619" s="157" t="s">
        <v>1610</v>
      </c>
      <c r="E619" s="157" t="s">
        <v>6900</v>
      </c>
      <c r="F619" s="156">
        <v>45243</v>
      </c>
      <c r="G619" s="156">
        <v>45108</v>
      </c>
      <c r="H619" s="158">
        <v>110000</v>
      </c>
      <c r="I619" s="158">
        <v>150000</v>
      </c>
      <c r="J619" s="157" t="s">
        <v>5910</v>
      </c>
      <c r="K619" s="157" t="s">
        <v>5901</v>
      </c>
    </row>
    <row r="620" spans="1:11" ht="65.25" customHeight="1">
      <c r="A620" s="152">
        <v>619</v>
      </c>
      <c r="B620" s="153">
        <v>45226</v>
      </c>
      <c r="C620" s="154" t="s">
        <v>2635</v>
      </c>
      <c r="D620" s="154" t="s">
        <v>2686</v>
      </c>
      <c r="E620" s="154" t="s">
        <v>6901</v>
      </c>
      <c r="F620" s="153">
        <v>45243</v>
      </c>
      <c r="G620" s="153">
        <v>45170</v>
      </c>
      <c r="H620" s="155">
        <v>124000</v>
      </c>
      <c r="I620" s="155">
        <v>150000</v>
      </c>
      <c r="J620" s="154" t="s">
        <v>5910</v>
      </c>
      <c r="K620" s="154" t="s">
        <v>5901</v>
      </c>
    </row>
    <row r="621" spans="1:11" ht="65.25" customHeight="1">
      <c r="A621" s="152">
        <v>620</v>
      </c>
      <c r="B621" s="156">
        <v>45226</v>
      </c>
      <c r="C621" s="157" t="s">
        <v>2635</v>
      </c>
      <c r="D621" s="157" t="s">
        <v>4165</v>
      </c>
      <c r="E621" s="157" t="s">
        <v>120</v>
      </c>
      <c r="F621" s="156">
        <v>45243</v>
      </c>
      <c r="G621" s="156">
        <v>45118</v>
      </c>
      <c r="H621" s="158">
        <v>40000</v>
      </c>
      <c r="I621" s="158">
        <v>60000</v>
      </c>
      <c r="J621" s="157" t="s">
        <v>5910</v>
      </c>
      <c r="K621" s="157" t="s">
        <v>5901</v>
      </c>
    </row>
    <row r="622" spans="1:11" ht="65.25" customHeight="1">
      <c r="A622" s="152">
        <v>621</v>
      </c>
      <c r="B622" s="153">
        <v>45226</v>
      </c>
      <c r="C622" s="154" t="s">
        <v>2703</v>
      </c>
      <c r="D622" s="154" t="s">
        <v>2938</v>
      </c>
      <c r="E622" s="154" t="s">
        <v>6902</v>
      </c>
      <c r="F622" s="153">
        <v>45243</v>
      </c>
      <c r="G622" s="153">
        <v>45292</v>
      </c>
      <c r="H622" s="155">
        <v>62388</v>
      </c>
      <c r="I622" s="155">
        <v>62388</v>
      </c>
      <c r="J622" s="154" t="s">
        <v>5910</v>
      </c>
      <c r="K622" s="154" t="s">
        <v>5901</v>
      </c>
    </row>
    <row r="623" spans="1:11" ht="65.25" customHeight="1">
      <c r="A623" s="152">
        <v>622</v>
      </c>
      <c r="B623" s="156">
        <v>45229</v>
      </c>
      <c r="C623" s="157" t="s">
        <v>1890</v>
      </c>
      <c r="D623" s="157" t="s">
        <v>6903</v>
      </c>
      <c r="E623" s="157" t="s">
        <v>6904</v>
      </c>
      <c r="F623" s="156">
        <v>45244</v>
      </c>
      <c r="G623" s="156">
        <v>45244</v>
      </c>
      <c r="H623" s="158">
        <v>29000</v>
      </c>
      <c r="I623" s="158">
        <v>35000</v>
      </c>
      <c r="J623" s="157" t="s">
        <v>5902</v>
      </c>
      <c r="K623" s="157" t="s">
        <v>5901</v>
      </c>
    </row>
    <row r="624" spans="1:11" ht="65.25" customHeight="1">
      <c r="A624" s="152">
        <v>623</v>
      </c>
      <c r="B624" s="153">
        <v>45232</v>
      </c>
      <c r="C624" s="154" t="s">
        <v>2601</v>
      </c>
      <c r="D624" s="154" t="s">
        <v>6905</v>
      </c>
      <c r="E624" s="154" t="s">
        <v>6906</v>
      </c>
      <c r="F624" s="153">
        <v>45247</v>
      </c>
      <c r="G624" s="153">
        <v>45250</v>
      </c>
      <c r="H624" s="155">
        <v>375000</v>
      </c>
      <c r="I624" s="155">
        <v>425000</v>
      </c>
      <c r="J624" s="154" t="s">
        <v>4557</v>
      </c>
      <c r="K624" s="154" t="s">
        <v>5901</v>
      </c>
    </row>
    <row r="625" spans="1:11" ht="65.25" customHeight="1">
      <c r="A625" s="152">
        <v>624</v>
      </c>
      <c r="B625" s="156">
        <v>45233</v>
      </c>
      <c r="C625" s="157" t="s">
        <v>2635</v>
      </c>
      <c r="D625" s="157" t="s">
        <v>6907</v>
      </c>
      <c r="E625" s="157" t="s">
        <v>120</v>
      </c>
      <c r="F625" s="156">
        <v>45250</v>
      </c>
      <c r="G625" s="156">
        <v>45124</v>
      </c>
      <c r="H625" s="158">
        <v>140000</v>
      </c>
      <c r="I625" s="158">
        <v>150000</v>
      </c>
      <c r="J625" s="157" t="s">
        <v>5909</v>
      </c>
      <c r="K625" s="157" t="s">
        <v>5901</v>
      </c>
    </row>
    <row r="626" spans="1:11" ht="65.25" customHeight="1">
      <c r="A626" s="152">
        <v>625</v>
      </c>
      <c r="B626" s="153">
        <v>45233</v>
      </c>
      <c r="C626" s="154" t="s">
        <v>2635</v>
      </c>
      <c r="D626" s="154" t="s">
        <v>6392</v>
      </c>
      <c r="E626" s="154" t="s">
        <v>120</v>
      </c>
      <c r="F626" s="153">
        <v>45250</v>
      </c>
      <c r="G626" s="153">
        <v>45139</v>
      </c>
      <c r="H626" s="155">
        <v>50000</v>
      </c>
      <c r="I626" s="155">
        <v>75000</v>
      </c>
      <c r="J626" s="154" t="s">
        <v>5909</v>
      </c>
      <c r="K626" s="154" t="s">
        <v>5901</v>
      </c>
    </row>
    <row r="627" spans="1:11" ht="65.25" customHeight="1">
      <c r="A627" s="152">
        <v>626</v>
      </c>
      <c r="B627" s="156">
        <v>45233</v>
      </c>
      <c r="C627" s="157" t="s">
        <v>231</v>
      </c>
      <c r="D627" s="157" t="s">
        <v>4528</v>
      </c>
      <c r="E627" s="157" t="s">
        <v>6908</v>
      </c>
      <c r="F627" s="156">
        <v>45250</v>
      </c>
      <c r="G627" s="156">
        <v>45250</v>
      </c>
      <c r="H627" s="158">
        <v>75000</v>
      </c>
      <c r="I627" s="158">
        <v>80000</v>
      </c>
      <c r="J627" s="157" t="s">
        <v>4557</v>
      </c>
      <c r="K627" s="157" t="s">
        <v>6006</v>
      </c>
    </row>
    <row r="628" spans="1:11" ht="65.25" customHeight="1">
      <c r="A628" s="152">
        <v>627</v>
      </c>
      <c r="B628" s="153">
        <v>45236</v>
      </c>
      <c r="C628" s="154" t="s">
        <v>12</v>
      </c>
      <c r="D628" s="154" t="s">
        <v>6535</v>
      </c>
      <c r="E628" s="154" t="s">
        <v>27</v>
      </c>
      <c r="F628" s="153">
        <v>45251</v>
      </c>
      <c r="G628" s="153">
        <v>45247</v>
      </c>
      <c r="H628" s="155">
        <v>25000</v>
      </c>
      <c r="I628" s="155">
        <v>50000</v>
      </c>
      <c r="J628" s="154" t="s">
        <v>4557</v>
      </c>
      <c r="K628" s="154" t="s">
        <v>5901</v>
      </c>
    </row>
    <row r="629" spans="1:11" ht="65.25" customHeight="1">
      <c r="A629" s="152">
        <v>628</v>
      </c>
      <c r="B629" s="156">
        <v>45237</v>
      </c>
      <c r="C629" s="157" t="s">
        <v>4178</v>
      </c>
      <c r="D629" s="157" t="s">
        <v>4194</v>
      </c>
      <c r="E629" s="157" t="s">
        <v>6909</v>
      </c>
      <c r="F629" s="156">
        <v>45252</v>
      </c>
      <c r="G629" s="156">
        <v>45261</v>
      </c>
      <c r="H629" s="158">
        <v>30000</v>
      </c>
      <c r="I629" s="158">
        <v>38000</v>
      </c>
      <c r="J629" s="157" t="s">
        <v>4557</v>
      </c>
      <c r="K629" s="157" t="s">
        <v>5901</v>
      </c>
    </row>
    <row r="630" spans="1:11" ht="65.25" customHeight="1">
      <c r="A630" s="152">
        <v>629</v>
      </c>
      <c r="B630" s="153">
        <v>45237</v>
      </c>
      <c r="C630" s="154" t="s">
        <v>1276</v>
      </c>
      <c r="D630" s="154" t="s">
        <v>1328</v>
      </c>
      <c r="E630" s="154" t="s">
        <v>6466</v>
      </c>
      <c r="F630" s="153">
        <v>45252</v>
      </c>
      <c r="G630" s="153">
        <v>45261</v>
      </c>
      <c r="H630" s="155">
        <v>25000</v>
      </c>
      <c r="I630" s="155">
        <v>25000</v>
      </c>
      <c r="J630" s="154" t="s">
        <v>5902</v>
      </c>
      <c r="K630" s="154" t="s">
        <v>5901</v>
      </c>
    </row>
    <row r="631" spans="1:11" ht="65.25" customHeight="1">
      <c r="A631" s="152">
        <v>630</v>
      </c>
      <c r="B631" s="156">
        <v>45238</v>
      </c>
      <c r="C631" s="157" t="s">
        <v>1888</v>
      </c>
      <c r="D631" s="157" t="s">
        <v>4328</v>
      </c>
      <c r="E631" s="157" t="s">
        <v>6910</v>
      </c>
      <c r="F631" s="156">
        <v>45254</v>
      </c>
      <c r="G631" s="156">
        <v>45211</v>
      </c>
      <c r="H631" s="158">
        <v>25000</v>
      </c>
      <c r="I631" s="158">
        <v>50000</v>
      </c>
      <c r="J631" s="157" t="s">
        <v>5904</v>
      </c>
      <c r="K631" s="157" t="s">
        <v>5901</v>
      </c>
    </row>
    <row r="632" spans="1:11" ht="65.25" customHeight="1">
      <c r="A632" s="152">
        <v>631</v>
      </c>
      <c r="B632" s="153">
        <v>45238</v>
      </c>
      <c r="C632" s="154" t="s">
        <v>3933</v>
      </c>
      <c r="D632" s="154" t="s">
        <v>6911</v>
      </c>
      <c r="E632" s="154" t="s">
        <v>6912</v>
      </c>
      <c r="F632" s="153">
        <v>45257</v>
      </c>
      <c r="G632" s="153">
        <v>45174</v>
      </c>
      <c r="H632" s="155">
        <v>100000</v>
      </c>
      <c r="I632" s="155">
        <v>400000</v>
      </c>
      <c r="J632" s="154" t="s">
        <v>5904</v>
      </c>
      <c r="K632" s="154" t="s">
        <v>5901</v>
      </c>
    </row>
    <row r="633" spans="1:11" ht="65.25" customHeight="1">
      <c r="A633" s="152">
        <v>632</v>
      </c>
      <c r="B633" s="156">
        <v>45238</v>
      </c>
      <c r="C633" s="157" t="s">
        <v>3933</v>
      </c>
      <c r="D633" s="157" t="s">
        <v>361</v>
      </c>
      <c r="E633" s="157" t="s">
        <v>6806</v>
      </c>
      <c r="F633" s="156">
        <v>45257</v>
      </c>
      <c r="G633" s="156">
        <v>45108</v>
      </c>
      <c r="H633" s="158">
        <v>40000</v>
      </c>
      <c r="I633" s="158">
        <v>60000</v>
      </c>
      <c r="J633" s="157" t="s">
        <v>5910</v>
      </c>
      <c r="K633" s="157" t="s">
        <v>5901</v>
      </c>
    </row>
    <row r="634" spans="1:11" ht="65.25" customHeight="1">
      <c r="A634" s="152">
        <v>633</v>
      </c>
      <c r="B634" s="153">
        <v>45238</v>
      </c>
      <c r="C634" s="154" t="s">
        <v>3933</v>
      </c>
      <c r="D634" s="154" t="s">
        <v>5705</v>
      </c>
      <c r="E634" s="154" t="s">
        <v>1820</v>
      </c>
      <c r="F634" s="153">
        <v>45257</v>
      </c>
      <c r="G634" s="153">
        <v>45260</v>
      </c>
      <c r="H634" s="155">
        <v>40000</v>
      </c>
      <c r="I634" s="155">
        <v>60000</v>
      </c>
      <c r="J634" s="154" t="s">
        <v>5910</v>
      </c>
      <c r="K634" s="154" t="s">
        <v>5901</v>
      </c>
    </row>
    <row r="635" spans="1:11" ht="65.25" customHeight="1">
      <c r="A635" s="152">
        <v>634</v>
      </c>
      <c r="B635" s="156">
        <v>45238</v>
      </c>
      <c r="C635" s="157" t="s">
        <v>3933</v>
      </c>
      <c r="D635" s="157" t="s">
        <v>3960</v>
      </c>
      <c r="E635" s="157" t="s">
        <v>6913</v>
      </c>
      <c r="F635" s="156">
        <v>45257</v>
      </c>
      <c r="G635" s="156">
        <v>45260</v>
      </c>
      <c r="H635" s="158">
        <v>30000</v>
      </c>
      <c r="I635" s="158">
        <v>45000</v>
      </c>
      <c r="J635" s="157" t="s">
        <v>5910</v>
      </c>
      <c r="K635" s="157" t="s">
        <v>5901</v>
      </c>
    </row>
    <row r="636" spans="1:11" ht="65.25" customHeight="1">
      <c r="A636" s="152">
        <v>635</v>
      </c>
      <c r="B636" s="153">
        <v>45238</v>
      </c>
      <c r="C636" s="154" t="s">
        <v>3933</v>
      </c>
      <c r="D636" s="154" t="s">
        <v>35</v>
      </c>
      <c r="E636" s="154" t="s">
        <v>6914</v>
      </c>
      <c r="F636" s="153">
        <v>45257</v>
      </c>
      <c r="G636" s="153">
        <v>45260</v>
      </c>
      <c r="H636" s="155">
        <v>50000</v>
      </c>
      <c r="I636" s="155">
        <v>90000</v>
      </c>
      <c r="J636" s="154" t="s">
        <v>5902</v>
      </c>
      <c r="K636" s="154" t="s">
        <v>5901</v>
      </c>
    </row>
    <row r="637" spans="1:11" ht="65.25" customHeight="1">
      <c r="A637" s="152">
        <v>636</v>
      </c>
      <c r="B637" s="156">
        <v>45238</v>
      </c>
      <c r="C637" s="157" t="s">
        <v>3933</v>
      </c>
      <c r="D637" s="157" t="s">
        <v>794</v>
      </c>
      <c r="E637" s="157" t="s">
        <v>6915</v>
      </c>
      <c r="F637" s="156">
        <v>45257</v>
      </c>
      <c r="G637" s="156">
        <v>45108</v>
      </c>
      <c r="H637" s="158">
        <v>30000</v>
      </c>
      <c r="I637" s="158">
        <v>60000</v>
      </c>
      <c r="J637" s="157" t="s">
        <v>5910</v>
      </c>
      <c r="K637" s="157" t="s">
        <v>5901</v>
      </c>
    </row>
    <row r="638" spans="1:11" ht="65.25" customHeight="1">
      <c r="A638" s="152">
        <v>637</v>
      </c>
      <c r="B638" s="153">
        <v>45238</v>
      </c>
      <c r="C638" s="154" t="s">
        <v>3933</v>
      </c>
      <c r="D638" s="154" t="s">
        <v>1343</v>
      </c>
      <c r="E638" s="154" t="s">
        <v>6916</v>
      </c>
      <c r="F638" s="153">
        <v>45257</v>
      </c>
      <c r="G638" s="153">
        <v>45352</v>
      </c>
      <c r="H638" s="155">
        <v>25000</v>
      </c>
      <c r="I638" s="155">
        <v>50000</v>
      </c>
      <c r="J638" s="154" t="s">
        <v>5902</v>
      </c>
      <c r="K638" s="154" t="s">
        <v>5901</v>
      </c>
    </row>
    <row r="639" spans="1:11" ht="65.25" customHeight="1">
      <c r="A639" s="152">
        <v>638</v>
      </c>
      <c r="B639" s="156">
        <v>45239</v>
      </c>
      <c r="C639" s="157" t="s">
        <v>3975</v>
      </c>
      <c r="D639" s="157" t="s">
        <v>283</v>
      </c>
      <c r="E639" s="157" t="s">
        <v>5605</v>
      </c>
      <c r="F639" s="156">
        <v>45257</v>
      </c>
      <c r="G639" s="156">
        <v>45268</v>
      </c>
      <c r="H639" s="158">
        <v>47755</v>
      </c>
      <c r="I639" s="158">
        <v>60000</v>
      </c>
      <c r="J639" s="157" t="s">
        <v>5910</v>
      </c>
      <c r="K639" s="157" t="s">
        <v>5901</v>
      </c>
    </row>
    <row r="640" spans="1:11" ht="65.25" customHeight="1">
      <c r="A640" s="152">
        <v>639</v>
      </c>
      <c r="B640" s="153">
        <v>45243</v>
      </c>
      <c r="C640" s="154" t="s">
        <v>4268</v>
      </c>
      <c r="D640" s="154" t="s">
        <v>1843</v>
      </c>
      <c r="E640" s="154" t="s">
        <v>6899</v>
      </c>
      <c r="F640" s="153">
        <v>45258</v>
      </c>
      <c r="G640" s="153">
        <v>45244</v>
      </c>
      <c r="H640" s="155">
        <v>25000</v>
      </c>
      <c r="I640" s="155">
        <v>75000</v>
      </c>
      <c r="J640" s="154" t="s">
        <v>4557</v>
      </c>
      <c r="K640" s="154" t="s">
        <v>5901</v>
      </c>
    </row>
    <row r="641" spans="1:11" ht="65.25" customHeight="1">
      <c r="A641" s="152">
        <v>640</v>
      </c>
      <c r="B641" s="156">
        <v>45243</v>
      </c>
      <c r="C641" s="157" t="s">
        <v>2703</v>
      </c>
      <c r="D641" s="157" t="s">
        <v>5544</v>
      </c>
      <c r="E641" s="157" t="s">
        <v>5545</v>
      </c>
      <c r="F641" s="156">
        <v>45258</v>
      </c>
      <c r="G641" s="156">
        <v>45292</v>
      </c>
      <c r="H641" s="158">
        <v>40000</v>
      </c>
      <c r="I641" s="158">
        <v>40000</v>
      </c>
      <c r="J641" s="157" t="s">
        <v>5910</v>
      </c>
      <c r="K641" s="157" t="s">
        <v>5901</v>
      </c>
    </row>
    <row r="642" spans="1:11" ht="65.25" customHeight="1">
      <c r="A642" s="152">
        <v>641</v>
      </c>
      <c r="B642" s="153">
        <v>45243</v>
      </c>
      <c r="C642" s="154" t="s">
        <v>2703</v>
      </c>
      <c r="D642" s="154" t="s">
        <v>5968</v>
      </c>
      <c r="E642" s="154" t="s">
        <v>5545</v>
      </c>
      <c r="F642" s="153">
        <v>45258</v>
      </c>
      <c r="G642" s="153">
        <v>45292</v>
      </c>
      <c r="H642" s="155">
        <v>90000</v>
      </c>
      <c r="I642" s="155">
        <v>90000</v>
      </c>
      <c r="J642" s="154" t="s">
        <v>5910</v>
      </c>
      <c r="K642" s="154" t="s">
        <v>5901</v>
      </c>
    </row>
    <row r="643" spans="1:11" ht="65.25" customHeight="1">
      <c r="A643" s="152">
        <v>642</v>
      </c>
      <c r="B643" s="156">
        <v>45244</v>
      </c>
      <c r="C643" s="157" t="s">
        <v>2635</v>
      </c>
      <c r="D643" s="157" t="s">
        <v>2693</v>
      </c>
      <c r="E643" s="157" t="s">
        <v>6311</v>
      </c>
      <c r="F643" s="156">
        <v>45259</v>
      </c>
      <c r="G643" s="156">
        <v>45108</v>
      </c>
      <c r="H643" s="158">
        <v>175000</v>
      </c>
      <c r="I643" s="158">
        <v>200000</v>
      </c>
      <c r="J643" s="157" t="s">
        <v>5910</v>
      </c>
      <c r="K643" s="157" t="s">
        <v>5901</v>
      </c>
    </row>
    <row r="644" spans="1:11" ht="65.25" customHeight="1">
      <c r="A644" s="152">
        <v>643</v>
      </c>
      <c r="B644" s="153">
        <v>45244</v>
      </c>
      <c r="C644" s="154" t="s">
        <v>4038</v>
      </c>
      <c r="D644" s="154" t="s">
        <v>5296</v>
      </c>
      <c r="E644" s="154" t="s">
        <v>1174</v>
      </c>
      <c r="F644" s="153">
        <v>45259</v>
      </c>
      <c r="G644" s="153">
        <v>45261</v>
      </c>
      <c r="H644" s="155">
        <v>1768110</v>
      </c>
      <c r="I644" s="155">
        <v>1768110</v>
      </c>
      <c r="J644" s="154" t="s">
        <v>5910</v>
      </c>
      <c r="K644" s="154" t="s">
        <v>5901</v>
      </c>
    </row>
    <row r="645" spans="1:11" ht="65.25" customHeight="1">
      <c r="A645" s="152">
        <v>644</v>
      </c>
      <c r="B645" s="156">
        <v>45244</v>
      </c>
      <c r="C645" s="157" t="s">
        <v>4038</v>
      </c>
      <c r="D645" s="157" t="s">
        <v>521</v>
      </c>
      <c r="E645" s="157" t="s">
        <v>6917</v>
      </c>
      <c r="F645" s="156">
        <v>45259</v>
      </c>
      <c r="G645" s="156">
        <v>45261</v>
      </c>
      <c r="H645" s="158">
        <v>170631</v>
      </c>
      <c r="I645" s="158">
        <v>170631</v>
      </c>
      <c r="J645" s="157" t="s">
        <v>5921</v>
      </c>
      <c r="K645" s="157" t="s">
        <v>5901</v>
      </c>
    </row>
    <row r="646" spans="1:11" ht="65.25" customHeight="1">
      <c r="A646" s="152">
        <v>645</v>
      </c>
      <c r="B646" s="153">
        <v>45244</v>
      </c>
      <c r="C646" s="154" t="s">
        <v>4038</v>
      </c>
      <c r="D646" s="154" t="s">
        <v>663</v>
      </c>
      <c r="E646" s="154" t="s">
        <v>4032</v>
      </c>
      <c r="F646" s="153">
        <v>45259</v>
      </c>
      <c r="G646" s="153">
        <v>45261</v>
      </c>
      <c r="H646" s="155">
        <v>77043</v>
      </c>
      <c r="I646" s="155">
        <v>77043</v>
      </c>
      <c r="J646" s="154" t="s">
        <v>5921</v>
      </c>
      <c r="K646" s="154" t="s">
        <v>5901</v>
      </c>
    </row>
    <row r="647" spans="1:11" ht="65.25" customHeight="1">
      <c r="A647" s="152">
        <v>646</v>
      </c>
      <c r="B647" s="156">
        <v>45245</v>
      </c>
      <c r="C647" s="157" t="s">
        <v>1665</v>
      </c>
      <c r="D647" s="157" t="s">
        <v>6918</v>
      </c>
      <c r="E647" s="157" t="s">
        <v>6919</v>
      </c>
      <c r="F647" s="156">
        <v>45260</v>
      </c>
      <c r="G647" s="156">
        <v>45259</v>
      </c>
      <c r="H647" s="158">
        <v>167000</v>
      </c>
      <c r="I647" s="158">
        <v>168000</v>
      </c>
      <c r="J647" s="157" t="s">
        <v>4557</v>
      </c>
      <c r="K647" s="157" t="s">
        <v>5901</v>
      </c>
    </row>
    <row r="648" spans="1:11" ht="65.25" customHeight="1">
      <c r="A648" s="152">
        <v>647</v>
      </c>
      <c r="B648" s="153">
        <v>45245</v>
      </c>
      <c r="C648" s="154" t="s">
        <v>2601</v>
      </c>
      <c r="D648" s="154" t="s">
        <v>6920</v>
      </c>
      <c r="E648" s="154" t="s">
        <v>6921</v>
      </c>
      <c r="F648" s="153">
        <v>45260</v>
      </c>
      <c r="G648" s="153">
        <v>45261</v>
      </c>
      <c r="H648" s="155">
        <v>90000</v>
      </c>
      <c r="I648" s="155">
        <v>120000</v>
      </c>
      <c r="J648" s="154" t="s">
        <v>4557</v>
      </c>
      <c r="K648" s="154" t="s">
        <v>5901</v>
      </c>
    </row>
    <row r="649" spans="1:11" ht="65.25" customHeight="1">
      <c r="A649" s="152">
        <v>648</v>
      </c>
      <c r="B649" s="156">
        <v>45246</v>
      </c>
      <c r="C649" s="157" t="s">
        <v>4178</v>
      </c>
      <c r="D649" s="157" t="s">
        <v>6423</v>
      </c>
      <c r="E649" s="157" t="s">
        <v>6424</v>
      </c>
      <c r="F649" s="156">
        <v>45261</v>
      </c>
      <c r="G649" s="156">
        <v>45261</v>
      </c>
      <c r="H649" s="158">
        <v>25000</v>
      </c>
      <c r="I649" s="158">
        <v>50000</v>
      </c>
      <c r="J649" s="157" t="s">
        <v>4557</v>
      </c>
      <c r="K649" s="157" t="s">
        <v>5901</v>
      </c>
    </row>
    <row r="650" spans="1:11" ht="65.25" customHeight="1">
      <c r="A650" s="152">
        <v>649</v>
      </c>
      <c r="B650" s="153">
        <v>45246</v>
      </c>
      <c r="C650" s="154" t="s">
        <v>2635</v>
      </c>
      <c r="D650" s="154" t="s">
        <v>6922</v>
      </c>
      <c r="E650" s="154" t="s">
        <v>2698</v>
      </c>
      <c r="F650" s="153">
        <v>45261</v>
      </c>
      <c r="G650" s="153">
        <v>45246</v>
      </c>
      <c r="H650" s="155">
        <v>125000</v>
      </c>
      <c r="I650" s="155">
        <v>15000</v>
      </c>
      <c r="J650" s="154" t="s">
        <v>5904</v>
      </c>
      <c r="K650" s="154" t="s">
        <v>5901</v>
      </c>
    </row>
    <row r="651" spans="1:11" ht="65.25" customHeight="1">
      <c r="A651" s="152">
        <v>650</v>
      </c>
      <c r="B651" s="156">
        <v>45247</v>
      </c>
      <c r="C651" s="157" t="s">
        <v>2703</v>
      </c>
      <c r="D651" s="157" t="s">
        <v>2706</v>
      </c>
      <c r="E651" s="157" t="s">
        <v>3215</v>
      </c>
      <c r="F651" s="156">
        <v>45264</v>
      </c>
      <c r="G651" s="156">
        <v>45292</v>
      </c>
      <c r="H651" s="158">
        <v>125000</v>
      </c>
      <c r="I651" s="158">
        <v>125000</v>
      </c>
      <c r="J651" s="157" t="s">
        <v>5902</v>
      </c>
      <c r="K651" s="157" t="s">
        <v>5901</v>
      </c>
    </row>
    <row r="652" spans="1:11" ht="65.25" customHeight="1">
      <c r="A652" s="152">
        <v>651</v>
      </c>
      <c r="B652" s="153">
        <v>45247</v>
      </c>
      <c r="C652" s="154" t="s">
        <v>1535</v>
      </c>
      <c r="D652" s="154" t="s">
        <v>6923</v>
      </c>
      <c r="E652" s="154" t="s">
        <v>6924</v>
      </c>
      <c r="F652" s="153">
        <v>45264</v>
      </c>
      <c r="G652" s="153">
        <v>45047</v>
      </c>
      <c r="H652" s="155">
        <v>1000</v>
      </c>
      <c r="I652" s="155">
        <v>1500</v>
      </c>
      <c r="J652" s="154" t="s">
        <v>5994</v>
      </c>
      <c r="K652" s="154" t="s">
        <v>5901</v>
      </c>
    </row>
    <row r="653" spans="1:11" ht="65.25" customHeight="1">
      <c r="A653" s="152">
        <v>652</v>
      </c>
      <c r="B653" s="156">
        <v>45247</v>
      </c>
      <c r="C653" s="157" t="s">
        <v>1890</v>
      </c>
      <c r="D653" s="157" t="s">
        <v>6925</v>
      </c>
      <c r="E653" s="157" t="s">
        <v>559</v>
      </c>
      <c r="F653" s="156">
        <v>45264</v>
      </c>
      <c r="G653" s="156">
        <v>45267</v>
      </c>
      <c r="H653" s="158">
        <v>35000</v>
      </c>
      <c r="I653" s="158">
        <v>40000</v>
      </c>
      <c r="J653" s="157" t="s">
        <v>5902</v>
      </c>
      <c r="K653" s="157" t="s">
        <v>5901</v>
      </c>
    </row>
    <row r="654" spans="1:11" ht="65.25" customHeight="1">
      <c r="A654" s="152">
        <v>653</v>
      </c>
      <c r="B654" s="153">
        <v>45247</v>
      </c>
      <c r="C654" s="154" t="s">
        <v>1890</v>
      </c>
      <c r="D654" s="154" t="s">
        <v>137</v>
      </c>
      <c r="E654" s="154" t="s">
        <v>6926</v>
      </c>
      <c r="F654" s="153">
        <v>45264</v>
      </c>
      <c r="G654" s="153">
        <v>45300</v>
      </c>
      <c r="H654" s="155">
        <v>60000</v>
      </c>
      <c r="I654" s="155">
        <v>100000</v>
      </c>
      <c r="J654" s="154" t="s">
        <v>5910</v>
      </c>
      <c r="K654" s="154" t="s">
        <v>5901</v>
      </c>
    </row>
    <row r="655" spans="1:11" ht="65.25" customHeight="1">
      <c r="A655" s="152">
        <v>654</v>
      </c>
      <c r="B655" s="156">
        <v>45247</v>
      </c>
      <c r="C655" s="157" t="s">
        <v>1890</v>
      </c>
      <c r="D655" s="157" t="s">
        <v>1831</v>
      </c>
      <c r="E655" s="157" t="s">
        <v>6927</v>
      </c>
      <c r="F655" s="156">
        <v>45264</v>
      </c>
      <c r="G655" s="156">
        <v>45268</v>
      </c>
      <c r="H655" s="158">
        <v>50000</v>
      </c>
      <c r="I655" s="158">
        <v>50000</v>
      </c>
      <c r="J655" s="157" t="s">
        <v>5902</v>
      </c>
      <c r="K655" s="157" t="s">
        <v>5901</v>
      </c>
    </row>
    <row r="656" spans="1:11" ht="65.25" customHeight="1">
      <c r="A656" s="152">
        <v>655</v>
      </c>
      <c r="B656" s="153">
        <v>45247</v>
      </c>
      <c r="C656" s="154" t="s">
        <v>1890</v>
      </c>
      <c r="D656" s="154" t="s">
        <v>6928</v>
      </c>
      <c r="E656" s="154" t="s">
        <v>3298</v>
      </c>
      <c r="F656" s="153">
        <v>45264</v>
      </c>
      <c r="G656" s="153">
        <v>45268</v>
      </c>
      <c r="H656" s="155">
        <v>55000</v>
      </c>
      <c r="I656" s="155">
        <v>55000</v>
      </c>
      <c r="J656" s="154" t="s">
        <v>5917</v>
      </c>
      <c r="K656" s="154" t="s">
        <v>5901</v>
      </c>
    </row>
    <row r="657" spans="1:11" ht="65.25" customHeight="1">
      <c r="A657" s="152">
        <v>656</v>
      </c>
      <c r="B657" s="156">
        <v>45247</v>
      </c>
      <c r="C657" s="157" t="s">
        <v>79</v>
      </c>
      <c r="D657" s="157" t="s">
        <v>967</v>
      </c>
      <c r="E657" s="157" t="s">
        <v>6929</v>
      </c>
      <c r="F657" s="156">
        <v>45264</v>
      </c>
      <c r="G657" s="156">
        <v>45245</v>
      </c>
      <c r="H657" s="158">
        <v>200000</v>
      </c>
      <c r="I657" s="158">
        <v>250000</v>
      </c>
      <c r="J657" s="157" t="s">
        <v>4557</v>
      </c>
      <c r="K657" s="157" t="s">
        <v>5901</v>
      </c>
    </row>
    <row r="658" spans="1:11" ht="65.25" customHeight="1">
      <c r="A658" s="152">
        <v>657</v>
      </c>
      <c r="B658" s="153">
        <v>45248</v>
      </c>
      <c r="C658" s="154" t="s">
        <v>4178</v>
      </c>
      <c r="D658" s="154" t="s">
        <v>6930</v>
      </c>
      <c r="E658" s="154" t="s">
        <v>6931</v>
      </c>
      <c r="F658" s="153">
        <v>45264</v>
      </c>
      <c r="G658" s="153">
        <v>45260</v>
      </c>
      <c r="H658" s="155">
        <v>25000</v>
      </c>
      <c r="I658" s="155">
        <v>30000</v>
      </c>
      <c r="J658" s="154" t="s">
        <v>4557</v>
      </c>
      <c r="K658" s="154" t="s">
        <v>5901</v>
      </c>
    </row>
    <row r="659" spans="1:11" ht="65.25" customHeight="1">
      <c r="A659" s="152">
        <v>658</v>
      </c>
      <c r="B659" s="156">
        <v>45250</v>
      </c>
      <c r="C659" s="157" t="s">
        <v>194</v>
      </c>
      <c r="D659" s="157" t="s">
        <v>1343</v>
      </c>
      <c r="E659" s="157" t="s">
        <v>6932</v>
      </c>
      <c r="F659" s="156">
        <v>45265</v>
      </c>
      <c r="G659" s="156">
        <v>45264</v>
      </c>
      <c r="H659" s="158">
        <v>38000</v>
      </c>
      <c r="I659" s="158">
        <v>38000</v>
      </c>
      <c r="J659" s="157" t="s">
        <v>4557</v>
      </c>
      <c r="K659" s="157" t="s">
        <v>5901</v>
      </c>
    </row>
    <row r="660" spans="1:11" ht="65.25" customHeight="1">
      <c r="A660" s="152">
        <v>659</v>
      </c>
      <c r="B660" s="153">
        <v>45250</v>
      </c>
      <c r="C660" s="154" t="s">
        <v>194</v>
      </c>
      <c r="D660" s="154" t="s">
        <v>6117</v>
      </c>
      <c r="E660" s="154" t="s">
        <v>6933</v>
      </c>
      <c r="F660" s="153">
        <v>45265</v>
      </c>
      <c r="G660" s="153">
        <v>45217</v>
      </c>
      <c r="H660" s="155">
        <v>36000</v>
      </c>
      <c r="I660" s="155">
        <v>45000</v>
      </c>
      <c r="J660" s="154" t="s">
        <v>5906</v>
      </c>
      <c r="K660" s="154" t="s">
        <v>5901</v>
      </c>
    </row>
    <row r="661" spans="1:11" ht="65.25" customHeight="1">
      <c r="A661" s="152">
        <v>660</v>
      </c>
      <c r="B661" s="156">
        <v>45258</v>
      </c>
      <c r="C661" s="157" t="s">
        <v>1198</v>
      </c>
      <c r="D661" s="157" t="s">
        <v>3504</v>
      </c>
      <c r="E661" s="157" t="s">
        <v>6934</v>
      </c>
      <c r="F661" s="156">
        <v>45272</v>
      </c>
      <c r="G661" s="156">
        <v>45278</v>
      </c>
      <c r="H661" s="158">
        <v>25000</v>
      </c>
      <c r="I661" s="158">
        <v>35000</v>
      </c>
      <c r="J661" s="157" t="s">
        <v>4557</v>
      </c>
      <c r="K661" s="157" t="s">
        <v>5901</v>
      </c>
    </row>
    <row r="662" spans="1:11" ht="65.25" customHeight="1">
      <c r="A662" s="152">
        <v>661</v>
      </c>
      <c r="B662" s="153">
        <v>45258</v>
      </c>
      <c r="C662" s="154" t="s">
        <v>3258</v>
      </c>
      <c r="D662" s="154" t="s">
        <v>3282</v>
      </c>
      <c r="E662" s="154" t="s">
        <v>5549</v>
      </c>
      <c r="F662" s="153">
        <v>45272</v>
      </c>
      <c r="G662" s="153">
        <v>45261</v>
      </c>
      <c r="H662" s="155">
        <v>300000</v>
      </c>
      <c r="I662" s="155">
        <v>385000</v>
      </c>
      <c r="J662" s="154" t="s">
        <v>5910</v>
      </c>
      <c r="K662" s="154" t="s">
        <v>5901</v>
      </c>
    </row>
    <row r="663" spans="1:11" ht="65.25" customHeight="1">
      <c r="A663" s="152">
        <v>662</v>
      </c>
      <c r="B663" s="156">
        <v>45259</v>
      </c>
      <c r="C663" s="157" t="s">
        <v>3562</v>
      </c>
      <c r="D663" s="157" t="s">
        <v>6935</v>
      </c>
      <c r="E663" s="157" t="s">
        <v>159</v>
      </c>
      <c r="F663" s="156">
        <v>45273</v>
      </c>
      <c r="G663" s="156">
        <v>45292</v>
      </c>
      <c r="H663" s="158">
        <v>80000</v>
      </c>
      <c r="I663" s="158">
        <v>80000</v>
      </c>
      <c r="J663" s="157" t="s">
        <v>5917</v>
      </c>
      <c r="K663" s="157" t="s">
        <v>5901</v>
      </c>
    </row>
    <row r="664" spans="1:11" ht="65.25" customHeight="1">
      <c r="A664" s="152">
        <v>663</v>
      </c>
      <c r="B664" s="153">
        <v>45259</v>
      </c>
      <c r="C664" s="154" t="s">
        <v>3562</v>
      </c>
      <c r="D664" s="154" t="s">
        <v>339</v>
      </c>
      <c r="E664" s="154" t="s">
        <v>4981</v>
      </c>
      <c r="F664" s="153">
        <v>45273</v>
      </c>
      <c r="G664" s="153">
        <v>45278</v>
      </c>
      <c r="H664" s="155">
        <v>85000</v>
      </c>
      <c r="I664" s="155">
        <v>85000</v>
      </c>
      <c r="J664" s="154" t="s">
        <v>4557</v>
      </c>
      <c r="K664" s="154" t="s">
        <v>5901</v>
      </c>
    </row>
    <row r="665" spans="1:11" ht="65.25" customHeight="1">
      <c r="A665" s="152">
        <v>664</v>
      </c>
      <c r="B665" s="156">
        <v>45259</v>
      </c>
      <c r="C665" s="157" t="s">
        <v>79</v>
      </c>
      <c r="D665" s="157" t="s">
        <v>2470</v>
      </c>
      <c r="E665" s="157" t="s">
        <v>6936</v>
      </c>
      <c r="F665" s="156">
        <v>45273</v>
      </c>
      <c r="G665" s="156">
        <v>45175</v>
      </c>
      <c r="H665" s="158">
        <v>100000</v>
      </c>
      <c r="I665" s="158">
        <v>110000</v>
      </c>
      <c r="J665" s="157" t="s">
        <v>4557</v>
      </c>
      <c r="K665" s="157" t="s">
        <v>5901</v>
      </c>
    </row>
    <row r="666" spans="1:11" ht="65.25" customHeight="1">
      <c r="A666" s="152">
        <v>665</v>
      </c>
      <c r="B666" s="153">
        <v>45259</v>
      </c>
      <c r="C666" s="154" t="s">
        <v>3562</v>
      </c>
      <c r="D666" s="154" t="s">
        <v>6937</v>
      </c>
      <c r="E666" s="154" t="s">
        <v>6938</v>
      </c>
      <c r="F666" s="153">
        <v>45273</v>
      </c>
      <c r="G666" s="153">
        <v>45272</v>
      </c>
      <c r="H666" s="155">
        <v>88000</v>
      </c>
      <c r="I666" s="155">
        <v>88000</v>
      </c>
      <c r="J666" s="154" t="s">
        <v>4557</v>
      </c>
      <c r="K666" s="154" t="s">
        <v>5901</v>
      </c>
    </row>
    <row r="667" spans="1:11" ht="65.25" customHeight="1">
      <c r="A667" s="152">
        <v>666</v>
      </c>
      <c r="B667" s="156">
        <v>45260</v>
      </c>
      <c r="C667" s="157" t="s">
        <v>1774</v>
      </c>
      <c r="D667" s="157" t="s">
        <v>3282</v>
      </c>
      <c r="E667" s="157" t="s">
        <v>6939</v>
      </c>
      <c r="F667" s="156">
        <v>45274</v>
      </c>
      <c r="G667" s="156">
        <v>45261</v>
      </c>
      <c r="H667" s="158">
        <v>25000</v>
      </c>
      <c r="I667" s="158">
        <v>120000</v>
      </c>
      <c r="J667" s="157" t="s">
        <v>4557</v>
      </c>
      <c r="K667" s="157" t="s">
        <v>5901</v>
      </c>
    </row>
    <row r="668" spans="1:11" ht="65.25" customHeight="1">
      <c r="A668" s="152">
        <v>667</v>
      </c>
      <c r="B668" s="153">
        <v>45260</v>
      </c>
      <c r="C668" s="154" t="s">
        <v>1031</v>
      </c>
      <c r="D668" s="154" t="s">
        <v>4502</v>
      </c>
      <c r="E668" s="154" t="s">
        <v>6940</v>
      </c>
      <c r="F668" s="153">
        <v>45274</v>
      </c>
      <c r="G668" s="153">
        <v>45226</v>
      </c>
      <c r="H668" s="155">
        <v>45000</v>
      </c>
      <c r="I668" s="155">
        <v>150000</v>
      </c>
      <c r="J668" s="154" t="s">
        <v>4557</v>
      </c>
      <c r="K668" s="154" t="s">
        <v>5901</v>
      </c>
    </row>
    <row r="669" spans="1:11" ht="65.25" customHeight="1">
      <c r="A669" s="152">
        <v>668</v>
      </c>
      <c r="B669" s="156">
        <v>45260</v>
      </c>
      <c r="C669" s="157" t="s">
        <v>2703</v>
      </c>
      <c r="D669" s="157" t="s">
        <v>2935</v>
      </c>
      <c r="E669" s="157" t="s">
        <v>6941</v>
      </c>
      <c r="F669" s="156">
        <v>45274</v>
      </c>
      <c r="G669" s="156">
        <v>45082</v>
      </c>
      <c r="H669" s="158">
        <v>32478.31</v>
      </c>
      <c r="I669" s="158">
        <v>32478.31</v>
      </c>
      <c r="J669" s="157" t="s">
        <v>5900</v>
      </c>
      <c r="K669" s="157" t="s">
        <v>5901</v>
      </c>
    </row>
    <row r="670" spans="1:11" ht="65.25" customHeight="1">
      <c r="A670" s="152">
        <v>669</v>
      </c>
      <c r="B670" s="153">
        <v>45260</v>
      </c>
      <c r="C670" s="154" t="s">
        <v>2635</v>
      </c>
      <c r="D670" s="154" t="s">
        <v>6684</v>
      </c>
      <c r="E670" s="154" t="s">
        <v>1091</v>
      </c>
      <c r="F670" s="153">
        <v>45274</v>
      </c>
      <c r="G670" s="153">
        <v>45108</v>
      </c>
      <c r="H670" s="155">
        <v>75000</v>
      </c>
      <c r="I670" s="155">
        <v>110000</v>
      </c>
      <c r="J670" s="154" t="s">
        <v>4557</v>
      </c>
      <c r="K670" s="154" t="s">
        <v>5901</v>
      </c>
    </row>
    <row r="671" spans="1:11" ht="65.25" customHeight="1">
      <c r="A671" s="152">
        <v>670</v>
      </c>
      <c r="B671" s="156">
        <v>45261</v>
      </c>
      <c r="C671" s="157" t="s">
        <v>2332</v>
      </c>
      <c r="D671" s="157" t="s">
        <v>765</v>
      </c>
      <c r="E671" s="157" t="s">
        <v>2333</v>
      </c>
      <c r="F671" s="156">
        <v>45275</v>
      </c>
      <c r="G671" s="156">
        <v>45139</v>
      </c>
      <c r="H671" s="158">
        <v>25000</v>
      </c>
      <c r="I671" s="158">
        <v>100000</v>
      </c>
      <c r="J671" s="157" t="s">
        <v>5910</v>
      </c>
      <c r="K671" s="157" t="s">
        <v>5901</v>
      </c>
    </row>
    <row r="672" spans="1:11" ht="65.25" customHeight="1">
      <c r="A672" s="152">
        <v>671</v>
      </c>
      <c r="B672" s="153">
        <v>45261</v>
      </c>
      <c r="C672" s="154" t="s">
        <v>2703</v>
      </c>
      <c r="D672" s="154" t="s">
        <v>1329</v>
      </c>
      <c r="E672" s="154" t="s">
        <v>6942</v>
      </c>
      <c r="F672" s="153">
        <v>45275</v>
      </c>
      <c r="G672" s="153">
        <v>45292</v>
      </c>
      <c r="H672" s="155">
        <v>40000</v>
      </c>
      <c r="I672" s="155">
        <v>40000</v>
      </c>
      <c r="J672" s="154" t="s">
        <v>5906</v>
      </c>
      <c r="K672" s="154" t="s">
        <v>5901</v>
      </c>
    </row>
    <row r="673" spans="1:11" ht="65.25" customHeight="1">
      <c r="A673" s="152">
        <v>672</v>
      </c>
      <c r="B673" s="156">
        <v>45261</v>
      </c>
      <c r="C673" s="157" t="s">
        <v>2703</v>
      </c>
      <c r="D673" s="157" t="s">
        <v>1329</v>
      </c>
      <c r="E673" s="157" t="s">
        <v>6942</v>
      </c>
      <c r="F673" s="156">
        <v>45275</v>
      </c>
      <c r="G673" s="156">
        <v>45292</v>
      </c>
      <c r="H673" s="158">
        <v>132000</v>
      </c>
      <c r="I673" s="158">
        <v>132000</v>
      </c>
      <c r="J673" s="157" t="s">
        <v>5906</v>
      </c>
      <c r="K673" s="157" t="s">
        <v>5901</v>
      </c>
    </row>
    <row r="674" spans="1:11" ht="65.25" customHeight="1">
      <c r="A674" s="152">
        <v>673</v>
      </c>
      <c r="B674" s="153">
        <v>45261</v>
      </c>
      <c r="C674" s="154" t="s">
        <v>2703</v>
      </c>
      <c r="D674" s="154" t="s">
        <v>4589</v>
      </c>
      <c r="E674" s="154" t="s">
        <v>6943</v>
      </c>
      <c r="F674" s="153">
        <v>45275</v>
      </c>
      <c r="G674" s="153">
        <v>45275</v>
      </c>
      <c r="H674" s="155">
        <v>2797543</v>
      </c>
      <c r="I674" s="155">
        <v>2797543</v>
      </c>
      <c r="J674" s="154" t="s">
        <v>5902</v>
      </c>
      <c r="K674" s="154" t="s">
        <v>5901</v>
      </c>
    </row>
    <row r="675" spans="1:11" ht="65.25" customHeight="1">
      <c r="A675" s="152">
        <v>674</v>
      </c>
      <c r="B675" s="156">
        <v>45261</v>
      </c>
      <c r="C675" s="157" t="s">
        <v>12</v>
      </c>
      <c r="D675" s="157" t="s">
        <v>5115</v>
      </c>
      <c r="E675" s="157" t="s">
        <v>460</v>
      </c>
      <c r="F675" s="156">
        <v>45275</v>
      </c>
      <c r="G675" s="156">
        <v>45274</v>
      </c>
      <c r="H675" s="158">
        <v>25000</v>
      </c>
      <c r="I675" s="158">
        <v>60000</v>
      </c>
      <c r="J675" s="157" t="s">
        <v>4557</v>
      </c>
      <c r="K675" s="157" t="s">
        <v>5901</v>
      </c>
    </row>
    <row r="676" spans="1:11" ht="65.25" customHeight="1">
      <c r="A676" s="152">
        <v>675</v>
      </c>
      <c r="B676" s="153">
        <v>45261</v>
      </c>
      <c r="C676" s="154" t="s">
        <v>1086</v>
      </c>
      <c r="D676" s="154" t="s">
        <v>6944</v>
      </c>
      <c r="E676" s="154" t="s">
        <v>298</v>
      </c>
      <c r="F676" s="153">
        <v>45275</v>
      </c>
      <c r="G676" s="153">
        <v>45264</v>
      </c>
      <c r="H676" s="155">
        <v>232500</v>
      </c>
      <c r="I676" s="155">
        <v>465000</v>
      </c>
      <c r="J676" s="154" t="s">
        <v>4557</v>
      </c>
      <c r="K676" s="154" t="s">
        <v>5901</v>
      </c>
    </row>
    <row r="677" spans="1:11" ht="65.25" customHeight="1">
      <c r="A677" s="152">
        <v>676</v>
      </c>
      <c r="B677" s="156">
        <v>45262</v>
      </c>
      <c r="C677" s="157" t="s">
        <v>2432</v>
      </c>
      <c r="D677" s="157" t="s">
        <v>6945</v>
      </c>
      <c r="E677" s="157" t="s">
        <v>6946</v>
      </c>
      <c r="F677" s="156">
        <v>45275</v>
      </c>
      <c r="G677" s="156">
        <v>45119</v>
      </c>
      <c r="H677" s="158">
        <v>25000</v>
      </c>
      <c r="I677" s="158">
        <v>75000</v>
      </c>
      <c r="J677" s="157" t="s">
        <v>5900</v>
      </c>
      <c r="K677" s="157" t="s">
        <v>5901</v>
      </c>
    </row>
    <row r="678" spans="1:11" ht="65.25" customHeight="1">
      <c r="A678" s="152">
        <v>677</v>
      </c>
      <c r="B678" s="153">
        <v>45265</v>
      </c>
      <c r="C678" s="154" t="s">
        <v>387</v>
      </c>
      <c r="D678" s="154" t="s">
        <v>956</v>
      </c>
      <c r="E678" s="154" t="s">
        <v>120</v>
      </c>
      <c r="F678" s="153">
        <v>45279</v>
      </c>
      <c r="G678" s="153">
        <v>44743</v>
      </c>
      <c r="H678" s="155">
        <v>25000</v>
      </c>
      <c r="I678" s="155">
        <v>55000</v>
      </c>
      <c r="J678" s="154" t="s">
        <v>5900</v>
      </c>
      <c r="K678" s="154" t="s">
        <v>5901</v>
      </c>
    </row>
    <row r="679" spans="1:11" ht="65.25" customHeight="1">
      <c r="A679" s="152">
        <v>678</v>
      </c>
      <c r="B679" s="156">
        <v>45265</v>
      </c>
      <c r="C679" s="157" t="s">
        <v>1276</v>
      </c>
      <c r="D679" s="157" t="s">
        <v>4892</v>
      </c>
      <c r="E679" s="157" t="s">
        <v>6947</v>
      </c>
      <c r="F679" s="156">
        <v>45279</v>
      </c>
      <c r="G679" s="156">
        <v>45474</v>
      </c>
      <c r="H679" s="158">
        <v>25000</v>
      </c>
      <c r="I679" s="158">
        <v>50000</v>
      </c>
      <c r="J679" s="157" t="s">
        <v>4557</v>
      </c>
      <c r="K679" s="157" t="s">
        <v>5901</v>
      </c>
    </row>
    <row r="680" spans="1:11" ht="65.25" customHeight="1">
      <c r="A680" s="152">
        <v>679</v>
      </c>
      <c r="B680" s="153">
        <v>45267</v>
      </c>
      <c r="C680" s="154" t="s">
        <v>3418</v>
      </c>
      <c r="D680" s="154" t="s">
        <v>1707</v>
      </c>
      <c r="E680" s="154" t="s">
        <v>6948</v>
      </c>
      <c r="F680" s="153">
        <v>45281</v>
      </c>
      <c r="G680" s="153">
        <v>45108</v>
      </c>
      <c r="H680" s="155">
        <v>50000</v>
      </c>
      <c r="I680" s="155">
        <v>70000</v>
      </c>
      <c r="J680" s="154" t="s">
        <v>5921</v>
      </c>
      <c r="K680" s="154" t="s">
        <v>5901</v>
      </c>
    </row>
    <row r="681" spans="1:11" ht="65.25" customHeight="1">
      <c r="A681" s="152">
        <v>680</v>
      </c>
      <c r="B681" s="156">
        <v>45267</v>
      </c>
      <c r="C681" s="157" t="s">
        <v>3418</v>
      </c>
      <c r="D681" s="157" t="s">
        <v>123</v>
      </c>
      <c r="E681" s="157" t="s">
        <v>6949</v>
      </c>
      <c r="F681" s="156">
        <v>45281</v>
      </c>
      <c r="G681" s="156">
        <v>45108</v>
      </c>
      <c r="H681" s="158">
        <v>450000</v>
      </c>
      <c r="I681" s="158">
        <v>650000</v>
      </c>
      <c r="J681" s="157" t="s">
        <v>5921</v>
      </c>
      <c r="K681" s="157" t="s">
        <v>5901</v>
      </c>
    </row>
    <row r="682" spans="1:11" ht="65.25" customHeight="1">
      <c r="A682" s="152">
        <v>681</v>
      </c>
      <c r="B682" s="153">
        <v>45267</v>
      </c>
      <c r="C682" s="154" t="s">
        <v>4268</v>
      </c>
      <c r="D682" s="154" t="s">
        <v>1221</v>
      </c>
      <c r="E682" s="154" t="s">
        <v>6950</v>
      </c>
      <c r="F682" s="153">
        <v>45281</v>
      </c>
      <c r="G682" s="153">
        <v>45287</v>
      </c>
      <c r="H682" s="155">
        <v>40000</v>
      </c>
      <c r="I682" s="155">
        <v>45000</v>
      </c>
      <c r="J682" s="154" t="s">
        <v>5906</v>
      </c>
      <c r="K682" s="154" t="s">
        <v>5901</v>
      </c>
    </row>
    <row r="683" spans="1:11" ht="65.25" customHeight="1">
      <c r="A683" s="152">
        <v>682</v>
      </c>
      <c r="B683" s="156">
        <v>45267</v>
      </c>
      <c r="C683" s="157" t="s">
        <v>1535</v>
      </c>
      <c r="D683" s="157" t="s">
        <v>6951</v>
      </c>
      <c r="E683" s="157" t="s">
        <v>6952</v>
      </c>
      <c r="F683" s="156">
        <v>45281</v>
      </c>
      <c r="G683" s="156">
        <v>45280</v>
      </c>
      <c r="H683" s="158">
        <v>80000</v>
      </c>
      <c r="I683" s="158">
        <v>180000</v>
      </c>
      <c r="J683" s="157" t="s">
        <v>4557</v>
      </c>
      <c r="K683" s="157" t="s">
        <v>5901</v>
      </c>
    </row>
    <row r="684" spans="1:11" ht="65.25" customHeight="1">
      <c r="A684" s="152">
        <v>683</v>
      </c>
      <c r="B684" s="153">
        <v>45267</v>
      </c>
      <c r="C684" s="154" t="s">
        <v>3975</v>
      </c>
      <c r="D684" s="154" t="s">
        <v>6953</v>
      </c>
      <c r="E684" s="154" t="s">
        <v>6954</v>
      </c>
      <c r="F684" s="153">
        <v>45281</v>
      </c>
      <c r="G684" s="153">
        <v>45281</v>
      </c>
      <c r="H684" s="155">
        <v>33954</v>
      </c>
      <c r="I684" s="155">
        <v>75000</v>
      </c>
      <c r="J684" s="154" t="s">
        <v>5906</v>
      </c>
      <c r="K684" s="154" t="s">
        <v>5901</v>
      </c>
    </row>
    <row r="685" spans="1:11" ht="65.25" customHeight="1">
      <c r="A685" s="152">
        <v>684</v>
      </c>
      <c r="B685" s="156">
        <v>45268</v>
      </c>
      <c r="C685" s="157" t="s">
        <v>2703</v>
      </c>
      <c r="D685" s="157" t="s">
        <v>1077</v>
      </c>
      <c r="E685" s="157" t="s">
        <v>4440</v>
      </c>
      <c r="F685" s="156">
        <v>45282</v>
      </c>
      <c r="G685" s="156">
        <v>45268</v>
      </c>
      <c r="H685" s="158">
        <v>74700</v>
      </c>
      <c r="I685" s="158">
        <v>74700</v>
      </c>
      <c r="J685" s="157" t="s">
        <v>5904</v>
      </c>
      <c r="K685" s="157" t="s">
        <v>5901</v>
      </c>
    </row>
    <row r="686" spans="1:11" ht="65.25" customHeight="1">
      <c r="A686" s="152">
        <v>685</v>
      </c>
      <c r="B686" s="153">
        <v>45271</v>
      </c>
      <c r="C686" s="154" t="s">
        <v>3453</v>
      </c>
      <c r="D686" s="154" t="s">
        <v>1077</v>
      </c>
      <c r="E686" s="154" t="s">
        <v>6955</v>
      </c>
      <c r="F686" s="153">
        <v>45286</v>
      </c>
      <c r="G686" s="153">
        <v>45286</v>
      </c>
      <c r="H686" s="155">
        <v>25000</v>
      </c>
      <c r="I686" s="155">
        <v>90000</v>
      </c>
      <c r="J686" s="154" t="s">
        <v>4557</v>
      </c>
      <c r="K686" s="154" t="s">
        <v>5901</v>
      </c>
    </row>
    <row r="687" spans="1:11" ht="65.25" customHeight="1">
      <c r="A687" s="152">
        <v>686</v>
      </c>
      <c r="B687" s="156">
        <v>45272</v>
      </c>
      <c r="C687" s="157" t="s">
        <v>1535</v>
      </c>
      <c r="D687" s="157" t="s">
        <v>967</v>
      </c>
      <c r="E687" s="157" t="s">
        <v>2650</v>
      </c>
      <c r="F687" s="156">
        <v>45287</v>
      </c>
      <c r="G687" s="156">
        <v>45293</v>
      </c>
      <c r="H687" s="158">
        <v>50000</v>
      </c>
      <c r="I687" s="158">
        <v>135000</v>
      </c>
      <c r="J687" s="157" t="s">
        <v>4557</v>
      </c>
      <c r="K687" s="157" t="s">
        <v>5901</v>
      </c>
    </row>
    <row r="688" spans="1:11" ht="65.25" customHeight="1">
      <c r="A688" s="152">
        <v>687</v>
      </c>
      <c r="B688" s="153">
        <v>45272</v>
      </c>
      <c r="C688" s="154" t="s">
        <v>2635</v>
      </c>
      <c r="D688" s="154" t="s">
        <v>6956</v>
      </c>
      <c r="E688" s="154" t="s">
        <v>180</v>
      </c>
      <c r="F688" s="153">
        <v>45287</v>
      </c>
      <c r="G688" s="153">
        <v>45296</v>
      </c>
      <c r="H688" s="155">
        <v>100000</v>
      </c>
      <c r="I688" s="155">
        <v>125000</v>
      </c>
      <c r="J688" s="154" t="s">
        <v>5904</v>
      </c>
      <c r="K688" s="154" t="s">
        <v>5901</v>
      </c>
    </row>
    <row r="689" spans="1:11" ht="65.25" customHeight="1">
      <c r="A689" s="152">
        <v>688</v>
      </c>
      <c r="B689" s="156">
        <v>45272</v>
      </c>
      <c r="C689" s="157" t="s">
        <v>2635</v>
      </c>
      <c r="D689" s="157" t="s">
        <v>1231</v>
      </c>
      <c r="E689" s="157" t="s">
        <v>6957</v>
      </c>
      <c r="F689" s="156">
        <v>45287</v>
      </c>
      <c r="G689" s="156">
        <v>45296</v>
      </c>
      <c r="H689" s="158">
        <v>80000</v>
      </c>
      <c r="I689" s="158">
        <v>100000</v>
      </c>
      <c r="J689" s="157" t="s">
        <v>5904</v>
      </c>
      <c r="K689" s="157" t="s">
        <v>5901</v>
      </c>
    </row>
    <row r="690" spans="1:11" ht="65.25" customHeight="1">
      <c r="A690" s="152">
        <v>689</v>
      </c>
      <c r="B690" s="153">
        <v>45272</v>
      </c>
      <c r="C690" s="154" t="s">
        <v>2635</v>
      </c>
      <c r="D690" s="154" t="s">
        <v>6958</v>
      </c>
      <c r="E690" s="154" t="s">
        <v>6959</v>
      </c>
      <c r="F690" s="153">
        <v>45287</v>
      </c>
      <c r="G690" s="153">
        <v>45296</v>
      </c>
      <c r="H690" s="155">
        <v>175000</v>
      </c>
      <c r="I690" s="155">
        <v>200000</v>
      </c>
      <c r="J690" s="154" t="s">
        <v>5904</v>
      </c>
      <c r="K690" s="154" t="s">
        <v>5901</v>
      </c>
    </row>
    <row r="691" spans="1:11" ht="65.25" customHeight="1">
      <c r="A691" s="152">
        <v>690</v>
      </c>
      <c r="B691" s="156">
        <v>45272</v>
      </c>
      <c r="C691" s="157" t="s">
        <v>741</v>
      </c>
      <c r="D691" s="157" t="s">
        <v>936</v>
      </c>
      <c r="E691" s="157" t="s">
        <v>6960</v>
      </c>
      <c r="F691" s="156">
        <v>45287</v>
      </c>
      <c r="G691" s="156">
        <v>45473</v>
      </c>
      <c r="H691" s="158">
        <v>25000</v>
      </c>
      <c r="I691" s="158">
        <v>900000</v>
      </c>
      <c r="J691" s="157" t="s">
        <v>5910</v>
      </c>
      <c r="K691" s="157" t="s">
        <v>5901</v>
      </c>
    </row>
    <row r="692" spans="1:11" ht="65.25" customHeight="1">
      <c r="A692" s="152">
        <v>691</v>
      </c>
      <c r="B692" s="153">
        <v>45272</v>
      </c>
      <c r="C692" s="154" t="s">
        <v>387</v>
      </c>
      <c r="D692" s="154" t="s">
        <v>417</v>
      </c>
      <c r="E692" s="154" t="s">
        <v>489</v>
      </c>
      <c r="F692" s="153">
        <v>45287</v>
      </c>
      <c r="G692" s="153">
        <v>45292</v>
      </c>
      <c r="H692" s="155">
        <v>9300245</v>
      </c>
      <c r="I692" s="155">
        <v>9950380</v>
      </c>
      <c r="J692" s="154" t="s">
        <v>5910</v>
      </c>
      <c r="K692" s="154" t="s">
        <v>5901</v>
      </c>
    </row>
    <row r="693" spans="1:11" ht="65.25" customHeight="1">
      <c r="A693" s="152">
        <v>692</v>
      </c>
      <c r="B693" s="156">
        <v>45274</v>
      </c>
      <c r="C693" s="157" t="s">
        <v>3344</v>
      </c>
      <c r="D693" s="157" t="s">
        <v>361</v>
      </c>
      <c r="E693" s="157" t="s">
        <v>6961</v>
      </c>
      <c r="F693" s="156">
        <v>45289</v>
      </c>
      <c r="G693" s="156">
        <v>45292</v>
      </c>
      <c r="H693" s="158">
        <v>1560861</v>
      </c>
      <c r="I693" s="158">
        <v>1560861</v>
      </c>
      <c r="J693" s="157" t="s">
        <v>5921</v>
      </c>
      <c r="K693" s="157" t="s">
        <v>5901</v>
      </c>
    </row>
    <row r="694" spans="1:11" ht="65.25" customHeight="1">
      <c r="A694" s="152">
        <v>693</v>
      </c>
      <c r="B694" s="153">
        <v>45274</v>
      </c>
      <c r="C694" s="154" t="s">
        <v>3344</v>
      </c>
      <c r="D694" s="154" t="s">
        <v>606</v>
      </c>
      <c r="E694" s="154" t="s">
        <v>6962</v>
      </c>
      <c r="F694" s="153">
        <v>45289</v>
      </c>
      <c r="G694" s="153">
        <v>45292</v>
      </c>
      <c r="H694" s="155">
        <v>60000</v>
      </c>
      <c r="I694" s="155">
        <v>60000</v>
      </c>
      <c r="J694" s="154" t="s">
        <v>5921</v>
      </c>
      <c r="K694" s="154" t="s">
        <v>5901</v>
      </c>
    </row>
    <row r="695" spans="1:11" ht="65.25" customHeight="1">
      <c r="A695" s="152">
        <v>694</v>
      </c>
      <c r="B695" s="156">
        <v>45274</v>
      </c>
      <c r="C695" s="157" t="s">
        <v>3344</v>
      </c>
      <c r="D695" s="157" t="s">
        <v>6963</v>
      </c>
      <c r="E695" s="157" t="s">
        <v>6964</v>
      </c>
      <c r="F695" s="156">
        <v>45289</v>
      </c>
      <c r="G695" s="156">
        <v>45292</v>
      </c>
      <c r="H695" s="158">
        <v>25000</v>
      </c>
      <c r="I695" s="158">
        <v>50000</v>
      </c>
      <c r="J695" s="157" t="s">
        <v>5921</v>
      </c>
      <c r="K695" s="157" t="s">
        <v>5901</v>
      </c>
    </row>
    <row r="696" spans="1:11" ht="65.25" customHeight="1">
      <c r="A696" s="152">
        <v>695</v>
      </c>
      <c r="B696" s="153">
        <v>45274</v>
      </c>
      <c r="C696" s="154" t="s">
        <v>3344</v>
      </c>
      <c r="D696" s="154" t="s">
        <v>644</v>
      </c>
      <c r="E696" s="154" t="s">
        <v>6965</v>
      </c>
      <c r="F696" s="153">
        <v>45289</v>
      </c>
      <c r="G696" s="153">
        <v>45292</v>
      </c>
      <c r="H696" s="155">
        <v>50000</v>
      </c>
      <c r="I696" s="155">
        <v>50000</v>
      </c>
      <c r="J696" s="154" t="s">
        <v>5921</v>
      </c>
      <c r="K696" s="154" t="s">
        <v>5901</v>
      </c>
    </row>
    <row r="697" spans="1:11" ht="65.25" customHeight="1">
      <c r="A697" s="152">
        <v>696</v>
      </c>
      <c r="B697" s="156">
        <v>45274</v>
      </c>
      <c r="C697" s="157" t="s">
        <v>1535</v>
      </c>
      <c r="D697" s="157" t="s">
        <v>6001</v>
      </c>
      <c r="E697" s="157" t="s">
        <v>6002</v>
      </c>
      <c r="F697" s="156">
        <v>45289</v>
      </c>
      <c r="G697" s="156">
        <v>45108</v>
      </c>
      <c r="H697" s="158">
        <v>150000</v>
      </c>
      <c r="I697" s="158">
        <v>300000</v>
      </c>
      <c r="J697" s="157" t="s">
        <v>4557</v>
      </c>
      <c r="K697" s="157" t="s">
        <v>6006</v>
      </c>
    </row>
    <row r="698" spans="1:11" ht="65.25" customHeight="1">
      <c r="A698" s="152">
        <v>697</v>
      </c>
      <c r="B698" s="153">
        <v>45275</v>
      </c>
      <c r="C698" s="154" t="s">
        <v>1535</v>
      </c>
      <c r="D698" s="154" t="s">
        <v>6392</v>
      </c>
      <c r="E698" s="154" t="s">
        <v>120</v>
      </c>
      <c r="F698" s="153">
        <v>45293</v>
      </c>
      <c r="G698" s="153">
        <v>45294</v>
      </c>
      <c r="H698" s="155">
        <v>25000</v>
      </c>
      <c r="I698" s="155">
        <v>45000</v>
      </c>
      <c r="J698" s="154" t="s">
        <v>4557</v>
      </c>
      <c r="K698" s="154" t="s">
        <v>5901</v>
      </c>
    </row>
    <row r="699" spans="1:11" ht="65.25" customHeight="1">
      <c r="A699" s="152">
        <v>698</v>
      </c>
      <c r="B699" s="156">
        <v>45275</v>
      </c>
      <c r="C699" s="157" t="s">
        <v>4038</v>
      </c>
      <c r="D699" s="157" t="s">
        <v>4044</v>
      </c>
      <c r="E699" s="157" t="s">
        <v>2278</v>
      </c>
      <c r="F699" s="156">
        <v>45293</v>
      </c>
      <c r="G699" s="156">
        <v>45293</v>
      </c>
      <c r="H699" s="158">
        <v>55000</v>
      </c>
      <c r="I699" s="158">
        <v>55000</v>
      </c>
      <c r="J699" s="157" t="s">
        <v>5910</v>
      </c>
      <c r="K699" s="157" t="s">
        <v>5901</v>
      </c>
    </row>
    <row r="700" spans="1:11" ht="65.25" customHeight="1">
      <c r="A700" s="152">
        <v>699</v>
      </c>
      <c r="B700" s="153">
        <v>45275</v>
      </c>
      <c r="C700" s="154" t="s">
        <v>1890</v>
      </c>
      <c r="D700" s="154" t="s">
        <v>6928</v>
      </c>
      <c r="E700" s="154" t="s">
        <v>3298</v>
      </c>
      <c r="F700" s="153">
        <v>45293</v>
      </c>
      <c r="G700" s="153">
        <v>45294</v>
      </c>
      <c r="H700" s="155">
        <v>75000</v>
      </c>
      <c r="I700" s="155">
        <v>95000</v>
      </c>
      <c r="J700" s="154" t="s">
        <v>5917</v>
      </c>
      <c r="K700" s="154" t="s">
        <v>5901</v>
      </c>
    </row>
    <row r="701" spans="1:11" ht="65.25" customHeight="1">
      <c r="A701" s="152">
        <v>700</v>
      </c>
      <c r="B701" s="156">
        <v>45275</v>
      </c>
      <c r="C701" s="157" t="s">
        <v>1890</v>
      </c>
      <c r="D701" s="157" t="s">
        <v>1617</v>
      </c>
      <c r="E701" s="157" t="s">
        <v>6966</v>
      </c>
      <c r="F701" s="156">
        <v>45293</v>
      </c>
      <c r="G701" s="156">
        <v>45294</v>
      </c>
      <c r="H701" s="158">
        <v>50000</v>
      </c>
      <c r="I701" s="158">
        <v>50000</v>
      </c>
      <c r="J701" s="157" t="s">
        <v>5910</v>
      </c>
      <c r="K701" s="157" t="s">
        <v>5901</v>
      </c>
    </row>
    <row r="702" spans="1:11" ht="65.25" customHeight="1">
      <c r="A702" s="152">
        <v>701</v>
      </c>
      <c r="B702" s="153">
        <v>45275</v>
      </c>
      <c r="C702" s="154" t="s">
        <v>1890</v>
      </c>
      <c r="D702" s="154" t="s">
        <v>1277</v>
      </c>
      <c r="E702" s="154" t="s">
        <v>6967</v>
      </c>
      <c r="F702" s="153">
        <v>45293</v>
      </c>
      <c r="G702" s="153">
        <v>45294</v>
      </c>
      <c r="H702" s="155">
        <v>35000</v>
      </c>
      <c r="I702" s="155">
        <v>35000</v>
      </c>
      <c r="J702" s="154" t="s">
        <v>5902</v>
      </c>
      <c r="K702" s="154" t="s">
        <v>5901</v>
      </c>
    </row>
    <row r="703" spans="1:11" ht="65.25" customHeight="1">
      <c r="A703" s="152">
        <v>702</v>
      </c>
      <c r="B703" s="156">
        <v>45278</v>
      </c>
      <c r="C703" s="157" t="s">
        <v>2703</v>
      </c>
      <c r="D703" s="157" t="s">
        <v>2841</v>
      </c>
      <c r="E703" s="157" t="s">
        <v>6968</v>
      </c>
      <c r="F703" s="156">
        <v>45294</v>
      </c>
      <c r="G703" s="156">
        <v>45294</v>
      </c>
      <c r="H703" s="158">
        <v>131500</v>
      </c>
      <c r="I703" s="158">
        <v>131500</v>
      </c>
      <c r="J703" s="157" t="s">
        <v>5902</v>
      </c>
      <c r="K703" s="157" t="s">
        <v>5901</v>
      </c>
    </row>
    <row r="704" spans="1:11" ht="65.25" customHeight="1">
      <c r="A704" s="152">
        <v>703</v>
      </c>
      <c r="B704" s="153">
        <v>45278</v>
      </c>
      <c r="C704" s="154" t="s">
        <v>79</v>
      </c>
      <c r="D704" s="154" t="s">
        <v>6969</v>
      </c>
      <c r="E704" s="154" t="s">
        <v>6970</v>
      </c>
      <c r="F704" s="153">
        <v>45294</v>
      </c>
      <c r="G704" s="153">
        <v>45294</v>
      </c>
      <c r="H704" s="155">
        <v>25000</v>
      </c>
      <c r="I704" s="155">
        <v>150000</v>
      </c>
      <c r="J704" s="154" t="s">
        <v>4557</v>
      </c>
      <c r="K704" s="154" t="s">
        <v>5901</v>
      </c>
    </row>
    <row r="705" spans="1:11" ht="65.25" customHeight="1">
      <c r="A705" s="152">
        <v>704</v>
      </c>
      <c r="B705" s="156">
        <v>45278</v>
      </c>
      <c r="C705" s="157" t="s">
        <v>2703</v>
      </c>
      <c r="D705" s="157" t="s">
        <v>3214</v>
      </c>
      <c r="E705" s="157" t="s">
        <v>6971</v>
      </c>
      <c r="F705" s="156">
        <v>45294</v>
      </c>
      <c r="G705" s="156">
        <v>45474</v>
      </c>
      <c r="H705" s="158">
        <v>260000</v>
      </c>
      <c r="I705" s="158">
        <v>260000</v>
      </c>
      <c r="J705" s="157" t="s">
        <v>5935</v>
      </c>
      <c r="K705" s="157" t="s">
        <v>5901</v>
      </c>
    </row>
    <row r="706" spans="1:11" ht="65.25" customHeight="1">
      <c r="A706" s="152">
        <v>705</v>
      </c>
      <c r="B706" s="153">
        <v>45278</v>
      </c>
      <c r="C706" s="154" t="s">
        <v>2703</v>
      </c>
      <c r="D706" s="154" t="s">
        <v>2954</v>
      </c>
      <c r="E706" s="154" t="s">
        <v>435</v>
      </c>
      <c r="F706" s="153">
        <v>45294</v>
      </c>
      <c r="G706" s="153">
        <v>45474</v>
      </c>
      <c r="H706" s="155">
        <v>340000</v>
      </c>
      <c r="I706" s="155">
        <v>340000</v>
      </c>
      <c r="J706" s="154" t="s">
        <v>5935</v>
      </c>
      <c r="K706" s="154" t="s">
        <v>5901</v>
      </c>
    </row>
    <row r="707" spans="1:11" ht="65.25" customHeight="1">
      <c r="A707" s="152">
        <v>706</v>
      </c>
      <c r="B707" s="156">
        <v>45279</v>
      </c>
      <c r="C707" s="157" t="s">
        <v>1665</v>
      </c>
      <c r="D707" s="157" t="s">
        <v>6972</v>
      </c>
      <c r="E707" s="157" t="s">
        <v>6973</v>
      </c>
      <c r="F707" s="156">
        <v>45295</v>
      </c>
      <c r="G707" s="156">
        <v>45294</v>
      </c>
      <c r="H707" s="158">
        <v>25000</v>
      </c>
      <c r="I707" s="158">
        <v>26000</v>
      </c>
      <c r="J707" s="157" t="s">
        <v>4557</v>
      </c>
      <c r="K707" s="157" t="s">
        <v>5901</v>
      </c>
    </row>
    <row r="708" spans="1:11" ht="65.25" customHeight="1">
      <c r="A708" s="152">
        <v>707</v>
      </c>
      <c r="B708" s="153">
        <v>45281</v>
      </c>
      <c r="C708" s="154" t="s">
        <v>1890</v>
      </c>
      <c r="D708" s="154" t="s">
        <v>31</v>
      </c>
      <c r="E708" s="154" t="s">
        <v>6974</v>
      </c>
      <c r="F708" s="153">
        <v>45299</v>
      </c>
      <c r="G708" s="153">
        <v>45300</v>
      </c>
      <c r="H708" s="155">
        <v>390000</v>
      </c>
      <c r="I708" s="155">
        <v>390000</v>
      </c>
      <c r="J708" s="154" t="s">
        <v>5902</v>
      </c>
      <c r="K708" s="154" t="s">
        <v>5901</v>
      </c>
    </row>
    <row r="709" spans="1:11" ht="65.25" customHeight="1">
      <c r="A709" s="152">
        <v>708</v>
      </c>
      <c r="B709" s="156">
        <v>45281</v>
      </c>
      <c r="C709" s="157" t="s">
        <v>1890</v>
      </c>
      <c r="D709" s="157" t="s">
        <v>6832</v>
      </c>
      <c r="E709" s="157" t="s">
        <v>6975</v>
      </c>
      <c r="F709" s="156">
        <v>45299</v>
      </c>
      <c r="G709" s="156">
        <v>45300</v>
      </c>
      <c r="H709" s="158">
        <v>75000</v>
      </c>
      <c r="I709" s="158">
        <v>100000</v>
      </c>
      <c r="J709" s="157" t="s">
        <v>5910</v>
      </c>
      <c r="K709" s="157" t="s">
        <v>5901</v>
      </c>
    </row>
    <row r="710" spans="1:11" ht="65.25" customHeight="1">
      <c r="A710" s="152">
        <v>709</v>
      </c>
      <c r="B710" s="153">
        <v>45281</v>
      </c>
      <c r="C710" s="154" t="s">
        <v>1890</v>
      </c>
      <c r="D710" s="154" t="s">
        <v>6976</v>
      </c>
      <c r="E710" s="154" t="s">
        <v>6977</v>
      </c>
      <c r="F710" s="153">
        <v>45299</v>
      </c>
      <c r="G710" s="153">
        <v>45300</v>
      </c>
      <c r="H710" s="155">
        <v>25000</v>
      </c>
      <c r="I710" s="155">
        <v>25000</v>
      </c>
      <c r="J710" s="154" t="s">
        <v>5902</v>
      </c>
      <c r="K710" s="154" t="s">
        <v>5901</v>
      </c>
    </row>
    <row r="711" spans="1:11" ht="65.25" customHeight="1">
      <c r="A711" s="152">
        <v>710</v>
      </c>
      <c r="B711" s="156">
        <v>45282</v>
      </c>
      <c r="C711" s="157" t="s">
        <v>1198</v>
      </c>
      <c r="D711" s="157" t="s">
        <v>1248</v>
      </c>
      <c r="E711" s="157" t="s">
        <v>6311</v>
      </c>
      <c r="F711" s="156">
        <v>45300</v>
      </c>
      <c r="G711" s="156">
        <v>45301</v>
      </c>
      <c r="H711" s="158">
        <v>4000000</v>
      </c>
      <c r="I711" s="158">
        <v>5000000</v>
      </c>
      <c r="J711" s="157" t="s">
        <v>5910</v>
      </c>
      <c r="K711" s="157" t="s">
        <v>5901</v>
      </c>
    </row>
    <row r="712" spans="1:11" ht="65.25" customHeight="1">
      <c r="A712" s="152">
        <v>711</v>
      </c>
      <c r="B712" s="153">
        <v>45282</v>
      </c>
      <c r="C712" s="154" t="s">
        <v>3730</v>
      </c>
      <c r="D712" s="154" t="s">
        <v>6657</v>
      </c>
      <c r="E712" s="154" t="s">
        <v>6978</v>
      </c>
      <c r="F712" s="153">
        <v>45300</v>
      </c>
      <c r="G712" s="153">
        <v>45261</v>
      </c>
      <c r="H712" s="155">
        <v>35000</v>
      </c>
      <c r="I712" s="155">
        <v>70000</v>
      </c>
      <c r="J712" s="154" t="s">
        <v>5906</v>
      </c>
      <c r="K712" s="154" t="s">
        <v>5901</v>
      </c>
    </row>
    <row r="713" spans="1:11" ht="65.25" customHeight="1">
      <c r="A713" s="152">
        <v>712</v>
      </c>
      <c r="B713" s="156">
        <v>45287</v>
      </c>
      <c r="C713" s="157" t="s">
        <v>3258</v>
      </c>
      <c r="D713" s="157" t="s">
        <v>6979</v>
      </c>
      <c r="E713" s="157" t="s">
        <v>6980</v>
      </c>
      <c r="F713" s="156">
        <v>45302</v>
      </c>
      <c r="G713" s="156">
        <v>45282</v>
      </c>
      <c r="H713" s="158">
        <v>150000</v>
      </c>
      <c r="I713" s="158">
        <v>170000</v>
      </c>
      <c r="J713" s="157" t="s">
        <v>4557</v>
      </c>
      <c r="K713" s="157" t="s">
        <v>5901</v>
      </c>
    </row>
    <row r="714" spans="1:11" ht="65.25" customHeight="1">
      <c r="A714" s="152">
        <v>713</v>
      </c>
      <c r="B714" s="153">
        <v>45293</v>
      </c>
      <c r="C714" s="154" t="s">
        <v>2447</v>
      </c>
      <c r="D714" s="154" t="s">
        <v>5630</v>
      </c>
      <c r="E714" s="154" t="s">
        <v>6981</v>
      </c>
      <c r="F714" s="153">
        <v>45308</v>
      </c>
      <c r="G714" s="153">
        <v>45264</v>
      </c>
      <c r="H714" s="155">
        <v>50000</v>
      </c>
      <c r="I714" s="155">
        <v>90000</v>
      </c>
      <c r="J714" s="154" t="s">
        <v>4557</v>
      </c>
      <c r="K714" s="154" t="s">
        <v>5901</v>
      </c>
    </row>
    <row r="715" spans="1:11" ht="65.25" customHeight="1">
      <c r="A715" s="152">
        <v>714</v>
      </c>
      <c r="B715" s="156">
        <v>45293</v>
      </c>
      <c r="C715" s="157" t="s">
        <v>2447</v>
      </c>
      <c r="D715" s="157" t="s">
        <v>5962</v>
      </c>
      <c r="E715" s="157" t="s">
        <v>989</v>
      </c>
      <c r="F715" s="156">
        <v>45308</v>
      </c>
      <c r="G715" s="156">
        <v>45205</v>
      </c>
      <c r="H715" s="158">
        <v>600000</v>
      </c>
      <c r="I715" s="158">
        <v>100000</v>
      </c>
      <c r="J715" s="157" t="s">
        <v>5935</v>
      </c>
      <c r="K715" s="157" t="s">
        <v>5901</v>
      </c>
    </row>
    <row r="716" spans="1:11" ht="65.25" customHeight="1">
      <c r="A716" s="152">
        <v>715</v>
      </c>
      <c r="B716" s="153">
        <v>45294</v>
      </c>
      <c r="C716" s="154" t="s">
        <v>3453</v>
      </c>
      <c r="D716" s="154" t="s">
        <v>6890</v>
      </c>
      <c r="E716" s="154" t="s">
        <v>6982</v>
      </c>
      <c r="F716" s="153">
        <v>45309</v>
      </c>
      <c r="G716" s="153">
        <v>45310</v>
      </c>
      <c r="H716" s="155">
        <v>25000</v>
      </c>
      <c r="I716" s="155">
        <v>60000</v>
      </c>
      <c r="J716" s="154" t="s">
        <v>4557</v>
      </c>
      <c r="K716" s="154" t="s">
        <v>5901</v>
      </c>
    </row>
    <row r="717" spans="1:11" ht="65.25" customHeight="1">
      <c r="A717" s="152">
        <v>716</v>
      </c>
      <c r="B717" s="156">
        <v>45294</v>
      </c>
      <c r="C717" s="157" t="s">
        <v>3453</v>
      </c>
      <c r="D717" s="157" t="s">
        <v>6983</v>
      </c>
      <c r="E717" s="159" t="s">
        <v>6984</v>
      </c>
      <c r="F717" s="156">
        <v>45309</v>
      </c>
      <c r="G717" s="156">
        <v>45209</v>
      </c>
      <c r="H717" s="158">
        <v>40000</v>
      </c>
      <c r="I717" s="158">
        <v>50000</v>
      </c>
      <c r="J717" s="157" t="s">
        <v>5906</v>
      </c>
      <c r="K717" s="157" t="s">
        <v>5901</v>
      </c>
    </row>
    <row r="718" spans="1:11" ht="65.25" customHeight="1">
      <c r="A718" s="152">
        <v>717</v>
      </c>
      <c r="B718" s="153">
        <v>45294</v>
      </c>
      <c r="C718" s="154" t="s">
        <v>1086</v>
      </c>
      <c r="D718" s="154" t="s">
        <v>3214</v>
      </c>
      <c r="E718" s="154" t="s">
        <v>6985</v>
      </c>
      <c r="F718" s="153">
        <v>45309</v>
      </c>
      <c r="G718" s="153">
        <v>45140</v>
      </c>
      <c r="H718" s="155">
        <v>112160</v>
      </c>
      <c r="I718" s="155">
        <v>112160</v>
      </c>
      <c r="J718" s="154" t="s">
        <v>5935</v>
      </c>
      <c r="K718" s="154" t="s">
        <v>5901</v>
      </c>
    </row>
    <row r="719" spans="1:11" ht="65.25" customHeight="1">
      <c r="A719" s="152">
        <v>718</v>
      </c>
      <c r="B719" s="156">
        <v>45294</v>
      </c>
      <c r="C719" s="157" t="s">
        <v>1086</v>
      </c>
      <c r="D719" s="157" t="s">
        <v>229</v>
      </c>
      <c r="E719" s="157" t="s">
        <v>6986</v>
      </c>
      <c r="F719" s="156">
        <v>45309</v>
      </c>
      <c r="G719" s="156">
        <v>45109</v>
      </c>
      <c r="H719" s="158">
        <v>174162</v>
      </c>
      <c r="I719" s="158">
        <v>174162</v>
      </c>
      <c r="J719" s="157" t="s">
        <v>5935</v>
      </c>
      <c r="K719" s="157" t="s">
        <v>5901</v>
      </c>
    </row>
    <row r="720" spans="1:11" ht="65.25" customHeight="1">
      <c r="A720" s="152">
        <v>719</v>
      </c>
      <c r="B720" s="153">
        <v>45295</v>
      </c>
      <c r="C720" s="154" t="s">
        <v>3933</v>
      </c>
      <c r="D720" s="154" t="s">
        <v>67</v>
      </c>
      <c r="E720" s="154" t="s">
        <v>6987</v>
      </c>
      <c r="F720" s="153">
        <v>45310</v>
      </c>
      <c r="G720" s="153">
        <v>45231</v>
      </c>
      <c r="H720" s="155">
        <v>25000</v>
      </c>
      <c r="I720" s="155">
        <v>60000</v>
      </c>
      <c r="J720" s="154" t="s">
        <v>5902</v>
      </c>
      <c r="K720" s="154" t="s">
        <v>5901</v>
      </c>
    </row>
    <row r="721" spans="1:11" ht="65.25" customHeight="1">
      <c r="A721" s="152">
        <v>720</v>
      </c>
      <c r="B721" s="156">
        <v>45295</v>
      </c>
      <c r="C721" s="157" t="s">
        <v>3453</v>
      </c>
      <c r="D721" s="157" t="s">
        <v>530</v>
      </c>
      <c r="E721" s="157" t="s">
        <v>6988</v>
      </c>
      <c r="F721" s="156">
        <v>45310</v>
      </c>
      <c r="G721" s="156">
        <v>45310</v>
      </c>
      <c r="H721" s="158">
        <v>25000</v>
      </c>
      <c r="I721" s="158">
        <v>35000</v>
      </c>
      <c r="J721" s="157" t="s">
        <v>5910</v>
      </c>
      <c r="K721" s="157" t="s">
        <v>5901</v>
      </c>
    </row>
    <row r="722" spans="1:11" ht="65.25" customHeight="1">
      <c r="A722" s="152">
        <v>721</v>
      </c>
      <c r="B722" s="153">
        <v>45295</v>
      </c>
      <c r="C722" s="154" t="s">
        <v>3933</v>
      </c>
      <c r="D722" s="154" t="s">
        <v>5296</v>
      </c>
      <c r="E722" s="154" t="s">
        <v>6989</v>
      </c>
      <c r="F722" s="153">
        <v>45310</v>
      </c>
      <c r="G722" s="153">
        <v>45108</v>
      </c>
      <c r="H722" s="155">
        <v>25000</v>
      </c>
      <c r="I722" s="155">
        <v>100000</v>
      </c>
      <c r="J722" s="154" t="s">
        <v>5910</v>
      </c>
      <c r="K722" s="154" t="s">
        <v>5901</v>
      </c>
    </row>
    <row r="723" spans="1:11" ht="65.25" customHeight="1">
      <c r="A723" s="152">
        <v>722</v>
      </c>
      <c r="B723" s="156">
        <v>45296</v>
      </c>
      <c r="C723" s="157" t="s">
        <v>4178</v>
      </c>
      <c r="D723" s="157" t="s">
        <v>2824</v>
      </c>
      <c r="E723" s="157" t="s">
        <v>6990</v>
      </c>
      <c r="F723" s="156">
        <v>45313</v>
      </c>
      <c r="G723" s="156">
        <v>44880</v>
      </c>
      <c r="H723" s="158">
        <v>3000000</v>
      </c>
      <c r="I723" s="158">
        <v>4000000</v>
      </c>
      <c r="J723" s="157" t="s">
        <v>4557</v>
      </c>
      <c r="K723" s="157" t="s">
        <v>5901</v>
      </c>
    </row>
    <row r="724" spans="1:11" ht="65.25" customHeight="1">
      <c r="A724" s="152">
        <v>723</v>
      </c>
      <c r="B724" s="153">
        <v>45296</v>
      </c>
      <c r="C724" s="154" t="s">
        <v>4178</v>
      </c>
      <c r="D724" s="154" t="s">
        <v>182</v>
      </c>
      <c r="E724" s="154" t="s">
        <v>6991</v>
      </c>
      <c r="F724" s="153">
        <v>45313</v>
      </c>
      <c r="G724" s="153">
        <v>45245</v>
      </c>
      <c r="H724" s="155">
        <v>2000000</v>
      </c>
      <c r="I724" s="155">
        <v>3000000</v>
      </c>
      <c r="J724" s="154" t="s">
        <v>4557</v>
      </c>
      <c r="K724" s="154" t="s">
        <v>5901</v>
      </c>
    </row>
    <row r="725" spans="1:11" ht="65.25" customHeight="1">
      <c r="A725" s="152">
        <v>724</v>
      </c>
      <c r="B725" s="156">
        <v>45300</v>
      </c>
      <c r="C725" s="157" t="s">
        <v>3562</v>
      </c>
      <c r="D725" s="157" t="s">
        <v>192</v>
      </c>
      <c r="E725" s="157" t="s">
        <v>180</v>
      </c>
      <c r="F725" s="156">
        <v>45315</v>
      </c>
      <c r="G725" s="156">
        <v>45299</v>
      </c>
      <c r="H725" s="158">
        <v>600000</v>
      </c>
      <c r="I725" s="158">
        <v>600000</v>
      </c>
      <c r="J725" s="157" t="s">
        <v>5910</v>
      </c>
      <c r="K725" s="157" t="s">
        <v>5901</v>
      </c>
    </row>
    <row r="726" spans="1:11" ht="65.25" customHeight="1">
      <c r="A726" s="152">
        <v>725</v>
      </c>
      <c r="B726" s="153">
        <v>45300</v>
      </c>
      <c r="C726" s="154" t="s">
        <v>3562</v>
      </c>
      <c r="D726" s="154" t="s">
        <v>221</v>
      </c>
      <c r="E726" s="154" t="s">
        <v>5043</v>
      </c>
      <c r="F726" s="153">
        <v>45315</v>
      </c>
      <c r="G726" s="153">
        <v>45313</v>
      </c>
      <c r="H726" s="155">
        <v>310000</v>
      </c>
      <c r="I726" s="155">
        <v>310000</v>
      </c>
      <c r="J726" s="154" t="s">
        <v>5910</v>
      </c>
      <c r="K726" s="154" t="s">
        <v>5901</v>
      </c>
    </row>
    <row r="727" spans="1:11" ht="65.25" customHeight="1">
      <c r="A727" s="152">
        <v>726</v>
      </c>
      <c r="B727" s="156">
        <v>45300</v>
      </c>
      <c r="C727" s="157" t="s">
        <v>3562</v>
      </c>
      <c r="D727" s="157" t="s">
        <v>3634</v>
      </c>
      <c r="E727" s="157" t="s">
        <v>4981</v>
      </c>
      <c r="F727" s="156">
        <v>45315</v>
      </c>
      <c r="G727" s="156">
        <v>45307</v>
      </c>
      <c r="H727" s="158">
        <v>80000</v>
      </c>
      <c r="I727" s="158">
        <v>80000</v>
      </c>
      <c r="J727" s="157" t="s">
        <v>4557</v>
      </c>
      <c r="K727" s="157" t="s">
        <v>5901</v>
      </c>
    </row>
    <row r="728" spans="1:11" ht="65.25" customHeight="1">
      <c r="A728" s="152">
        <v>727</v>
      </c>
      <c r="B728" s="153">
        <v>45300</v>
      </c>
      <c r="C728" s="154" t="s">
        <v>3562</v>
      </c>
      <c r="D728" s="154" t="s">
        <v>4604</v>
      </c>
      <c r="E728" s="154" t="s">
        <v>6992</v>
      </c>
      <c r="F728" s="153">
        <v>45315</v>
      </c>
      <c r="G728" s="153">
        <v>45309</v>
      </c>
      <c r="H728" s="155">
        <v>25000</v>
      </c>
      <c r="I728" s="155">
        <v>250000000</v>
      </c>
      <c r="J728" s="154" t="s">
        <v>4557</v>
      </c>
      <c r="K728" s="154" t="s">
        <v>5901</v>
      </c>
    </row>
    <row r="729" spans="1:11" ht="65.25" customHeight="1">
      <c r="A729" s="152">
        <v>728</v>
      </c>
      <c r="B729" s="156">
        <v>45300</v>
      </c>
      <c r="C729" s="157" t="s">
        <v>3562</v>
      </c>
      <c r="D729" s="157" t="s">
        <v>6038</v>
      </c>
      <c r="E729" s="157" t="s">
        <v>6668</v>
      </c>
      <c r="F729" s="156">
        <v>45316</v>
      </c>
      <c r="G729" s="156">
        <v>45309</v>
      </c>
      <c r="H729" s="158">
        <v>30000</v>
      </c>
      <c r="I729" s="158">
        <v>30000</v>
      </c>
      <c r="J729" s="157" t="s">
        <v>4557</v>
      </c>
      <c r="K729" s="157" t="s">
        <v>5901</v>
      </c>
    </row>
    <row r="730" spans="1:11" ht="65.25" customHeight="1">
      <c r="A730" s="152">
        <v>729</v>
      </c>
      <c r="B730" s="153">
        <v>45300</v>
      </c>
      <c r="C730" s="154" t="s">
        <v>3562</v>
      </c>
      <c r="D730" s="154" t="s">
        <v>3604</v>
      </c>
      <c r="E730" s="154" t="s">
        <v>6668</v>
      </c>
      <c r="F730" s="153">
        <v>45316</v>
      </c>
      <c r="G730" s="153">
        <v>45309</v>
      </c>
      <c r="H730" s="155">
        <v>35000</v>
      </c>
      <c r="I730" s="155">
        <v>35000</v>
      </c>
      <c r="J730" s="154" t="s">
        <v>4557</v>
      </c>
      <c r="K730" s="154" t="s">
        <v>5901</v>
      </c>
    </row>
    <row r="731" spans="1:11" ht="65.25" customHeight="1">
      <c r="A731" s="152">
        <v>730</v>
      </c>
      <c r="B731" s="156">
        <v>45300</v>
      </c>
      <c r="C731" s="157" t="s">
        <v>3562</v>
      </c>
      <c r="D731" s="157" t="s">
        <v>1831</v>
      </c>
      <c r="E731" s="157" t="s">
        <v>6993</v>
      </c>
      <c r="F731" s="156">
        <v>45316</v>
      </c>
      <c r="G731" s="156">
        <v>45310</v>
      </c>
      <c r="H731" s="158">
        <v>50000</v>
      </c>
      <c r="I731" s="158">
        <v>50000</v>
      </c>
      <c r="J731" s="157" t="s">
        <v>5910</v>
      </c>
      <c r="K731" s="157" t="s">
        <v>5901</v>
      </c>
    </row>
    <row r="732" spans="1:11" ht="65.25" customHeight="1">
      <c r="A732" s="152">
        <v>731</v>
      </c>
      <c r="B732" s="153">
        <v>45300</v>
      </c>
      <c r="C732" s="154" t="s">
        <v>3562</v>
      </c>
      <c r="D732" s="154" t="s">
        <v>1329</v>
      </c>
      <c r="E732" s="154" t="s">
        <v>1150</v>
      </c>
      <c r="F732" s="153">
        <v>45316</v>
      </c>
      <c r="G732" s="153">
        <v>45303</v>
      </c>
      <c r="H732" s="155">
        <v>70000</v>
      </c>
      <c r="I732" s="155">
        <v>70000</v>
      </c>
      <c r="J732" s="154" t="s">
        <v>5910</v>
      </c>
      <c r="K732" s="154" t="s">
        <v>5901</v>
      </c>
    </row>
    <row r="733" spans="1:11" ht="65.25" customHeight="1">
      <c r="A733" s="152">
        <v>732</v>
      </c>
      <c r="B733" s="156">
        <v>45301</v>
      </c>
      <c r="C733" s="157" t="s">
        <v>1198</v>
      </c>
      <c r="D733" s="157" t="s">
        <v>6994</v>
      </c>
      <c r="E733" s="157" t="s">
        <v>6995</v>
      </c>
      <c r="F733" s="156">
        <v>45316</v>
      </c>
      <c r="G733" s="156">
        <v>45317</v>
      </c>
      <c r="H733" s="158">
        <v>50000</v>
      </c>
      <c r="I733" s="158">
        <v>65000</v>
      </c>
      <c r="J733" s="157" t="s">
        <v>4557</v>
      </c>
      <c r="K733" s="157" t="s">
        <v>5901</v>
      </c>
    </row>
    <row r="734" spans="1:11" ht="65.25" customHeight="1">
      <c r="A734" s="152">
        <v>733</v>
      </c>
      <c r="B734" s="153">
        <v>45301</v>
      </c>
      <c r="C734" s="154" t="s">
        <v>583</v>
      </c>
      <c r="D734" s="154" t="s">
        <v>660</v>
      </c>
      <c r="E734" s="154" t="s">
        <v>687</v>
      </c>
      <c r="F734" s="153">
        <v>45316</v>
      </c>
      <c r="G734" s="153">
        <v>45317</v>
      </c>
      <c r="H734" s="155">
        <v>55556.04</v>
      </c>
      <c r="I734" s="155">
        <v>57000</v>
      </c>
      <c r="J734" s="154" t="s">
        <v>5902</v>
      </c>
      <c r="K734" s="154" t="s">
        <v>5901</v>
      </c>
    </row>
    <row r="735" spans="1:11" ht="65.25" customHeight="1">
      <c r="A735" s="152">
        <v>734</v>
      </c>
      <c r="B735" s="156">
        <v>45302</v>
      </c>
      <c r="C735" s="157" t="s">
        <v>1031</v>
      </c>
      <c r="D735" s="157" t="s">
        <v>1234</v>
      </c>
      <c r="E735" s="157" t="s">
        <v>6996</v>
      </c>
      <c r="F735" s="156">
        <v>45317</v>
      </c>
      <c r="G735" s="156">
        <v>45065</v>
      </c>
      <c r="H735" s="158">
        <v>25000</v>
      </c>
      <c r="I735" s="158">
        <v>26000</v>
      </c>
      <c r="J735" s="157" t="s">
        <v>5900</v>
      </c>
      <c r="K735" s="157" t="s">
        <v>5901</v>
      </c>
    </row>
    <row r="736" spans="1:11" ht="65.25" customHeight="1">
      <c r="A736" s="152">
        <v>735</v>
      </c>
      <c r="B736" s="153">
        <v>45302</v>
      </c>
      <c r="C736" s="154" t="s">
        <v>1198</v>
      </c>
      <c r="D736" s="154" t="s">
        <v>123</v>
      </c>
      <c r="E736" s="154" t="s">
        <v>6997</v>
      </c>
      <c r="F736" s="153">
        <v>45317</v>
      </c>
      <c r="G736" s="153">
        <v>45200</v>
      </c>
      <c r="H736" s="155">
        <v>650000</v>
      </c>
      <c r="I736" s="155">
        <v>700000</v>
      </c>
      <c r="J736" s="154" t="s">
        <v>5921</v>
      </c>
      <c r="K736" s="154" t="s">
        <v>5901</v>
      </c>
    </row>
    <row r="737" spans="1:11" ht="65.25" customHeight="1">
      <c r="A737" s="152">
        <v>736</v>
      </c>
      <c r="B737" s="156">
        <v>45302</v>
      </c>
      <c r="C737" s="157" t="s">
        <v>1890</v>
      </c>
      <c r="D737" s="157" t="s">
        <v>6998</v>
      </c>
      <c r="E737" s="157" t="s">
        <v>6999</v>
      </c>
      <c r="F737" s="156">
        <v>45317</v>
      </c>
      <c r="G737" s="156">
        <v>45317</v>
      </c>
      <c r="H737" s="158">
        <v>54560</v>
      </c>
      <c r="I737" s="158">
        <v>65000</v>
      </c>
      <c r="J737" s="157" t="s">
        <v>5902</v>
      </c>
      <c r="K737" s="157" t="s">
        <v>5901</v>
      </c>
    </row>
    <row r="738" spans="1:11" ht="65.25" customHeight="1">
      <c r="A738" s="152">
        <v>737</v>
      </c>
      <c r="B738" s="153">
        <v>45302</v>
      </c>
      <c r="C738" s="154" t="s">
        <v>1890</v>
      </c>
      <c r="D738" s="154" t="s">
        <v>4666</v>
      </c>
      <c r="E738" s="154" t="s">
        <v>7000</v>
      </c>
      <c r="F738" s="153">
        <v>45317</v>
      </c>
      <c r="G738" s="153">
        <v>45320</v>
      </c>
      <c r="H738" s="155">
        <v>140000</v>
      </c>
      <c r="I738" s="155">
        <v>140000</v>
      </c>
      <c r="J738" s="154" t="s">
        <v>4557</v>
      </c>
      <c r="K738" s="154" t="s">
        <v>5901</v>
      </c>
    </row>
    <row r="739" spans="1:11" ht="65.25" customHeight="1">
      <c r="A739" s="152">
        <v>738</v>
      </c>
      <c r="B739" s="156">
        <v>45303</v>
      </c>
      <c r="C739" s="157" t="s">
        <v>3562</v>
      </c>
      <c r="D739" s="157" t="s">
        <v>7001</v>
      </c>
      <c r="E739" s="157" t="s">
        <v>7002</v>
      </c>
      <c r="F739" s="156">
        <v>45320</v>
      </c>
      <c r="G739" s="156">
        <v>45321</v>
      </c>
      <c r="H739" s="158">
        <v>247089</v>
      </c>
      <c r="I739" s="158">
        <v>300000</v>
      </c>
      <c r="J739" s="157" t="s">
        <v>4557</v>
      </c>
      <c r="K739" s="157" t="s">
        <v>5901</v>
      </c>
    </row>
    <row r="740" spans="1:11" ht="65.25" customHeight="1">
      <c r="A740" s="152">
        <v>739</v>
      </c>
      <c r="B740" s="153">
        <v>45303</v>
      </c>
      <c r="C740" s="154" t="s">
        <v>1890</v>
      </c>
      <c r="D740" s="154" t="s">
        <v>366</v>
      </c>
      <c r="E740" s="154" t="s">
        <v>7003</v>
      </c>
      <c r="F740" s="153">
        <v>45320</v>
      </c>
      <c r="G740" s="153">
        <v>45321</v>
      </c>
      <c r="H740" s="155">
        <v>171000</v>
      </c>
      <c r="I740" s="155">
        <v>171000</v>
      </c>
      <c r="J740" s="154" t="s">
        <v>5910</v>
      </c>
      <c r="K740" s="154" t="s">
        <v>5901</v>
      </c>
    </row>
    <row r="741" spans="1:11" ht="65.25" customHeight="1">
      <c r="A741" s="152">
        <v>740</v>
      </c>
      <c r="B741" s="156">
        <v>45307</v>
      </c>
      <c r="C741" s="157" t="s">
        <v>1535</v>
      </c>
      <c r="D741" s="157" t="s">
        <v>7004</v>
      </c>
      <c r="E741" s="157" t="s">
        <v>7005</v>
      </c>
      <c r="F741" s="156">
        <v>45321</v>
      </c>
      <c r="G741" s="156">
        <v>45201</v>
      </c>
      <c r="H741" s="158">
        <v>25000</v>
      </c>
      <c r="I741" s="158">
        <v>100000</v>
      </c>
      <c r="J741" s="157" t="s">
        <v>5900</v>
      </c>
      <c r="K741" s="157" t="s">
        <v>5901</v>
      </c>
    </row>
    <row r="742" spans="1:11" ht="65.25" customHeight="1">
      <c r="A742" s="152">
        <v>741</v>
      </c>
      <c r="B742" s="153">
        <v>45307</v>
      </c>
      <c r="C742" s="154" t="s">
        <v>2703</v>
      </c>
      <c r="D742" s="154" t="s">
        <v>7006</v>
      </c>
      <c r="E742" s="154" t="s">
        <v>7007</v>
      </c>
      <c r="F742" s="153">
        <v>45321</v>
      </c>
      <c r="G742" s="153">
        <v>45321</v>
      </c>
      <c r="H742" s="155">
        <v>28360</v>
      </c>
      <c r="I742" s="155">
        <v>28360</v>
      </c>
      <c r="J742" s="154" t="s">
        <v>4557</v>
      </c>
      <c r="K742" s="154" t="s">
        <v>5901</v>
      </c>
    </row>
    <row r="743" spans="1:11" ht="65.25" customHeight="1">
      <c r="A743" s="152">
        <v>742</v>
      </c>
      <c r="B743" s="156">
        <v>45314</v>
      </c>
      <c r="C743" s="157" t="s">
        <v>1535</v>
      </c>
      <c r="D743" s="157" t="s">
        <v>1588</v>
      </c>
      <c r="E743" s="157" t="s">
        <v>5543</v>
      </c>
      <c r="F743" s="156">
        <v>45328</v>
      </c>
      <c r="G743" s="156">
        <v>45329</v>
      </c>
      <c r="H743" s="158">
        <v>35000</v>
      </c>
      <c r="I743" s="158">
        <v>55000</v>
      </c>
      <c r="J743" s="157" t="s">
        <v>4557</v>
      </c>
      <c r="K743" s="157" t="s">
        <v>5901</v>
      </c>
    </row>
    <row r="744" spans="1:11" ht="65.25" customHeight="1">
      <c r="A744" s="152">
        <v>743</v>
      </c>
      <c r="B744" s="153">
        <v>45314</v>
      </c>
      <c r="C744" s="154" t="s">
        <v>2703</v>
      </c>
      <c r="D744" s="154" t="s">
        <v>7008</v>
      </c>
      <c r="E744" s="154" t="s">
        <v>7009</v>
      </c>
      <c r="F744" s="153">
        <v>45328</v>
      </c>
      <c r="G744" s="153">
        <v>45328</v>
      </c>
      <c r="H744" s="155">
        <v>155558.39999999999</v>
      </c>
      <c r="I744" s="155">
        <v>155558.39999999999</v>
      </c>
      <c r="J744" s="154" t="s">
        <v>4557</v>
      </c>
      <c r="K744" s="154" t="s">
        <v>5901</v>
      </c>
    </row>
    <row r="745" spans="1:11" ht="65.25" customHeight="1">
      <c r="A745" s="152">
        <v>744</v>
      </c>
      <c r="B745" s="156">
        <v>45315</v>
      </c>
      <c r="C745" s="157" t="s">
        <v>3975</v>
      </c>
      <c r="D745" s="157" t="s">
        <v>2001</v>
      </c>
      <c r="E745" s="157" t="s">
        <v>5737</v>
      </c>
      <c r="F745" s="156">
        <v>45330</v>
      </c>
      <c r="G745" s="156">
        <v>45330</v>
      </c>
      <c r="H745" s="158">
        <v>32000</v>
      </c>
      <c r="I745" s="158">
        <v>44000</v>
      </c>
      <c r="J745" s="157" t="s">
        <v>4557</v>
      </c>
      <c r="K745" s="157" t="s">
        <v>5901</v>
      </c>
    </row>
    <row r="746" spans="1:11" ht="65.25" customHeight="1">
      <c r="A746" s="152">
        <v>745</v>
      </c>
      <c r="B746" s="153">
        <v>45316</v>
      </c>
      <c r="C746" s="154" t="s">
        <v>387</v>
      </c>
      <c r="D746" s="154" t="s">
        <v>956</v>
      </c>
      <c r="E746" s="154" t="s">
        <v>120</v>
      </c>
      <c r="F746" s="153">
        <v>45330</v>
      </c>
      <c r="G746" s="153">
        <v>45323</v>
      </c>
      <c r="H746" s="155">
        <v>25000</v>
      </c>
      <c r="I746" s="155">
        <v>65000</v>
      </c>
      <c r="J746" s="154" t="s">
        <v>4557</v>
      </c>
      <c r="K746" s="154" t="s">
        <v>5901</v>
      </c>
    </row>
    <row r="747" spans="1:11" ht="65.25" customHeight="1">
      <c r="A747" s="152">
        <v>746</v>
      </c>
      <c r="B747" s="156">
        <v>45316</v>
      </c>
      <c r="C747" s="157" t="s">
        <v>2703</v>
      </c>
      <c r="D747" s="157" t="s">
        <v>1343</v>
      </c>
      <c r="E747" s="157" t="s">
        <v>6842</v>
      </c>
      <c r="F747" s="156">
        <v>45330</v>
      </c>
      <c r="G747" s="156">
        <v>45334</v>
      </c>
      <c r="H747" s="158">
        <v>25000</v>
      </c>
      <c r="I747" s="158">
        <v>25000</v>
      </c>
      <c r="J747" s="157" t="s">
        <v>5902</v>
      </c>
      <c r="K747" s="157" t="s">
        <v>5901</v>
      </c>
    </row>
    <row r="748" spans="1:11" ht="65.25" customHeight="1">
      <c r="A748" s="152">
        <v>747</v>
      </c>
      <c r="B748" s="153">
        <v>45317</v>
      </c>
      <c r="C748" s="154" t="s">
        <v>1890</v>
      </c>
      <c r="D748" s="154" t="s">
        <v>2192</v>
      </c>
      <c r="E748" s="154" t="s">
        <v>7010</v>
      </c>
      <c r="F748" s="153">
        <v>45331</v>
      </c>
      <c r="G748" s="153">
        <v>45334</v>
      </c>
      <c r="H748" s="155">
        <v>300000</v>
      </c>
      <c r="I748" s="155">
        <v>300000</v>
      </c>
      <c r="J748" s="154" t="s">
        <v>5910</v>
      </c>
      <c r="K748" s="154" t="s">
        <v>5901</v>
      </c>
    </row>
    <row r="749" spans="1:11" ht="65.25" customHeight="1">
      <c r="A749" s="152">
        <v>748</v>
      </c>
      <c r="B749" s="156">
        <v>45317</v>
      </c>
      <c r="C749" s="157" t="s">
        <v>1890</v>
      </c>
      <c r="D749" s="157" t="s">
        <v>2208</v>
      </c>
      <c r="E749" s="157" t="s">
        <v>7011</v>
      </c>
      <c r="F749" s="156">
        <v>45331</v>
      </c>
      <c r="G749" s="156">
        <v>45334</v>
      </c>
      <c r="H749" s="158">
        <v>100000</v>
      </c>
      <c r="I749" s="158">
        <v>100000</v>
      </c>
      <c r="J749" s="157" t="s">
        <v>5902</v>
      </c>
      <c r="K749" s="157" t="s">
        <v>5901</v>
      </c>
    </row>
    <row r="750" spans="1:11" ht="65.25" customHeight="1">
      <c r="A750" s="152">
        <v>749</v>
      </c>
      <c r="B750" s="153">
        <v>45321</v>
      </c>
      <c r="C750" s="154" t="s">
        <v>3562</v>
      </c>
      <c r="D750" s="154" t="s">
        <v>7012</v>
      </c>
      <c r="E750" s="154" t="s">
        <v>7013</v>
      </c>
      <c r="F750" s="153">
        <v>45336</v>
      </c>
      <c r="G750" s="153">
        <v>45108</v>
      </c>
      <c r="H750" s="155">
        <v>28000</v>
      </c>
      <c r="I750" s="155">
        <v>28000</v>
      </c>
      <c r="J750" s="154" t="s">
        <v>5900</v>
      </c>
      <c r="K750" s="154" t="s">
        <v>5901</v>
      </c>
    </row>
    <row r="751" spans="1:11" ht="65.25" customHeight="1">
      <c r="A751" s="152">
        <v>750</v>
      </c>
      <c r="B751" s="156">
        <v>45322</v>
      </c>
      <c r="C751" s="157" t="s">
        <v>3798</v>
      </c>
      <c r="D751" s="157" t="s">
        <v>1343</v>
      </c>
      <c r="E751" s="157" t="s">
        <v>7014</v>
      </c>
      <c r="F751" s="156">
        <v>45336</v>
      </c>
      <c r="G751" s="156">
        <v>45313</v>
      </c>
      <c r="H751" s="158">
        <v>29300</v>
      </c>
      <c r="I751" s="158">
        <v>51590</v>
      </c>
      <c r="J751" s="157" t="s">
        <v>5902</v>
      </c>
      <c r="K751" s="157" t="s">
        <v>5901</v>
      </c>
    </row>
    <row r="752" spans="1:11" ht="65.25" customHeight="1">
      <c r="A752" s="152">
        <v>751</v>
      </c>
      <c r="B752" s="153">
        <v>45322</v>
      </c>
      <c r="C752" s="154" t="s">
        <v>2703</v>
      </c>
      <c r="D752" s="154" t="s">
        <v>7015</v>
      </c>
      <c r="E752" s="154" t="s">
        <v>7016</v>
      </c>
      <c r="F752" s="153">
        <v>45336</v>
      </c>
      <c r="G752" s="153">
        <v>45336</v>
      </c>
      <c r="H752" s="155">
        <v>150000</v>
      </c>
      <c r="I752" s="155">
        <v>150000</v>
      </c>
      <c r="J752" s="154" t="s">
        <v>4557</v>
      </c>
      <c r="K752" s="154" t="s">
        <v>5901</v>
      </c>
    </row>
    <row r="753" spans="1:11" ht="65.25" customHeight="1">
      <c r="A753" s="152">
        <v>752</v>
      </c>
      <c r="B753" s="156">
        <v>45322</v>
      </c>
      <c r="C753" s="157" t="s">
        <v>2334</v>
      </c>
      <c r="D753" s="157" t="s">
        <v>2381</v>
      </c>
      <c r="E753" s="157" t="s">
        <v>7017</v>
      </c>
      <c r="F753" s="156">
        <v>45336</v>
      </c>
      <c r="G753" s="156">
        <v>45337</v>
      </c>
      <c r="H753" s="158">
        <v>25000</v>
      </c>
      <c r="I753" s="158">
        <v>25001</v>
      </c>
      <c r="J753" s="157" t="s">
        <v>5917</v>
      </c>
      <c r="K753" s="157" t="s">
        <v>5901</v>
      </c>
    </row>
    <row r="754" spans="1:11" ht="65.25" customHeight="1">
      <c r="A754" s="152">
        <v>753</v>
      </c>
      <c r="B754" s="153">
        <v>45322</v>
      </c>
      <c r="C754" s="154" t="s">
        <v>2703</v>
      </c>
      <c r="D754" s="154" t="s">
        <v>6206</v>
      </c>
      <c r="E754" s="154" t="s">
        <v>7016</v>
      </c>
      <c r="F754" s="153">
        <v>45337</v>
      </c>
      <c r="G754" s="153">
        <v>45336</v>
      </c>
      <c r="H754" s="155">
        <v>150000</v>
      </c>
      <c r="I754" s="155">
        <v>150000</v>
      </c>
      <c r="J754" s="154" t="s">
        <v>4557</v>
      </c>
      <c r="K754" s="154" t="s">
        <v>5901</v>
      </c>
    </row>
    <row r="755" spans="1:11" ht="65.25" customHeight="1">
      <c r="A755" s="152">
        <v>754</v>
      </c>
      <c r="B755" s="156">
        <v>45322</v>
      </c>
      <c r="C755" s="157" t="s">
        <v>2703</v>
      </c>
      <c r="D755" s="157" t="s">
        <v>5415</v>
      </c>
      <c r="E755" s="157" t="s">
        <v>7016</v>
      </c>
      <c r="F755" s="156">
        <v>45337</v>
      </c>
      <c r="G755" s="156">
        <v>45336</v>
      </c>
      <c r="H755" s="158">
        <v>150000</v>
      </c>
      <c r="I755" s="158">
        <v>150000</v>
      </c>
      <c r="J755" s="157" t="s">
        <v>4557</v>
      </c>
      <c r="K755" s="157" t="s">
        <v>5901</v>
      </c>
    </row>
    <row r="756" spans="1:11" ht="65.25" customHeight="1">
      <c r="A756" s="152">
        <v>755</v>
      </c>
      <c r="B756" s="153">
        <v>45323</v>
      </c>
      <c r="C756" s="154" t="s">
        <v>3453</v>
      </c>
      <c r="D756" s="154" t="s">
        <v>908</v>
      </c>
      <c r="E756" s="154" t="s">
        <v>7018</v>
      </c>
      <c r="F756" s="153">
        <v>45337</v>
      </c>
      <c r="G756" s="153">
        <v>45338</v>
      </c>
      <c r="H756" s="155">
        <v>50000</v>
      </c>
      <c r="I756" s="155">
        <v>80000</v>
      </c>
      <c r="J756" s="154" t="s">
        <v>5921</v>
      </c>
      <c r="K756" s="154" t="s">
        <v>5901</v>
      </c>
    </row>
    <row r="757" spans="1:11" ht="65.25" customHeight="1">
      <c r="A757" s="152">
        <v>756</v>
      </c>
      <c r="B757" s="156">
        <v>45323</v>
      </c>
      <c r="C757" s="157" t="s">
        <v>3975</v>
      </c>
      <c r="D757" s="157" t="s">
        <v>849</v>
      </c>
      <c r="E757" s="157" t="s">
        <v>7019</v>
      </c>
      <c r="F757" s="156">
        <v>45337</v>
      </c>
      <c r="G757" s="156">
        <v>45338</v>
      </c>
      <c r="H757" s="158">
        <v>31000</v>
      </c>
      <c r="I757" s="158">
        <v>62000</v>
      </c>
      <c r="J757" s="157" t="s">
        <v>4557</v>
      </c>
      <c r="K757" s="157" t="s">
        <v>5901</v>
      </c>
    </row>
    <row r="758" spans="1:11" ht="65.25" customHeight="1">
      <c r="A758" s="152">
        <v>757</v>
      </c>
      <c r="B758" s="153">
        <v>45324</v>
      </c>
      <c r="C758" s="154" t="s">
        <v>2703</v>
      </c>
      <c r="D758" s="154" t="s">
        <v>5769</v>
      </c>
      <c r="E758" s="154" t="s">
        <v>2837</v>
      </c>
      <c r="F758" s="153">
        <v>45338</v>
      </c>
      <c r="G758" s="153">
        <v>45347</v>
      </c>
      <c r="H758" s="155">
        <v>50000</v>
      </c>
      <c r="I758" s="155">
        <v>50000</v>
      </c>
      <c r="J758" s="154" t="s">
        <v>5910</v>
      </c>
      <c r="K758" s="154" t="s">
        <v>5901</v>
      </c>
    </row>
    <row r="759" spans="1:11" ht="65.25" customHeight="1">
      <c r="A759" s="152">
        <v>758</v>
      </c>
      <c r="B759" s="156">
        <v>45324</v>
      </c>
      <c r="C759" s="157" t="s">
        <v>1276</v>
      </c>
      <c r="D759" s="157" t="s">
        <v>5753</v>
      </c>
      <c r="E759" s="157" t="s">
        <v>6065</v>
      </c>
      <c r="F759" s="156">
        <v>45338</v>
      </c>
      <c r="G759" s="156">
        <v>45342</v>
      </c>
      <c r="H759" s="158">
        <v>25000</v>
      </c>
      <c r="I759" s="158">
        <v>40000</v>
      </c>
      <c r="J759" s="157" t="s">
        <v>5910</v>
      </c>
      <c r="K759" s="157" t="s">
        <v>5901</v>
      </c>
    </row>
    <row r="760" spans="1:11" ht="65.25" customHeight="1">
      <c r="A760" s="152">
        <v>759</v>
      </c>
      <c r="B760" s="153">
        <v>45327</v>
      </c>
      <c r="C760" s="154" t="s">
        <v>1198</v>
      </c>
      <c r="D760" s="154" t="s">
        <v>7020</v>
      </c>
      <c r="E760" s="154" t="s">
        <v>7021</v>
      </c>
      <c r="F760" s="153">
        <v>45342</v>
      </c>
      <c r="G760" s="153">
        <v>45343</v>
      </c>
      <c r="H760" s="155">
        <v>27000</v>
      </c>
      <c r="I760" s="155">
        <v>35000</v>
      </c>
      <c r="J760" s="154" t="s">
        <v>4557</v>
      </c>
      <c r="K760" s="154" t="s">
        <v>5901</v>
      </c>
    </row>
    <row r="761" spans="1:11" ht="65.25" customHeight="1">
      <c r="A761" s="152">
        <v>760</v>
      </c>
      <c r="B761" s="156">
        <v>45327</v>
      </c>
      <c r="C761" s="157" t="s">
        <v>194</v>
      </c>
      <c r="D761" s="157" t="s">
        <v>213</v>
      </c>
      <c r="E761" s="157" t="s">
        <v>205</v>
      </c>
      <c r="F761" s="156">
        <v>45342</v>
      </c>
      <c r="G761" s="156">
        <v>45413</v>
      </c>
      <c r="H761" s="158">
        <v>62387.78</v>
      </c>
      <c r="I761" s="158">
        <v>65000</v>
      </c>
      <c r="J761" s="157" t="s">
        <v>5902</v>
      </c>
      <c r="K761" s="157" t="s">
        <v>5901</v>
      </c>
    </row>
    <row r="762" spans="1:11" ht="65.25" customHeight="1">
      <c r="A762" s="152">
        <v>761</v>
      </c>
      <c r="B762" s="153">
        <v>45328</v>
      </c>
      <c r="C762" s="154" t="s">
        <v>1890</v>
      </c>
      <c r="D762" s="154" t="s">
        <v>2001</v>
      </c>
      <c r="E762" s="154" t="s">
        <v>7022</v>
      </c>
      <c r="F762" s="153">
        <v>45343</v>
      </c>
      <c r="G762" s="153">
        <v>45343</v>
      </c>
      <c r="H762" s="155">
        <v>215175</v>
      </c>
      <c r="I762" s="155">
        <v>250000</v>
      </c>
      <c r="J762" s="154" t="s">
        <v>5902</v>
      </c>
      <c r="K762" s="154" t="s">
        <v>5901</v>
      </c>
    </row>
    <row r="763" spans="1:11" ht="65.25" customHeight="1">
      <c r="A763" s="152">
        <v>762</v>
      </c>
      <c r="B763" s="156">
        <v>45328</v>
      </c>
      <c r="C763" s="157" t="s">
        <v>1890</v>
      </c>
      <c r="D763" s="157" t="s">
        <v>2017</v>
      </c>
      <c r="E763" s="157" t="s">
        <v>7023</v>
      </c>
      <c r="F763" s="156">
        <v>45343</v>
      </c>
      <c r="G763" s="156">
        <v>45357</v>
      </c>
      <c r="H763" s="158">
        <v>100000</v>
      </c>
      <c r="I763" s="158">
        <v>100000</v>
      </c>
      <c r="J763" s="157" t="s">
        <v>5910</v>
      </c>
      <c r="K763" s="157" t="s">
        <v>5901</v>
      </c>
    </row>
    <row r="764" spans="1:11" ht="65.25" customHeight="1">
      <c r="A764" s="152">
        <v>763</v>
      </c>
      <c r="B764" s="153">
        <v>45329</v>
      </c>
      <c r="C764" s="154" t="s">
        <v>194</v>
      </c>
      <c r="D764" s="154" t="s">
        <v>6317</v>
      </c>
      <c r="E764" s="154" t="s">
        <v>3830</v>
      </c>
      <c r="F764" s="153">
        <v>45344</v>
      </c>
      <c r="G764" s="153">
        <v>45327</v>
      </c>
      <c r="H764" s="155">
        <v>82428</v>
      </c>
      <c r="I764" s="155">
        <v>85000</v>
      </c>
      <c r="J764" s="154" t="s">
        <v>4557</v>
      </c>
      <c r="K764" s="154" t="s">
        <v>5901</v>
      </c>
    </row>
    <row r="765" spans="1:11" ht="65.25" customHeight="1">
      <c r="A765" s="152">
        <v>764</v>
      </c>
      <c r="B765" s="156">
        <v>45329</v>
      </c>
      <c r="C765" s="157" t="s">
        <v>2703</v>
      </c>
      <c r="D765" s="157" t="s">
        <v>7024</v>
      </c>
      <c r="E765" s="157" t="s">
        <v>7025</v>
      </c>
      <c r="F765" s="156">
        <v>45344</v>
      </c>
      <c r="G765" s="156">
        <v>45344</v>
      </c>
      <c r="H765" s="158">
        <v>75000</v>
      </c>
      <c r="I765" s="158">
        <v>75000</v>
      </c>
      <c r="J765" s="157" t="s">
        <v>4557</v>
      </c>
      <c r="K765" s="157" t="s">
        <v>5901</v>
      </c>
    </row>
    <row r="766" spans="1:11" ht="65.25" customHeight="1">
      <c r="A766" s="152">
        <v>765</v>
      </c>
      <c r="B766" s="153">
        <v>45329</v>
      </c>
      <c r="C766" s="154" t="s">
        <v>194</v>
      </c>
      <c r="D766" s="154" t="s">
        <v>6882</v>
      </c>
      <c r="E766" s="154" t="s">
        <v>5988</v>
      </c>
      <c r="F766" s="153">
        <v>45344</v>
      </c>
      <c r="G766" s="153">
        <v>45339</v>
      </c>
      <c r="H766" s="155">
        <v>25000</v>
      </c>
      <c r="I766" s="155">
        <v>45000</v>
      </c>
      <c r="J766" s="154" t="s">
        <v>4557</v>
      </c>
      <c r="K766" s="154" t="s">
        <v>5901</v>
      </c>
    </row>
    <row r="767" spans="1:11" ht="65.25" customHeight="1">
      <c r="A767" s="152">
        <v>766</v>
      </c>
      <c r="B767" s="156">
        <v>45330</v>
      </c>
      <c r="C767" s="157" t="s">
        <v>194</v>
      </c>
      <c r="D767" s="157" t="s">
        <v>498</v>
      </c>
      <c r="E767" s="157" t="s">
        <v>6598</v>
      </c>
      <c r="F767" s="156">
        <v>45345</v>
      </c>
      <c r="G767" s="156">
        <v>45344</v>
      </c>
      <c r="H767" s="158">
        <v>39650</v>
      </c>
      <c r="I767" s="158">
        <v>45000</v>
      </c>
      <c r="J767" s="157" t="s">
        <v>5917</v>
      </c>
      <c r="K767" s="157" t="s">
        <v>5901</v>
      </c>
    </row>
    <row r="768" spans="1:11" ht="65.25" customHeight="1">
      <c r="A768" s="152">
        <v>767</v>
      </c>
      <c r="B768" s="153">
        <v>45330</v>
      </c>
      <c r="C768" s="154" t="s">
        <v>2703</v>
      </c>
      <c r="D768" s="154" t="s">
        <v>7026</v>
      </c>
      <c r="E768" s="154" t="s">
        <v>7027</v>
      </c>
      <c r="F768" s="153">
        <v>45345</v>
      </c>
      <c r="G768" s="153">
        <v>45345</v>
      </c>
      <c r="H768" s="155">
        <v>40000</v>
      </c>
      <c r="I768" s="155">
        <v>40000</v>
      </c>
      <c r="J768" s="154" t="s">
        <v>4557</v>
      </c>
      <c r="K768" s="154" t="s">
        <v>5901</v>
      </c>
    </row>
    <row r="769" spans="1:11" ht="65.25" customHeight="1">
      <c r="A769" s="152">
        <v>768</v>
      </c>
      <c r="B769" s="156">
        <v>45330</v>
      </c>
      <c r="C769" s="157" t="s">
        <v>2703</v>
      </c>
      <c r="D769" s="157" t="s">
        <v>7028</v>
      </c>
      <c r="E769" s="157" t="s">
        <v>7007</v>
      </c>
      <c r="F769" s="156">
        <v>45345</v>
      </c>
      <c r="G769" s="156">
        <v>45345</v>
      </c>
      <c r="H769" s="158">
        <v>40873</v>
      </c>
      <c r="I769" s="158">
        <v>40873</v>
      </c>
      <c r="J769" s="157" t="s">
        <v>4557</v>
      </c>
      <c r="K769" s="157" t="s">
        <v>5901</v>
      </c>
    </row>
    <row r="770" spans="1:11" ht="65.25" customHeight="1">
      <c r="A770" s="152">
        <v>769</v>
      </c>
      <c r="B770" s="153">
        <v>45330</v>
      </c>
      <c r="C770" s="154" t="s">
        <v>12</v>
      </c>
      <c r="D770" s="154" t="s">
        <v>7029</v>
      </c>
      <c r="E770" s="154" t="s">
        <v>7030</v>
      </c>
      <c r="F770" s="153">
        <v>45345</v>
      </c>
      <c r="G770" s="153">
        <v>45341</v>
      </c>
      <c r="H770" s="155">
        <v>120000</v>
      </c>
      <c r="I770" s="155">
        <v>170000</v>
      </c>
      <c r="J770" s="154" t="s">
        <v>4557</v>
      </c>
      <c r="K770" s="154" t="s">
        <v>5901</v>
      </c>
    </row>
    <row r="771" spans="1:11" ht="65.25" customHeight="1">
      <c r="A771" s="152">
        <v>770</v>
      </c>
      <c r="B771" s="156">
        <v>45331</v>
      </c>
      <c r="C771" s="157" t="s">
        <v>12</v>
      </c>
      <c r="D771" s="157" t="s">
        <v>7031</v>
      </c>
      <c r="E771" s="157" t="s">
        <v>7032</v>
      </c>
      <c r="F771" s="156">
        <v>45348</v>
      </c>
      <c r="G771" s="156">
        <v>45327</v>
      </c>
      <c r="H771" s="158">
        <v>78000</v>
      </c>
      <c r="I771" s="158">
        <v>100000</v>
      </c>
      <c r="J771" s="157" t="s">
        <v>4557</v>
      </c>
      <c r="K771" s="157" t="s">
        <v>5901</v>
      </c>
    </row>
    <row r="772" spans="1:11" ht="65.25" customHeight="1">
      <c r="A772" s="152">
        <v>771</v>
      </c>
      <c r="B772" s="153">
        <v>45334</v>
      </c>
      <c r="C772" s="154" t="s">
        <v>1086</v>
      </c>
      <c r="D772" s="154" t="s">
        <v>7033</v>
      </c>
      <c r="E772" s="154" t="s">
        <v>78</v>
      </c>
      <c r="F772" s="153">
        <v>45349</v>
      </c>
      <c r="G772" s="153">
        <v>45348</v>
      </c>
      <c r="H772" s="155">
        <v>187927.52</v>
      </c>
      <c r="I772" s="155">
        <v>200000</v>
      </c>
      <c r="J772" s="154" t="s">
        <v>4557</v>
      </c>
      <c r="K772" s="154" t="s">
        <v>5901</v>
      </c>
    </row>
    <row r="773" spans="1:11" ht="65.25" customHeight="1">
      <c r="A773" s="152">
        <v>772</v>
      </c>
      <c r="B773" s="156">
        <v>45334</v>
      </c>
      <c r="C773" s="157" t="s">
        <v>1086</v>
      </c>
      <c r="D773" s="157" t="s">
        <v>3800</v>
      </c>
      <c r="E773" s="157" t="s">
        <v>706</v>
      </c>
      <c r="F773" s="156">
        <v>45349</v>
      </c>
      <c r="G773" s="156">
        <v>45348</v>
      </c>
      <c r="H773" s="158">
        <v>45900</v>
      </c>
      <c r="I773" s="158">
        <v>60000</v>
      </c>
      <c r="J773" s="157" t="s">
        <v>4557</v>
      </c>
      <c r="K773" s="157" t="s">
        <v>5901</v>
      </c>
    </row>
    <row r="774" spans="1:11" ht="65.25" customHeight="1">
      <c r="A774" s="152">
        <v>773</v>
      </c>
      <c r="B774" s="153">
        <v>45334</v>
      </c>
      <c r="C774" s="154" t="s">
        <v>1086</v>
      </c>
      <c r="D774" s="154" t="s">
        <v>7034</v>
      </c>
      <c r="E774" s="154" t="s">
        <v>7035</v>
      </c>
      <c r="F774" s="153">
        <v>45349</v>
      </c>
      <c r="G774" s="153">
        <v>45348</v>
      </c>
      <c r="H774" s="155">
        <v>105000</v>
      </c>
      <c r="I774" s="155">
        <v>120000</v>
      </c>
      <c r="J774" s="154" t="s">
        <v>4557</v>
      </c>
      <c r="K774" s="154" t="s">
        <v>5901</v>
      </c>
    </row>
    <row r="775" spans="1:11" ht="65.25" customHeight="1">
      <c r="A775" s="152">
        <v>774</v>
      </c>
      <c r="B775" s="156">
        <v>45334</v>
      </c>
      <c r="C775" s="157" t="s">
        <v>1086</v>
      </c>
      <c r="D775" s="157" t="s">
        <v>7036</v>
      </c>
      <c r="E775" s="157" t="s">
        <v>7037</v>
      </c>
      <c r="F775" s="156">
        <v>45349</v>
      </c>
      <c r="G775" s="156">
        <v>45348</v>
      </c>
      <c r="H775" s="158">
        <v>40000</v>
      </c>
      <c r="I775" s="158">
        <v>60000</v>
      </c>
      <c r="J775" s="157" t="s">
        <v>4557</v>
      </c>
      <c r="K775" s="157" t="s">
        <v>5901</v>
      </c>
    </row>
    <row r="776" spans="1:11" ht="65.25" customHeight="1">
      <c r="A776" s="152">
        <v>775</v>
      </c>
      <c r="B776" s="153">
        <v>45337</v>
      </c>
      <c r="C776" s="154" t="s">
        <v>4038</v>
      </c>
      <c r="D776" s="154" t="s">
        <v>7038</v>
      </c>
      <c r="E776" s="154" t="s">
        <v>2558</v>
      </c>
      <c r="F776" s="153">
        <v>45352</v>
      </c>
      <c r="G776" s="153">
        <v>45352</v>
      </c>
      <c r="H776" s="155">
        <v>40742</v>
      </c>
      <c r="I776" s="155">
        <v>40742</v>
      </c>
      <c r="J776" s="154" t="s">
        <v>4557</v>
      </c>
      <c r="K776" s="154" t="s">
        <v>5901</v>
      </c>
    </row>
    <row r="777" spans="1:11" ht="65.25" customHeight="1">
      <c r="A777" s="152">
        <v>776</v>
      </c>
      <c r="B777" s="156">
        <v>45337</v>
      </c>
      <c r="C777" s="157" t="s">
        <v>231</v>
      </c>
      <c r="D777" s="157" t="s">
        <v>2667</v>
      </c>
      <c r="E777" s="157" t="s">
        <v>7039</v>
      </c>
      <c r="F777" s="156">
        <v>45355</v>
      </c>
      <c r="G777" s="156">
        <v>45352</v>
      </c>
      <c r="H777" s="158">
        <v>25000</v>
      </c>
      <c r="I777" s="158">
        <v>75000</v>
      </c>
      <c r="J777" s="157" t="s">
        <v>5921</v>
      </c>
      <c r="K777" s="157" t="s">
        <v>5901</v>
      </c>
    </row>
    <row r="778" spans="1:11" ht="65.25" customHeight="1">
      <c r="A778" s="152">
        <v>777</v>
      </c>
      <c r="B778" s="153">
        <v>45338</v>
      </c>
      <c r="C778" s="154" t="s">
        <v>1400</v>
      </c>
      <c r="D778" s="154" t="s">
        <v>1343</v>
      </c>
      <c r="E778" s="154" t="s">
        <v>7040</v>
      </c>
      <c r="F778" s="153">
        <v>45355</v>
      </c>
      <c r="G778" s="153">
        <v>45355</v>
      </c>
      <c r="H778" s="155">
        <v>59856.25</v>
      </c>
      <c r="I778" s="155">
        <v>59856.25</v>
      </c>
      <c r="J778" s="154" t="s">
        <v>4557</v>
      </c>
      <c r="K778" s="154" t="s">
        <v>5901</v>
      </c>
    </row>
    <row r="779" spans="1:11" ht="65.25" customHeight="1">
      <c r="A779" s="152">
        <v>778</v>
      </c>
      <c r="B779" s="156">
        <v>45338</v>
      </c>
      <c r="C779" s="157" t="s">
        <v>1890</v>
      </c>
      <c r="D779" s="157" t="s">
        <v>2216</v>
      </c>
      <c r="E779" s="157" t="s">
        <v>6777</v>
      </c>
      <c r="F779" s="156">
        <v>45355</v>
      </c>
      <c r="G779" s="156">
        <v>45386</v>
      </c>
      <c r="H779" s="158">
        <v>390000</v>
      </c>
      <c r="I779" s="158">
        <v>390000</v>
      </c>
      <c r="J779" s="157" t="s">
        <v>5910</v>
      </c>
      <c r="K779" s="157" t="s">
        <v>5901</v>
      </c>
    </row>
    <row r="780" spans="1:11" ht="65.25" customHeight="1">
      <c r="A780" s="152">
        <v>779</v>
      </c>
      <c r="B780" s="153">
        <v>45338</v>
      </c>
      <c r="C780" s="154" t="s">
        <v>1890</v>
      </c>
      <c r="D780" s="154" t="s">
        <v>154</v>
      </c>
      <c r="E780" s="154" t="s">
        <v>7041</v>
      </c>
      <c r="F780" s="153">
        <v>45355</v>
      </c>
      <c r="G780" s="153">
        <v>45474</v>
      </c>
      <c r="H780" s="155">
        <v>100000</v>
      </c>
      <c r="I780" s="155">
        <v>100000</v>
      </c>
      <c r="J780" s="154" t="s">
        <v>5910</v>
      </c>
      <c r="K780" s="154" t="s">
        <v>5901</v>
      </c>
    </row>
    <row r="781" spans="1:11" ht="65.25" customHeight="1">
      <c r="A781" s="152">
        <v>780</v>
      </c>
      <c r="B781" s="156">
        <v>45338</v>
      </c>
      <c r="C781" s="157" t="s">
        <v>1890</v>
      </c>
      <c r="D781" s="157" t="s">
        <v>267</v>
      </c>
      <c r="E781" s="157" t="s">
        <v>5925</v>
      </c>
      <c r="F781" s="156">
        <v>45355</v>
      </c>
      <c r="G781" s="156">
        <v>45373</v>
      </c>
      <c r="H781" s="158">
        <v>300000</v>
      </c>
      <c r="I781" s="158">
        <v>300000</v>
      </c>
      <c r="J781" s="157" t="s">
        <v>5910</v>
      </c>
      <c r="K781" s="157" t="s">
        <v>5901</v>
      </c>
    </row>
    <row r="782" spans="1:11" ht="65.25" customHeight="1">
      <c r="A782" s="152">
        <v>781</v>
      </c>
      <c r="B782" s="153">
        <v>45338</v>
      </c>
      <c r="C782" s="154" t="s">
        <v>1890</v>
      </c>
      <c r="D782" s="154" t="s">
        <v>1998</v>
      </c>
      <c r="E782" s="154" t="s">
        <v>7042</v>
      </c>
      <c r="F782" s="153">
        <v>45355</v>
      </c>
      <c r="G782" s="153">
        <v>45383</v>
      </c>
      <c r="H782" s="155">
        <v>1000000</v>
      </c>
      <c r="I782" s="155">
        <v>1000000</v>
      </c>
      <c r="J782" s="154" t="s">
        <v>5910</v>
      </c>
      <c r="K782" s="154" t="s">
        <v>5901</v>
      </c>
    </row>
    <row r="783" spans="1:11" ht="65.25" customHeight="1">
      <c r="A783" s="152">
        <v>782</v>
      </c>
      <c r="B783" s="156">
        <v>45338</v>
      </c>
      <c r="C783" s="157" t="s">
        <v>1890</v>
      </c>
      <c r="D783" s="157" t="s">
        <v>1903</v>
      </c>
      <c r="E783" s="157" t="s">
        <v>2214</v>
      </c>
      <c r="F783" s="156">
        <v>45355</v>
      </c>
      <c r="G783" s="156">
        <v>45408</v>
      </c>
      <c r="H783" s="158">
        <v>150000</v>
      </c>
      <c r="I783" s="158">
        <v>150000</v>
      </c>
      <c r="J783" s="157" t="s">
        <v>5910</v>
      </c>
      <c r="K783" s="157" t="s">
        <v>5901</v>
      </c>
    </row>
    <row r="784" spans="1:11" ht="65.25" customHeight="1">
      <c r="A784" s="152">
        <v>783</v>
      </c>
      <c r="B784" s="153">
        <v>45338</v>
      </c>
      <c r="C784" s="154" t="s">
        <v>1890</v>
      </c>
      <c r="D784" s="154" t="s">
        <v>1994</v>
      </c>
      <c r="E784" s="154" t="s">
        <v>2214</v>
      </c>
      <c r="F784" s="153">
        <v>45355</v>
      </c>
      <c r="G784" s="153">
        <v>45408</v>
      </c>
      <c r="H784" s="155">
        <v>150000</v>
      </c>
      <c r="I784" s="155">
        <v>150000</v>
      </c>
      <c r="J784" s="154" t="s">
        <v>5910</v>
      </c>
      <c r="K784" s="154" t="s">
        <v>5901</v>
      </c>
    </row>
    <row r="785" spans="1:11" ht="65.25" customHeight="1">
      <c r="A785" s="152">
        <v>784</v>
      </c>
      <c r="B785" s="156">
        <v>45338</v>
      </c>
      <c r="C785" s="157" t="s">
        <v>1276</v>
      </c>
      <c r="D785" s="157" t="s">
        <v>2152</v>
      </c>
      <c r="E785" s="157" t="s">
        <v>4629</v>
      </c>
      <c r="F785" s="156">
        <v>45355</v>
      </c>
      <c r="G785" s="156">
        <v>45366</v>
      </c>
      <c r="H785" s="158">
        <v>90170</v>
      </c>
      <c r="I785" s="158">
        <v>100000</v>
      </c>
      <c r="J785" s="157" t="s">
        <v>5902</v>
      </c>
      <c r="K785" s="157" t="s">
        <v>5901</v>
      </c>
    </row>
    <row r="786" spans="1:11" ht="65.25" customHeight="1">
      <c r="A786" s="152">
        <v>785</v>
      </c>
      <c r="B786" s="153">
        <v>45342</v>
      </c>
      <c r="C786" s="154" t="s">
        <v>3933</v>
      </c>
      <c r="D786" s="154" t="s">
        <v>823</v>
      </c>
      <c r="E786" s="154" t="s">
        <v>1718</v>
      </c>
      <c r="F786" s="153">
        <v>45356</v>
      </c>
      <c r="G786" s="153">
        <v>45369</v>
      </c>
      <c r="H786" s="155">
        <v>25000</v>
      </c>
      <c r="I786" s="155">
        <v>55000</v>
      </c>
      <c r="J786" s="154" t="s">
        <v>5910</v>
      </c>
      <c r="K786" s="154" t="s">
        <v>5901</v>
      </c>
    </row>
    <row r="787" spans="1:11" ht="65.25" customHeight="1">
      <c r="A787" s="152">
        <v>786</v>
      </c>
      <c r="B787" s="156">
        <v>45342</v>
      </c>
      <c r="C787" s="157" t="s">
        <v>1400</v>
      </c>
      <c r="D787" s="157" t="s">
        <v>1511</v>
      </c>
      <c r="E787" s="157" t="s">
        <v>7043</v>
      </c>
      <c r="F787" s="156">
        <v>45356</v>
      </c>
      <c r="G787" s="156">
        <v>45283</v>
      </c>
      <c r="H787" s="158">
        <v>87891</v>
      </c>
      <c r="I787" s="158">
        <v>87891</v>
      </c>
      <c r="J787" s="157" t="s">
        <v>5910</v>
      </c>
      <c r="K787" s="157" t="s">
        <v>5901</v>
      </c>
    </row>
    <row r="788" spans="1:11" ht="65.25" customHeight="1">
      <c r="A788" s="152">
        <v>787</v>
      </c>
      <c r="B788" s="153">
        <v>45342</v>
      </c>
      <c r="C788" s="154" t="s">
        <v>2703</v>
      </c>
      <c r="D788" s="154" t="s">
        <v>7044</v>
      </c>
      <c r="E788" s="154" t="s">
        <v>7045</v>
      </c>
      <c r="F788" s="153">
        <v>45356</v>
      </c>
      <c r="G788" s="153">
        <v>45356</v>
      </c>
      <c r="H788" s="155">
        <v>30000</v>
      </c>
      <c r="I788" s="155">
        <v>30000</v>
      </c>
      <c r="J788" s="154" t="s">
        <v>5902</v>
      </c>
      <c r="K788" s="154" t="s">
        <v>5901</v>
      </c>
    </row>
    <row r="789" spans="1:11" ht="65.25" customHeight="1">
      <c r="A789" s="152">
        <v>788</v>
      </c>
      <c r="B789" s="156">
        <v>45343</v>
      </c>
      <c r="C789" s="157" t="s">
        <v>3798</v>
      </c>
      <c r="D789" s="157" t="s">
        <v>3821</v>
      </c>
      <c r="E789" s="157" t="s">
        <v>6251</v>
      </c>
      <c r="F789" s="156">
        <v>45357</v>
      </c>
      <c r="G789" s="156">
        <v>45474</v>
      </c>
      <c r="H789" s="158">
        <v>850000</v>
      </c>
      <c r="I789" s="158">
        <v>1000000</v>
      </c>
      <c r="J789" s="157" t="s">
        <v>5910</v>
      </c>
      <c r="K789" s="157" t="s">
        <v>5901</v>
      </c>
    </row>
    <row r="790" spans="1:11" ht="65.25" customHeight="1">
      <c r="A790" s="152">
        <v>789</v>
      </c>
      <c r="B790" s="153">
        <v>45343</v>
      </c>
      <c r="C790" s="154" t="s">
        <v>12</v>
      </c>
      <c r="D790" s="154" t="s">
        <v>65</v>
      </c>
      <c r="E790" s="154" t="s">
        <v>6901</v>
      </c>
      <c r="F790" s="153">
        <v>45358</v>
      </c>
      <c r="G790" s="153">
        <v>45170</v>
      </c>
      <c r="H790" s="155">
        <v>150000</v>
      </c>
      <c r="I790" s="155">
        <v>175000</v>
      </c>
      <c r="J790" s="154" t="s">
        <v>5917</v>
      </c>
      <c r="K790" s="154" t="s">
        <v>5901</v>
      </c>
    </row>
    <row r="791" spans="1:11" ht="65.25" customHeight="1">
      <c r="A791" s="152">
        <v>790</v>
      </c>
      <c r="B791" s="156">
        <v>45343</v>
      </c>
      <c r="C791" s="157" t="s">
        <v>3975</v>
      </c>
      <c r="D791" s="157" t="s">
        <v>7046</v>
      </c>
      <c r="E791" s="157" t="s">
        <v>7047</v>
      </c>
      <c r="F791" s="156">
        <v>45358</v>
      </c>
      <c r="G791" s="156">
        <v>45358</v>
      </c>
      <c r="H791" s="158">
        <v>64500</v>
      </c>
      <c r="I791" s="158">
        <v>258000</v>
      </c>
      <c r="J791" s="157" t="s">
        <v>4557</v>
      </c>
      <c r="K791" s="157" t="s">
        <v>5901</v>
      </c>
    </row>
    <row r="792" spans="1:11" ht="65.25" customHeight="1">
      <c r="A792" s="152">
        <v>791</v>
      </c>
      <c r="B792" s="153">
        <v>45344</v>
      </c>
      <c r="C792" s="154" t="s">
        <v>500</v>
      </c>
      <c r="D792" s="154" t="s">
        <v>4687</v>
      </c>
      <c r="E792" s="154" t="s">
        <v>7048</v>
      </c>
      <c r="F792" s="153">
        <v>45358</v>
      </c>
      <c r="G792" s="153">
        <v>45344</v>
      </c>
      <c r="H792" s="155">
        <v>25000</v>
      </c>
      <c r="I792" s="155">
        <v>50000</v>
      </c>
      <c r="J792" s="154" t="s">
        <v>5935</v>
      </c>
      <c r="K792" s="154" t="s">
        <v>5901</v>
      </c>
    </row>
    <row r="793" spans="1:11" ht="65.25" customHeight="1">
      <c r="A793" s="152">
        <v>792</v>
      </c>
      <c r="B793" s="156">
        <v>45344</v>
      </c>
      <c r="C793" s="157" t="s">
        <v>3453</v>
      </c>
      <c r="D793" s="157" t="s">
        <v>7049</v>
      </c>
      <c r="E793" s="159" t="s">
        <v>7050</v>
      </c>
      <c r="F793" s="156">
        <v>45358</v>
      </c>
      <c r="G793" s="156">
        <v>45355</v>
      </c>
      <c r="H793" s="158">
        <v>65000</v>
      </c>
      <c r="I793" s="158">
        <v>75000</v>
      </c>
      <c r="J793" s="157" t="s">
        <v>4557</v>
      </c>
      <c r="K793" s="157" t="s">
        <v>5901</v>
      </c>
    </row>
    <row r="794" spans="1:11" ht="65.25" customHeight="1">
      <c r="A794" s="152">
        <v>793</v>
      </c>
      <c r="B794" s="153">
        <v>45344</v>
      </c>
      <c r="C794" s="154" t="s">
        <v>1890</v>
      </c>
      <c r="D794" s="154" t="s">
        <v>7051</v>
      </c>
      <c r="E794" s="154" t="s">
        <v>7052</v>
      </c>
      <c r="F794" s="153">
        <v>45358</v>
      </c>
      <c r="G794" s="153">
        <v>45359</v>
      </c>
      <c r="H794" s="155">
        <v>40000</v>
      </c>
      <c r="I794" s="155">
        <v>52000</v>
      </c>
      <c r="J794" s="154" t="s">
        <v>5906</v>
      </c>
      <c r="K794" s="154" t="s">
        <v>5901</v>
      </c>
    </row>
    <row r="795" spans="1:11" ht="65.25" customHeight="1">
      <c r="A795" s="152">
        <v>794</v>
      </c>
      <c r="B795" s="156">
        <v>45348</v>
      </c>
      <c r="C795" s="157" t="s">
        <v>500</v>
      </c>
      <c r="D795" s="157" t="s">
        <v>958</v>
      </c>
      <c r="E795" s="157" t="s">
        <v>7053</v>
      </c>
      <c r="F795" s="156">
        <v>45362</v>
      </c>
      <c r="G795" s="156">
        <v>45336</v>
      </c>
      <c r="H795" s="158">
        <v>50000</v>
      </c>
      <c r="I795" s="158">
        <v>100000</v>
      </c>
      <c r="J795" s="157" t="s">
        <v>4557</v>
      </c>
      <c r="K795" s="157" t="s">
        <v>5901</v>
      </c>
    </row>
    <row r="796" spans="1:11" ht="65.25" customHeight="1">
      <c r="A796" s="152">
        <v>795</v>
      </c>
      <c r="B796" s="153">
        <v>45348</v>
      </c>
      <c r="C796" s="154" t="s">
        <v>1665</v>
      </c>
      <c r="D796" s="154" t="s">
        <v>1703</v>
      </c>
      <c r="E796" s="154" t="s">
        <v>7054</v>
      </c>
      <c r="F796" s="153">
        <v>45362</v>
      </c>
      <c r="G796" s="153">
        <v>45362</v>
      </c>
      <c r="H796" s="155">
        <v>50000</v>
      </c>
      <c r="I796" s="155">
        <v>60000</v>
      </c>
      <c r="J796" s="154" t="s">
        <v>4557</v>
      </c>
      <c r="K796" s="154" t="s">
        <v>5901</v>
      </c>
    </row>
    <row r="797" spans="1:11" ht="65.25" customHeight="1">
      <c r="A797" s="152">
        <v>796</v>
      </c>
      <c r="B797" s="156">
        <v>45348</v>
      </c>
      <c r="C797" s="157" t="s">
        <v>3453</v>
      </c>
      <c r="D797" s="157" t="s">
        <v>7055</v>
      </c>
      <c r="E797" s="157" t="s">
        <v>1226</v>
      </c>
      <c r="F797" s="156">
        <v>45362</v>
      </c>
      <c r="G797" s="156">
        <v>45335</v>
      </c>
      <c r="H797" s="158">
        <v>60000</v>
      </c>
      <c r="I797" s="158">
        <v>80000</v>
      </c>
      <c r="J797" s="157" t="s">
        <v>4557</v>
      </c>
      <c r="K797" s="157" t="s">
        <v>5901</v>
      </c>
    </row>
    <row r="798" spans="1:11" ht="65.25" customHeight="1">
      <c r="A798" s="152">
        <v>797</v>
      </c>
      <c r="B798" s="153">
        <v>45349</v>
      </c>
      <c r="C798" s="154" t="s">
        <v>1812</v>
      </c>
      <c r="D798" s="154" t="s">
        <v>1831</v>
      </c>
      <c r="E798" s="154" t="s">
        <v>7056</v>
      </c>
      <c r="F798" s="153">
        <v>45363</v>
      </c>
      <c r="G798" s="153">
        <v>45364</v>
      </c>
      <c r="H798" s="155">
        <v>73819.679999999993</v>
      </c>
      <c r="I798" s="155">
        <v>73819.679999999993</v>
      </c>
      <c r="J798" s="154" t="s">
        <v>5902</v>
      </c>
      <c r="K798" s="154" t="s">
        <v>5901</v>
      </c>
    </row>
    <row r="799" spans="1:11" ht="65.25" customHeight="1">
      <c r="A799" s="152">
        <v>798</v>
      </c>
      <c r="B799" s="156">
        <v>45351</v>
      </c>
      <c r="C799" s="157" t="s">
        <v>231</v>
      </c>
      <c r="D799" s="157" t="s">
        <v>5927</v>
      </c>
      <c r="E799" s="157" t="s">
        <v>5432</v>
      </c>
      <c r="F799" s="156">
        <v>45365</v>
      </c>
      <c r="G799" s="156">
        <v>45365</v>
      </c>
      <c r="H799" s="158">
        <v>25000</v>
      </c>
      <c r="I799" s="158">
        <v>75000</v>
      </c>
      <c r="J799" s="157" t="s">
        <v>4557</v>
      </c>
      <c r="K799" s="157" t="s">
        <v>5901</v>
      </c>
    </row>
    <row r="800" spans="1:11" ht="65.25" customHeight="1">
      <c r="A800" s="152">
        <v>799</v>
      </c>
      <c r="B800" s="153">
        <v>45351</v>
      </c>
      <c r="C800" s="154" t="s">
        <v>1276</v>
      </c>
      <c r="D800" s="154" t="s">
        <v>23</v>
      </c>
      <c r="E800" s="154" t="s">
        <v>1340</v>
      </c>
      <c r="F800" s="153">
        <v>45365</v>
      </c>
      <c r="G800" s="153">
        <v>45366</v>
      </c>
      <c r="H800" s="155">
        <v>25000</v>
      </c>
      <c r="I800" s="155">
        <v>40000</v>
      </c>
      <c r="J800" s="154" t="s">
        <v>4557</v>
      </c>
      <c r="K800" s="154" t="s">
        <v>5901</v>
      </c>
    </row>
    <row r="801" spans="1:11" ht="65.25" customHeight="1">
      <c r="A801" s="152">
        <v>800</v>
      </c>
      <c r="B801" s="156">
        <v>45351</v>
      </c>
      <c r="C801" s="157" t="s">
        <v>1276</v>
      </c>
      <c r="D801" s="157" t="s">
        <v>1329</v>
      </c>
      <c r="E801" s="157" t="s">
        <v>1340</v>
      </c>
      <c r="F801" s="156">
        <v>45365</v>
      </c>
      <c r="G801" s="156">
        <v>45366</v>
      </c>
      <c r="H801" s="158">
        <v>25000</v>
      </c>
      <c r="I801" s="158">
        <v>40000</v>
      </c>
      <c r="J801" s="157" t="s">
        <v>4557</v>
      </c>
      <c r="K801" s="157" t="s">
        <v>5901</v>
      </c>
    </row>
    <row r="802" spans="1:11" ht="65.25" customHeight="1">
      <c r="A802" s="152">
        <v>801</v>
      </c>
      <c r="B802" s="153">
        <v>45351</v>
      </c>
      <c r="C802" s="154" t="s">
        <v>1276</v>
      </c>
      <c r="D802" s="154" t="s">
        <v>879</v>
      </c>
      <c r="E802" s="154" t="s">
        <v>88</v>
      </c>
      <c r="F802" s="153">
        <v>45365</v>
      </c>
      <c r="G802" s="153">
        <v>39113</v>
      </c>
      <c r="H802" s="155">
        <v>38516</v>
      </c>
      <c r="I802" s="155">
        <v>50000</v>
      </c>
      <c r="J802" s="154" t="s">
        <v>5910</v>
      </c>
      <c r="K802" s="154" t="s">
        <v>5901</v>
      </c>
    </row>
    <row r="803" spans="1:11" ht="65.25" customHeight="1">
      <c r="A803" s="152">
        <v>802</v>
      </c>
      <c r="B803" s="156">
        <v>45352</v>
      </c>
      <c r="C803" s="157" t="s">
        <v>1276</v>
      </c>
      <c r="D803" s="157" t="s">
        <v>7057</v>
      </c>
      <c r="E803" s="157" t="s">
        <v>6065</v>
      </c>
      <c r="F803" s="156">
        <v>45366</v>
      </c>
      <c r="G803" s="156">
        <v>45369</v>
      </c>
      <c r="H803" s="158">
        <v>25000</v>
      </c>
      <c r="I803" s="158">
        <v>25000</v>
      </c>
      <c r="J803" s="157" t="s">
        <v>4557</v>
      </c>
      <c r="K803" s="157" t="s">
        <v>5901</v>
      </c>
    </row>
    <row r="804" spans="1:11" ht="65.25" customHeight="1">
      <c r="A804" s="152">
        <v>803</v>
      </c>
      <c r="B804" s="153">
        <v>45352</v>
      </c>
      <c r="C804" s="154" t="s">
        <v>1031</v>
      </c>
      <c r="D804" s="154" t="s">
        <v>5171</v>
      </c>
      <c r="E804" s="154" t="s">
        <v>2482</v>
      </c>
      <c r="F804" s="153">
        <v>45366</v>
      </c>
      <c r="G804" s="153">
        <v>44774</v>
      </c>
      <c r="H804" s="155">
        <v>30000</v>
      </c>
      <c r="I804" s="155">
        <v>60000</v>
      </c>
      <c r="J804" s="154" t="s">
        <v>5902</v>
      </c>
      <c r="K804" s="154" t="s">
        <v>5901</v>
      </c>
    </row>
    <row r="805" spans="1:11" ht="65.25" customHeight="1">
      <c r="A805" s="152">
        <v>804</v>
      </c>
      <c r="B805" s="156">
        <v>45352</v>
      </c>
      <c r="C805" s="157" t="s">
        <v>1031</v>
      </c>
      <c r="D805" s="157" t="s">
        <v>1046</v>
      </c>
      <c r="E805" s="157" t="s">
        <v>1047</v>
      </c>
      <c r="F805" s="156">
        <v>45366</v>
      </c>
      <c r="G805" s="156">
        <v>44743</v>
      </c>
      <c r="H805" s="158">
        <v>25800</v>
      </c>
      <c r="I805" s="158">
        <v>55000</v>
      </c>
      <c r="J805" s="157" t="s">
        <v>5910</v>
      </c>
      <c r="K805" s="157" t="s">
        <v>5901</v>
      </c>
    </row>
    <row r="806" spans="1:11" ht="65.25" customHeight="1">
      <c r="A806" s="152">
        <v>805</v>
      </c>
      <c r="B806" s="153">
        <v>45352</v>
      </c>
      <c r="C806" s="154" t="s">
        <v>1276</v>
      </c>
      <c r="D806" s="154" t="s">
        <v>3209</v>
      </c>
      <c r="E806" s="154" t="s">
        <v>7058</v>
      </c>
      <c r="F806" s="153">
        <v>45366</v>
      </c>
      <c r="G806" s="153">
        <v>45369</v>
      </c>
      <c r="H806" s="155">
        <v>40000</v>
      </c>
      <c r="I806" s="155">
        <v>60000</v>
      </c>
      <c r="J806" s="154" t="s">
        <v>5902</v>
      </c>
      <c r="K806" s="154" t="s">
        <v>5901</v>
      </c>
    </row>
    <row r="807" spans="1:11" ht="65.25" customHeight="1">
      <c r="A807" s="152">
        <v>806</v>
      </c>
      <c r="B807" s="156">
        <v>45352</v>
      </c>
      <c r="C807" s="157" t="s">
        <v>2703</v>
      </c>
      <c r="D807" s="157" t="s">
        <v>7059</v>
      </c>
      <c r="E807" s="157" t="s">
        <v>7060</v>
      </c>
      <c r="F807" s="156">
        <v>45366</v>
      </c>
      <c r="G807" s="156">
        <v>45366</v>
      </c>
      <c r="H807" s="158">
        <v>129600</v>
      </c>
      <c r="I807" s="158">
        <v>129600</v>
      </c>
      <c r="J807" s="157" t="s">
        <v>4557</v>
      </c>
      <c r="K807" s="157" t="s">
        <v>5901</v>
      </c>
    </row>
    <row r="808" spans="1:11" ht="65.25" customHeight="1">
      <c r="A808" s="152">
        <v>807</v>
      </c>
      <c r="B808" s="153">
        <v>45356</v>
      </c>
      <c r="C808" s="154" t="s">
        <v>231</v>
      </c>
      <c r="D808" s="154" t="s">
        <v>950</v>
      </c>
      <c r="E808" s="154" t="s">
        <v>7061</v>
      </c>
      <c r="F808" s="153">
        <v>45370</v>
      </c>
      <c r="G808" s="153">
        <v>45383</v>
      </c>
      <c r="H808" s="155">
        <v>454862</v>
      </c>
      <c r="I808" s="155">
        <v>454862</v>
      </c>
      <c r="J808" s="154" t="s">
        <v>5921</v>
      </c>
      <c r="K808" s="154" t="s">
        <v>5901</v>
      </c>
    </row>
    <row r="809" spans="1:11" ht="65.25" customHeight="1">
      <c r="A809" s="152">
        <v>808</v>
      </c>
      <c r="B809" s="156">
        <v>45356</v>
      </c>
      <c r="C809" s="157" t="s">
        <v>3453</v>
      </c>
      <c r="D809" s="157" t="s">
        <v>7062</v>
      </c>
      <c r="E809" s="157" t="s">
        <v>7063</v>
      </c>
      <c r="F809" s="156">
        <v>45370</v>
      </c>
      <c r="G809" s="156">
        <v>45366</v>
      </c>
      <c r="H809" s="158">
        <v>1100000</v>
      </c>
      <c r="I809" s="158">
        <v>1300000</v>
      </c>
      <c r="J809" s="157" t="s">
        <v>4557</v>
      </c>
      <c r="K809" s="157" t="s">
        <v>5901</v>
      </c>
    </row>
    <row r="810" spans="1:11" ht="65.25" customHeight="1">
      <c r="A810" s="152">
        <v>809</v>
      </c>
      <c r="B810" s="153">
        <v>45356</v>
      </c>
      <c r="C810" s="154" t="s">
        <v>688</v>
      </c>
      <c r="D810" s="154" t="s">
        <v>7064</v>
      </c>
      <c r="E810" s="154" t="s">
        <v>7065</v>
      </c>
      <c r="F810" s="153">
        <v>45370</v>
      </c>
      <c r="G810" s="153">
        <v>45117</v>
      </c>
      <c r="H810" s="155">
        <v>48000</v>
      </c>
      <c r="I810" s="155">
        <v>60000</v>
      </c>
      <c r="J810" s="154" t="s">
        <v>5902</v>
      </c>
      <c r="K810" s="154" t="s">
        <v>5901</v>
      </c>
    </row>
    <row r="811" spans="1:11" ht="65.25" customHeight="1">
      <c r="A811" s="152">
        <v>810</v>
      </c>
      <c r="B811" s="156">
        <v>45358</v>
      </c>
      <c r="C811" s="157" t="s">
        <v>2635</v>
      </c>
      <c r="D811" s="157" t="s">
        <v>7066</v>
      </c>
      <c r="E811" s="157" t="s">
        <v>2698</v>
      </c>
      <c r="F811" s="156">
        <v>45372</v>
      </c>
      <c r="G811" s="156">
        <v>45356</v>
      </c>
      <c r="H811" s="158">
        <v>125000</v>
      </c>
      <c r="I811" s="158">
        <v>175000</v>
      </c>
      <c r="J811" s="157" t="s">
        <v>5904</v>
      </c>
      <c r="K811" s="157" t="s">
        <v>5901</v>
      </c>
    </row>
    <row r="812" spans="1:11" ht="65.25" customHeight="1">
      <c r="A812" s="152">
        <v>811</v>
      </c>
      <c r="B812" s="153">
        <v>45358</v>
      </c>
      <c r="C812" s="154" t="s">
        <v>2703</v>
      </c>
      <c r="D812" s="154" t="s">
        <v>366</v>
      </c>
      <c r="E812" s="154" t="s">
        <v>7067</v>
      </c>
      <c r="F812" s="153">
        <v>45372</v>
      </c>
      <c r="G812" s="153">
        <v>45372</v>
      </c>
      <c r="H812" s="155">
        <v>32191.74</v>
      </c>
      <c r="I812" s="155">
        <v>32191.74</v>
      </c>
      <c r="J812" s="154" t="s">
        <v>4557</v>
      </c>
      <c r="K812" s="154" t="s">
        <v>5901</v>
      </c>
    </row>
    <row r="813" spans="1:11" ht="65.25" customHeight="1">
      <c r="A813" s="152">
        <v>812</v>
      </c>
      <c r="B813" s="156">
        <v>45358</v>
      </c>
      <c r="C813" s="157" t="s">
        <v>3933</v>
      </c>
      <c r="D813" s="157" t="s">
        <v>3954</v>
      </c>
      <c r="E813" s="157" t="s">
        <v>1718</v>
      </c>
      <c r="F813" s="156">
        <v>45372</v>
      </c>
      <c r="G813" s="156">
        <v>45375</v>
      </c>
      <c r="H813" s="158">
        <v>25000</v>
      </c>
      <c r="I813" s="158">
        <v>50000</v>
      </c>
      <c r="J813" s="157" t="s">
        <v>5910</v>
      </c>
      <c r="K813" s="157" t="s">
        <v>5901</v>
      </c>
    </row>
    <row r="814" spans="1:11" ht="65.25" customHeight="1">
      <c r="A814" s="152">
        <v>813</v>
      </c>
      <c r="B814" s="153">
        <v>45358</v>
      </c>
      <c r="C814" s="154" t="s">
        <v>1890</v>
      </c>
      <c r="D814" s="154" t="s">
        <v>5972</v>
      </c>
      <c r="E814" s="154" t="s">
        <v>5973</v>
      </c>
      <c r="F814" s="153">
        <v>45372</v>
      </c>
      <c r="G814" s="153">
        <v>45385</v>
      </c>
      <c r="H814" s="155">
        <v>100000</v>
      </c>
      <c r="I814" s="155">
        <v>100000</v>
      </c>
      <c r="J814" s="154" t="s">
        <v>5910</v>
      </c>
      <c r="K814" s="154" t="s">
        <v>5901</v>
      </c>
    </row>
    <row r="815" spans="1:11" ht="65.25" customHeight="1">
      <c r="A815" s="152">
        <v>814</v>
      </c>
      <c r="B815" s="156">
        <v>45358</v>
      </c>
      <c r="C815" s="157" t="s">
        <v>2635</v>
      </c>
      <c r="D815" s="157" t="s">
        <v>4501</v>
      </c>
      <c r="E815" s="157" t="s">
        <v>468</v>
      </c>
      <c r="F815" s="156">
        <v>45372</v>
      </c>
      <c r="G815" s="156">
        <v>45373</v>
      </c>
      <c r="H815" s="158">
        <v>150000</v>
      </c>
      <c r="I815" s="158">
        <v>200000</v>
      </c>
      <c r="J815" s="157" t="s">
        <v>5910</v>
      </c>
      <c r="K815" s="157" t="s">
        <v>5901</v>
      </c>
    </row>
    <row r="816" spans="1:11" ht="65.25" customHeight="1">
      <c r="A816" s="152">
        <v>815</v>
      </c>
      <c r="B816" s="153">
        <v>45359</v>
      </c>
      <c r="C816" s="154" t="s">
        <v>2432</v>
      </c>
      <c r="D816" s="154" t="s">
        <v>1022</v>
      </c>
      <c r="E816" s="154" t="s">
        <v>3338</v>
      </c>
      <c r="F816" s="153">
        <v>45373</v>
      </c>
      <c r="G816" s="153">
        <v>45474</v>
      </c>
      <c r="H816" s="155">
        <v>55000</v>
      </c>
      <c r="I816" s="155">
        <v>70000</v>
      </c>
      <c r="J816" s="154" t="s">
        <v>5910</v>
      </c>
      <c r="K816" s="154" t="s">
        <v>5901</v>
      </c>
    </row>
    <row r="817" spans="1:11" ht="65.25" customHeight="1">
      <c r="A817" s="152">
        <v>816</v>
      </c>
      <c r="B817" s="156">
        <v>45359</v>
      </c>
      <c r="C817" s="157" t="s">
        <v>2447</v>
      </c>
      <c r="D817" s="157" t="s">
        <v>349</v>
      </c>
      <c r="E817" s="157" t="s">
        <v>793</v>
      </c>
      <c r="F817" s="156">
        <v>45373</v>
      </c>
      <c r="G817" s="156">
        <v>45383</v>
      </c>
      <c r="H817" s="158">
        <v>25000</v>
      </c>
      <c r="I817" s="158">
        <v>45000</v>
      </c>
      <c r="J817" s="157" t="s">
        <v>4557</v>
      </c>
      <c r="K817" s="157" t="s">
        <v>5901</v>
      </c>
    </row>
    <row r="818" spans="1:11" ht="65.25" customHeight="1">
      <c r="A818" s="152">
        <v>817</v>
      </c>
      <c r="B818" s="153">
        <v>45359</v>
      </c>
      <c r="C818" s="154" t="s">
        <v>2447</v>
      </c>
      <c r="D818" s="154" t="s">
        <v>2420</v>
      </c>
      <c r="E818" s="154" t="s">
        <v>4218</v>
      </c>
      <c r="F818" s="153">
        <v>45373</v>
      </c>
      <c r="G818" s="153">
        <v>45376</v>
      </c>
      <c r="H818" s="155">
        <v>35000</v>
      </c>
      <c r="I818" s="155">
        <v>55000</v>
      </c>
      <c r="J818" s="154" t="s">
        <v>4557</v>
      </c>
      <c r="K818" s="154" t="s">
        <v>5901</v>
      </c>
    </row>
    <row r="819" spans="1:11" ht="65.25" customHeight="1">
      <c r="A819" s="152">
        <v>818</v>
      </c>
      <c r="B819" s="156">
        <v>45359</v>
      </c>
      <c r="C819" s="157" t="s">
        <v>2447</v>
      </c>
      <c r="D819" s="157" t="s">
        <v>4165</v>
      </c>
      <c r="E819" s="157" t="s">
        <v>4218</v>
      </c>
      <c r="F819" s="156">
        <v>45373</v>
      </c>
      <c r="G819" s="156">
        <v>45376</v>
      </c>
      <c r="H819" s="158">
        <v>35000</v>
      </c>
      <c r="I819" s="158">
        <v>55000</v>
      </c>
      <c r="J819" s="157" t="s">
        <v>4557</v>
      </c>
      <c r="K819" s="157" t="s">
        <v>5901</v>
      </c>
    </row>
    <row r="820" spans="1:11" ht="65.25" customHeight="1">
      <c r="A820" s="152">
        <v>819</v>
      </c>
      <c r="B820" s="153">
        <v>45362</v>
      </c>
      <c r="C820" s="154" t="s">
        <v>3252</v>
      </c>
      <c r="D820" s="154" t="s">
        <v>1511</v>
      </c>
      <c r="E820" s="154" t="s">
        <v>1799</v>
      </c>
      <c r="F820" s="153">
        <v>45376</v>
      </c>
      <c r="G820" s="153">
        <v>44743</v>
      </c>
      <c r="H820" s="155">
        <v>35000</v>
      </c>
      <c r="I820" s="155">
        <v>36000</v>
      </c>
      <c r="J820" s="154" t="s">
        <v>5921</v>
      </c>
      <c r="K820" s="154" t="s">
        <v>5901</v>
      </c>
    </row>
    <row r="821" spans="1:11" ht="65.25" customHeight="1">
      <c r="A821" s="152">
        <v>820</v>
      </c>
      <c r="B821" s="156">
        <v>45363</v>
      </c>
      <c r="C821" s="157" t="s">
        <v>2703</v>
      </c>
      <c r="D821" s="157" t="s">
        <v>424</v>
      </c>
      <c r="E821" s="157" t="s">
        <v>7068</v>
      </c>
      <c r="F821" s="156">
        <v>45377</v>
      </c>
      <c r="G821" s="156">
        <v>45471</v>
      </c>
      <c r="H821" s="158">
        <v>180450</v>
      </c>
      <c r="I821" s="158">
        <v>180450</v>
      </c>
      <c r="J821" s="157" t="s">
        <v>5902</v>
      </c>
      <c r="K821" s="157" t="s">
        <v>5901</v>
      </c>
    </row>
    <row r="822" spans="1:11" ht="65.25" customHeight="1">
      <c r="A822" s="152">
        <v>821</v>
      </c>
      <c r="B822" s="153">
        <v>45363</v>
      </c>
      <c r="C822" s="154" t="s">
        <v>4038</v>
      </c>
      <c r="D822" s="154" t="s">
        <v>4047</v>
      </c>
      <c r="E822" s="154" t="s">
        <v>2558</v>
      </c>
      <c r="F822" s="153">
        <v>45377</v>
      </c>
      <c r="G822" s="153">
        <v>45161</v>
      </c>
      <c r="H822" s="155">
        <v>54891.4</v>
      </c>
      <c r="I822" s="155">
        <v>54891.4</v>
      </c>
      <c r="J822" s="154" t="s">
        <v>5900</v>
      </c>
      <c r="K822" s="154" t="s">
        <v>5901</v>
      </c>
    </row>
    <row r="823" spans="1:11" ht="65.25" customHeight="1">
      <c r="A823" s="152">
        <v>822</v>
      </c>
      <c r="B823" s="156">
        <v>45364</v>
      </c>
      <c r="C823" s="157" t="s">
        <v>1276</v>
      </c>
      <c r="D823" s="157" t="s">
        <v>7069</v>
      </c>
      <c r="E823" s="157" t="s">
        <v>1347</v>
      </c>
      <c r="F823" s="156">
        <v>45378</v>
      </c>
      <c r="G823" s="156">
        <v>45352</v>
      </c>
      <c r="H823" s="158">
        <v>25000</v>
      </c>
      <c r="I823" s="158">
        <v>40000</v>
      </c>
      <c r="J823" s="157" t="s">
        <v>4557</v>
      </c>
      <c r="K823" s="157" t="s">
        <v>5901</v>
      </c>
    </row>
    <row r="824" spans="1:11" ht="65.25" customHeight="1">
      <c r="A824" s="152">
        <v>823</v>
      </c>
      <c r="B824" s="153">
        <v>45364</v>
      </c>
      <c r="C824" s="154" t="s">
        <v>3975</v>
      </c>
      <c r="D824" s="154" t="s">
        <v>4687</v>
      </c>
      <c r="E824" s="154" t="s">
        <v>5943</v>
      </c>
      <c r="F824" s="153">
        <v>45378</v>
      </c>
      <c r="G824" s="153">
        <v>45474</v>
      </c>
      <c r="H824" s="155">
        <v>29640</v>
      </c>
      <c r="I824" s="155">
        <v>50000</v>
      </c>
      <c r="J824" s="154" t="s">
        <v>5910</v>
      </c>
      <c r="K824" s="154" t="s">
        <v>5901</v>
      </c>
    </row>
    <row r="825" spans="1:11" ht="65.25" customHeight="1">
      <c r="A825" s="152">
        <v>824</v>
      </c>
      <c r="B825" s="156">
        <v>45365</v>
      </c>
      <c r="C825" s="157" t="s">
        <v>741</v>
      </c>
      <c r="D825" s="157" t="s">
        <v>154</v>
      </c>
      <c r="E825" s="157" t="s">
        <v>6786</v>
      </c>
      <c r="F825" s="156">
        <v>45379</v>
      </c>
      <c r="G825" s="156">
        <v>45108</v>
      </c>
      <c r="H825" s="158">
        <v>25000</v>
      </c>
      <c r="I825" s="158">
        <v>125000</v>
      </c>
      <c r="J825" s="157" t="s">
        <v>5910</v>
      </c>
      <c r="K825" s="157" t="s">
        <v>5901</v>
      </c>
    </row>
    <row r="826" spans="1:11" ht="65.25" customHeight="1">
      <c r="A826" s="152">
        <v>825</v>
      </c>
      <c r="B826" s="153">
        <v>45365</v>
      </c>
      <c r="C826" s="154" t="s">
        <v>741</v>
      </c>
      <c r="D826" s="154" t="s">
        <v>818</v>
      </c>
      <c r="E826" s="154" t="s">
        <v>7070</v>
      </c>
      <c r="F826" s="153">
        <v>45379</v>
      </c>
      <c r="G826" s="153">
        <v>45108</v>
      </c>
      <c r="H826" s="155">
        <v>25000</v>
      </c>
      <c r="I826" s="155">
        <v>65000</v>
      </c>
      <c r="J826" s="154" t="s">
        <v>5900</v>
      </c>
      <c r="K826" s="154" t="s">
        <v>5901</v>
      </c>
    </row>
    <row r="827" spans="1:11" ht="65.25" customHeight="1">
      <c r="A827" s="152">
        <v>826</v>
      </c>
      <c r="B827" s="156">
        <v>45365</v>
      </c>
      <c r="C827" s="157" t="s">
        <v>2703</v>
      </c>
      <c r="D827" s="157" t="s">
        <v>3192</v>
      </c>
      <c r="E827" s="157" t="s">
        <v>7071</v>
      </c>
      <c r="F827" s="156">
        <v>45379</v>
      </c>
      <c r="G827" s="156">
        <v>45474</v>
      </c>
      <c r="H827" s="158">
        <v>43821.599999999999</v>
      </c>
      <c r="I827" s="158">
        <v>43821.599999999999</v>
      </c>
      <c r="J827" s="157" t="s">
        <v>5902</v>
      </c>
      <c r="K827" s="157" t="s">
        <v>5901</v>
      </c>
    </row>
    <row r="828" spans="1:11" ht="65.25" customHeight="1">
      <c r="A828" s="152">
        <v>827</v>
      </c>
      <c r="B828" s="153">
        <v>45365</v>
      </c>
      <c r="C828" s="154" t="s">
        <v>741</v>
      </c>
      <c r="D828" s="154" t="s">
        <v>756</v>
      </c>
      <c r="E828" s="154" t="s">
        <v>4712</v>
      </c>
      <c r="F828" s="153">
        <v>45379</v>
      </c>
      <c r="G828" s="153">
        <v>45090</v>
      </c>
      <c r="H828" s="155">
        <v>25000</v>
      </c>
      <c r="I828" s="155">
        <v>255000</v>
      </c>
      <c r="J828" s="154" t="s">
        <v>5910</v>
      </c>
      <c r="K828" s="154" t="s">
        <v>5901</v>
      </c>
    </row>
    <row r="829" spans="1:11" ht="65.25" customHeight="1">
      <c r="A829" s="152">
        <v>828</v>
      </c>
      <c r="B829" s="156">
        <v>45365</v>
      </c>
      <c r="C829" s="157" t="s">
        <v>741</v>
      </c>
      <c r="D829" s="157" t="s">
        <v>1508</v>
      </c>
      <c r="E829" s="157" t="s">
        <v>5219</v>
      </c>
      <c r="F829" s="156">
        <v>45379</v>
      </c>
      <c r="G829" s="156">
        <v>45196</v>
      </c>
      <c r="H829" s="158">
        <v>25000</v>
      </c>
      <c r="I829" s="158">
        <v>335000</v>
      </c>
      <c r="J829" s="157" t="s">
        <v>4557</v>
      </c>
      <c r="K829" s="157" t="s">
        <v>5901</v>
      </c>
    </row>
    <row r="830" spans="1:11" ht="65.25" customHeight="1">
      <c r="A830" s="152">
        <v>829</v>
      </c>
      <c r="B830" s="153">
        <v>45365</v>
      </c>
      <c r="C830" s="154" t="s">
        <v>741</v>
      </c>
      <c r="D830" s="154" t="s">
        <v>958</v>
      </c>
      <c r="E830" s="154" t="s">
        <v>7072</v>
      </c>
      <c r="F830" s="153">
        <v>45379</v>
      </c>
      <c r="G830" s="153">
        <v>45108</v>
      </c>
      <c r="H830" s="155">
        <v>25000</v>
      </c>
      <c r="I830" s="155">
        <v>150000</v>
      </c>
      <c r="J830" s="154" t="s">
        <v>5910</v>
      </c>
      <c r="K830" s="154" t="s">
        <v>5901</v>
      </c>
    </row>
    <row r="831" spans="1:11" ht="65.25" customHeight="1">
      <c r="A831" s="152">
        <v>830</v>
      </c>
      <c r="B831" s="156">
        <v>45365</v>
      </c>
      <c r="C831" s="157" t="s">
        <v>741</v>
      </c>
      <c r="D831" s="157" t="s">
        <v>7073</v>
      </c>
      <c r="E831" s="157" t="s">
        <v>7074</v>
      </c>
      <c r="F831" s="156">
        <v>45379</v>
      </c>
      <c r="G831" s="156">
        <v>45108</v>
      </c>
      <c r="H831" s="158">
        <v>25000</v>
      </c>
      <c r="I831" s="158">
        <v>150000</v>
      </c>
      <c r="J831" s="157" t="s">
        <v>5904</v>
      </c>
      <c r="K831" s="157" t="s">
        <v>5901</v>
      </c>
    </row>
    <row r="832" spans="1:11" ht="65.25" customHeight="1">
      <c r="A832" s="152">
        <v>831</v>
      </c>
      <c r="B832" s="153">
        <v>45365</v>
      </c>
      <c r="C832" s="154" t="s">
        <v>741</v>
      </c>
      <c r="D832" s="154" t="s">
        <v>972</v>
      </c>
      <c r="E832" s="154" t="s">
        <v>7075</v>
      </c>
      <c r="F832" s="153">
        <v>45379</v>
      </c>
      <c r="G832" s="153">
        <v>45108</v>
      </c>
      <c r="H832" s="155">
        <v>25000</v>
      </c>
      <c r="I832" s="155">
        <v>90000</v>
      </c>
      <c r="J832" s="154" t="s">
        <v>5910</v>
      </c>
      <c r="K832" s="154" t="s">
        <v>5901</v>
      </c>
    </row>
    <row r="833" spans="1:11" ht="65.25" customHeight="1">
      <c r="A833" s="152">
        <v>832</v>
      </c>
      <c r="B833" s="156">
        <v>45365</v>
      </c>
      <c r="C833" s="157" t="s">
        <v>741</v>
      </c>
      <c r="D833" s="157" t="s">
        <v>813</v>
      </c>
      <c r="E833" s="157" t="s">
        <v>433</v>
      </c>
      <c r="F833" s="156">
        <v>45379</v>
      </c>
      <c r="G833" s="156">
        <v>45108</v>
      </c>
      <c r="H833" s="158">
        <v>25000</v>
      </c>
      <c r="I833" s="158">
        <v>65000</v>
      </c>
      <c r="J833" s="157" t="s">
        <v>5900</v>
      </c>
      <c r="K833" s="157" t="s">
        <v>5901</v>
      </c>
    </row>
    <row r="834" spans="1:11" ht="65.25" customHeight="1">
      <c r="A834" s="152">
        <v>833</v>
      </c>
      <c r="B834" s="153">
        <v>45365</v>
      </c>
      <c r="C834" s="154" t="s">
        <v>741</v>
      </c>
      <c r="D834" s="154" t="s">
        <v>76</v>
      </c>
      <c r="E834" s="154" t="s">
        <v>7076</v>
      </c>
      <c r="F834" s="153">
        <v>45379</v>
      </c>
      <c r="G834" s="153">
        <v>45108</v>
      </c>
      <c r="H834" s="155">
        <v>25000</v>
      </c>
      <c r="I834" s="155">
        <v>250000</v>
      </c>
      <c r="J834" s="154" t="s">
        <v>5910</v>
      </c>
      <c r="K834" s="154" t="s">
        <v>5901</v>
      </c>
    </row>
    <row r="835" spans="1:11" ht="65.25" customHeight="1">
      <c r="A835" s="152">
        <v>834</v>
      </c>
      <c r="B835" s="156">
        <v>45365</v>
      </c>
      <c r="C835" s="157" t="s">
        <v>4038</v>
      </c>
      <c r="D835" s="157" t="s">
        <v>3214</v>
      </c>
      <c r="E835" s="157" t="s">
        <v>4133</v>
      </c>
      <c r="F835" s="156">
        <v>45379</v>
      </c>
      <c r="G835" s="156">
        <v>45474</v>
      </c>
      <c r="H835" s="158">
        <v>26542</v>
      </c>
      <c r="I835" s="158">
        <v>26542</v>
      </c>
      <c r="J835" s="157" t="s">
        <v>5935</v>
      </c>
      <c r="K835" s="157" t="s">
        <v>5901</v>
      </c>
    </row>
    <row r="836" spans="1:11" ht="65.25" customHeight="1">
      <c r="A836" s="152">
        <v>835</v>
      </c>
      <c r="B836" s="153">
        <v>45366</v>
      </c>
      <c r="C836" s="154" t="s">
        <v>741</v>
      </c>
      <c r="D836" s="154" t="s">
        <v>144</v>
      </c>
      <c r="E836" s="154" t="s">
        <v>7077</v>
      </c>
      <c r="F836" s="153">
        <v>45380</v>
      </c>
      <c r="G836" s="153">
        <v>45108</v>
      </c>
      <c r="H836" s="155">
        <v>25000</v>
      </c>
      <c r="I836" s="155">
        <v>82500</v>
      </c>
      <c r="J836" s="154" t="s">
        <v>5910</v>
      </c>
      <c r="K836" s="154" t="s">
        <v>5901</v>
      </c>
    </row>
    <row r="837" spans="1:11" ht="65.25" customHeight="1">
      <c r="A837" s="152">
        <v>836</v>
      </c>
      <c r="B837" s="156">
        <v>45366</v>
      </c>
      <c r="C837" s="157" t="s">
        <v>1400</v>
      </c>
      <c r="D837" s="157" t="s">
        <v>123</v>
      </c>
      <c r="E837" s="157" t="s">
        <v>7078</v>
      </c>
      <c r="F837" s="156">
        <v>45380</v>
      </c>
      <c r="G837" s="156">
        <v>45444</v>
      </c>
      <c r="H837" s="158">
        <v>444305.52</v>
      </c>
      <c r="I837" s="158">
        <v>444305.52</v>
      </c>
      <c r="J837" s="157" t="s">
        <v>5910</v>
      </c>
      <c r="K837" s="157" t="s">
        <v>5901</v>
      </c>
    </row>
    <row r="838" spans="1:11" ht="65.25" customHeight="1">
      <c r="A838" s="152">
        <v>837</v>
      </c>
      <c r="B838" s="153">
        <v>45366</v>
      </c>
      <c r="C838" s="154" t="s">
        <v>1400</v>
      </c>
      <c r="D838" s="154" t="s">
        <v>1329</v>
      </c>
      <c r="E838" s="154" t="s">
        <v>7079</v>
      </c>
      <c r="F838" s="153">
        <v>45380</v>
      </c>
      <c r="G838" s="153">
        <v>45383</v>
      </c>
      <c r="H838" s="155">
        <v>26000</v>
      </c>
      <c r="I838" s="155">
        <v>34000</v>
      </c>
      <c r="J838" s="154" t="s">
        <v>5906</v>
      </c>
      <c r="K838" s="154" t="s">
        <v>5901</v>
      </c>
    </row>
    <row r="839" spans="1:11" ht="65.25" customHeight="1">
      <c r="A839" s="152">
        <v>838</v>
      </c>
      <c r="B839" s="156">
        <v>45366</v>
      </c>
      <c r="C839" s="157" t="s">
        <v>2703</v>
      </c>
      <c r="D839" s="157" t="s">
        <v>2930</v>
      </c>
      <c r="E839" s="157" t="s">
        <v>7080</v>
      </c>
      <c r="F839" s="156">
        <v>45380</v>
      </c>
      <c r="G839" s="156">
        <v>45380</v>
      </c>
      <c r="H839" s="158">
        <v>20000</v>
      </c>
      <c r="I839" s="158">
        <v>20000</v>
      </c>
      <c r="J839" s="157" t="s">
        <v>5994</v>
      </c>
      <c r="K839" s="157" t="s">
        <v>6006</v>
      </c>
    </row>
    <row r="840" spans="1:11" ht="65.25" customHeight="1">
      <c r="A840" s="152">
        <v>839</v>
      </c>
      <c r="B840" s="153">
        <v>45369</v>
      </c>
      <c r="C840" s="154" t="s">
        <v>741</v>
      </c>
      <c r="D840" s="154" t="s">
        <v>1350</v>
      </c>
      <c r="E840" s="154" t="s">
        <v>7081</v>
      </c>
      <c r="F840" s="153">
        <v>45383</v>
      </c>
      <c r="G840" s="153">
        <v>45108</v>
      </c>
      <c r="H840" s="155">
        <v>25000</v>
      </c>
      <c r="I840" s="155">
        <v>85000</v>
      </c>
      <c r="J840" s="154" t="s">
        <v>4557</v>
      </c>
      <c r="K840" s="154" t="s">
        <v>5901</v>
      </c>
    </row>
    <row r="841" spans="1:11" ht="65.25" customHeight="1">
      <c r="A841" s="152">
        <v>840</v>
      </c>
      <c r="B841" s="156">
        <v>45369</v>
      </c>
      <c r="C841" s="157" t="s">
        <v>1888</v>
      </c>
      <c r="D841" s="157" t="s">
        <v>7082</v>
      </c>
      <c r="E841" s="157" t="s">
        <v>7083</v>
      </c>
      <c r="F841" s="156">
        <v>45383</v>
      </c>
      <c r="G841" s="156">
        <v>45273</v>
      </c>
      <c r="H841" s="158">
        <v>40000</v>
      </c>
      <c r="I841" s="158">
        <v>95000</v>
      </c>
      <c r="J841" s="157" t="s">
        <v>5906</v>
      </c>
      <c r="K841" s="157" t="s">
        <v>5901</v>
      </c>
    </row>
    <row r="842" spans="1:11" ht="65.25" customHeight="1">
      <c r="A842" s="152">
        <v>841</v>
      </c>
      <c r="B842" s="153">
        <v>45369</v>
      </c>
      <c r="C842" s="154" t="s">
        <v>2601</v>
      </c>
      <c r="D842" s="154" t="s">
        <v>7084</v>
      </c>
      <c r="E842" s="154" t="s">
        <v>292</v>
      </c>
      <c r="F842" s="153">
        <v>45383</v>
      </c>
      <c r="G842" s="153">
        <v>45383</v>
      </c>
      <c r="H842" s="155">
        <v>25000</v>
      </c>
      <c r="I842" s="155">
        <v>30000</v>
      </c>
      <c r="J842" s="154" t="s">
        <v>4557</v>
      </c>
      <c r="K842" s="154" t="s">
        <v>5901</v>
      </c>
    </row>
    <row r="843" spans="1:11" ht="65.25" customHeight="1">
      <c r="A843" s="152">
        <v>842</v>
      </c>
      <c r="B843" s="156">
        <v>45369</v>
      </c>
      <c r="C843" s="157" t="s">
        <v>3895</v>
      </c>
      <c r="D843" s="157" t="s">
        <v>7085</v>
      </c>
      <c r="E843" s="157" t="s">
        <v>3338</v>
      </c>
      <c r="F843" s="156">
        <v>45383</v>
      </c>
      <c r="G843" s="156">
        <v>45383</v>
      </c>
      <c r="H843" s="158">
        <v>289826.15999999997</v>
      </c>
      <c r="I843" s="158">
        <v>294826.15999999997</v>
      </c>
      <c r="J843" s="157" t="s">
        <v>4557</v>
      </c>
      <c r="K843" s="157" t="s">
        <v>5901</v>
      </c>
    </row>
    <row r="844" spans="1:11" ht="65.25" customHeight="1">
      <c r="A844" s="152">
        <v>843</v>
      </c>
      <c r="B844" s="153">
        <v>45369</v>
      </c>
      <c r="C844" s="154" t="s">
        <v>231</v>
      </c>
      <c r="D844" s="154" t="s">
        <v>259</v>
      </c>
      <c r="E844" s="154" t="s">
        <v>7086</v>
      </c>
      <c r="F844" s="153">
        <v>45383</v>
      </c>
      <c r="G844" s="153">
        <v>45383</v>
      </c>
      <c r="H844" s="155">
        <v>200000</v>
      </c>
      <c r="I844" s="155">
        <v>800000</v>
      </c>
      <c r="J844" s="154" t="s">
        <v>5935</v>
      </c>
      <c r="K844" s="154" t="s">
        <v>5901</v>
      </c>
    </row>
    <row r="845" spans="1:11" ht="65.25" customHeight="1">
      <c r="A845" s="152">
        <v>844</v>
      </c>
      <c r="B845" s="156">
        <v>45370</v>
      </c>
      <c r="C845" s="157" t="s">
        <v>1535</v>
      </c>
      <c r="D845" s="157" t="s">
        <v>7087</v>
      </c>
      <c r="E845" s="157" t="s">
        <v>7088</v>
      </c>
      <c r="F845" s="156">
        <v>45384</v>
      </c>
      <c r="G845" s="156">
        <v>45369</v>
      </c>
      <c r="H845" s="158">
        <v>25000</v>
      </c>
      <c r="I845" s="158">
        <v>65000</v>
      </c>
      <c r="J845" s="157" t="s">
        <v>5900</v>
      </c>
      <c r="K845" s="157" t="s">
        <v>5901</v>
      </c>
    </row>
    <row r="846" spans="1:11" ht="65.25" customHeight="1">
      <c r="A846" s="152">
        <v>845</v>
      </c>
      <c r="B846" s="153">
        <v>45370</v>
      </c>
      <c r="C846" s="154" t="s">
        <v>2703</v>
      </c>
      <c r="D846" s="154" t="s">
        <v>6054</v>
      </c>
      <c r="E846" s="154" t="s">
        <v>7089</v>
      </c>
      <c r="F846" s="153">
        <v>45384</v>
      </c>
      <c r="G846" s="153">
        <v>45475</v>
      </c>
      <c r="H846" s="155">
        <v>90000</v>
      </c>
      <c r="I846" s="155">
        <v>90000</v>
      </c>
      <c r="J846" s="154" t="s">
        <v>5902</v>
      </c>
      <c r="K846" s="154" t="s">
        <v>5901</v>
      </c>
    </row>
    <row r="847" spans="1:11" ht="65.25" customHeight="1">
      <c r="A847" s="152">
        <v>846</v>
      </c>
      <c r="B847" s="156">
        <v>45370</v>
      </c>
      <c r="C847" s="157" t="s">
        <v>2703</v>
      </c>
      <c r="D847" s="157" t="s">
        <v>2772</v>
      </c>
      <c r="E847" s="157" t="s">
        <v>7090</v>
      </c>
      <c r="F847" s="156">
        <v>45384</v>
      </c>
      <c r="G847" s="156">
        <v>45470</v>
      </c>
      <c r="H847" s="158">
        <v>67011</v>
      </c>
      <c r="I847" s="158">
        <v>67011</v>
      </c>
      <c r="J847" s="157" t="s">
        <v>5910</v>
      </c>
      <c r="K847" s="157" t="s">
        <v>5901</v>
      </c>
    </row>
    <row r="848" spans="1:11" ht="65.25" customHeight="1">
      <c r="A848" s="152">
        <v>847</v>
      </c>
      <c r="B848" s="153">
        <v>45370</v>
      </c>
      <c r="C848" s="154" t="s">
        <v>3798</v>
      </c>
      <c r="D848" s="154" t="s">
        <v>7091</v>
      </c>
      <c r="E848" s="154" t="s">
        <v>3813</v>
      </c>
      <c r="F848" s="153">
        <v>45384</v>
      </c>
      <c r="G848" s="153">
        <v>45474</v>
      </c>
      <c r="H848" s="155">
        <v>126500</v>
      </c>
      <c r="I848" s="155">
        <v>160000</v>
      </c>
      <c r="J848" s="154" t="s">
        <v>5902</v>
      </c>
      <c r="K848" s="154" t="s">
        <v>5901</v>
      </c>
    </row>
    <row r="849" spans="1:11" ht="65.25" customHeight="1">
      <c r="A849" s="152">
        <v>848</v>
      </c>
      <c r="B849" s="156">
        <v>45371</v>
      </c>
      <c r="C849" s="157" t="s">
        <v>1276</v>
      </c>
      <c r="D849" s="157" t="s">
        <v>182</v>
      </c>
      <c r="E849" s="157" t="s">
        <v>7092</v>
      </c>
      <c r="F849" s="156">
        <v>45385</v>
      </c>
      <c r="G849" s="156">
        <v>45386</v>
      </c>
      <c r="H849" s="158">
        <v>20000000</v>
      </c>
      <c r="I849" s="158">
        <v>25000000</v>
      </c>
      <c r="J849" s="157" t="s">
        <v>5910</v>
      </c>
      <c r="K849" s="157" t="s">
        <v>5901</v>
      </c>
    </row>
    <row r="850" spans="1:11" ht="65.25" customHeight="1">
      <c r="A850" s="152">
        <v>849</v>
      </c>
      <c r="B850" s="153">
        <v>45371</v>
      </c>
      <c r="C850" s="154" t="s">
        <v>3838</v>
      </c>
      <c r="D850" s="154" t="s">
        <v>956</v>
      </c>
      <c r="E850" s="154" t="s">
        <v>120</v>
      </c>
      <c r="F850" s="153">
        <v>45385</v>
      </c>
      <c r="G850" s="153">
        <v>45231</v>
      </c>
      <c r="H850" s="155">
        <v>40000</v>
      </c>
      <c r="I850" s="155">
        <v>50000</v>
      </c>
      <c r="J850" s="154" t="s">
        <v>5900</v>
      </c>
      <c r="K850" s="154" t="s">
        <v>5901</v>
      </c>
    </row>
    <row r="851" spans="1:11" ht="65.25" customHeight="1">
      <c r="A851" s="152">
        <v>850</v>
      </c>
      <c r="B851" s="156">
        <v>45371</v>
      </c>
      <c r="C851" s="157" t="s">
        <v>4038</v>
      </c>
      <c r="D851" s="157" t="s">
        <v>1549</v>
      </c>
      <c r="E851" s="157" t="s">
        <v>7093</v>
      </c>
      <c r="F851" s="156">
        <v>45385</v>
      </c>
      <c r="G851" s="156">
        <v>45181</v>
      </c>
      <c r="H851" s="158">
        <v>27500</v>
      </c>
      <c r="I851" s="158">
        <v>27500</v>
      </c>
      <c r="J851" s="157" t="s">
        <v>5900</v>
      </c>
      <c r="K851" s="157" t="s">
        <v>5901</v>
      </c>
    </row>
    <row r="852" spans="1:11" ht="65.25" customHeight="1">
      <c r="A852" s="152">
        <v>851</v>
      </c>
      <c r="B852" s="153">
        <v>45371</v>
      </c>
      <c r="C852" s="154" t="s">
        <v>4038</v>
      </c>
      <c r="D852" s="154" t="s">
        <v>1549</v>
      </c>
      <c r="E852" s="154" t="s">
        <v>7093</v>
      </c>
      <c r="F852" s="153">
        <v>45385</v>
      </c>
      <c r="G852" s="153">
        <v>45384</v>
      </c>
      <c r="H852" s="155">
        <v>43400</v>
      </c>
      <c r="I852" s="155">
        <v>43400</v>
      </c>
      <c r="J852" s="154" t="s">
        <v>5902</v>
      </c>
      <c r="K852" s="154" t="s">
        <v>5901</v>
      </c>
    </row>
    <row r="853" spans="1:11" ht="65.25" customHeight="1">
      <c r="A853" s="152">
        <v>852</v>
      </c>
      <c r="B853" s="156">
        <v>45371</v>
      </c>
      <c r="C853" s="157" t="s">
        <v>1276</v>
      </c>
      <c r="D853" s="157" t="s">
        <v>3214</v>
      </c>
      <c r="E853" s="157" t="s">
        <v>7094</v>
      </c>
      <c r="F853" s="156">
        <v>45385</v>
      </c>
      <c r="G853" s="156">
        <v>45413</v>
      </c>
      <c r="H853" s="158">
        <v>102496</v>
      </c>
      <c r="I853" s="158">
        <v>110000</v>
      </c>
      <c r="J853" s="157" t="s">
        <v>5935</v>
      </c>
      <c r="K853" s="157" t="s">
        <v>5901</v>
      </c>
    </row>
    <row r="854" spans="1:11" ht="65.25" customHeight="1">
      <c r="A854" s="152">
        <v>853</v>
      </c>
      <c r="B854" s="153">
        <v>45373</v>
      </c>
      <c r="C854" s="154" t="s">
        <v>3933</v>
      </c>
      <c r="D854" s="154" t="s">
        <v>87</v>
      </c>
      <c r="E854" s="154" t="s">
        <v>6274</v>
      </c>
      <c r="F854" s="153">
        <v>45387</v>
      </c>
      <c r="G854" s="153">
        <v>45474</v>
      </c>
      <c r="H854" s="155">
        <v>25000</v>
      </c>
      <c r="I854" s="155">
        <v>30000</v>
      </c>
      <c r="J854" s="154" t="s">
        <v>5935</v>
      </c>
      <c r="K854" s="154" t="s">
        <v>5901</v>
      </c>
    </row>
    <row r="855" spans="1:11" ht="65.25" customHeight="1">
      <c r="A855" s="152">
        <v>854</v>
      </c>
      <c r="B855" s="156">
        <v>45373</v>
      </c>
      <c r="C855" s="157" t="s">
        <v>3933</v>
      </c>
      <c r="D855" s="157" t="s">
        <v>1228</v>
      </c>
      <c r="E855" s="157" t="s">
        <v>7095</v>
      </c>
      <c r="F855" s="156">
        <v>45387</v>
      </c>
      <c r="G855" s="156">
        <v>45474</v>
      </c>
      <c r="H855" s="158">
        <v>25000</v>
      </c>
      <c r="I855" s="158">
        <v>30000</v>
      </c>
      <c r="J855" s="157" t="s">
        <v>5935</v>
      </c>
      <c r="K855" s="157" t="s">
        <v>5901</v>
      </c>
    </row>
    <row r="856" spans="1:11" ht="65.25" customHeight="1">
      <c r="A856" s="152">
        <v>855</v>
      </c>
      <c r="B856" s="153">
        <v>45376</v>
      </c>
      <c r="C856" s="154" t="s">
        <v>1665</v>
      </c>
      <c r="D856" s="154" t="s">
        <v>7096</v>
      </c>
      <c r="E856" s="154" t="s">
        <v>7097</v>
      </c>
      <c r="F856" s="153">
        <v>45390</v>
      </c>
      <c r="G856" s="153">
        <v>45390</v>
      </c>
      <c r="H856" s="155">
        <v>28000</v>
      </c>
      <c r="I856" s="155">
        <v>29000</v>
      </c>
      <c r="J856" s="154" t="s">
        <v>4557</v>
      </c>
      <c r="K856" s="154" t="s">
        <v>5901</v>
      </c>
    </row>
    <row r="857" spans="1:11" ht="65.25" customHeight="1">
      <c r="A857" s="152">
        <v>856</v>
      </c>
      <c r="B857" s="156">
        <v>45376</v>
      </c>
      <c r="C857" s="157" t="s">
        <v>2635</v>
      </c>
      <c r="D857" s="157" t="s">
        <v>7098</v>
      </c>
      <c r="E857" s="157" t="s">
        <v>468</v>
      </c>
      <c r="F857" s="156">
        <v>45390</v>
      </c>
      <c r="G857" s="156">
        <v>45391</v>
      </c>
      <c r="H857" s="158">
        <v>30000</v>
      </c>
      <c r="I857" s="158">
        <v>50000</v>
      </c>
      <c r="J857" s="157" t="s">
        <v>4557</v>
      </c>
      <c r="K857" s="157" t="s">
        <v>5901</v>
      </c>
    </row>
    <row r="858" spans="1:11" ht="65.25" customHeight="1">
      <c r="A858" s="152">
        <v>857</v>
      </c>
      <c r="B858" s="153">
        <v>45377</v>
      </c>
      <c r="C858" s="154" t="s">
        <v>1276</v>
      </c>
      <c r="D858" s="154" t="s">
        <v>5186</v>
      </c>
      <c r="E858" s="154" t="s">
        <v>6395</v>
      </c>
      <c r="F858" s="153">
        <v>45391</v>
      </c>
      <c r="G858" s="153">
        <v>45397</v>
      </c>
      <c r="H858" s="155">
        <v>25000</v>
      </c>
      <c r="I858" s="155">
        <v>50000</v>
      </c>
      <c r="J858" s="154" t="s">
        <v>5910</v>
      </c>
      <c r="K858" s="154" t="s">
        <v>5901</v>
      </c>
    </row>
    <row r="859" spans="1:11" ht="65.25" customHeight="1">
      <c r="A859" s="152">
        <v>858</v>
      </c>
      <c r="B859" s="156">
        <v>45378</v>
      </c>
      <c r="C859" s="157" t="s">
        <v>1535</v>
      </c>
      <c r="D859" s="157" t="s">
        <v>377</v>
      </c>
      <c r="E859" s="157" t="s">
        <v>7099</v>
      </c>
      <c r="F859" s="156">
        <v>45392</v>
      </c>
      <c r="G859" s="156">
        <v>45244</v>
      </c>
      <c r="H859" s="158">
        <v>25000</v>
      </c>
      <c r="I859" s="158">
        <v>75000</v>
      </c>
      <c r="J859" s="157" t="s">
        <v>5900</v>
      </c>
      <c r="K859" s="157" t="s">
        <v>5901</v>
      </c>
    </row>
    <row r="860" spans="1:11" ht="65.25" customHeight="1">
      <c r="A860" s="152">
        <v>859</v>
      </c>
      <c r="B860" s="153">
        <v>45379</v>
      </c>
      <c r="C860" s="154" t="s">
        <v>2601</v>
      </c>
      <c r="D860" s="154" t="s">
        <v>580</v>
      </c>
      <c r="E860" s="154" t="s">
        <v>2624</v>
      </c>
      <c r="F860" s="153">
        <v>45393</v>
      </c>
      <c r="G860" s="153">
        <v>45505</v>
      </c>
      <c r="H860" s="155">
        <v>220000</v>
      </c>
      <c r="I860" s="155">
        <v>250000</v>
      </c>
      <c r="J860" s="154" t="s">
        <v>5910</v>
      </c>
      <c r="K860" s="154" t="s">
        <v>5901</v>
      </c>
    </row>
    <row r="861" spans="1:11" ht="65.25" customHeight="1">
      <c r="A861" s="152">
        <v>860</v>
      </c>
      <c r="B861" s="156">
        <v>45379</v>
      </c>
      <c r="C861" s="157" t="s">
        <v>12</v>
      </c>
      <c r="D861" s="157" t="s">
        <v>2130</v>
      </c>
      <c r="E861" s="157" t="s">
        <v>7100</v>
      </c>
      <c r="F861" s="156">
        <v>45393</v>
      </c>
      <c r="G861" s="156">
        <v>45355</v>
      </c>
      <c r="H861" s="158">
        <v>25000</v>
      </c>
      <c r="I861" s="158">
        <v>30000</v>
      </c>
      <c r="J861" s="157" t="s">
        <v>5900</v>
      </c>
      <c r="K861" s="157" t="s">
        <v>5901</v>
      </c>
    </row>
    <row r="862" spans="1:11" ht="65.25" customHeight="1">
      <c r="A862" s="152">
        <v>861</v>
      </c>
      <c r="B862" s="153">
        <v>45379</v>
      </c>
      <c r="C862" s="154" t="s">
        <v>2703</v>
      </c>
      <c r="D862" s="154" t="s">
        <v>7101</v>
      </c>
      <c r="E862" s="154" t="s">
        <v>706</v>
      </c>
      <c r="F862" s="153">
        <v>45393</v>
      </c>
      <c r="G862" s="153">
        <v>45474</v>
      </c>
      <c r="H862" s="155">
        <v>4167564</v>
      </c>
      <c r="I862" s="155">
        <v>4167564</v>
      </c>
      <c r="J862" s="154" t="s">
        <v>5910</v>
      </c>
      <c r="K862" s="154" t="s">
        <v>5901</v>
      </c>
    </row>
    <row r="863" spans="1:11" ht="65.25" customHeight="1">
      <c r="A863" s="152">
        <v>862</v>
      </c>
      <c r="B863" s="156">
        <v>45379</v>
      </c>
      <c r="C863" s="157" t="s">
        <v>2703</v>
      </c>
      <c r="D863" s="157" t="s">
        <v>5327</v>
      </c>
      <c r="E863" s="157" t="s">
        <v>7102</v>
      </c>
      <c r="F863" s="156">
        <v>45393</v>
      </c>
      <c r="G863" s="156">
        <v>45393</v>
      </c>
      <c r="H863" s="158">
        <v>129000</v>
      </c>
      <c r="I863" s="158">
        <v>129000</v>
      </c>
      <c r="J863" s="157" t="s">
        <v>5902</v>
      </c>
      <c r="K863" s="157" t="s">
        <v>5901</v>
      </c>
    </row>
    <row r="864" spans="1:11" ht="65.25" customHeight="1">
      <c r="A864" s="152">
        <v>863</v>
      </c>
      <c r="B864" s="153">
        <v>45380</v>
      </c>
      <c r="C864" s="154" t="s">
        <v>4268</v>
      </c>
      <c r="D864" s="154" t="s">
        <v>7103</v>
      </c>
      <c r="E864" s="154" t="s">
        <v>7104</v>
      </c>
      <c r="F864" s="153">
        <v>45394</v>
      </c>
      <c r="G864" s="153">
        <v>45379</v>
      </c>
      <c r="H864" s="155">
        <v>50000</v>
      </c>
      <c r="I864" s="155">
        <v>161000</v>
      </c>
      <c r="J864" s="154" t="s">
        <v>5904</v>
      </c>
      <c r="K864" s="154" t="s">
        <v>5901</v>
      </c>
    </row>
    <row r="865" spans="1:11" ht="65.25" customHeight="1">
      <c r="A865" s="152">
        <v>864</v>
      </c>
      <c r="B865" s="156">
        <v>45380</v>
      </c>
      <c r="C865" s="157" t="s">
        <v>3895</v>
      </c>
      <c r="D865" s="157" t="s">
        <v>5907</v>
      </c>
      <c r="E865" s="157" t="s">
        <v>7105</v>
      </c>
      <c r="F865" s="156">
        <v>45394</v>
      </c>
      <c r="G865" s="156">
        <v>45397</v>
      </c>
      <c r="H865" s="158">
        <v>42560</v>
      </c>
      <c r="I865" s="158">
        <v>50000</v>
      </c>
      <c r="J865" s="157" t="s">
        <v>4557</v>
      </c>
      <c r="K865" s="157" t="s">
        <v>5901</v>
      </c>
    </row>
    <row r="866" spans="1:11" ht="65.25" customHeight="1">
      <c r="A866" s="152">
        <v>865</v>
      </c>
      <c r="B866" s="153">
        <v>45380</v>
      </c>
      <c r="C866" s="154" t="s">
        <v>1276</v>
      </c>
      <c r="D866" s="154" t="s">
        <v>5470</v>
      </c>
      <c r="E866" s="154" t="s">
        <v>1347</v>
      </c>
      <c r="F866" s="153">
        <v>45394</v>
      </c>
      <c r="G866" s="153">
        <v>45397</v>
      </c>
      <c r="H866" s="155">
        <v>25000</v>
      </c>
      <c r="I866" s="155">
        <v>45000</v>
      </c>
      <c r="J866" s="154" t="s">
        <v>5910</v>
      </c>
      <c r="K866" s="154" t="s">
        <v>5901</v>
      </c>
    </row>
    <row r="867" spans="1:11" ht="65.25" customHeight="1">
      <c r="A867" s="152">
        <v>866</v>
      </c>
      <c r="B867" s="156">
        <v>45380</v>
      </c>
      <c r="C867" s="157" t="s">
        <v>1890</v>
      </c>
      <c r="D867" s="157" t="s">
        <v>229</v>
      </c>
      <c r="E867" s="157" t="s">
        <v>7106</v>
      </c>
      <c r="F867" s="156">
        <v>45394</v>
      </c>
      <c r="G867" s="156">
        <v>45397</v>
      </c>
      <c r="H867" s="158">
        <v>177800</v>
      </c>
      <c r="I867" s="158">
        <v>200000</v>
      </c>
      <c r="J867" s="157" t="s">
        <v>5935</v>
      </c>
      <c r="K867" s="157" t="s">
        <v>5901</v>
      </c>
    </row>
    <row r="868" spans="1:11" ht="65.25" customHeight="1">
      <c r="A868" s="152">
        <v>867</v>
      </c>
      <c r="B868" s="153">
        <v>45380</v>
      </c>
      <c r="C868" s="154" t="s">
        <v>1535</v>
      </c>
      <c r="D868" s="154" t="s">
        <v>7107</v>
      </c>
      <c r="E868" s="154" t="s">
        <v>7108</v>
      </c>
      <c r="F868" s="153">
        <v>45394</v>
      </c>
      <c r="G868" s="153">
        <v>45390</v>
      </c>
      <c r="H868" s="155">
        <v>25000</v>
      </c>
      <c r="I868" s="155">
        <v>55000</v>
      </c>
      <c r="J868" s="154" t="s">
        <v>5900</v>
      </c>
      <c r="K868" s="154" t="s">
        <v>5901</v>
      </c>
    </row>
    <row r="869" spans="1:11" ht="65.25" customHeight="1">
      <c r="A869" s="152">
        <v>868</v>
      </c>
      <c r="B869" s="156">
        <v>45383</v>
      </c>
      <c r="C869" s="157" t="s">
        <v>2332</v>
      </c>
      <c r="D869" s="157" t="s">
        <v>7109</v>
      </c>
      <c r="E869" s="157" t="s">
        <v>7110</v>
      </c>
      <c r="F869" s="156">
        <v>45397</v>
      </c>
      <c r="G869" s="156">
        <v>45170</v>
      </c>
      <c r="H869" s="158">
        <v>25000</v>
      </c>
      <c r="I869" s="158">
        <v>60000</v>
      </c>
      <c r="J869" s="157" t="s">
        <v>5906</v>
      </c>
      <c r="K869" s="157" t="s">
        <v>5901</v>
      </c>
    </row>
    <row r="870" spans="1:11" ht="65.25" customHeight="1">
      <c r="A870" s="152">
        <v>869</v>
      </c>
      <c r="B870" s="153">
        <v>45383</v>
      </c>
      <c r="C870" s="154" t="s">
        <v>2332</v>
      </c>
      <c r="D870" s="154" t="s">
        <v>6515</v>
      </c>
      <c r="E870" s="154" t="s">
        <v>7111</v>
      </c>
      <c r="F870" s="153">
        <v>45397</v>
      </c>
      <c r="G870" s="153">
        <v>45108</v>
      </c>
      <c r="H870" s="155">
        <v>40000</v>
      </c>
      <c r="I870" s="155">
        <v>60000</v>
      </c>
      <c r="J870" s="154" t="s">
        <v>5906</v>
      </c>
      <c r="K870" s="154" t="s">
        <v>5901</v>
      </c>
    </row>
    <row r="871" spans="1:11" ht="65.25" customHeight="1">
      <c r="A871" s="152">
        <v>870</v>
      </c>
      <c r="B871" s="156">
        <v>45383</v>
      </c>
      <c r="C871" s="157" t="s">
        <v>1890</v>
      </c>
      <c r="D871" s="157" t="s">
        <v>903</v>
      </c>
      <c r="E871" s="157" t="s">
        <v>7112</v>
      </c>
      <c r="F871" s="156">
        <v>45397</v>
      </c>
      <c r="G871" s="156">
        <v>45399</v>
      </c>
      <c r="H871" s="158">
        <v>25000</v>
      </c>
      <c r="I871" s="158">
        <v>30000</v>
      </c>
      <c r="J871" s="157" t="s">
        <v>5902</v>
      </c>
      <c r="K871" s="157" t="s">
        <v>5901</v>
      </c>
    </row>
    <row r="872" spans="1:11" ht="65.25" customHeight="1">
      <c r="A872" s="152">
        <v>871</v>
      </c>
      <c r="B872" s="153">
        <v>45383</v>
      </c>
      <c r="C872" s="154" t="s">
        <v>1890</v>
      </c>
      <c r="D872" s="154" t="s">
        <v>2283</v>
      </c>
      <c r="E872" s="154" t="s">
        <v>7113</v>
      </c>
      <c r="F872" s="153">
        <v>45397</v>
      </c>
      <c r="G872" s="153">
        <v>45399</v>
      </c>
      <c r="H872" s="155">
        <v>45000</v>
      </c>
      <c r="I872" s="155">
        <v>70000</v>
      </c>
      <c r="J872" s="154" t="s">
        <v>5902</v>
      </c>
      <c r="K872" s="154" t="s">
        <v>5901</v>
      </c>
    </row>
    <row r="873" spans="1:11" ht="65.25" customHeight="1">
      <c r="A873" s="152">
        <v>872</v>
      </c>
      <c r="B873" s="156">
        <v>45383</v>
      </c>
      <c r="C873" s="157" t="s">
        <v>1890</v>
      </c>
      <c r="D873" s="157" t="s">
        <v>7114</v>
      </c>
      <c r="E873" s="157" t="s">
        <v>7115</v>
      </c>
      <c r="F873" s="156">
        <v>45397</v>
      </c>
      <c r="G873" s="156">
        <v>45399</v>
      </c>
      <c r="H873" s="158">
        <v>75000</v>
      </c>
      <c r="I873" s="158">
        <v>100000</v>
      </c>
      <c r="J873" s="157" t="s">
        <v>5902</v>
      </c>
      <c r="K873" s="157" t="s">
        <v>5901</v>
      </c>
    </row>
    <row r="874" spans="1:11" ht="65.25" customHeight="1">
      <c r="A874" s="152">
        <v>873</v>
      </c>
      <c r="B874" s="153">
        <v>45383</v>
      </c>
      <c r="C874" s="154" t="s">
        <v>1890</v>
      </c>
      <c r="D874" s="154" t="s">
        <v>2381</v>
      </c>
      <c r="E874" s="154" t="s">
        <v>6322</v>
      </c>
      <c r="F874" s="153">
        <v>45397</v>
      </c>
      <c r="G874" s="153">
        <v>45474</v>
      </c>
      <c r="H874" s="155">
        <v>250000</v>
      </c>
      <c r="I874" s="155">
        <v>250000</v>
      </c>
      <c r="J874" s="154" t="s">
        <v>5902</v>
      </c>
      <c r="K874" s="154" t="s">
        <v>5901</v>
      </c>
    </row>
    <row r="875" spans="1:11" ht="65.25" customHeight="1">
      <c r="A875" s="152">
        <v>874</v>
      </c>
      <c r="B875" s="156">
        <v>45383</v>
      </c>
      <c r="C875" s="157" t="s">
        <v>1890</v>
      </c>
      <c r="D875" s="157" t="s">
        <v>7116</v>
      </c>
      <c r="E875" s="157" t="s">
        <v>7117</v>
      </c>
      <c r="F875" s="156">
        <v>45397</v>
      </c>
      <c r="G875" s="156">
        <v>45399</v>
      </c>
      <c r="H875" s="158">
        <v>900000</v>
      </c>
      <c r="I875" s="158">
        <v>900000</v>
      </c>
      <c r="J875" s="157" t="s">
        <v>4557</v>
      </c>
      <c r="K875" s="157" t="s">
        <v>5901</v>
      </c>
    </row>
    <row r="876" spans="1:11" ht="65.25" customHeight="1">
      <c r="A876" s="152">
        <v>875</v>
      </c>
      <c r="B876" s="153">
        <v>45383</v>
      </c>
      <c r="C876" s="154" t="s">
        <v>1890</v>
      </c>
      <c r="D876" s="154" t="s">
        <v>7118</v>
      </c>
      <c r="E876" s="154" t="s">
        <v>7119</v>
      </c>
      <c r="F876" s="153">
        <v>45397</v>
      </c>
      <c r="G876" s="153">
        <v>45399</v>
      </c>
      <c r="H876" s="155">
        <v>55000</v>
      </c>
      <c r="I876" s="155">
        <v>55000</v>
      </c>
      <c r="J876" s="154" t="s">
        <v>5917</v>
      </c>
      <c r="K876" s="154" t="s">
        <v>5901</v>
      </c>
    </row>
    <row r="877" spans="1:11" ht="65.25" customHeight="1">
      <c r="A877" s="152">
        <v>876</v>
      </c>
      <c r="B877" s="156">
        <v>45383</v>
      </c>
      <c r="C877" s="157" t="s">
        <v>1890</v>
      </c>
      <c r="D877" s="157" t="s">
        <v>6832</v>
      </c>
      <c r="E877" s="157" t="s">
        <v>7120</v>
      </c>
      <c r="F877" s="156">
        <v>45397</v>
      </c>
      <c r="G877" s="156">
        <v>45399</v>
      </c>
      <c r="H877" s="158">
        <v>100000</v>
      </c>
      <c r="I877" s="158">
        <v>100000</v>
      </c>
      <c r="J877" s="157" t="s">
        <v>5910</v>
      </c>
      <c r="K877" s="157" t="s">
        <v>5901</v>
      </c>
    </row>
    <row r="878" spans="1:11" ht="65.25" customHeight="1">
      <c r="A878" s="152">
        <v>877</v>
      </c>
      <c r="B878" s="153">
        <v>45383</v>
      </c>
      <c r="C878" s="154" t="s">
        <v>1890</v>
      </c>
      <c r="D878" s="154" t="s">
        <v>5185</v>
      </c>
      <c r="E878" s="154" t="s">
        <v>7121</v>
      </c>
      <c r="F878" s="153">
        <v>45397</v>
      </c>
      <c r="G878" s="153">
        <v>45399</v>
      </c>
      <c r="H878" s="155">
        <v>222000</v>
      </c>
      <c r="I878" s="155">
        <v>222000</v>
      </c>
      <c r="J878" s="154" t="s">
        <v>4557</v>
      </c>
      <c r="K878" s="154" t="s">
        <v>5901</v>
      </c>
    </row>
    <row r="879" spans="1:11" ht="65.25" customHeight="1">
      <c r="A879" s="152">
        <v>878</v>
      </c>
      <c r="B879" s="156">
        <v>45383</v>
      </c>
      <c r="C879" s="157" t="s">
        <v>1890</v>
      </c>
      <c r="D879" s="157" t="s">
        <v>961</v>
      </c>
      <c r="E879" s="157" t="s">
        <v>7122</v>
      </c>
      <c r="F879" s="156">
        <v>45397</v>
      </c>
      <c r="G879" s="156">
        <v>45399</v>
      </c>
      <c r="H879" s="158">
        <v>275000</v>
      </c>
      <c r="I879" s="158">
        <v>275000</v>
      </c>
      <c r="J879" s="157" t="s">
        <v>5902</v>
      </c>
      <c r="K879" s="157" t="s">
        <v>5901</v>
      </c>
    </row>
    <row r="880" spans="1:11" ht="65.25" customHeight="1">
      <c r="A880" s="152">
        <v>879</v>
      </c>
      <c r="B880" s="153">
        <v>45385</v>
      </c>
      <c r="C880" s="154" t="s">
        <v>500</v>
      </c>
      <c r="D880" s="154" t="s">
        <v>580</v>
      </c>
      <c r="E880" s="154" t="s">
        <v>260</v>
      </c>
      <c r="F880" s="153">
        <v>45400</v>
      </c>
      <c r="G880" s="153">
        <v>45474</v>
      </c>
      <c r="H880" s="155">
        <v>100000</v>
      </c>
      <c r="I880" s="155">
        <v>900000</v>
      </c>
      <c r="J880" s="154" t="s">
        <v>5910</v>
      </c>
      <c r="K880" s="154" t="s">
        <v>5901</v>
      </c>
    </row>
    <row r="881" spans="1:11" ht="65.25" customHeight="1">
      <c r="A881" s="152">
        <v>880</v>
      </c>
      <c r="B881" s="156">
        <v>45385</v>
      </c>
      <c r="C881" s="157" t="s">
        <v>1888</v>
      </c>
      <c r="D881" s="157" t="s">
        <v>7123</v>
      </c>
      <c r="E881" s="159" t="s">
        <v>7124</v>
      </c>
      <c r="F881" s="156">
        <v>45400</v>
      </c>
      <c r="G881" s="156">
        <v>45323</v>
      </c>
      <c r="H881" s="158">
        <v>140000</v>
      </c>
      <c r="I881" s="158">
        <v>165000</v>
      </c>
      <c r="J881" s="157" t="s">
        <v>5906</v>
      </c>
      <c r="K881" s="157" t="s">
        <v>5901</v>
      </c>
    </row>
    <row r="882" spans="1:11" ht="65.25" customHeight="1">
      <c r="A882" s="152">
        <v>881</v>
      </c>
      <c r="B882" s="153">
        <v>45385</v>
      </c>
      <c r="C882" s="154" t="s">
        <v>1888</v>
      </c>
      <c r="D882" s="154" t="s">
        <v>277</v>
      </c>
      <c r="E882" s="154" t="s">
        <v>7125</v>
      </c>
      <c r="F882" s="153">
        <v>45400</v>
      </c>
      <c r="G882" s="153">
        <v>45379</v>
      </c>
      <c r="H882" s="155">
        <v>165000</v>
      </c>
      <c r="I882" s="155">
        <v>170000</v>
      </c>
      <c r="J882" s="154" t="s">
        <v>4557</v>
      </c>
      <c r="K882" s="154" t="s">
        <v>5901</v>
      </c>
    </row>
    <row r="883" spans="1:11" ht="65.25" customHeight="1">
      <c r="A883" s="152">
        <v>882</v>
      </c>
      <c r="B883" s="156">
        <v>45385</v>
      </c>
      <c r="C883" s="157" t="s">
        <v>12</v>
      </c>
      <c r="D883" s="157" t="s">
        <v>424</v>
      </c>
      <c r="E883" s="157" t="s">
        <v>7126</v>
      </c>
      <c r="F883" s="156">
        <v>45400</v>
      </c>
      <c r="G883" s="156">
        <v>45390</v>
      </c>
      <c r="H883" s="158">
        <v>25000</v>
      </c>
      <c r="I883" s="158">
        <v>40000</v>
      </c>
      <c r="J883" s="157" t="s">
        <v>5910</v>
      </c>
      <c r="K883" s="157" t="s">
        <v>5901</v>
      </c>
    </row>
    <row r="884" spans="1:11" ht="65.25" customHeight="1">
      <c r="A884" s="152">
        <v>883</v>
      </c>
      <c r="B884" s="153">
        <v>45385</v>
      </c>
      <c r="C884" s="154" t="s">
        <v>2703</v>
      </c>
      <c r="D884" s="154" t="s">
        <v>7127</v>
      </c>
      <c r="E884" s="154" t="s">
        <v>7128</v>
      </c>
      <c r="F884" s="153">
        <v>45400</v>
      </c>
      <c r="G884" s="153">
        <v>45399</v>
      </c>
      <c r="H884" s="155">
        <v>85000</v>
      </c>
      <c r="I884" s="155">
        <v>85000</v>
      </c>
      <c r="J884" s="154" t="s">
        <v>4557</v>
      </c>
      <c r="K884" s="154" t="s">
        <v>5901</v>
      </c>
    </row>
    <row r="885" spans="1:11" ht="65.25" customHeight="1">
      <c r="A885" s="152">
        <v>884</v>
      </c>
      <c r="B885" s="156">
        <v>45386</v>
      </c>
      <c r="C885" s="157" t="s">
        <v>1086</v>
      </c>
      <c r="D885" s="157" t="s">
        <v>7129</v>
      </c>
      <c r="E885" s="157" t="s">
        <v>1030</v>
      </c>
      <c r="F885" s="156">
        <v>45401</v>
      </c>
      <c r="G885" s="156">
        <v>45384</v>
      </c>
      <c r="H885" s="158">
        <v>33000</v>
      </c>
      <c r="I885" s="158">
        <v>48000</v>
      </c>
      <c r="J885" s="157" t="s">
        <v>5906</v>
      </c>
      <c r="K885" s="157" t="s">
        <v>5901</v>
      </c>
    </row>
    <row r="886" spans="1:11" ht="65.25" customHeight="1">
      <c r="A886" s="152">
        <v>885</v>
      </c>
      <c r="B886" s="153">
        <v>45387</v>
      </c>
      <c r="C886" s="154" t="s">
        <v>1890</v>
      </c>
      <c r="D886" s="154" t="s">
        <v>7130</v>
      </c>
      <c r="E886" s="154" t="s">
        <v>7131</v>
      </c>
      <c r="F886" s="153">
        <v>45404</v>
      </c>
      <c r="G886" s="153">
        <v>45405</v>
      </c>
      <c r="H886" s="155">
        <v>70000</v>
      </c>
      <c r="I886" s="155">
        <v>70000</v>
      </c>
      <c r="J886" s="154" t="s">
        <v>5906</v>
      </c>
      <c r="K886" s="154" t="s">
        <v>5901</v>
      </c>
    </row>
    <row r="887" spans="1:11" ht="65.25" customHeight="1">
      <c r="A887" s="152">
        <v>886</v>
      </c>
      <c r="B887" s="156">
        <v>45387</v>
      </c>
      <c r="C887" s="157" t="s">
        <v>1890</v>
      </c>
      <c r="D887" s="157" t="s">
        <v>7132</v>
      </c>
      <c r="E887" s="157" t="s">
        <v>7133</v>
      </c>
      <c r="F887" s="156">
        <v>45404</v>
      </c>
      <c r="G887" s="156">
        <v>45405</v>
      </c>
      <c r="H887" s="158">
        <v>25000</v>
      </c>
      <c r="I887" s="158">
        <v>25000</v>
      </c>
      <c r="J887" s="157" t="s">
        <v>5902</v>
      </c>
      <c r="K887" s="157" t="s">
        <v>5901</v>
      </c>
    </row>
    <row r="888" spans="1:11" ht="65.25" customHeight="1">
      <c r="A888" s="152">
        <v>887</v>
      </c>
      <c r="B888" s="153">
        <v>45390</v>
      </c>
      <c r="C888" s="154" t="s">
        <v>500</v>
      </c>
      <c r="D888" s="154" t="s">
        <v>6128</v>
      </c>
      <c r="E888" s="154" t="s">
        <v>7134</v>
      </c>
      <c r="F888" s="153">
        <v>45405</v>
      </c>
      <c r="G888" s="153">
        <v>45390</v>
      </c>
      <c r="H888" s="155">
        <v>35000</v>
      </c>
      <c r="I888" s="155">
        <v>100000</v>
      </c>
      <c r="J888" s="154" t="s">
        <v>5904</v>
      </c>
      <c r="K888" s="154" t="s">
        <v>5901</v>
      </c>
    </row>
    <row r="889" spans="1:11" ht="65.25" customHeight="1">
      <c r="A889" s="152">
        <v>888</v>
      </c>
      <c r="B889" s="156">
        <v>45391</v>
      </c>
      <c r="C889" s="157" t="s">
        <v>12</v>
      </c>
      <c r="D889" s="157" t="s">
        <v>7135</v>
      </c>
      <c r="E889" s="157" t="s">
        <v>7136</v>
      </c>
      <c r="F889" s="156">
        <v>45406</v>
      </c>
      <c r="G889" s="156">
        <v>45404</v>
      </c>
      <c r="H889" s="158">
        <v>25000</v>
      </c>
      <c r="I889" s="158">
        <v>30000</v>
      </c>
      <c r="J889" s="157" t="s">
        <v>4557</v>
      </c>
      <c r="K889" s="157" t="s">
        <v>5901</v>
      </c>
    </row>
    <row r="890" spans="1:11" ht="65.25" customHeight="1">
      <c r="A890" s="152">
        <v>889</v>
      </c>
      <c r="B890" s="153">
        <v>45391</v>
      </c>
      <c r="C890" s="154" t="s">
        <v>2703</v>
      </c>
      <c r="D890" s="154" t="s">
        <v>7137</v>
      </c>
      <c r="E890" s="154" t="s">
        <v>7138</v>
      </c>
      <c r="F890" s="153">
        <v>45406</v>
      </c>
      <c r="G890" s="153">
        <v>45502</v>
      </c>
      <c r="H890" s="155">
        <v>56700</v>
      </c>
      <c r="I890" s="155">
        <v>56700</v>
      </c>
      <c r="J890" s="154" t="s">
        <v>5902</v>
      </c>
      <c r="K890" s="154" t="s">
        <v>5901</v>
      </c>
    </row>
    <row r="891" spans="1:11" ht="65.25" customHeight="1">
      <c r="A891" s="152">
        <v>890</v>
      </c>
      <c r="B891" s="156">
        <v>45392</v>
      </c>
      <c r="C891" s="157" t="s">
        <v>12</v>
      </c>
      <c r="D891" s="157" t="s">
        <v>7139</v>
      </c>
      <c r="E891" s="157" t="s">
        <v>7140</v>
      </c>
      <c r="F891" s="156">
        <v>45407</v>
      </c>
      <c r="G891" s="156">
        <v>45401</v>
      </c>
      <c r="H891" s="158">
        <v>25000</v>
      </c>
      <c r="I891" s="158">
        <v>35000</v>
      </c>
      <c r="J891" s="157" t="s">
        <v>5904</v>
      </c>
      <c r="K891" s="157" t="s">
        <v>5901</v>
      </c>
    </row>
    <row r="892" spans="1:11" ht="65.25" customHeight="1">
      <c r="A892" s="152">
        <v>891</v>
      </c>
      <c r="B892" s="153">
        <v>45393</v>
      </c>
      <c r="C892" s="154" t="s">
        <v>500</v>
      </c>
      <c r="D892" s="154" t="s">
        <v>361</v>
      </c>
      <c r="E892" s="154" t="s">
        <v>871</v>
      </c>
      <c r="F892" s="153">
        <v>45408</v>
      </c>
      <c r="G892" s="153">
        <v>45474</v>
      </c>
      <c r="H892" s="155">
        <v>3175224.12</v>
      </c>
      <c r="I892" s="155">
        <v>3175224.12</v>
      </c>
      <c r="J892" s="154" t="s">
        <v>5910</v>
      </c>
      <c r="K892" s="154" t="s">
        <v>5901</v>
      </c>
    </row>
    <row r="893" spans="1:11" ht="65.25" customHeight="1">
      <c r="A893" s="152">
        <v>892</v>
      </c>
      <c r="B893" s="156">
        <v>45393</v>
      </c>
      <c r="C893" s="157" t="s">
        <v>1890</v>
      </c>
      <c r="D893" s="157" t="s">
        <v>7141</v>
      </c>
      <c r="E893" s="157" t="s">
        <v>7142</v>
      </c>
      <c r="F893" s="156">
        <v>45408</v>
      </c>
      <c r="G893" s="156">
        <v>45411</v>
      </c>
      <c r="H893" s="158">
        <v>25000</v>
      </c>
      <c r="I893" s="158">
        <v>35000</v>
      </c>
      <c r="J893" s="157" t="s">
        <v>5904</v>
      </c>
      <c r="K893" s="157" t="s">
        <v>5901</v>
      </c>
    </row>
    <row r="894" spans="1:11" ht="65.25" customHeight="1">
      <c r="A894" s="152">
        <v>893</v>
      </c>
      <c r="B894" s="153">
        <v>45393</v>
      </c>
      <c r="C894" s="154" t="s">
        <v>2703</v>
      </c>
      <c r="D894" s="154" t="s">
        <v>2818</v>
      </c>
      <c r="E894" s="154" t="s">
        <v>7143</v>
      </c>
      <c r="F894" s="153">
        <v>45408</v>
      </c>
      <c r="G894" s="153">
        <v>45474</v>
      </c>
      <c r="H894" s="155">
        <v>44285.84</v>
      </c>
      <c r="I894" s="155">
        <v>44285.84</v>
      </c>
      <c r="J894" s="154" t="s">
        <v>5902</v>
      </c>
      <c r="K894" s="154" t="s">
        <v>5901</v>
      </c>
    </row>
    <row r="895" spans="1:11" ht="65.25" customHeight="1">
      <c r="A895" s="152">
        <v>894</v>
      </c>
      <c r="B895" s="156">
        <v>45393</v>
      </c>
      <c r="C895" s="157" t="s">
        <v>4038</v>
      </c>
      <c r="D895" s="157" t="s">
        <v>156</v>
      </c>
      <c r="E895" s="157" t="s">
        <v>7144</v>
      </c>
      <c r="F895" s="156">
        <v>45408</v>
      </c>
      <c r="G895" s="156">
        <v>45413</v>
      </c>
      <c r="H895" s="158">
        <v>29000</v>
      </c>
      <c r="I895" s="158">
        <v>29000</v>
      </c>
      <c r="J895" s="157" t="s">
        <v>4557</v>
      </c>
      <c r="K895" s="157" t="s">
        <v>5901</v>
      </c>
    </row>
    <row r="896" spans="1:11" ht="65.25" customHeight="1">
      <c r="A896" s="152">
        <v>895</v>
      </c>
      <c r="B896" s="153">
        <v>45394</v>
      </c>
      <c r="C896" s="154" t="s">
        <v>1535</v>
      </c>
      <c r="D896" s="154" t="s">
        <v>7145</v>
      </c>
      <c r="E896" s="154" t="s">
        <v>7146</v>
      </c>
      <c r="F896" s="153">
        <v>45411</v>
      </c>
      <c r="G896" s="153">
        <v>45474</v>
      </c>
      <c r="H896" s="155">
        <v>95000</v>
      </c>
      <c r="I896" s="155">
        <v>145000</v>
      </c>
      <c r="J896" s="154" t="s">
        <v>4557</v>
      </c>
      <c r="K896" s="154" t="s">
        <v>5901</v>
      </c>
    </row>
    <row r="897" spans="1:11" ht="65.25" customHeight="1">
      <c r="A897" s="152">
        <v>896</v>
      </c>
      <c r="B897" s="156">
        <v>45394</v>
      </c>
      <c r="C897" s="157" t="s">
        <v>1535</v>
      </c>
      <c r="D897" s="157" t="s">
        <v>6001</v>
      </c>
      <c r="E897" s="157" t="s">
        <v>7147</v>
      </c>
      <c r="F897" s="156">
        <v>45411</v>
      </c>
      <c r="G897" s="156">
        <v>45474</v>
      </c>
      <c r="H897" s="158">
        <v>85000</v>
      </c>
      <c r="I897" s="158">
        <v>175000</v>
      </c>
      <c r="J897" s="157" t="s">
        <v>4557</v>
      </c>
      <c r="K897" s="157" t="s">
        <v>6006</v>
      </c>
    </row>
    <row r="898" spans="1:11" ht="65.25" customHeight="1">
      <c r="A898" s="152">
        <v>897</v>
      </c>
      <c r="B898" s="153">
        <v>45394</v>
      </c>
      <c r="C898" s="154" t="s">
        <v>3927</v>
      </c>
      <c r="D898" s="154" t="s">
        <v>7148</v>
      </c>
      <c r="E898" s="154" t="s">
        <v>2835</v>
      </c>
      <c r="F898" s="153">
        <v>45411</v>
      </c>
      <c r="G898" s="153">
        <v>45308</v>
      </c>
      <c r="H898" s="155">
        <v>400000</v>
      </c>
      <c r="I898" s="155">
        <v>400000</v>
      </c>
      <c r="J898" s="154" t="s">
        <v>5902</v>
      </c>
      <c r="K898" s="154" t="s">
        <v>5901</v>
      </c>
    </row>
    <row r="899" spans="1:11" ht="65.25" customHeight="1">
      <c r="A899" s="152">
        <v>898</v>
      </c>
      <c r="B899" s="156">
        <v>45394</v>
      </c>
      <c r="C899" s="157" t="s">
        <v>1890</v>
      </c>
      <c r="D899" s="157" t="s">
        <v>1329</v>
      </c>
      <c r="E899" s="157" t="s">
        <v>7149</v>
      </c>
      <c r="F899" s="156">
        <v>45411</v>
      </c>
      <c r="G899" s="156">
        <v>45412</v>
      </c>
      <c r="H899" s="158">
        <v>200000</v>
      </c>
      <c r="I899" s="158">
        <v>200050</v>
      </c>
      <c r="J899" s="157" t="s">
        <v>5906</v>
      </c>
      <c r="K899" s="157" t="s">
        <v>5901</v>
      </c>
    </row>
    <row r="900" spans="1:11" ht="65.25" customHeight="1">
      <c r="A900" s="152">
        <v>899</v>
      </c>
      <c r="B900" s="153">
        <v>45394</v>
      </c>
      <c r="C900" s="154" t="s">
        <v>1400</v>
      </c>
      <c r="D900" s="154" t="s">
        <v>2022</v>
      </c>
      <c r="E900" s="154" t="s">
        <v>7150</v>
      </c>
      <c r="F900" s="153">
        <v>45411</v>
      </c>
      <c r="G900" s="153">
        <v>45474</v>
      </c>
      <c r="H900" s="155">
        <v>39310.25</v>
      </c>
      <c r="I900" s="155">
        <v>39310.25</v>
      </c>
      <c r="J900" s="154" t="s">
        <v>5906</v>
      </c>
      <c r="K900" s="154" t="s">
        <v>5901</v>
      </c>
    </row>
    <row r="901" spans="1:11" ht="65.25" customHeight="1">
      <c r="A901" s="152">
        <v>900</v>
      </c>
      <c r="B901" s="156">
        <v>45397</v>
      </c>
      <c r="C901" s="157" t="s">
        <v>2703</v>
      </c>
      <c r="D901" s="157" t="s">
        <v>7151</v>
      </c>
      <c r="E901" s="157" t="s">
        <v>7152</v>
      </c>
      <c r="F901" s="156">
        <v>45412</v>
      </c>
      <c r="G901" s="156">
        <v>45502</v>
      </c>
      <c r="H901" s="158">
        <v>67125</v>
      </c>
      <c r="I901" s="158">
        <v>67125</v>
      </c>
      <c r="J901" s="157" t="s">
        <v>5902</v>
      </c>
      <c r="K901" s="157" t="s">
        <v>5901</v>
      </c>
    </row>
    <row r="902" spans="1:11" ht="65.25" customHeight="1">
      <c r="A902" s="152">
        <v>901</v>
      </c>
      <c r="B902" s="153">
        <v>45397</v>
      </c>
      <c r="C902" s="154" t="s">
        <v>3798</v>
      </c>
      <c r="D902" s="154" t="s">
        <v>7153</v>
      </c>
      <c r="E902" s="154" t="s">
        <v>7154</v>
      </c>
      <c r="F902" s="153">
        <v>45412</v>
      </c>
      <c r="G902" s="153">
        <v>45411</v>
      </c>
      <c r="H902" s="155">
        <v>51171.38</v>
      </c>
      <c r="I902" s="155">
        <v>51171.38</v>
      </c>
      <c r="J902" s="154" t="s">
        <v>5904</v>
      </c>
      <c r="K902" s="154" t="s">
        <v>5901</v>
      </c>
    </row>
    <row r="903" spans="1:11" ht="65.25" customHeight="1">
      <c r="A903" s="152">
        <v>902</v>
      </c>
      <c r="B903" s="156">
        <v>45397</v>
      </c>
      <c r="C903" s="157" t="s">
        <v>2703</v>
      </c>
      <c r="D903" s="157" t="s">
        <v>7155</v>
      </c>
      <c r="E903" s="157" t="s">
        <v>7156</v>
      </c>
      <c r="F903" s="156">
        <v>45412</v>
      </c>
      <c r="G903" s="156">
        <v>45412</v>
      </c>
      <c r="H903" s="158">
        <v>650000</v>
      </c>
      <c r="I903" s="158">
        <v>650000</v>
      </c>
      <c r="J903" s="157" t="s">
        <v>4557</v>
      </c>
      <c r="K903" s="157" t="s">
        <v>5901</v>
      </c>
    </row>
    <row r="904" spans="1:11" ht="65.25" customHeight="1">
      <c r="A904" s="152">
        <v>903</v>
      </c>
      <c r="B904" s="153">
        <v>45397</v>
      </c>
      <c r="C904" s="154" t="s">
        <v>2703</v>
      </c>
      <c r="D904" s="154" t="s">
        <v>7157</v>
      </c>
      <c r="E904" s="154" t="s">
        <v>7156</v>
      </c>
      <c r="F904" s="153">
        <v>45412</v>
      </c>
      <c r="G904" s="153">
        <v>45412</v>
      </c>
      <c r="H904" s="155">
        <v>650000</v>
      </c>
      <c r="I904" s="155">
        <v>650000</v>
      </c>
      <c r="J904" s="154" t="s">
        <v>4557</v>
      </c>
      <c r="K904" s="154" t="s">
        <v>5901</v>
      </c>
    </row>
    <row r="905" spans="1:11" ht="65.25" customHeight="1">
      <c r="A905" s="152">
        <v>904</v>
      </c>
      <c r="B905" s="156">
        <v>45397</v>
      </c>
      <c r="C905" s="157" t="s">
        <v>1890</v>
      </c>
      <c r="D905" s="157" t="s">
        <v>2210</v>
      </c>
      <c r="E905" s="157" t="s">
        <v>2211</v>
      </c>
      <c r="F905" s="156">
        <v>45412</v>
      </c>
      <c r="G905" s="156">
        <v>45412</v>
      </c>
      <c r="H905" s="158">
        <v>25000</v>
      </c>
      <c r="I905" s="158">
        <v>45000</v>
      </c>
      <c r="J905" s="157" t="s">
        <v>5902</v>
      </c>
      <c r="K905" s="157" t="s">
        <v>5901</v>
      </c>
    </row>
    <row r="906" spans="1:11" ht="65.25" customHeight="1">
      <c r="A906" s="152">
        <v>905</v>
      </c>
      <c r="B906" s="153">
        <v>45397</v>
      </c>
      <c r="C906" s="154" t="s">
        <v>1890</v>
      </c>
      <c r="D906" s="154" t="s">
        <v>2142</v>
      </c>
      <c r="E906" s="154" t="s">
        <v>7158</v>
      </c>
      <c r="F906" s="153">
        <v>45412</v>
      </c>
      <c r="G906" s="153">
        <v>45412</v>
      </c>
      <c r="H906" s="155">
        <v>125000</v>
      </c>
      <c r="I906" s="155">
        <v>125000</v>
      </c>
      <c r="J906" s="154" t="s">
        <v>5902</v>
      </c>
      <c r="K906" s="154" t="s">
        <v>5901</v>
      </c>
    </row>
    <row r="907" spans="1:11" ht="65.25" customHeight="1">
      <c r="A907" s="152">
        <v>906</v>
      </c>
      <c r="B907" s="156">
        <v>45398</v>
      </c>
      <c r="C907" s="157" t="s">
        <v>387</v>
      </c>
      <c r="D907" s="157" t="s">
        <v>7159</v>
      </c>
      <c r="E907" s="157" t="s">
        <v>7160</v>
      </c>
      <c r="F907" s="156">
        <v>45412</v>
      </c>
      <c r="G907" s="156">
        <v>45406</v>
      </c>
      <c r="H907" s="158">
        <v>25000</v>
      </c>
      <c r="I907" s="158">
        <v>125000</v>
      </c>
      <c r="J907" s="157" t="s">
        <v>4557</v>
      </c>
      <c r="K907" s="157" t="s">
        <v>5901</v>
      </c>
    </row>
    <row r="908" spans="1:11" ht="65.25" customHeight="1">
      <c r="A908" s="152">
        <v>907</v>
      </c>
      <c r="B908" s="153">
        <v>45399</v>
      </c>
      <c r="C908" s="154" t="s">
        <v>1535</v>
      </c>
      <c r="D908" s="154" t="s">
        <v>6392</v>
      </c>
      <c r="E908" s="154" t="s">
        <v>7161</v>
      </c>
      <c r="F908" s="153">
        <v>45413</v>
      </c>
      <c r="G908" s="153">
        <v>45404</v>
      </c>
      <c r="H908" s="155">
        <v>35000</v>
      </c>
      <c r="I908" s="155">
        <v>125000</v>
      </c>
      <c r="J908" s="154" t="s">
        <v>5900</v>
      </c>
      <c r="K908" s="154" t="s">
        <v>5901</v>
      </c>
    </row>
    <row r="909" spans="1:11" ht="65.25" customHeight="1">
      <c r="A909" s="152">
        <v>908</v>
      </c>
      <c r="B909" s="156">
        <v>45399</v>
      </c>
      <c r="C909" s="157" t="s">
        <v>194</v>
      </c>
      <c r="D909" s="157" t="s">
        <v>580</v>
      </c>
      <c r="E909" s="157" t="s">
        <v>6092</v>
      </c>
      <c r="F909" s="156">
        <v>45413</v>
      </c>
      <c r="G909" s="156">
        <v>45474</v>
      </c>
      <c r="H909" s="158">
        <v>25000</v>
      </c>
      <c r="I909" s="158">
        <v>250000</v>
      </c>
      <c r="J909" s="157" t="s">
        <v>5910</v>
      </c>
      <c r="K909" s="157" t="s">
        <v>5901</v>
      </c>
    </row>
    <row r="910" spans="1:11" ht="65.25" customHeight="1">
      <c r="A910" s="152">
        <v>909</v>
      </c>
      <c r="B910" s="153">
        <v>45399</v>
      </c>
      <c r="C910" s="154" t="s">
        <v>194</v>
      </c>
      <c r="D910" s="154" t="s">
        <v>5738</v>
      </c>
      <c r="E910" s="154" t="s">
        <v>7162</v>
      </c>
      <c r="F910" s="153">
        <v>45413</v>
      </c>
      <c r="G910" s="153">
        <v>45474</v>
      </c>
      <c r="H910" s="155">
        <v>25000</v>
      </c>
      <c r="I910" s="155">
        <v>200000</v>
      </c>
      <c r="J910" s="154" t="s">
        <v>5917</v>
      </c>
      <c r="K910" s="154" t="s">
        <v>5901</v>
      </c>
    </row>
    <row r="911" spans="1:11" ht="65.25" customHeight="1">
      <c r="A911" s="152">
        <v>910</v>
      </c>
      <c r="B911" s="156">
        <v>45399</v>
      </c>
      <c r="C911" s="157" t="s">
        <v>2601</v>
      </c>
      <c r="D911" s="157" t="s">
        <v>7163</v>
      </c>
      <c r="E911" s="157" t="s">
        <v>7164</v>
      </c>
      <c r="F911" s="156">
        <v>45413</v>
      </c>
      <c r="G911" s="156">
        <v>45419</v>
      </c>
      <c r="H911" s="158">
        <v>3000000</v>
      </c>
      <c r="I911" s="158">
        <v>4000000</v>
      </c>
      <c r="J911" s="157" t="s">
        <v>4557</v>
      </c>
      <c r="K911" s="157" t="s">
        <v>5901</v>
      </c>
    </row>
    <row r="912" spans="1:11" ht="65.25" customHeight="1">
      <c r="A912" s="152">
        <v>911</v>
      </c>
      <c r="B912" s="153">
        <v>45401</v>
      </c>
      <c r="C912" s="154" t="s">
        <v>1890</v>
      </c>
      <c r="D912" s="154" t="s">
        <v>2267</v>
      </c>
      <c r="E912" s="154" t="s">
        <v>7165</v>
      </c>
      <c r="F912" s="153">
        <v>45415</v>
      </c>
      <c r="G912" s="153">
        <v>45478</v>
      </c>
      <c r="H912" s="155">
        <v>350000</v>
      </c>
      <c r="I912" s="155">
        <v>350000</v>
      </c>
      <c r="J912" s="154" t="s">
        <v>5910</v>
      </c>
      <c r="K912" s="154" t="s">
        <v>5901</v>
      </c>
    </row>
    <row r="913" spans="1:11" ht="65.25" customHeight="1">
      <c r="A913" s="152">
        <v>912</v>
      </c>
      <c r="B913" s="156">
        <v>45401</v>
      </c>
      <c r="C913" s="157" t="s">
        <v>1890</v>
      </c>
      <c r="D913" s="157" t="s">
        <v>2298</v>
      </c>
      <c r="E913" s="157" t="s">
        <v>7166</v>
      </c>
      <c r="F913" s="156">
        <v>45415</v>
      </c>
      <c r="G913" s="156">
        <v>45474</v>
      </c>
      <c r="H913" s="158">
        <v>2500000</v>
      </c>
      <c r="I913" s="158">
        <v>250000</v>
      </c>
      <c r="J913" s="157" t="s">
        <v>5910</v>
      </c>
      <c r="K913" s="157" t="s">
        <v>5901</v>
      </c>
    </row>
    <row r="914" spans="1:11" ht="65.25" customHeight="1">
      <c r="A914" s="152">
        <v>913</v>
      </c>
      <c r="B914" s="153">
        <v>45401</v>
      </c>
      <c r="C914" s="154" t="s">
        <v>1890</v>
      </c>
      <c r="D914" s="154" t="s">
        <v>2301</v>
      </c>
      <c r="E914" s="154" t="s">
        <v>1678</v>
      </c>
      <c r="F914" s="153">
        <v>45415</v>
      </c>
      <c r="G914" s="153">
        <v>45503</v>
      </c>
      <c r="H914" s="155">
        <v>225000</v>
      </c>
      <c r="I914" s="155">
        <v>225000</v>
      </c>
      <c r="J914" s="154" t="s">
        <v>5910</v>
      </c>
      <c r="K914" s="154" t="s">
        <v>5901</v>
      </c>
    </row>
    <row r="915" spans="1:11" ht="65.25" customHeight="1">
      <c r="A915" s="152">
        <v>914</v>
      </c>
      <c r="B915" s="156">
        <v>45401</v>
      </c>
      <c r="C915" s="157" t="s">
        <v>1890</v>
      </c>
      <c r="D915" s="157" t="s">
        <v>7167</v>
      </c>
      <c r="E915" s="157" t="s">
        <v>7168</v>
      </c>
      <c r="F915" s="156">
        <v>45415</v>
      </c>
      <c r="G915" s="156">
        <v>45418</v>
      </c>
      <c r="H915" s="158">
        <v>65000</v>
      </c>
      <c r="I915" s="158">
        <v>75000</v>
      </c>
      <c r="J915" s="157" t="s">
        <v>5902</v>
      </c>
      <c r="K915" s="157" t="s">
        <v>5901</v>
      </c>
    </row>
    <row r="916" spans="1:11" ht="65.25" customHeight="1">
      <c r="A916" s="152">
        <v>915</v>
      </c>
      <c r="B916" s="153">
        <v>45401</v>
      </c>
      <c r="C916" s="154" t="s">
        <v>1890</v>
      </c>
      <c r="D916" s="154" t="s">
        <v>4484</v>
      </c>
      <c r="E916" s="154" t="s">
        <v>7169</v>
      </c>
      <c r="F916" s="153">
        <v>45415</v>
      </c>
      <c r="G916" s="153">
        <v>45418</v>
      </c>
      <c r="H916" s="155">
        <v>300000</v>
      </c>
      <c r="I916" s="155">
        <v>400000</v>
      </c>
      <c r="J916" s="154" t="s">
        <v>5910</v>
      </c>
      <c r="K916" s="154" t="s">
        <v>5901</v>
      </c>
    </row>
    <row r="917" spans="1:11" ht="65.25" customHeight="1">
      <c r="A917" s="152">
        <v>916</v>
      </c>
      <c r="B917" s="156">
        <v>45401</v>
      </c>
      <c r="C917" s="157" t="s">
        <v>1890</v>
      </c>
      <c r="D917" s="157" t="s">
        <v>1893</v>
      </c>
      <c r="E917" s="157" t="s">
        <v>2254</v>
      </c>
      <c r="F917" s="156">
        <v>45415</v>
      </c>
      <c r="G917" s="156">
        <v>45418</v>
      </c>
      <c r="H917" s="158">
        <v>98000</v>
      </c>
      <c r="I917" s="158">
        <v>110500</v>
      </c>
      <c r="J917" s="157" t="s">
        <v>5955</v>
      </c>
      <c r="K917" s="157" t="s">
        <v>5901</v>
      </c>
    </row>
    <row r="918" spans="1:11" ht="65.25" customHeight="1">
      <c r="A918" s="152">
        <v>917</v>
      </c>
      <c r="B918" s="153">
        <v>45404</v>
      </c>
      <c r="C918" s="154" t="s">
        <v>1890</v>
      </c>
      <c r="D918" s="154" t="s">
        <v>1942</v>
      </c>
      <c r="E918" s="154" t="s">
        <v>7170</v>
      </c>
      <c r="F918" s="153">
        <v>45418</v>
      </c>
      <c r="G918" s="153">
        <v>45419</v>
      </c>
      <c r="H918" s="155">
        <v>25000</v>
      </c>
      <c r="I918" s="155">
        <v>25500</v>
      </c>
      <c r="J918" s="154" t="s">
        <v>5902</v>
      </c>
      <c r="K918" s="154" t="s">
        <v>5901</v>
      </c>
    </row>
    <row r="919" spans="1:11" ht="65.25" customHeight="1">
      <c r="A919" s="152">
        <v>918</v>
      </c>
      <c r="B919" s="156">
        <v>45405</v>
      </c>
      <c r="C919" s="157" t="s">
        <v>1276</v>
      </c>
      <c r="D919" s="157" t="s">
        <v>1348</v>
      </c>
      <c r="E919" s="157" t="s">
        <v>1349</v>
      </c>
      <c r="F919" s="156">
        <v>45419</v>
      </c>
      <c r="G919" s="156">
        <v>45474</v>
      </c>
      <c r="H919" s="158">
        <v>67596</v>
      </c>
      <c r="I919" s="158">
        <v>75000</v>
      </c>
      <c r="J919" s="157" t="s">
        <v>5910</v>
      </c>
      <c r="K919" s="157" t="s">
        <v>5901</v>
      </c>
    </row>
    <row r="920" spans="1:11" ht="65.25" customHeight="1">
      <c r="A920" s="152">
        <v>919</v>
      </c>
      <c r="B920" s="153">
        <v>45406</v>
      </c>
      <c r="C920" s="154" t="s">
        <v>500</v>
      </c>
      <c r="D920" s="154" t="s">
        <v>1189</v>
      </c>
      <c r="E920" s="154" t="s">
        <v>7171</v>
      </c>
      <c r="F920" s="153">
        <v>45420</v>
      </c>
      <c r="G920" s="153">
        <v>45413</v>
      </c>
      <c r="H920" s="155">
        <v>125000</v>
      </c>
      <c r="I920" s="155">
        <v>150000</v>
      </c>
      <c r="J920" s="154" t="s">
        <v>5921</v>
      </c>
      <c r="K920" s="154" t="s">
        <v>5901</v>
      </c>
    </row>
    <row r="921" spans="1:11" ht="65.25" customHeight="1">
      <c r="A921" s="152">
        <v>920</v>
      </c>
      <c r="B921" s="156">
        <v>45407</v>
      </c>
      <c r="C921" s="157" t="s">
        <v>1890</v>
      </c>
      <c r="D921" s="157" t="s">
        <v>5980</v>
      </c>
      <c r="E921" s="157" t="s">
        <v>7172</v>
      </c>
      <c r="F921" s="156">
        <v>45421</v>
      </c>
      <c r="G921" s="156">
        <v>45422</v>
      </c>
      <c r="H921" s="158">
        <v>106768.68</v>
      </c>
      <c r="I921" s="158">
        <v>125000</v>
      </c>
      <c r="J921" s="157" t="s">
        <v>5902</v>
      </c>
      <c r="K921" s="157" t="s">
        <v>5901</v>
      </c>
    </row>
    <row r="922" spans="1:11" ht="65.25" customHeight="1">
      <c r="A922" s="152">
        <v>921</v>
      </c>
      <c r="B922" s="153">
        <v>45408</v>
      </c>
      <c r="C922" s="154" t="s">
        <v>91</v>
      </c>
      <c r="D922" s="154" t="s">
        <v>169</v>
      </c>
      <c r="E922" s="154" t="s">
        <v>170</v>
      </c>
      <c r="F922" s="153">
        <v>45422</v>
      </c>
      <c r="G922" s="153">
        <v>45422</v>
      </c>
      <c r="H922" s="155">
        <v>50000</v>
      </c>
      <c r="I922" s="155">
        <v>150000</v>
      </c>
      <c r="J922" s="154" t="s">
        <v>5910</v>
      </c>
      <c r="K922" s="154" t="s">
        <v>5901</v>
      </c>
    </row>
    <row r="923" spans="1:11" ht="65.25" customHeight="1">
      <c r="A923" s="152">
        <v>922</v>
      </c>
      <c r="B923" s="156">
        <v>45408</v>
      </c>
      <c r="C923" s="157" t="s">
        <v>2703</v>
      </c>
      <c r="D923" s="157" t="s">
        <v>229</v>
      </c>
      <c r="E923" s="157" t="s">
        <v>292</v>
      </c>
      <c r="F923" s="156">
        <v>45422</v>
      </c>
      <c r="G923" s="156">
        <v>45422</v>
      </c>
      <c r="H923" s="158">
        <v>499368</v>
      </c>
      <c r="I923" s="158">
        <v>499368</v>
      </c>
      <c r="J923" s="157" t="s">
        <v>5917</v>
      </c>
      <c r="K923" s="157" t="s">
        <v>5901</v>
      </c>
    </row>
    <row r="924" spans="1:11" ht="65.25" customHeight="1">
      <c r="A924" s="152">
        <v>923</v>
      </c>
      <c r="B924" s="153">
        <v>45408</v>
      </c>
      <c r="C924" s="154" t="s">
        <v>3975</v>
      </c>
      <c r="D924" s="154" t="s">
        <v>31</v>
      </c>
      <c r="E924" s="154" t="s">
        <v>6327</v>
      </c>
      <c r="F924" s="153">
        <v>45422</v>
      </c>
      <c r="G924" s="153">
        <v>45474</v>
      </c>
      <c r="H924" s="155">
        <v>78000</v>
      </c>
      <c r="I924" s="155">
        <v>135000</v>
      </c>
      <c r="J924" s="154" t="s">
        <v>5910</v>
      </c>
      <c r="K924" s="154" t="s">
        <v>5901</v>
      </c>
    </row>
    <row r="925" spans="1:11" ht="65.25" customHeight="1">
      <c r="A925" s="152">
        <v>924</v>
      </c>
      <c r="B925" s="156">
        <v>45410</v>
      </c>
      <c r="C925" s="157" t="s">
        <v>3933</v>
      </c>
      <c r="D925" s="157" t="s">
        <v>7173</v>
      </c>
      <c r="E925" s="157" t="s">
        <v>7174</v>
      </c>
      <c r="F925" s="156">
        <v>45422</v>
      </c>
      <c r="G925" s="156">
        <v>45108</v>
      </c>
      <c r="H925" s="158">
        <v>25000</v>
      </c>
      <c r="I925" s="158">
        <v>40000</v>
      </c>
      <c r="J925" s="157" t="s">
        <v>5900</v>
      </c>
      <c r="K925" s="157" t="s">
        <v>5901</v>
      </c>
    </row>
    <row r="926" spans="1:11" ht="65.25" customHeight="1">
      <c r="A926" s="152">
        <v>925</v>
      </c>
      <c r="B926" s="153">
        <v>45411</v>
      </c>
      <c r="C926" s="154" t="s">
        <v>2703</v>
      </c>
      <c r="D926" s="154" t="s">
        <v>7175</v>
      </c>
      <c r="E926" s="154" t="s">
        <v>7176</v>
      </c>
      <c r="F926" s="153">
        <v>45425</v>
      </c>
      <c r="G926" s="153">
        <v>45474</v>
      </c>
      <c r="H926" s="155">
        <v>40000</v>
      </c>
      <c r="I926" s="155">
        <v>40000</v>
      </c>
      <c r="J926" s="154" t="s">
        <v>4557</v>
      </c>
      <c r="K926" s="154" t="s">
        <v>5901</v>
      </c>
    </row>
    <row r="927" spans="1:11" ht="65.25" customHeight="1">
      <c r="A927" s="152">
        <v>926</v>
      </c>
      <c r="B927" s="156">
        <v>45411</v>
      </c>
      <c r="C927" s="157" t="s">
        <v>2703</v>
      </c>
      <c r="D927" s="157" t="s">
        <v>62</v>
      </c>
      <c r="E927" s="157" t="s">
        <v>1390</v>
      </c>
      <c r="F927" s="156">
        <v>45425</v>
      </c>
      <c r="G927" s="156">
        <v>45460</v>
      </c>
      <c r="H927" s="158">
        <v>3400000</v>
      </c>
      <c r="I927" s="158">
        <v>3400000</v>
      </c>
      <c r="J927" s="157" t="s">
        <v>4557</v>
      </c>
      <c r="K927" s="157" t="s">
        <v>5901</v>
      </c>
    </row>
    <row r="928" spans="1:11" ht="65.25" customHeight="1">
      <c r="A928" s="152">
        <v>927</v>
      </c>
      <c r="B928" s="153">
        <v>45411</v>
      </c>
      <c r="C928" s="154" t="s">
        <v>1890</v>
      </c>
      <c r="D928" s="154" t="s">
        <v>7177</v>
      </c>
      <c r="E928" s="154" t="s">
        <v>7178</v>
      </c>
      <c r="F928" s="153">
        <v>45425</v>
      </c>
      <c r="G928" s="153">
        <v>45426</v>
      </c>
      <c r="H928" s="155">
        <v>50000</v>
      </c>
      <c r="I928" s="155">
        <v>50000</v>
      </c>
      <c r="J928" s="154" t="s">
        <v>4557</v>
      </c>
      <c r="K928" s="154" t="s">
        <v>5901</v>
      </c>
    </row>
    <row r="929" spans="1:11" ht="65.25" customHeight="1">
      <c r="A929" s="152">
        <v>928</v>
      </c>
      <c r="B929" s="156">
        <v>45412</v>
      </c>
      <c r="C929" s="157" t="s">
        <v>3933</v>
      </c>
      <c r="D929" s="157" t="s">
        <v>164</v>
      </c>
      <c r="E929" s="157" t="s">
        <v>7179</v>
      </c>
      <c r="F929" s="156">
        <v>45426</v>
      </c>
      <c r="G929" s="156">
        <v>45474</v>
      </c>
      <c r="H929" s="158">
        <v>30250</v>
      </c>
      <c r="I929" s="158">
        <v>40000</v>
      </c>
      <c r="J929" s="157" t="s">
        <v>5955</v>
      </c>
      <c r="K929" s="157" t="s">
        <v>5901</v>
      </c>
    </row>
    <row r="930" spans="1:11" ht="65.25" customHeight="1">
      <c r="A930" s="152">
        <v>929</v>
      </c>
      <c r="B930" s="153">
        <v>45413</v>
      </c>
      <c r="C930" s="154" t="s">
        <v>1276</v>
      </c>
      <c r="D930" s="154" t="s">
        <v>1549</v>
      </c>
      <c r="E930" s="154" t="s">
        <v>4429</v>
      </c>
      <c r="F930" s="153">
        <v>45427</v>
      </c>
      <c r="G930" s="153">
        <v>45427</v>
      </c>
      <c r="H930" s="155">
        <v>54000</v>
      </c>
      <c r="I930" s="155">
        <v>54000</v>
      </c>
      <c r="J930" s="154" t="s">
        <v>5902</v>
      </c>
      <c r="K930" s="154" t="s">
        <v>5901</v>
      </c>
    </row>
    <row r="931" spans="1:11" ht="65.25" customHeight="1">
      <c r="A931" s="152">
        <v>930</v>
      </c>
      <c r="B931" s="156">
        <v>45413</v>
      </c>
      <c r="C931" s="157" t="s">
        <v>500</v>
      </c>
      <c r="D931" s="157" t="s">
        <v>6012</v>
      </c>
      <c r="E931" s="157" t="s">
        <v>7180</v>
      </c>
      <c r="F931" s="156">
        <v>45427</v>
      </c>
      <c r="G931" s="156">
        <v>45474</v>
      </c>
      <c r="H931" s="158">
        <v>50000</v>
      </c>
      <c r="I931" s="158">
        <v>300000</v>
      </c>
      <c r="J931" s="157" t="s">
        <v>4557</v>
      </c>
      <c r="K931" s="157" t="s">
        <v>5901</v>
      </c>
    </row>
    <row r="932" spans="1:11" ht="65.25" customHeight="1">
      <c r="A932" s="152">
        <v>931</v>
      </c>
      <c r="B932" s="153">
        <v>45414</v>
      </c>
      <c r="C932" s="154" t="s">
        <v>1400</v>
      </c>
      <c r="D932" s="154" t="s">
        <v>62</v>
      </c>
      <c r="E932" s="154" t="s">
        <v>78</v>
      </c>
      <c r="F932" s="153">
        <v>45428</v>
      </c>
      <c r="G932" s="153">
        <v>45474</v>
      </c>
      <c r="H932" s="155">
        <v>327002</v>
      </c>
      <c r="I932" s="155">
        <v>327002</v>
      </c>
      <c r="J932" s="154" t="s">
        <v>5910</v>
      </c>
      <c r="K932" s="154" t="s">
        <v>5901</v>
      </c>
    </row>
    <row r="933" spans="1:11" ht="65.25" customHeight="1">
      <c r="A933" s="152">
        <v>932</v>
      </c>
      <c r="B933" s="156">
        <v>45414</v>
      </c>
      <c r="C933" s="157" t="s">
        <v>1400</v>
      </c>
      <c r="D933" s="157" t="s">
        <v>192</v>
      </c>
      <c r="E933" s="157" t="s">
        <v>7181</v>
      </c>
      <c r="F933" s="156">
        <v>45428</v>
      </c>
      <c r="G933" s="156">
        <v>45505</v>
      </c>
      <c r="H933" s="158">
        <v>446544</v>
      </c>
      <c r="I933" s="158">
        <v>446544</v>
      </c>
      <c r="J933" s="157" t="s">
        <v>5910</v>
      </c>
      <c r="K933" s="157" t="s">
        <v>5901</v>
      </c>
    </row>
    <row r="934" spans="1:11" ht="65.25" customHeight="1">
      <c r="A934" s="152">
        <v>933</v>
      </c>
      <c r="B934" s="153">
        <v>45414</v>
      </c>
      <c r="C934" s="154" t="s">
        <v>3933</v>
      </c>
      <c r="D934" s="154" t="s">
        <v>2841</v>
      </c>
      <c r="E934" s="154" t="s">
        <v>7182</v>
      </c>
      <c r="F934" s="153">
        <v>45428</v>
      </c>
      <c r="G934" s="153">
        <v>45456</v>
      </c>
      <c r="H934" s="155">
        <v>28000</v>
      </c>
      <c r="I934" s="155">
        <v>30000</v>
      </c>
      <c r="J934" s="154" t="s">
        <v>5902</v>
      </c>
      <c r="K934" s="154" t="s">
        <v>5901</v>
      </c>
    </row>
    <row r="935" spans="1:11" ht="65.25" customHeight="1">
      <c r="A935" s="152">
        <v>934</v>
      </c>
      <c r="B935" s="156">
        <v>45414</v>
      </c>
      <c r="C935" s="157" t="s">
        <v>2703</v>
      </c>
      <c r="D935" s="157" t="s">
        <v>6098</v>
      </c>
      <c r="E935" s="157" t="s">
        <v>7183</v>
      </c>
      <c r="F935" s="156">
        <v>45428</v>
      </c>
      <c r="G935" s="156">
        <v>45428</v>
      </c>
      <c r="H935" s="158">
        <v>490000</v>
      </c>
      <c r="I935" s="158">
        <v>490000</v>
      </c>
      <c r="J935" s="157" t="s">
        <v>5902</v>
      </c>
      <c r="K935" s="157" t="s">
        <v>5901</v>
      </c>
    </row>
    <row r="936" spans="1:11" ht="65.25" customHeight="1">
      <c r="A936" s="152">
        <v>935</v>
      </c>
      <c r="B936" s="153">
        <v>45414</v>
      </c>
      <c r="C936" s="154" t="s">
        <v>2703</v>
      </c>
      <c r="D936" s="154" t="s">
        <v>4983</v>
      </c>
      <c r="E936" s="154" t="s">
        <v>2880</v>
      </c>
      <c r="F936" s="153">
        <v>45428</v>
      </c>
      <c r="G936" s="153">
        <v>45474</v>
      </c>
      <c r="H936" s="155">
        <v>112500</v>
      </c>
      <c r="I936" s="155">
        <v>112500</v>
      </c>
      <c r="J936" s="154" t="s">
        <v>5910</v>
      </c>
      <c r="K936" s="154" t="s">
        <v>5901</v>
      </c>
    </row>
    <row r="937" spans="1:11" ht="65.25" customHeight="1">
      <c r="A937" s="152">
        <v>936</v>
      </c>
      <c r="B937" s="156">
        <v>45414</v>
      </c>
      <c r="C937" s="157" t="s">
        <v>2703</v>
      </c>
      <c r="D937" s="157" t="s">
        <v>2983</v>
      </c>
      <c r="E937" s="157" t="s">
        <v>6020</v>
      </c>
      <c r="F937" s="156">
        <v>45428</v>
      </c>
      <c r="G937" s="156">
        <v>45474</v>
      </c>
      <c r="H937" s="158">
        <v>96000</v>
      </c>
      <c r="I937" s="158">
        <v>96000</v>
      </c>
      <c r="J937" s="157" t="s">
        <v>5910</v>
      </c>
      <c r="K937" s="157" t="s">
        <v>5901</v>
      </c>
    </row>
    <row r="938" spans="1:11" ht="65.25" customHeight="1">
      <c r="A938" s="152">
        <v>937</v>
      </c>
      <c r="B938" s="153">
        <v>45414</v>
      </c>
      <c r="C938" s="154" t="s">
        <v>2703</v>
      </c>
      <c r="D938" s="154" t="s">
        <v>6051</v>
      </c>
      <c r="E938" s="154" t="s">
        <v>6052</v>
      </c>
      <c r="F938" s="153">
        <v>45428</v>
      </c>
      <c r="G938" s="153">
        <v>45474</v>
      </c>
      <c r="H938" s="155">
        <v>105000</v>
      </c>
      <c r="I938" s="155">
        <v>105000</v>
      </c>
      <c r="J938" s="154" t="s">
        <v>5902</v>
      </c>
      <c r="K938" s="154" t="s">
        <v>5901</v>
      </c>
    </row>
    <row r="939" spans="1:11" ht="65.25" customHeight="1">
      <c r="A939" s="152">
        <v>938</v>
      </c>
      <c r="B939" s="156">
        <v>45414</v>
      </c>
      <c r="C939" s="157" t="s">
        <v>2703</v>
      </c>
      <c r="D939" s="157" t="s">
        <v>2189</v>
      </c>
      <c r="E939" s="157" t="s">
        <v>4706</v>
      </c>
      <c r="F939" s="156">
        <v>45428</v>
      </c>
      <c r="G939" s="156">
        <v>45474</v>
      </c>
      <c r="H939" s="158">
        <v>67000</v>
      </c>
      <c r="I939" s="158">
        <v>67000</v>
      </c>
      <c r="J939" s="157" t="s">
        <v>5902</v>
      </c>
      <c r="K939" s="157" t="s">
        <v>5901</v>
      </c>
    </row>
    <row r="940" spans="1:11" ht="65.25" customHeight="1">
      <c r="A940" s="152">
        <v>939</v>
      </c>
      <c r="B940" s="153">
        <v>45414</v>
      </c>
      <c r="C940" s="154" t="s">
        <v>2703</v>
      </c>
      <c r="D940" s="154" t="s">
        <v>366</v>
      </c>
      <c r="E940" s="154" t="s">
        <v>7184</v>
      </c>
      <c r="F940" s="153">
        <v>45428</v>
      </c>
      <c r="G940" s="153">
        <v>45474</v>
      </c>
      <c r="H940" s="155">
        <v>137000</v>
      </c>
      <c r="I940" s="155">
        <v>137000</v>
      </c>
      <c r="J940" s="154" t="s">
        <v>5902</v>
      </c>
      <c r="K940" s="154" t="s">
        <v>5901</v>
      </c>
    </row>
    <row r="941" spans="1:11" ht="65.25" customHeight="1">
      <c r="A941" s="152">
        <v>940</v>
      </c>
      <c r="B941" s="156">
        <v>45414</v>
      </c>
      <c r="C941" s="157" t="s">
        <v>2703</v>
      </c>
      <c r="D941" s="157" t="s">
        <v>4699</v>
      </c>
      <c r="E941" s="157" t="s">
        <v>7185</v>
      </c>
      <c r="F941" s="156">
        <v>45428</v>
      </c>
      <c r="G941" s="156">
        <v>45474</v>
      </c>
      <c r="H941" s="158">
        <v>81000</v>
      </c>
      <c r="I941" s="158">
        <v>81000</v>
      </c>
      <c r="J941" s="157" t="s">
        <v>5902</v>
      </c>
      <c r="K941" s="157" t="s">
        <v>5901</v>
      </c>
    </row>
    <row r="942" spans="1:11" ht="65.25" customHeight="1">
      <c r="A942" s="152">
        <v>941</v>
      </c>
      <c r="B942" s="153">
        <v>45414</v>
      </c>
      <c r="C942" s="154" t="s">
        <v>2703</v>
      </c>
      <c r="D942" s="154" t="s">
        <v>6518</v>
      </c>
      <c r="E942" s="154" t="s">
        <v>6517</v>
      </c>
      <c r="F942" s="153">
        <v>45428</v>
      </c>
      <c r="G942" s="153">
        <v>45474</v>
      </c>
      <c r="H942" s="155">
        <v>30000</v>
      </c>
      <c r="I942" s="155">
        <v>30000</v>
      </c>
      <c r="J942" s="154" t="s">
        <v>5910</v>
      </c>
      <c r="K942" s="154" t="s">
        <v>5901</v>
      </c>
    </row>
    <row r="943" spans="1:11" ht="65.25" customHeight="1">
      <c r="A943" s="152">
        <v>942</v>
      </c>
      <c r="B943" s="156">
        <v>45414</v>
      </c>
      <c r="C943" s="157" t="s">
        <v>2703</v>
      </c>
      <c r="D943" s="157" t="s">
        <v>1703</v>
      </c>
      <c r="E943" s="157" t="s">
        <v>6517</v>
      </c>
      <c r="F943" s="156">
        <v>45428</v>
      </c>
      <c r="G943" s="156">
        <v>45474</v>
      </c>
      <c r="H943" s="158">
        <v>75000</v>
      </c>
      <c r="I943" s="158">
        <v>75000</v>
      </c>
      <c r="J943" s="157" t="s">
        <v>5910</v>
      </c>
      <c r="K943" s="157" t="s">
        <v>5901</v>
      </c>
    </row>
    <row r="944" spans="1:11" ht="65.25" customHeight="1">
      <c r="A944" s="152">
        <v>943</v>
      </c>
      <c r="B944" s="153">
        <v>45414</v>
      </c>
      <c r="C944" s="154" t="s">
        <v>2703</v>
      </c>
      <c r="D944" s="154" t="s">
        <v>6198</v>
      </c>
      <c r="E944" s="154" t="s">
        <v>6199</v>
      </c>
      <c r="F944" s="153">
        <v>45428</v>
      </c>
      <c r="G944" s="153">
        <v>45474</v>
      </c>
      <c r="H944" s="155">
        <v>35000</v>
      </c>
      <c r="I944" s="155">
        <v>35000</v>
      </c>
      <c r="J944" s="154" t="s">
        <v>5910</v>
      </c>
      <c r="K944" s="154" t="s">
        <v>5901</v>
      </c>
    </row>
    <row r="945" spans="1:11" ht="65.25" customHeight="1">
      <c r="A945" s="152">
        <v>944</v>
      </c>
      <c r="B945" s="156">
        <v>45415</v>
      </c>
      <c r="C945" s="157" t="s">
        <v>2703</v>
      </c>
      <c r="D945" s="157" t="s">
        <v>630</v>
      </c>
      <c r="E945" s="157" t="s">
        <v>631</v>
      </c>
      <c r="F945" s="156">
        <v>45429</v>
      </c>
      <c r="G945" s="156">
        <v>45432</v>
      </c>
      <c r="H945" s="158">
        <v>147980</v>
      </c>
      <c r="I945" s="158">
        <v>147980</v>
      </c>
      <c r="J945" s="157" t="s">
        <v>5955</v>
      </c>
      <c r="K945" s="157" t="s">
        <v>5901</v>
      </c>
    </row>
    <row r="946" spans="1:11" ht="65.25" customHeight="1">
      <c r="A946" s="152">
        <v>945</v>
      </c>
      <c r="B946" s="153">
        <v>45415</v>
      </c>
      <c r="C946" s="154" t="s">
        <v>4178</v>
      </c>
      <c r="D946" s="154" t="s">
        <v>4213</v>
      </c>
      <c r="E946" s="154" t="s">
        <v>4214</v>
      </c>
      <c r="F946" s="153">
        <v>45429</v>
      </c>
      <c r="G946" s="153">
        <v>45474</v>
      </c>
      <c r="H946" s="155">
        <v>25000</v>
      </c>
      <c r="I946" s="155">
        <v>65000</v>
      </c>
      <c r="J946" s="154" t="s">
        <v>5910</v>
      </c>
      <c r="K946" s="154" t="s">
        <v>5901</v>
      </c>
    </row>
    <row r="947" spans="1:11" ht="65.25" customHeight="1">
      <c r="A947" s="152">
        <v>946</v>
      </c>
      <c r="B947" s="156">
        <v>45415</v>
      </c>
      <c r="C947" s="157" t="s">
        <v>1276</v>
      </c>
      <c r="D947" s="157" t="s">
        <v>961</v>
      </c>
      <c r="E947" s="157" t="s">
        <v>4629</v>
      </c>
      <c r="F947" s="156">
        <v>45429</v>
      </c>
      <c r="G947" s="156">
        <v>45536</v>
      </c>
      <c r="H947" s="158">
        <v>49830</v>
      </c>
      <c r="I947" s="158">
        <v>85000</v>
      </c>
      <c r="J947" s="157" t="s">
        <v>5902</v>
      </c>
      <c r="K947" s="157" t="s">
        <v>5901</v>
      </c>
    </row>
    <row r="948" spans="1:11" ht="65.25" customHeight="1">
      <c r="A948" s="152">
        <v>947</v>
      </c>
      <c r="B948" s="153">
        <v>45418</v>
      </c>
      <c r="C948" s="154" t="s">
        <v>4178</v>
      </c>
      <c r="D948" s="154" t="s">
        <v>192</v>
      </c>
      <c r="E948" s="154" t="s">
        <v>7186</v>
      </c>
      <c r="F948" s="153">
        <v>45432</v>
      </c>
      <c r="G948" s="153">
        <v>45474</v>
      </c>
      <c r="H948" s="155">
        <v>100000</v>
      </c>
      <c r="I948" s="155">
        <v>250000</v>
      </c>
      <c r="J948" s="154" t="s">
        <v>5910</v>
      </c>
      <c r="K948" s="154" t="s">
        <v>5901</v>
      </c>
    </row>
    <row r="949" spans="1:11" ht="65.25" customHeight="1">
      <c r="A949" s="152">
        <v>948</v>
      </c>
      <c r="B949" s="156">
        <v>45418</v>
      </c>
      <c r="C949" s="157" t="s">
        <v>4178</v>
      </c>
      <c r="D949" s="157" t="s">
        <v>580</v>
      </c>
      <c r="E949" s="157" t="s">
        <v>7187</v>
      </c>
      <c r="F949" s="156">
        <v>45432</v>
      </c>
      <c r="G949" s="156">
        <v>45474</v>
      </c>
      <c r="H949" s="158">
        <v>125000</v>
      </c>
      <c r="I949" s="158">
        <v>250000</v>
      </c>
      <c r="J949" s="157" t="s">
        <v>5910</v>
      </c>
      <c r="K949" s="157" t="s">
        <v>5901</v>
      </c>
    </row>
    <row r="950" spans="1:11" ht="65.25" customHeight="1">
      <c r="A950" s="152">
        <v>949</v>
      </c>
      <c r="B950" s="153">
        <v>45418</v>
      </c>
      <c r="C950" s="154" t="s">
        <v>2703</v>
      </c>
      <c r="D950" s="154" t="s">
        <v>229</v>
      </c>
      <c r="E950" s="154" t="s">
        <v>7188</v>
      </c>
      <c r="F950" s="153">
        <v>45432</v>
      </c>
      <c r="G950" s="153">
        <v>45432</v>
      </c>
      <c r="H950" s="155">
        <v>46754</v>
      </c>
      <c r="I950" s="155">
        <v>46754</v>
      </c>
      <c r="J950" s="154" t="s">
        <v>5917</v>
      </c>
      <c r="K950" s="154" t="s">
        <v>5901</v>
      </c>
    </row>
    <row r="951" spans="1:11" ht="65.25" customHeight="1">
      <c r="A951" s="152">
        <v>950</v>
      </c>
      <c r="B951" s="156">
        <v>45418</v>
      </c>
      <c r="C951" s="157" t="s">
        <v>3973</v>
      </c>
      <c r="D951" s="157" t="s">
        <v>5415</v>
      </c>
      <c r="E951" s="157" t="s">
        <v>7189</v>
      </c>
      <c r="F951" s="156">
        <v>45432</v>
      </c>
      <c r="G951" s="156">
        <v>45419</v>
      </c>
      <c r="H951" s="158">
        <v>1100000</v>
      </c>
      <c r="I951" s="158">
        <v>2500000</v>
      </c>
      <c r="J951" s="157" t="s">
        <v>4557</v>
      </c>
      <c r="K951" s="157" t="s">
        <v>5901</v>
      </c>
    </row>
    <row r="952" spans="1:11" ht="65.25" customHeight="1">
      <c r="A952" s="152">
        <v>951</v>
      </c>
      <c r="B952" s="153">
        <v>45418</v>
      </c>
      <c r="C952" s="154" t="s">
        <v>3933</v>
      </c>
      <c r="D952" s="154" t="s">
        <v>76</v>
      </c>
      <c r="E952" s="154" t="s">
        <v>7190</v>
      </c>
      <c r="F952" s="153">
        <v>45432</v>
      </c>
      <c r="G952" s="153">
        <v>45474</v>
      </c>
      <c r="H952" s="155">
        <v>120000</v>
      </c>
      <c r="I952" s="155">
        <v>140000</v>
      </c>
      <c r="J952" s="154" t="s">
        <v>5910</v>
      </c>
      <c r="K952" s="154" t="s">
        <v>5901</v>
      </c>
    </row>
    <row r="953" spans="1:11" ht="65.25" customHeight="1">
      <c r="A953" s="152">
        <v>952</v>
      </c>
      <c r="B953" s="156">
        <v>45418</v>
      </c>
      <c r="C953" s="157" t="s">
        <v>2334</v>
      </c>
      <c r="D953" s="157" t="s">
        <v>3612</v>
      </c>
      <c r="E953" s="157" t="s">
        <v>7191</v>
      </c>
      <c r="F953" s="156">
        <v>45432</v>
      </c>
      <c r="G953" s="156">
        <v>45474</v>
      </c>
      <c r="H953" s="158">
        <v>40538</v>
      </c>
      <c r="I953" s="158">
        <v>41033</v>
      </c>
      <c r="J953" s="157" t="s">
        <v>4557</v>
      </c>
      <c r="K953" s="157" t="s">
        <v>5901</v>
      </c>
    </row>
    <row r="954" spans="1:11" ht="65.25" customHeight="1">
      <c r="A954" s="152">
        <v>953</v>
      </c>
      <c r="B954" s="153">
        <v>45418</v>
      </c>
      <c r="C954" s="154" t="s">
        <v>1890</v>
      </c>
      <c r="D954" s="154" t="s">
        <v>927</v>
      </c>
      <c r="E954" s="154" t="s">
        <v>7119</v>
      </c>
      <c r="F954" s="153">
        <v>45432</v>
      </c>
      <c r="G954" s="153">
        <v>45433</v>
      </c>
      <c r="H954" s="155">
        <v>175000</v>
      </c>
      <c r="I954" s="155">
        <v>200000</v>
      </c>
      <c r="J954" s="154" t="s">
        <v>5902</v>
      </c>
      <c r="K954" s="154" t="s">
        <v>5901</v>
      </c>
    </row>
    <row r="955" spans="1:11" ht="65.25" customHeight="1">
      <c r="A955" s="152">
        <v>954</v>
      </c>
      <c r="B955" s="156">
        <v>45418</v>
      </c>
      <c r="C955" s="157" t="s">
        <v>2703</v>
      </c>
      <c r="D955" s="157" t="s">
        <v>7192</v>
      </c>
      <c r="E955" s="157" t="s">
        <v>2853</v>
      </c>
      <c r="F955" s="156">
        <v>45433</v>
      </c>
      <c r="G955" s="156">
        <v>45432</v>
      </c>
      <c r="H955" s="158">
        <v>28382</v>
      </c>
      <c r="I955" s="158">
        <v>28382</v>
      </c>
      <c r="J955" s="157" t="s">
        <v>4557</v>
      </c>
      <c r="K955" s="157" t="s">
        <v>5901</v>
      </c>
    </row>
    <row r="956" spans="1:11" ht="65.25" customHeight="1">
      <c r="A956" s="152">
        <v>955</v>
      </c>
      <c r="B956" s="153">
        <v>45419</v>
      </c>
      <c r="C956" s="154" t="s">
        <v>2703</v>
      </c>
      <c r="D956" s="154" t="s">
        <v>3023</v>
      </c>
      <c r="E956" s="154" t="s">
        <v>3024</v>
      </c>
      <c r="F956" s="153">
        <v>45433</v>
      </c>
      <c r="G956" s="153">
        <v>45474</v>
      </c>
      <c r="H956" s="155">
        <v>50000</v>
      </c>
      <c r="I956" s="155">
        <v>50000</v>
      </c>
      <c r="J956" s="154" t="s">
        <v>5910</v>
      </c>
      <c r="K956" s="154" t="s">
        <v>5901</v>
      </c>
    </row>
    <row r="957" spans="1:11" ht="65.25" customHeight="1">
      <c r="A957" s="152">
        <v>956</v>
      </c>
      <c r="B957" s="156">
        <v>45419</v>
      </c>
      <c r="C957" s="157" t="s">
        <v>2703</v>
      </c>
      <c r="D957" s="157" t="s">
        <v>1373</v>
      </c>
      <c r="E957" s="157" t="s">
        <v>1030</v>
      </c>
      <c r="F957" s="156">
        <v>45433</v>
      </c>
      <c r="G957" s="156">
        <v>45474</v>
      </c>
      <c r="H957" s="158">
        <v>220000</v>
      </c>
      <c r="I957" s="158">
        <v>220000</v>
      </c>
      <c r="J957" s="157" t="s">
        <v>5910</v>
      </c>
      <c r="K957" s="157" t="s">
        <v>5901</v>
      </c>
    </row>
    <row r="958" spans="1:11" ht="65.25" customHeight="1">
      <c r="A958" s="152">
        <v>957</v>
      </c>
      <c r="B958" s="153">
        <v>45419</v>
      </c>
      <c r="C958" s="154" t="s">
        <v>2703</v>
      </c>
      <c r="D958" s="154" t="s">
        <v>6782</v>
      </c>
      <c r="E958" s="154" t="s">
        <v>1993</v>
      </c>
      <c r="F958" s="153">
        <v>45433</v>
      </c>
      <c r="G958" s="153">
        <v>45474</v>
      </c>
      <c r="H958" s="155">
        <v>25000</v>
      </c>
      <c r="I958" s="155">
        <v>25000</v>
      </c>
      <c r="J958" s="154" t="s">
        <v>5910</v>
      </c>
      <c r="K958" s="154" t="s">
        <v>5901</v>
      </c>
    </row>
    <row r="959" spans="1:11" ht="65.25" customHeight="1">
      <c r="A959" s="152">
        <v>958</v>
      </c>
      <c r="B959" s="156">
        <v>45419</v>
      </c>
      <c r="C959" s="157" t="s">
        <v>2703</v>
      </c>
      <c r="D959" s="157" t="s">
        <v>1982</v>
      </c>
      <c r="E959" s="157" t="s">
        <v>7193</v>
      </c>
      <c r="F959" s="156">
        <v>45433</v>
      </c>
      <c r="G959" s="156">
        <v>45558</v>
      </c>
      <c r="H959" s="158">
        <v>38821</v>
      </c>
      <c r="I959" s="158">
        <v>38821</v>
      </c>
      <c r="J959" s="157" t="s">
        <v>5910</v>
      </c>
      <c r="K959" s="157" t="s">
        <v>5901</v>
      </c>
    </row>
    <row r="960" spans="1:11" ht="65.25" customHeight="1">
      <c r="A960" s="152">
        <v>959</v>
      </c>
      <c r="B960" s="153">
        <v>45419</v>
      </c>
      <c r="C960" s="154" t="s">
        <v>2703</v>
      </c>
      <c r="D960" s="154" t="s">
        <v>2798</v>
      </c>
      <c r="E960" s="154" t="s">
        <v>1691</v>
      </c>
      <c r="F960" s="153">
        <v>45433</v>
      </c>
      <c r="G960" s="153">
        <v>45474</v>
      </c>
      <c r="H960" s="155">
        <v>160000</v>
      </c>
      <c r="I960" s="155">
        <v>160000</v>
      </c>
      <c r="J960" s="154" t="s">
        <v>5910</v>
      </c>
      <c r="K960" s="154" t="s">
        <v>5901</v>
      </c>
    </row>
    <row r="961" spans="1:11" ht="65.25" customHeight="1">
      <c r="A961" s="152">
        <v>960</v>
      </c>
      <c r="B961" s="156">
        <v>45419</v>
      </c>
      <c r="C961" s="157" t="s">
        <v>4178</v>
      </c>
      <c r="D961" s="157" t="s">
        <v>6522</v>
      </c>
      <c r="E961" s="157" t="s">
        <v>7194</v>
      </c>
      <c r="F961" s="156">
        <v>45433</v>
      </c>
      <c r="G961" s="156">
        <v>45502</v>
      </c>
      <c r="H961" s="158">
        <v>25000</v>
      </c>
      <c r="I961" s="158">
        <v>100000</v>
      </c>
      <c r="J961" s="157" t="s">
        <v>4557</v>
      </c>
      <c r="K961" s="157" t="s">
        <v>5901</v>
      </c>
    </row>
    <row r="962" spans="1:11" ht="65.25" customHeight="1">
      <c r="A962" s="152">
        <v>961</v>
      </c>
      <c r="B962" s="153">
        <v>45419</v>
      </c>
      <c r="C962" s="154" t="s">
        <v>2703</v>
      </c>
      <c r="D962" s="154" t="s">
        <v>3135</v>
      </c>
      <c r="E962" s="154" t="s">
        <v>6076</v>
      </c>
      <c r="F962" s="153">
        <v>45434</v>
      </c>
      <c r="G962" s="153">
        <v>45433</v>
      </c>
      <c r="H962" s="155">
        <v>25000</v>
      </c>
      <c r="I962" s="155">
        <v>25000</v>
      </c>
      <c r="J962" s="154" t="s">
        <v>5902</v>
      </c>
      <c r="K962" s="154" t="s">
        <v>5901</v>
      </c>
    </row>
    <row r="963" spans="1:11" ht="65.25" customHeight="1">
      <c r="A963" s="152">
        <v>962</v>
      </c>
      <c r="B963" s="156">
        <v>45419</v>
      </c>
      <c r="C963" s="157" t="s">
        <v>2703</v>
      </c>
      <c r="D963" s="157" t="s">
        <v>2849</v>
      </c>
      <c r="E963" s="157" t="s">
        <v>7195</v>
      </c>
      <c r="F963" s="156">
        <v>45434</v>
      </c>
      <c r="G963" s="156">
        <v>45433</v>
      </c>
      <c r="H963" s="158">
        <v>26000</v>
      </c>
      <c r="I963" s="158">
        <v>26000</v>
      </c>
      <c r="J963" s="157" t="s">
        <v>5902</v>
      </c>
      <c r="K963" s="157" t="s">
        <v>5901</v>
      </c>
    </row>
    <row r="964" spans="1:11" ht="65.25" customHeight="1">
      <c r="A964" s="152">
        <v>963</v>
      </c>
      <c r="B964" s="153">
        <v>45419</v>
      </c>
      <c r="C964" s="154" t="s">
        <v>2703</v>
      </c>
      <c r="D964" s="154" t="s">
        <v>3135</v>
      </c>
      <c r="E964" s="154" t="s">
        <v>3136</v>
      </c>
      <c r="F964" s="153">
        <v>45434</v>
      </c>
      <c r="G964" s="153">
        <v>45433</v>
      </c>
      <c r="H964" s="155">
        <v>170000</v>
      </c>
      <c r="I964" s="155">
        <v>170000</v>
      </c>
      <c r="J964" s="154" t="s">
        <v>5902</v>
      </c>
      <c r="K964" s="154" t="s">
        <v>5901</v>
      </c>
    </row>
    <row r="965" spans="1:11" ht="65.25" customHeight="1">
      <c r="A965" s="152">
        <v>964</v>
      </c>
      <c r="B965" s="156">
        <v>45419</v>
      </c>
      <c r="C965" s="157" t="s">
        <v>2703</v>
      </c>
      <c r="D965" s="157" t="s">
        <v>3117</v>
      </c>
      <c r="E965" s="157" t="s">
        <v>2650</v>
      </c>
      <c r="F965" s="156">
        <v>45434</v>
      </c>
      <c r="G965" s="156">
        <v>45474</v>
      </c>
      <c r="H965" s="158">
        <v>120000</v>
      </c>
      <c r="I965" s="158">
        <v>120000</v>
      </c>
      <c r="J965" s="157" t="s">
        <v>5910</v>
      </c>
      <c r="K965" s="157" t="s">
        <v>5901</v>
      </c>
    </row>
    <row r="966" spans="1:11" ht="65.25" customHeight="1">
      <c r="A966" s="152">
        <v>965</v>
      </c>
      <c r="B966" s="153">
        <v>45419</v>
      </c>
      <c r="C966" s="154" t="s">
        <v>2703</v>
      </c>
      <c r="D966" s="154" t="s">
        <v>814</v>
      </c>
      <c r="E966" s="154" t="s">
        <v>7196</v>
      </c>
      <c r="F966" s="153">
        <v>45434</v>
      </c>
      <c r="G966" s="153">
        <v>45433</v>
      </c>
      <c r="H966" s="155">
        <v>110000</v>
      </c>
      <c r="I966" s="155">
        <v>110000</v>
      </c>
      <c r="J966" s="154" t="s">
        <v>5902</v>
      </c>
      <c r="K966" s="154" t="s">
        <v>5901</v>
      </c>
    </row>
    <row r="967" spans="1:11" ht="65.25" customHeight="1">
      <c r="A967" s="152">
        <v>966</v>
      </c>
      <c r="B967" s="156">
        <v>45419</v>
      </c>
      <c r="C967" s="157" t="s">
        <v>2703</v>
      </c>
      <c r="D967" s="157" t="s">
        <v>961</v>
      </c>
      <c r="E967" s="157" t="s">
        <v>7197</v>
      </c>
      <c r="F967" s="156">
        <v>45434</v>
      </c>
      <c r="G967" s="156">
        <v>45433</v>
      </c>
      <c r="H967" s="158">
        <v>131000</v>
      </c>
      <c r="I967" s="158">
        <v>131000</v>
      </c>
      <c r="J967" s="157" t="s">
        <v>5902</v>
      </c>
      <c r="K967" s="157" t="s">
        <v>5901</v>
      </c>
    </row>
    <row r="968" spans="1:11" ht="65.25" customHeight="1">
      <c r="A968" s="152">
        <v>967</v>
      </c>
      <c r="B968" s="153">
        <v>45419</v>
      </c>
      <c r="C968" s="154" t="s">
        <v>2703</v>
      </c>
      <c r="D968" s="154" t="s">
        <v>7198</v>
      </c>
      <c r="E968" s="154" t="s">
        <v>7199</v>
      </c>
      <c r="F968" s="153">
        <v>45434</v>
      </c>
      <c r="G968" s="153">
        <v>45433</v>
      </c>
      <c r="H968" s="155">
        <v>80000</v>
      </c>
      <c r="I968" s="155">
        <v>80000</v>
      </c>
      <c r="J968" s="154" t="s">
        <v>5902</v>
      </c>
      <c r="K968" s="154" t="s">
        <v>5901</v>
      </c>
    </row>
    <row r="969" spans="1:11" ht="65.25" customHeight="1">
      <c r="A969" s="152">
        <v>968</v>
      </c>
      <c r="B969" s="156">
        <v>45419</v>
      </c>
      <c r="C969" s="157" t="s">
        <v>2703</v>
      </c>
      <c r="D969" s="157" t="s">
        <v>7200</v>
      </c>
      <c r="E969" s="157" t="s">
        <v>7201</v>
      </c>
      <c r="F969" s="156">
        <v>45434</v>
      </c>
      <c r="G969" s="156">
        <v>45433</v>
      </c>
      <c r="H969" s="158">
        <v>60600</v>
      </c>
      <c r="I969" s="158">
        <v>60600</v>
      </c>
      <c r="J969" s="157" t="s">
        <v>5902</v>
      </c>
      <c r="K969" s="157" t="s">
        <v>5901</v>
      </c>
    </row>
    <row r="970" spans="1:11" ht="65.25" customHeight="1">
      <c r="A970" s="152">
        <v>969</v>
      </c>
      <c r="B970" s="153">
        <v>45419</v>
      </c>
      <c r="C970" s="154" t="s">
        <v>2703</v>
      </c>
      <c r="D970" s="154" t="s">
        <v>814</v>
      </c>
      <c r="E970" s="154" t="s">
        <v>7202</v>
      </c>
      <c r="F970" s="153">
        <v>45434</v>
      </c>
      <c r="G970" s="153">
        <v>45433</v>
      </c>
      <c r="H970" s="155">
        <v>119344</v>
      </c>
      <c r="I970" s="155">
        <v>119344</v>
      </c>
      <c r="J970" s="154" t="s">
        <v>5902</v>
      </c>
      <c r="K970" s="154" t="s">
        <v>5901</v>
      </c>
    </row>
    <row r="971" spans="1:11" ht="65.25" customHeight="1">
      <c r="A971" s="152">
        <v>970</v>
      </c>
      <c r="B971" s="156">
        <v>45420</v>
      </c>
      <c r="C971" s="157" t="s">
        <v>2601</v>
      </c>
      <c r="D971" s="157" t="s">
        <v>62</v>
      </c>
      <c r="E971" s="157" t="s">
        <v>7203</v>
      </c>
      <c r="F971" s="156">
        <v>45434</v>
      </c>
      <c r="G971" s="156">
        <v>45474</v>
      </c>
      <c r="H971" s="158">
        <v>412000</v>
      </c>
      <c r="I971" s="158">
        <v>475000</v>
      </c>
      <c r="J971" s="157" t="s">
        <v>5910</v>
      </c>
      <c r="K971" s="157" t="s">
        <v>5901</v>
      </c>
    </row>
    <row r="972" spans="1:11" ht="65.25" customHeight="1">
      <c r="A972" s="152">
        <v>971</v>
      </c>
      <c r="B972" s="153">
        <v>45420</v>
      </c>
      <c r="C972" s="154" t="s">
        <v>2703</v>
      </c>
      <c r="D972" s="154" t="s">
        <v>7204</v>
      </c>
      <c r="E972" s="154" t="s">
        <v>7205</v>
      </c>
      <c r="F972" s="153">
        <v>45434</v>
      </c>
      <c r="G972" s="153">
        <v>45434</v>
      </c>
      <c r="H972" s="155">
        <v>1472476</v>
      </c>
      <c r="I972" s="155">
        <v>1472476</v>
      </c>
      <c r="J972" s="154" t="s">
        <v>4557</v>
      </c>
      <c r="K972" s="154" t="s">
        <v>5901</v>
      </c>
    </row>
    <row r="973" spans="1:11" ht="65.25" customHeight="1">
      <c r="A973" s="152">
        <v>972</v>
      </c>
      <c r="B973" s="156">
        <v>45421</v>
      </c>
      <c r="C973" s="157" t="s">
        <v>2703</v>
      </c>
      <c r="D973" s="157" t="s">
        <v>814</v>
      </c>
      <c r="E973" s="157" t="s">
        <v>6097</v>
      </c>
      <c r="F973" s="156">
        <v>45435</v>
      </c>
      <c r="G973" s="156">
        <v>45435</v>
      </c>
      <c r="H973" s="158">
        <v>72000</v>
      </c>
      <c r="I973" s="158">
        <v>72000</v>
      </c>
      <c r="J973" s="157" t="s">
        <v>5902</v>
      </c>
      <c r="K973" s="157" t="s">
        <v>5901</v>
      </c>
    </row>
    <row r="974" spans="1:11" ht="65.25" customHeight="1">
      <c r="A974" s="152">
        <v>973</v>
      </c>
      <c r="B974" s="153">
        <v>45421</v>
      </c>
      <c r="C974" s="154" t="s">
        <v>2703</v>
      </c>
      <c r="D974" s="154" t="s">
        <v>6100</v>
      </c>
      <c r="E974" s="154" t="s">
        <v>6101</v>
      </c>
      <c r="F974" s="153">
        <v>45435</v>
      </c>
      <c r="G974" s="153">
        <v>45435</v>
      </c>
      <c r="H974" s="155">
        <v>50000</v>
      </c>
      <c r="I974" s="155">
        <v>50000</v>
      </c>
      <c r="J974" s="154" t="s">
        <v>5902</v>
      </c>
      <c r="K974" s="154" t="s">
        <v>5901</v>
      </c>
    </row>
    <row r="975" spans="1:11" ht="65.25" customHeight="1">
      <c r="A975" s="152">
        <v>974</v>
      </c>
      <c r="B975" s="156">
        <v>45421</v>
      </c>
      <c r="C975" s="157" t="s">
        <v>2703</v>
      </c>
      <c r="D975" s="157" t="s">
        <v>3552</v>
      </c>
      <c r="E975" s="157" t="s">
        <v>5172</v>
      </c>
      <c r="F975" s="156">
        <v>45435</v>
      </c>
      <c r="G975" s="156">
        <v>45474</v>
      </c>
      <c r="H975" s="158">
        <v>25000</v>
      </c>
      <c r="I975" s="158">
        <v>25000</v>
      </c>
      <c r="J975" s="157" t="s">
        <v>5910</v>
      </c>
      <c r="K975" s="157" t="s">
        <v>5901</v>
      </c>
    </row>
    <row r="976" spans="1:11" ht="65.25" customHeight="1">
      <c r="A976" s="152">
        <v>975</v>
      </c>
      <c r="B976" s="153">
        <v>45421</v>
      </c>
      <c r="C976" s="154" t="s">
        <v>2703</v>
      </c>
      <c r="D976" s="154" t="s">
        <v>666</v>
      </c>
      <c r="E976" s="154" t="s">
        <v>5172</v>
      </c>
      <c r="F976" s="153">
        <v>45435</v>
      </c>
      <c r="G976" s="153">
        <v>45474</v>
      </c>
      <c r="H976" s="155">
        <v>25000</v>
      </c>
      <c r="I976" s="155">
        <v>25000</v>
      </c>
      <c r="J976" s="154" t="s">
        <v>5910</v>
      </c>
      <c r="K976" s="154" t="s">
        <v>5901</v>
      </c>
    </row>
    <row r="977" spans="1:11" ht="65.25" customHeight="1">
      <c r="A977" s="152">
        <v>976</v>
      </c>
      <c r="B977" s="156">
        <v>45421</v>
      </c>
      <c r="C977" s="157" t="s">
        <v>2703</v>
      </c>
      <c r="D977" s="157" t="s">
        <v>558</v>
      </c>
      <c r="E977" s="157" t="s">
        <v>5172</v>
      </c>
      <c r="F977" s="156">
        <v>45435</v>
      </c>
      <c r="G977" s="156">
        <v>45474</v>
      </c>
      <c r="H977" s="158">
        <v>25000</v>
      </c>
      <c r="I977" s="158">
        <v>25000</v>
      </c>
      <c r="J977" s="157" t="s">
        <v>5910</v>
      </c>
      <c r="K977" s="157" t="s">
        <v>5901</v>
      </c>
    </row>
    <row r="978" spans="1:11" ht="65.25" customHeight="1">
      <c r="A978" s="152">
        <v>977</v>
      </c>
      <c r="B978" s="153">
        <v>45421</v>
      </c>
      <c r="C978" s="154" t="s">
        <v>91</v>
      </c>
      <c r="D978" s="154" t="s">
        <v>361</v>
      </c>
      <c r="E978" s="154" t="s">
        <v>124</v>
      </c>
      <c r="F978" s="153">
        <v>45435</v>
      </c>
      <c r="G978" s="153">
        <v>45474</v>
      </c>
      <c r="H978" s="155">
        <v>200000</v>
      </c>
      <c r="I978" s="155">
        <v>1000000</v>
      </c>
      <c r="J978" s="154" t="s">
        <v>5921</v>
      </c>
      <c r="K978" s="154" t="s">
        <v>5901</v>
      </c>
    </row>
    <row r="979" spans="1:11" ht="65.25" customHeight="1">
      <c r="A979" s="152">
        <v>978</v>
      </c>
      <c r="B979" s="156">
        <v>45421</v>
      </c>
      <c r="C979" s="157" t="s">
        <v>2703</v>
      </c>
      <c r="D979" s="157" t="s">
        <v>229</v>
      </c>
      <c r="E979" s="157" t="s">
        <v>7188</v>
      </c>
      <c r="F979" s="156">
        <v>45435</v>
      </c>
      <c r="G979" s="156">
        <v>45414</v>
      </c>
      <c r="H979" s="158">
        <v>45388</v>
      </c>
      <c r="I979" s="158">
        <v>45388</v>
      </c>
      <c r="J979" s="157" t="s">
        <v>5917</v>
      </c>
      <c r="K979" s="157" t="s">
        <v>5901</v>
      </c>
    </row>
    <row r="980" spans="1:11" ht="65.25" customHeight="1">
      <c r="A980" s="152">
        <v>979</v>
      </c>
      <c r="B980" s="153">
        <v>45421</v>
      </c>
      <c r="C980" s="154" t="s">
        <v>12</v>
      </c>
      <c r="D980" s="154" t="s">
        <v>67</v>
      </c>
      <c r="E980" s="154" t="s">
        <v>7206</v>
      </c>
      <c r="F980" s="153">
        <v>45435</v>
      </c>
      <c r="G980" s="153">
        <v>45436</v>
      </c>
      <c r="H980" s="155">
        <v>100000</v>
      </c>
      <c r="I980" s="155">
        <v>150000</v>
      </c>
      <c r="J980" s="154" t="s">
        <v>5910</v>
      </c>
      <c r="K980" s="154" t="s">
        <v>5901</v>
      </c>
    </row>
    <row r="981" spans="1:11" ht="65.25" customHeight="1">
      <c r="A981" s="152">
        <v>980</v>
      </c>
      <c r="B981" s="156">
        <v>45422</v>
      </c>
      <c r="C981" s="157" t="s">
        <v>2703</v>
      </c>
      <c r="D981" s="157" t="s">
        <v>5458</v>
      </c>
      <c r="E981" s="157" t="s">
        <v>4981</v>
      </c>
      <c r="F981" s="156">
        <v>45436</v>
      </c>
      <c r="G981" s="156">
        <v>45474</v>
      </c>
      <c r="H981" s="158">
        <v>150000</v>
      </c>
      <c r="I981" s="158">
        <v>150000</v>
      </c>
      <c r="J981" s="157" t="s">
        <v>5910</v>
      </c>
      <c r="K981" s="157" t="s">
        <v>5901</v>
      </c>
    </row>
    <row r="982" spans="1:11" ht="65.25" customHeight="1">
      <c r="A982" s="152">
        <v>981</v>
      </c>
      <c r="B982" s="153">
        <v>45422</v>
      </c>
      <c r="C982" s="154" t="s">
        <v>2703</v>
      </c>
      <c r="D982" s="154" t="s">
        <v>2172</v>
      </c>
      <c r="E982" s="154" t="s">
        <v>2797</v>
      </c>
      <c r="F982" s="153">
        <v>45436</v>
      </c>
      <c r="G982" s="153">
        <v>45474</v>
      </c>
      <c r="H982" s="155">
        <v>60000</v>
      </c>
      <c r="I982" s="155">
        <v>60000</v>
      </c>
      <c r="J982" s="154" t="s">
        <v>5910</v>
      </c>
      <c r="K982" s="154" t="s">
        <v>5901</v>
      </c>
    </row>
    <row r="983" spans="1:11" ht="65.25" customHeight="1">
      <c r="A983" s="152">
        <v>982</v>
      </c>
      <c r="B983" s="156">
        <v>45422</v>
      </c>
      <c r="C983" s="157" t="s">
        <v>2703</v>
      </c>
      <c r="D983" s="157" t="s">
        <v>340</v>
      </c>
      <c r="E983" s="157" t="s">
        <v>7207</v>
      </c>
      <c r="F983" s="156">
        <v>45436</v>
      </c>
      <c r="G983" s="156">
        <v>45474</v>
      </c>
      <c r="H983" s="158">
        <v>25000</v>
      </c>
      <c r="I983" s="158">
        <v>25000</v>
      </c>
      <c r="J983" s="157" t="s">
        <v>5910</v>
      </c>
      <c r="K983" s="157" t="s">
        <v>5901</v>
      </c>
    </row>
    <row r="984" spans="1:11" ht="65.25" customHeight="1">
      <c r="A984" s="152">
        <v>983</v>
      </c>
      <c r="B984" s="153">
        <v>45422</v>
      </c>
      <c r="C984" s="154" t="s">
        <v>2703</v>
      </c>
      <c r="D984" s="154" t="s">
        <v>355</v>
      </c>
      <c r="E984" s="154" t="s">
        <v>7208</v>
      </c>
      <c r="F984" s="153">
        <v>45436</v>
      </c>
      <c r="G984" s="153">
        <v>45474</v>
      </c>
      <c r="H984" s="155">
        <v>50000</v>
      </c>
      <c r="I984" s="155">
        <v>50000</v>
      </c>
      <c r="J984" s="154" t="s">
        <v>5910</v>
      </c>
      <c r="K984" s="154" t="s">
        <v>5901</v>
      </c>
    </row>
    <row r="985" spans="1:11" ht="65.25" customHeight="1">
      <c r="A985" s="152">
        <v>984</v>
      </c>
      <c r="B985" s="156">
        <v>45422</v>
      </c>
      <c r="C985" s="157" t="s">
        <v>2703</v>
      </c>
      <c r="D985" s="157" t="s">
        <v>339</v>
      </c>
      <c r="E985" s="157" t="s">
        <v>4981</v>
      </c>
      <c r="F985" s="156">
        <v>45436</v>
      </c>
      <c r="G985" s="156">
        <v>45474</v>
      </c>
      <c r="H985" s="158">
        <v>25000</v>
      </c>
      <c r="I985" s="158">
        <v>25000</v>
      </c>
      <c r="J985" s="157" t="s">
        <v>5910</v>
      </c>
      <c r="K985" s="157" t="s">
        <v>5901</v>
      </c>
    </row>
    <row r="986" spans="1:11" ht="65.25" customHeight="1">
      <c r="A986" s="152">
        <v>985</v>
      </c>
      <c r="B986" s="153">
        <v>45422</v>
      </c>
      <c r="C986" s="154" t="s">
        <v>4178</v>
      </c>
      <c r="D986" s="154" t="s">
        <v>4221</v>
      </c>
      <c r="E986" s="154" t="s">
        <v>5043</v>
      </c>
      <c r="F986" s="153">
        <v>45436</v>
      </c>
      <c r="G986" s="153">
        <v>45474</v>
      </c>
      <c r="H986" s="155">
        <v>200000</v>
      </c>
      <c r="I986" s="155">
        <v>400000</v>
      </c>
      <c r="J986" s="154" t="s">
        <v>5910</v>
      </c>
      <c r="K986" s="154" t="s">
        <v>5901</v>
      </c>
    </row>
    <row r="987" spans="1:11" ht="65.25" customHeight="1">
      <c r="A987" s="152">
        <v>986</v>
      </c>
      <c r="B987" s="156">
        <v>45422</v>
      </c>
      <c r="C987" s="157" t="s">
        <v>2703</v>
      </c>
      <c r="D987" s="157" t="s">
        <v>5548</v>
      </c>
      <c r="E987" s="157" t="s">
        <v>7209</v>
      </c>
      <c r="F987" s="156">
        <v>45436</v>
      </c>
      <c r="G987" s="156">
        <v>45474</v>
      </c>
      <c r="H987" s="158">
        <v>100000</v>
      </c>
      <c r="I987" s="158">
        <v>100000</v>
      </c>
      <c r="J987" s="157" t="s">
        <v>5910</v>
      </c>
      <c r="K987" s="157" t="s">
        <v>5901</v>
      </c>
    </row>
    <row r="988" spans="1:11" ht="65.25" customHeight="1">
      <c r="A988" s="152">
        <v>987</v>
      </c>
      <c r="B988" s="153">
        <v>45422</v>
      </c>
      <c r="C988" s="154" t="s">
        <v>2703</v>
      </c>
      <c r="D988" s="154" t="s">
        <v>134</v>
      </c>
      <c r="E988" s="154" t="s">
        <v>7210</v>
      </c>
      <c r="F988" s="153">
        <v>45436</v>
      </c>
      <c r="G988" s="153">
        <v>45474</v>
      </c>
      <c r="H988" s="155">
        <v>100000</v>
      </c>
      <c r="I988" s="155">
        <v>100000</v>
      </c>
      <c r="J988" s="154" t="s">
        <v>5910</v>
      </c>
      <c r="K988" s="154" t="s">
        <v>5901</v>
      </c>
    </row>
    <row r="989" spans="1:11" ht="65.25" customHeight="1">
      <c r="A989" s="152">
        <v>988</v>
      </c>
      <c r="B989" s="156">
        <v>45422</v>
      </c>
      <c r="C989" s="157" t="s">
        <v>2703</v>
      </c>
      <c r="D989" s="157" t="s">
        <v>6136</v>
      </c>
      <c r="E989" s="157" t="s">
        <v>5326</v>
      </c>
      <c r="F989" s="156">
        <v>45436</v>
      </c>
      <c r="G989" s="156">
        <v>45474</v>
      </c>
      <c r="H989" s="158">
        <v>210000</v>
      </c>
      <c r="I989" s="158">
        <v>210000</v>
      </c>
      <c r="J989" s="157" t="s">
        <v>5910</v>
      </c>
      <c r="K989" s="157" t="s">
        <v>5901</v>
      </c>
    </row>
    <row r="990" spans="1:11" ht="65.25" customHeight="1">
      <c r="A990" s="152">
        <v>989</v>
      </c>
      <c r="B990" s="153">
        <v>45422</v>
      </c>
      <c r="C990" s="154" t="s">
        <v>2703</v>
      </c>
      <c r="D990" s="154" t="s">
        <v>1343</v>
      </c>
      <c r="E990" s="154" t="s">
        <v>5326</v>
      </c>
      <c r="F990" s="153">
        <v>45436</v>
      </c>
      <c r="G990" s="153">
        <v>45474</v>
      </c>
      <c r="H990" s="155">
        <v>75000</v>
      </c>
      <c r="I990" s="155">
        <v>75000</v>
      </c>
      <c r="J990" s="154" t="s">
        <v>5902</v>
      </c>
      <c r="K990" s="154" t="s">
        <v>5901</v>
      </c>
    </row>
    <row r="991" spans="1:11" ht="65.25" customHeight="1">
      <c r="A991" s="152">
        <v>990</v>
      </c>
      <c r="B991" s="156">
        <v>45422</v>
      </c>
      <c r="C991" s="157" t="s">
        <v>2703</v>
      </c>
      <c r="D991" s="157" t="s">
        <v>4589</v>
      </c>
      <c r="E991" s="157" t="s">
        <v>7211</v>
      </c>
      <c r="F991" s="156">
        <v>45436</v>
      </c>
      <c r="G991" s="156">
        <v>45436</v>
      </c>
      <c r="H991" s="158">
        <v>96780</v>
      </c>
      <c r="I991" s="158">
        <v>96780</v>
      </c>
      <c r="J991" s="157" t="s">
        <v>5902</v>
      </c>
      <c r="K991" s="157" t="s">
        <v>5901</v>
      </c>
    </row>
    <row r="992" spans="1:11" ht="65.25" customHeight="1">
      <c r="A992" s="152">
        <v>991</v>
      </c>
      <c r="B992" s="153">
        <v>45422</v>
      </c>
      <c r="C992" s="154" t="s">
        <v>2703</v>
      </c>
      <c r="D992" s="154" t="s">
        <v>1132</v>
      </c>
      <c r="E992" s="154" t="s">
        <v>2987</v>
      </c>
      <c r="F992" s="153">
        <v>45436</v>
      </c>
      <c r="G992" s="153">
        <v>45474</v>
      </c>
      <c r="H992" s="155">
        <v>144000</v>
      </c>
      <c r="I992" s="155">
        <v>144000</v>
      </c>
      <c r="J992" s="154" t="s">
        <v>5910</v>
      </c>
      <c r="K992" s="154" t="s">
        <v>5901</v>
      </c>
    </row>
    <row r="993" spans="1:11" ht="65.25" customHeight="1">
      <c r="A993" s="152">
        <v>992</v>
      </c>
      <c r="B993" s="156">
        <v>45422</v>
      </c>
      <c r="C993" s="157" t="s">
        <v>2703</v>
      </c>
      <c r="D993" s="157" t="s">
        <v>1132</v>
      </c>
      <c r="E993" s="157" t="s">
        <v>2391</v>
      </c>
      <c r="F993" s="156">
        <v>45436</v>
      </c>
      <c r="G993" s="156">
        <v>45474</v>
      </c>
      <c r="H993" s="158">
        <v>12067442</v>
      </c>
      <c r="I993" s="158">
        <v>12067442</v>
      </c>
      <c r="J993" s="157" t="s">
        <v>5910</v>
      </c>
      <c r="K993" s="157" t="s">
        <v>5901</v>
      </c>
    </row>
    <row r="994" spans="1:11" ht="65.25" customHeight="1">
      <c r="A994" s="152">
        <v>993</v>
      </c>
      <c r="B994" s="153">
        <v>45422</v>
      </c>
      <c r="C994" s="154" t="s">
        <v>2703</v>
      </c>
      <c r="D994" s="154" t="s">
        <v>6228</v>
      </c>
      <c r="E994" s="154" t="s">
        <v>7212</v>
      </c>
      <c r="F994" s="153">
        <v>45436</v>
      </c>
      <c r="G994" s="153">
        <v>45474</v>
      </c>
      <c r="H994" s="155">
        <v>61961</v>
      </c>
      <c r="I994" s="155">
        <v>61961</v>
      </c>
      <c r="J994" s="154" t="s">
        <v>5910</v>
      </c>
      <c r="K994" s="154" t="s">
        <v>5901</v>
      </c>
    </row>
    <row r="995" spans="1:11" ht="65.25" customHeight="1">
      <c r="A995" s="152">
        <v>994</v>
      </c>
      <c r="B995" s="156">
        <v>45422</v>
      </c>
      <c r="C995" s="157" t="s">
        <v>2703</v>
      </c>
      <c r="D995" s="157" t="s">
        <v>2792</v>
      </c>
      <c r="E995" s="157" t="s">
        <v>6134</v>
      </c>
      <c r="F995" s="156">
        <v>45436</v>
      </c>
      <c r="G995" s="156">
        <v>45474</v>
      </c>
      <c r="H995" s="158">
        <v>79074</v>
      </c>
      <c r="I995" s="158">
        <v>79074</v>
      </c>
      <c r="J995" s="157" t="s">
        <v>5910</v>
      </c>
      <c r="K995" s="157" t="s">
        <v>5901</v>
      </c>
    </row>
    <row r="996" spans="1:11" ht="65.25" customHeight="1">
      <c r="A996" s="152">
        <v>995</v>
      </c>
      <c r="B996" s="153">
        <v>45422</v>
      </c>
      <c r="C996" s="154" t="s">
        <v>2703</v>
      </c>
      <c r="D996" s="154" t="s">
        <v>521</v>
      </c>
      <c r="E996" s="154" t="s">
        <v>126</v>
      </c>
      <c r="F996" s="153">
        <v>45436</v>
      </c>
      <c r="G996" s="153">
        <v>45474</v>
      </c>
      <c r="H996" s="155">
        <v>541309</v>
      </c>
      <c r="I996" s="155">
        <v>541309</v>
      </c>
      <c r="J996" s="154" t="s">
        <v>5910</v>
      </c>
      <c r="K996" s="154" t="s">
        <v>5901</v>
      </c>
    </row>
    <row r="997" spans="1:11" ht="65.25" customHeight="1">
      <c r="A997" s="152">
        <v>996</v>
      </c>
      <c r="B997" s="156">
        <v>45422</v>
      </c>
      <c r="C997" s="157" t="s">
        <v>2703</v>
      </c>
      <c r="D997" s="157" t="s">
        <v>521</v>
      </c>
      <c r="E997" s="157" t="s">
        <v>2988</v>
      </c>
      <c r="F997" s="156">
        <v>45436</v>
      </c>
      <c r="G997" s="156">
        <v>45474</v>
      </c>
      <c r="H997" s="158">
        <v>34992</v>
      </c>
      <c r="I997" s="158">
        <v>34992</v>
      </c>
      <c r="J997" s="157" t="s">
        <v>5910</v>
      </c>
      <c r="K997" s="157" t="s">
        <v>5901</v>
      </c>
    </row>
    <row r="998" spans="1:11" ht="65.25" customHeight="1">
      <c r="A998" s="152">
        <v>997</v>
      </c>
      <c r="B998" s="153">
        <v>45422</v>
      </c>
      <c r="C998" s="154" t="s">
        <v>2703</v>
      </c>
      <c r="D998" s="154" t="s">
        <v>129</v>
      </c>
      <c r="E998" s="154" t="s">
        <v>2986</v>
      </c>
      <c r="F998" s="153">
        <v>45436</v>
      </c>
      <c r="G998" s="153">
        <v>45474</v>
      </c>
      <c r="H998" s="155">
        <v>569221</v>
      </c>
      <c r="I998" s="155">
        <v>569221</v>
      </c>
      <c r="J998" s="154" t="s">
        <v>5910</v>
      </c>
      <c r="K998" s="154" t="s">
        <v>5901</v>
      </c>
    </row>
    <row r="999" spans="1:11" ht="65.25" customHeight="1">
      <c r="A999" s="152">
        <v>998</v>
      </c>
      <c r="B999" s="156">
        <v>45422</v>
      </c>
      <c r="C999" s="157" t="s">
        <v>2703</v>
      </c>
      <c r="D999" s="157" t="s">
        <v>5009</v>
      </c>
      <c r="E999" s="157" t="s">
        <v>6135</v>
      </c>
      <c r="F999" s="156">
        <v>45436</v>
      </c>
      <c r="G999" s="156">
        <v>45474</v>
      </c>
      <c r="H999" s="158">
        <v>71518</v>
      </c>
      <c r="I999" s="158">
        <v>71518</v>
      </c>
      <c r="J999" s="157" t="s">
        <v>5910</v>
      </c>
      <c r="K999" s="157" t="s">
        <v>5901</v>
      </c>
    </row>
    <row r="1000" spans="1:11" ht="65.25" customHeight="1">
      <c r="A1000" s="152">
        <v>999</v>
      </c>
      <c r="B1000" s="153">
        <v>45422</v>
      </c>
      <c r="C1000" s="154" t="s">
        <v>2703</v>
      </c>
      <c r="D1000" s="154" t="s">
        <v>2989</v>
      </c>
      <c r="E1000" s="154" t="s">
        <v>7213</v>
      </c>
      <c r="F1000" s="153">
        <v>45436</v>
      </c>
      <c r="G1000" s="153">
        <v>45474</v>
      </c>
      <c r="H1000" s="155">
        <v>158004</v>
      </c>
      <c r="I1000" s="155">
        <v>158004</v>
      </c>
      <c r="J1000" s="154" t="s">
        <v>5910</v>
      </c>
      <c r="K1000" s="154" t="s">
        <v>5901</v>
      </c>
    </row>
    <row r="1001" spans="1:11" ht="65.25" customHeight="1">
      <c r="A1001" s="152">
        <v>1000</v>
      </c>
      <c r="B1001" s="156">
        <v>45422</v>
      </c>
      <c r="C1001" s="157" t="s">
        <v>2703</v>
      </c>
      <c r="D1001" s="157" t="s">
        <v>129</v>
      </c>
      <c r="E1001" s="157" t="s">
        <v>7214</v>
      </c>
      <c r="F1001" s="156">
        <v>45436</v>
      </c>
      <c r="G1001" s="156">
        <v>45474</v>
      </c>
      <c r="H1001" s="158">
        <v>35766</v>
      </c>
      <c r="I1001" s="158">
        <v>35766</v>
      </c>
      <c r="J1001" s="157" t="s">
        <v>5921</v>
      </c>
      <c r="K1001" s="157" t="s">
        <v>5901</v>
      </c>
    </row>
    <row r="1002" spans="1:11" ht="65.25" customHeight="1">
      <c r="A1002" s="152">
        <v>1001</v>
      </c>
      <c r="B1002" s="153">
        <v>45422</v>
      </c>
      <c r="C1002" s="154" t="s">
        <v>1535</v>
      </c>
      <c r="D1002" s="154" t="s">
        <v>3209</v>
      </c>
      <c r="E1002" s="154" t="s">
        <v>7215</v>
      </c>
      <c r="F1002" s="153">
        <v>45436</v>
      </c>
      <c r="G1002" s="153">
        <v>45444</v>
      </c>
      <c r="H1002" s="155">
        <v>35000</v>
      </c>
      <c r="I1002" s="155">
        <v>75000</v>
      </c>
      <c r="J1002" s="154" t="s">
        <v>4557</v>
      </c>
      <c r="K1002" s="154" t="s">
        <v>5901</v>
      </c>
    </row>
    <row r="1003" spans="1:11" ht="65.25" customHeight="1">
      <c r="A1003" s="152">
        <v>1002</v>
      </c>
      <c r="B1003" s="156">
        <v>45422</v>
      </c>
      <c r="C1003" s="157" t="s">
        <v>2703</v>
      </c>
      <c r="D1003" s="157" t="s">
        <v>2022</v>
      </c>
      <c r="E1003" s="157" t="s">
        <v>6029</v>
      </c>
      <c r="F1003" s="156">
        <v>45436</v>
      </c>
      <c r="G1003" s="156">
        <v>45474</v>
      </c>
      <c r="H1003" s="158">
        <v>113395</v>
      </c>
      <c r="I1003" s="158">
        <v>113395</v>
      </c>
      <c r="J1003" s="157" t="s">
        <v>5902</v>
      </c>
      <c r="K1003" s="157" t="s">
        <v>5901</v>
      </c>
    </row>
    <row r="1004" spans="1:11" ht="65.25" customHeight="1">
      <c r="A1004" s="152">
        <v>1003</v>
      </c>
      <c r="B1004" s="153">
        <v>45422</v>
      </c>
      <c r="C1004" s="154" t="s">
        <v>2703</v>
      </c>
      <c r="D1004" s="154" t="s">
        <v>7216</v>
      </c>
      <c r="E1004" s="154" t="s">
        <v>6028</v>
      </c>
      <c r="F1004" s="153">
        <v>45436</v>
      </c>
      <c r="G1004" s="153">
        <v>45474</v>
      </c>
      <c r="H1004" s="155">
        <v>31731</v>
      </c>
      <c r="I1004" s="155">
        <v>31731</v>
      </c>
      <c r="J1004" s="154" t="s">
        <v>5902</v>
      </c>
      <c r="K1004" s="154" t="s">
        <v>5901</v>
      </c>
    </row>
    <row r="1005" spans="1:11" ht="65.25" customHeight="1">
      <c r="A1005" s="152">
        <v>1004</v>
      </c>
      <c r="B1005" s="156">
        <v>45422</v>
      </c>
      <c r="C1005" s="157" t="s">
        <v>2703</v>
      </c>
      <c r="D1005" s="157" t="s">
        <v>7217</v>
      </c>
      <c r="E1005" s="157" t="s">
        <v>6029</v>
      </c>
      <c r="F1005" s="156">
        <v>45436</v>
      </c>
      <c r="G1005" s="156">
        <v>45474</v>
      </c>
      <c r="H1005" s="158">
        <v>30176</v>
      </c>
      <c r="I1005" s="158">
        <v>30176</v>
      </c>
      <c r="J1005" s="157" t="s">
        <v>5902</v>
      </c>
      <c r="K1005" s="157" t="s">
        <v>5901</v>
      </c>
    </row>
    <row r="1006" spans="1:11" ht="65.25" customHeight="1">
      <c r="A1006" s="152">
        <v>1005</v>
      </c>
      <c r="B1006" s="153">
        <v>45422</v>
      </c>
      <c r="C1006" s="154" t="s">
        <v>2703</v>
      </c>
      <c r="D1006" s="154" t="s">
        <v>5255</v>
      </c>
      <c r="E1006" s="154" t="s">
        <v>6029</v>
      </c>
      <c r="F1006" s="153">
        <v>45436</v>
      </c>
      <c r="G1006" s="153">
        <v>45474</v>
      </c>
      <c r="H1006" s="155">
        <v>73010</v>
      </c>
      <c r="I1006" s="155">
        <v>73010</v>
      </c>
      <c r="J1006" s="154" t="s">
        <v>5902</v>
      </c>
      <c r="K1006" s="154" t="s">
        <v>5901</v>
      </c>
    </row>
    <row r="1007" spans="1:11" ht="65.25" customHeight="1">
      <c r="A1007" s="152">
        <v>1006</v>
      </c>
      <c r="B1007" s="156">
        <v>45422</v>
      </c>
      <c r="C1007" s="157" t="s">
        <v>2703</v>
      </c>
      <c r="D1007" s="157" t="s">
        <v>2165</v>
      </c>
      <c r="E1007" s="157" t="s">
        <v>6029</v>
      </c>
      <c r="F1007" s="156">
        <v>45436</v>
      </c>
      <c r="G1007" s="156">
        <v>45474</v>
      </c>
      <c r="H1007" s="158">
        <v>37571</v>
      </c>
      <c r="I1007" s="158">
        <v>37571</v>
      </c>
      <c r="J1007" s="157" t="s">
        <v>5902</v>
      </c>
      <c r="K1007" s="157" t="s">
        <v>5901</v>
      </c>
    </row>
    <row r="1008" spans="1:11" ht="65.25" customHeight="1">
      <c r="A1008" s="152">
        <v>1007</v>
      </c>
      <c r="B1008" s="153">
        <v>45422</v>
      </c>
      <c r="C1008" s="154" t="s">
        <v>2703</v>
      </c>
      <c r="D1008" s="154" t="s">
        <v>961</v>
      </c>
      <c r="E1008" s="154" t="s">
        <v>7218</v>
      </c>
      <c r="F1008" s="153">
        <v>45436</v>
      </c>
      <c r="G1008" s="153">
        <v>45474</v>
      </c>
      <c r="H1008" s="155">
        <v>114900</v>
      </c>
      <c r="I1008" s="155">
        <v>114900</v>
      </c>
      <c r="J1008" s="154" t="s">
        <v>5902</v>
      </c>
      <c r="K1008" s="154" t="s">
        <v>5901</v>
      </c>
    </row>
    <row r="1009" spans="1:11" ht="65.25" customHeight="1">
      <c r="A1009" s="152">
        <v>1008</v>
      </c>
      <c r="B1009" s="156">
        <v>45422</v>
      </c>
      <c r="C1009" s="157" t="s">
        <v>2703</v>
      </c>
      <c r="D1009" s="157" t="s">
        <v>2743</v>
      </c>
      <c r="E1009" s="157" t="s">
        <v>6029</v>
      </c>
      <c r="F1009" s="156">
        <v>45436</v>
      </c>
      <c r="G1009" s="156">
        <v>45474</v>
      </c>
      <c r="H1009" s="158">
        <v>37000</v>
      </c>
      <c r="I1009" s="158">
        <v>37000</v>
      </c>
      <c r="J1009" s="157" t="s">
        <v>5902</v>
      </c>
      <c r="K1009" s="157" t="s">
        <v>5901</v>
      </c>
    </row>
    <row r="1010" spans="1:11" ht="65.25" customHeight="1">
      <c r="A1010" s="152">
        <v>1009</v>
      </c>
      <c r="B1010" s="153">
        <v>45422</v>
      </c>
      <c r="C1010" s="154" t="s">
        <v>2703</v>
      </c>
      <c r="D1010" s="154" t="s">
        <v>2285</v>
      </c>
      <c r="E1010" s="154" t="s">
        <v>6029</v>
      </c>
      <c r="F1010" s="153">
        <v>45436</v>
      </c>
      <c r="G1010" s="153">
        <v>45474</v>
      </c>
      <c r="H1010" s="155">
        <v>40828</v>
      </c>
      <c r="I1010" s="155">
        <v>40828</v>
      </c>
      <c r="J1010" s="154" t="s">
        <v>5902</v>
      </c>
      <c r="K1010" s="154" t="s">
        <v>5901</v>
      </c>
    </row>
    <row r="1011" spans="1:11" ht="65.25" customHeight="1">
      <c r="A1011" s="152">
        <v>1010</v>
      </c>
      <c r="B1011" s="156">
        <v>45422</v>
      </c>
      <c r="C1011" s="157" t="s">
        <v>2703</v>
      </c>
      <c r="D1011" s="157" t="s">
        <v>3037</v>
      </c>
      <c r="E1011" s="157" t="s">
        <v>7219</v>
      </c>
      <c r="F1011" s="156">
        <v>45436</v>
      </c>
      <c r="G1011" s="156">
        <v>45474</v>
      </c>
      <c r="H1011" s="158">
        <v>35683</v>
      </c>
      <c r="I1011" s="158">
        <v>35683</v>
      </c>
      <c r="J1011" s="157" t="s">
        <v>5902</v>
      </c>
      <c r="K1011" s="157" t="s">
        <v>5901</v>
      </c>
    </row>
    <row r="1012" spans="1:11" ht="65.25" customHeight="1">
      <c r="A1012" s="152">
        <v>1011</v>
      </c>
      <c r="B1012" s="153">
        <v>45422</v>
      </c>
      <c r="C1012" s="154" t="s">
        <v>2703</v>
      </c>
      <c r="D1012" s="154" t="s">
        <v>874</v>
      </c>
      <c r="E1012" s="154" t="s">
        <v>6029</v>
      </c>
      <c r="F1012" s="153">
        <v>45436</v>
      </c>
      <c r="G1012" s="153">
        <v>45474</v>
      </c>
      <c r="H1012" s="155">
        <v>101935</v>
      </c>
      <c r="I1012" s="155">
        <v>101935</v>
      </c>
      <c r="J1012" s="154" t="s">
        <v>5902</v>
      </c>
      <c r="K1012" s="154" t="s">
        <v>5901</v>
      </c>
    </row>
    <row r="1013" spans="1:11" ht="65.25" customHeight="1">
      <c r="A1013" s="152">
        <v>1012</v>
      </c>
      <c r="B1013" s="156">
        <v>45422</v>
      </c>
      <c r="C1013" s="157" t="s">
        <v>2703</v>
      </c>
      <c r="D1013" s="157" t="s">
        <v>3039</v>
      </c>
      <c r="E1013" s="157" t="s">
        <v>6029</v>
      </c>
      <c r="F1013" s="156">
        <v>45436</v>
      </c>
      <c r="G1013" s="156">
        <v>45474</v>
      </c>
      <c r="H1013" s="158">
        <v>35322</v>
      </c>
      <c r="I1013" s="158">
        <v>35322</v>
      </c>
      <c r="J1013" s="157" t="s">
        <v>5902</v>
      </c>
      <c r="K1013" s="157" t="s">
        <v>5901</v>
      </c>
    </row>
    <row r="1014" spans="1:11" ht="65.25" customHeight="1">
      <c r="A1014" s="152">
        <v>1013</v>
      </c>
      <c r="B1014" s="153">
        <v>45422</v>
      </c>
      <c r="C1014" s="154" t="s">
        <v>2703</v>
      </c>
      <c r="D1014" s="154" t="s">
        <v>1756</v>
      </c>
      <c r="E1014" s="154" t="s">
        <v>7220</v>
      </c>
      <c r="F1014" s="153">
        <v>45436</v>
      </c>
      <c r="G1014" s="153">
        <v>45474</v>
      </c>
      <c r="H1014" s="155">
        <v>46096</v>
      </c>
      <c r="I1014" s="155">
        <v>46096</v>
      </c>
      <c r="J1014" s="154" t="s">
        <v>5902</v>
      </c>
      <c r="K1014" s="154" t="s">
        <v>5901</v>
      </c>
    </row>
    <row r="1015" spans="1:11" ht="65.25" customHeight="1">
      <c r="A1015" s="152">
        <v>1014</v>
      </c>
      <c r="B1015" s="156">
        <v>45422</v>
      </c>
      <c r="C1015" s="157" t="s">
        <v>2703</v>
      </c>
      <c r="D1015" s="157" t="s">
        <v>7221</v>
      </c>
      <c r="E1015" s="157" t="s">
        <v>6029</v>
      </c>
      <c r="F1015" s="156">
        <v>45436</v>
      </c>
      <c r="G1015" s="156">
        <v>45474</v>
      </c>
      <c r="H1015" s="158">
        <v>25425</v>
      </c>
      <c r="I1015" s="158">
        <v>25425</v>
      </c>
      <c r="J1015" s="157" t="s">
        <v>5902</v>
      </c>
      <c r="K1015" s="157" t="s">
        <v>5901</v>
      </c>
    </row>
    <row r="1016" spans="1:11" ht="65.25" customHeight="1">
      <c r="A1016" s="152">
        <v>1015</v>
      </c>
      <c r="B1016" s="153">
        <v>45422</v>
      </c>
      <c r="C1016" s="154" t="s">
        <v>2703</v>
      </c>
      <c r="D1016" s="154" t="s">
        <v>3003</v>
      </c>
      <c r="E1016" s="154" t="s">
        <v>2889</v>
      </c>
      <c r="F1016" s="153">
        <v>45436</v>
      </c>
      <c r="G1016" s="153">
        <v>45474</v>
      </c>
      <c r="H1016" s="155">
        <v>40000</v>
      </c>
      <c r="I1016" s="155">
        <v>40000</v>
      </c>
      <c r="J1016" s="154" t="s">
        <v>5902</v>
      </c>
      <c r="K1016" s="154" t="s">
        <v>5901</v>
      </c>
    </row>
    <row r="1017" spans="1:11" ht="65.25" customHeight="1">
      <c r="A1017" s="152">
        <v>1016</v>
      </c>
      <c r="B1017" s="156">
        <v>45422</v>
      </c>
      <c r="C1017" s="157" t="s">
        <v>2703</v>
      </c>
      <c r="D1017" s="157" t="s">
        <v>6068</v>
      </c>
      <c r="E1017" s="157" t="s">
        <v>6069</v>
      </c>
      <c r="F1017" s="156">
        <v>45436</v>
      </c>
      <c r="G1017" s="156">
        <v>45474</v>
      </c>
      <c r="H1017" s="158">
        <v>25000</v>
      </c>
      <c r="I1017" s="158">
        <v>25000</v>
      </c>
      <c r="J1017" s="157" t="s">
        <v>5902</v>
      </c>
      <c r="K1017" s="157" t="s">
        <v>5901</v>
      </c>
    </row>
    <row r="1018" spans="1:11" ht="65.25" customHeight="1">
      <c r="A1018" s="152">
        <v>1017</v>
      </c>
      <c r="B1018" s="153">
        <v>45425</v>
      </c>
      <c r="C1018" s="154" t="s">
        <v>2703</v>
      </c>
      <c r="D1018" s="154" t="s">
        <v>5321</v>
      </c>
      <c r="E1018" s="154" t="s">
        <v>7222</v>
      </c>
      <c r="F1018" s="153">
        <v>45440</v>
      </c>
      <c r="G1018" s="153">
        <v>45474</v>
      </c>
      <c r="H1018" s="155">
        <v>55000</v>
      </c>
      <c r="I1018" s="155">
        <v>55000</v>
      </c>
      <c r="J1018" s="154" t="s">
        <v>5910</v>
      </c>
      <c r="K1018" s="154" t="s">
        <v>5901</v>
      </c>
    </row>
    <row r="1019" spans="1:11" ht="65.25" customHeight="1">
      <c r="A1019" s="152">
        <v>1018</v>
      </c>
      <c r="B1019" s="156">
        <v>45425</v>
      </c>
      <c r="C1019" s="157" t="s">
        <v>1665</v>
      </c>
      <c r="D1019" s="157" t="s">
        <v>7223</v>
      </c>
      <c r="E1019" s="157" t="s">
        <v>7224</v>
      </c>
      <c r="F1019" s="156">
        <v>45440</v>
      </c>
      <c r="G1019" s="156">
        <v>45444</v>
      </c>
      <c r="H1019" s="158">
        <v>25000</v>
      </c>
      <c r="I1019" s="158">
        <v>35000</v>
      </c>
      <c r="J1019" s="157" t="s">
        <v>4557</v>
      </c>
      <c r="K1019" s="157" t="s">
        <v>5901</v>
      </c>
    </row>
    <row r="1020" spans="1:11" ht="65.25" customHeight="1">
      <c r="A1020" s="152">
        <v>1019</v>
      </c>
      <c r="B1020" s="153">
        <v>45425</v>
      </c>
      <c r="C1020" s="154" t="s">
        <v>2703</v>
      </c>
      <c r="D1020" s="154" t="s">
        <v>229</v>
      </c>
      <c r="E1020" s="154" t="s">
        <v>292</v>
      </c>
      <c r="F1020" s="153">
        <v>45440</v>
      </c>
      <c r="G1020" s="153">
        <v>45440</v>
      </c>
      <c r="H1020" s="155">
        <v>359660</v>
      </c>
      <c r="I1020" s="155">
        <v>359660</v>
      </c>
      <c r="J1020" s="154" t="s">
        <v>5917</v>
      </c>
      <c r="K1020" s="154" t="s">
        <v>5901</v>
      </c>
    </row>
    <row r="1021" spans="1:11" ht="65.25" customHeight="1">
      <c r="A1021" s="152">
        <v>1020</v>
      </c>
      <c r="B1021" s="156">
        <v>45425</v>
      </c>
      <c r="C1021" s="157" t="s">
        <v>2703</v>
      </c>
      <c r="D1021" s="157" t="s">
        <v>87</v>
      </c>
      <c r="E1021" s="157" t="s">
        <v>2932</v>
      </c>
      <c r="F1021" s="156">
        <v>45440</v>
      </c>
      <c r="G1021" s="156">
        <v>45474</v>
      </c>
      <c r="H1021" s="158">
        <v>63000</v>
      </c>
      <c r="I1021" s="158">
        <v>63000</v>
      </c>
      <c r="J1021" s="157" t="s">
        <v>5910</v>
      </c>
      <c r="K1021" s="157" t="s">
        <v>5901</v>
      </c>
    </row>
    <row r="1022" spans="1:11" ht="65.25" customHeight="1">
      <c r="A1022" s="152">
        <v>1021</v>
      </c>
      <c r="B1022" s="153">
        <v>45425</v>
      </c>
      <c r="C1022" s="154" t="s">
        <v>2703</v>
      </c>
      <c r="D1022" s="154" t="s">
        <v>67</v>
      </c>
      <c r="E1022" s="154" t="s">
        <v>6085</v>
      </c>
      <c r="F1022" s="153">
        <v>45440</v>
      </c>
      <c r="G1022" s="153">
        <v>45474</v>
      </c>
      <c r="H1022" s="155">
        <v>25000</v>
      </c>
      <c r="I1022" s="155">
        <v>25000</v>
      </c>
      <c r="J1022" s="154" t="s">
        <v>5910</v>
      </c>
      <c r="K1022" s="154" t="s">
        <v>5901</v>
      </c>
    </row>
    <row r="1023" spans="1:11" ht="65.25" customHeight="1">
      <c r="A1023" s="152">
        <v>1022</v>
      </c>
      <c r="B1023" s="156">
        <v>45425</v>
      </c>
      <c r="C1023" s="157" t="s">
        <v>2703</v>
      </c>
      <c r="D1023" s="157" t="s">
        <v>3214</v>
      </c>
      <c r="E1023" s="157" t="s">
        <v>6070</v>
      </c>
      <c r="F1023" s="156">
        <v>45440</v>
      </c>
      <c r="G1023" s="156">
        <v>45474</v>
      </c>
      <c r="H1023" s="158">
        <v>1270788</v>
      </c>
      <c r="I1023" s="158">
        <v>1270788</v>
      </c>
      <c r="J1023" s="157" t="s">
        <v>5910</v>
      </c>
      <c r="K1023" s="157" t="s">
        <v>5901</v>
      </c>
    </row>
    <row r="1024" spans="1:11" ht="65.25" customHeight="1">
      <c r="A1024" s="152">
        <v>1023</v>
      </c>
      <c r="B1024" s="153">
        <v>45426</v>
      </c>
      <c r="C1024" s="154" t="s">
        <v>2703</v>
      </c>
      <c r="D1024" s="154" t="s">
        <v>7225</v>
      </c>
      <c r="E1024" s="154" t="s">
        <v>7199</v>
      </c>
      <c r="F1024" s="153">
        <v>45441</v>
      </c>
      <c r="G1024" s="153">
        <v>45441</v>
      </c>
      <c r="H1024" s="155">
        <v>25000</v>
      </c>
      <c r="I1024" s="155">
        <v>25000</v>
      </c>
      <c r="J1024" s="154" t="s">
        <v>5902</v>
      </c>
      <c r="K1024" s="154" t="s">
        <v>5901</v>
      </c>
    </row>
    <row r="1025" spans="1:11" ht="65.25" customHeight="1">
      <c r="A1025" s="152">
        <v>1024</v>
      </c>
      <c r="B1025" s="156">
        <v>45426</v>
      </c>
      <c r="C1025" s="157" t="s">
        <v>2703</v>
      </c>
      <c r="D1025" s="157" t="s">
        <v>1863</v>
      </c>
      <c r="E1025" s="157" t="s">
        <v>7199</v>
      </c>
      <c r="F1025" s="156">
        <v>45441</v>
      </c>
      <c r="G1025" s="156">
        <v>45441</v>
      </c>
      <c r="H1025" s="158">
        <v>200000</v>
      </c>
      <c r="I1025" s="158">
        <v>200000</v>
      </c>
      <c r="J1025" s="157" t="s">
        <v>5902</v>
      </c>
      <c r="K1025" s="157" t="s">
        <v>5901</v>
      </c>
    </row>
    <row r="1026" spans="1:11" ht="65.25" customHeight="1">
      <c r="A1026" s="152">
        <v>1025</v>
      </c>
      <c r="B1026" s="153">
        <v>45426</v>
      </c>
      <c r="C1026" s="154" t="s">
        <v>2703</v>
      </c>
      <c r="D1026" s="154" t="s">
        <v>7226</v>
      </c>
      <c r="E1026" s="154" t="s">
        <v>7199</v>
      </c>
      <c r="F1026" s="153">
        <v>45441</v>
      </c>
      <c r="G1026" s="153">
        <v>45441</v>
      </c>
      <c r="H1026" s="155">
        <v>90000</v>
      </c>
      <c r="I1026" s="155">
        <v>90000</v>
      </c>
      <c r="J1026" s="154" t="s">
        <v>5902</v>
      </c>
      <c r="K1026" s="154" t="s">
        <v>5901</v>
      </c>
    </row>
    <row r="1027" spans="1:11" ht="65.25" customHeight="1">
      <c r="A1027" s="152">
        <v>1026</v>
      </c>
      <c r="B1027" s="156">
        <v>45426</v>
      </c>
      <c r="C1027" s="157" t="s">
        <v>2703</v>
      </c>
      <c r="D1027" s="157" t="s">
        <v>7198</v>
      </c>
      <c r="E1027" s="157" t="s">
        <v>7199</v>
      </c>
      <c r="F1027" s="156">
        <v>45441</v>
      </c>
      <c r="G1027" s="156">
        <v>45441</v>
      </c>
      <c r="H1027" s="158">
        <v>25000</v>
      </c>
      <c r="I1027" s="158">
        <v>25000</v>
      </c>
      <c r="J1027" s="157" t="s">
        <v>5902</v>
      </c>
      <c r="K1027" s="157" t="s">
        <v>5901</v>
      </c>
    </row>
    <row r="1028" spans="1:11" ht="65.25" customHeight="1">
      <c r="A1028" s="152">
        <v>1027</v>
      </c>
      <c r="B1028" s="153">
        <v>45426</v>
      </c>
      <c r="C1028" s="154" t="s">
        <v>2703</v>
      </c>
      <c r="D1028" s="154" t="s">
        <v>3135</v>
      </c>
      <c r="E1028" s="154" t="s">
        <v>7199</v>
      </c>
      <c r="F1028" s="153">
        <v>45441</v>
      </c>
      <c r="G1028" s="153">
        <v>45441</v>
      </c>
      <c r="H1028" s="155">
        <v>230000</v>
      </c>
      <c r="I1028" s="155">
        <v>230000</v>
      </c>
      <c r="J1028" s="154" t="s">
        <v>5902</v>
      </c>
      <c r="K1028" s="154" t="s">
        <v>5901</v>
      </c>
    </row>
    <row r="1029" spans="1:11" ht="65.25" customHeight="1">
      <c r="A1029" s="152">
        <v>1028</v>
      </c>
      <c r="B1029" s="156">
        <v>45426</v>
      </c>
      <c r="C1029" s="157" t="s">
        <v>2601</v>
      </c>
      <c r="D1029" s="157" t="s">
        <v>6174</v>
      </c>
      <c r="E1029" s="157" t="s">
        <v>4692</v>
      </c>
      <c r="F1029" s="156">
        <v>45441</v>
      </c>
      <c r="G1029" s="156">
        <v>45447</v>
      </c>
      <c r="H1029" s="158">
        <v>25700</v>
      </c>
      <c r="I1029" s="158">
        <v>25700</v>
      </c>
      <c r="J1029" s="157" t="s">
        <v>5955</v>
      </c>
      <c r="K1029" s="157" t="s">
        <v>5901</v>
      </c>
    </row>
    <row r="1030" spans="1:11" ht="65.25" customHeight="1">
      <c r="A1030" s="152">
        <v>1029</v>
      </c>
      <c r="B1030" s="153">
        <v>45426</v>
      </c>
      <c r="C1030" s="154" t="s">
        <v>2703</v>
      </c>
      <c r="D1030" s="154" t="s">
        <v>3110</v>
      </c>
      <c r="E1030" s="154" t="s">
        <v>3183</v>
      </c>
      <c r="F1030" s="153">
        <v>45441</v>
      </c>
      <c r="G1030" s="153">
        <v>45474</v>
      </c>
      <c r="H1030" s="155">
        <v>34985</v>
      </c>
      <c r="I1030" s="155">
        <v>34985</v>
      </c>
      <c r="J1030" s="154" t="s">
        <v>5910</v>
      </c>
      <c r="K1030" s="154" t="s">
        <v>5901</v>
      </c>
    </row>
    <row r="1031" spans="1:11" ht="65.25" customHeight="1">
      <c r="A1031" s="152">
        <v>1030</v>
      </c>
      <c r="B1031" s="156">
        <v>45426</v>
      </c>
      <c r="C1031" s="157" t="s">
        <v>1276</v>
      </c>
      <c r="D1031" s="157" t="s">
        <v>1104</v>
      </c>
      <c r="E1031" s="157" t="s">
        <v>431</v>
      </c>
      <c r="F1031" s="156">
        <v>45441</v>
      </c>
      <c r="G1031" s="156">
        <v>45444</v>
      </c>
      <c r="H1031" s="158">
        <v>85000</v>
      </c>
      <c r="I1031" s="158">
        <v>100000</v>
      </c>
      <c r="J1031" s="157" t="s">
        <v>5955</v>
      </c>
      <c r="K1031" s="157" t="s">
        <v>5901</v>
      </c>
    </row>
    <row r="1032" spans="1:11" ht="65.25" customHeight="1">
      <c r="A1032" s="152">
        <v>1031</v>
      </c>
      <c r="B1032" s="153">
        <v>45426</v>
      </c>
      <c r="C1032" s="154" t="s">
        <v>1276</v>
      </c>
      <c r="D1032" s="154" t="s">
        <v>5185</v>
      </c>
      <c r="E1032" s="154" t="s">
        <v>1347</v>
      </c>
      <c r="F1032" s="153">
        <v>45441</v>
      </c>
      <c r="G1032" s="153">
        <v>45474</v>
      </c>
      <c r="H1032" s="155">
        <v>56700</v>
      </c>
      <c r="I1032" s="155">
        <v>60000</v>
      </c>
      <c r="J1032" s="154" t="s">
        <v>5910</v>
      </c>
      <c r="K1032" s="154" t="s">
        <v>5901</v>
      </c>
    </row>
    <row r="1033" spans="1:11" ht="65.25" customHeight="1">
      <c r="A1033" s="152">
        <v>1032</v>
      </c>
      <c r="B1033" s="156">
        <v>45426</v>
      </c>
      <c r="C1033" s="157" t="s">
        <v>1276</v>
      </c>
      <c r="D1033" s="157" t="s">
        <v>1289</v>
      </c>
      <c r="E1033" s="157" t="s">
        <v>1288</v>
      </c>
      <c r="F1033" s="156">
        <v>45441</v>
      </c>
      <c r="G1033" s="156">
        <v>45474</v>
      </c>
      <c r="H1033" s="158">
        <v>231000</v>
      </c>
      <c r="I1033" s="158">
        <v>308000</v>
      </c>
      <c r="J1033" s="157" t="s">
        <v>5910</v>
      </c>
      <c r="K1033" s="157" t="s">
        <v>5901</v>
      </c>
    </row>
    <row r="1034" spans="1:11" ht="65.25" customHeight="1">
      <c r="A1034" s="152">
        <v>1033</v>
      </c>
      <c r="B1034" s="153">
        <v>45426</v>
      </c>
      <c r="C1034" s="154" t="s">
        <v>1276</v>
      </c>
      <c r="D1034" s="154" t="s">
        <v>7227</v>
      </c>
      <c r="E1034" s="154" t="s">
        <v>6708</v>
      </c>
      <c r="F1034" s="153">
        <v>45441</v>
      </c>
      <c r="G1034" s="153">
        <v>45443</v>
      </c>
      <c r="H1034" s="155">
        <v>110000</v>
      </c>
      <c r="I1034" s="155">
        <v>120000</v>
      </c>
      <c r="J1034" s="154" t="s">
        <v>4557</v>
      </c>
      <c r="K1034" s="154" t="s">
        <v>5901</v>
      </c>
    </row>
    <row r="1035" spans="1:11" ht="65.25" customHeight="1">
      <c r="A1035" s="152">
        <v>1034</v>
      </c>
      <c r="B1035" s="156">
        <v>45426</v>
      </c>
      <c r="C1035" s="157" t="s">
        <v>4038</v>
      </c>
      <c r="D1035" s="157" t="s">
        <v>6846</v>
      </c>
      <c r="E1035" s="157" t="s">
        <v>292</v>
      </c>
      <c r="F1035" s="156">
        <v>45442</v>
      </c>
      <c r="G1035" s="156">
        <v>45441</v>
      </c>
      <c r="H1035" s="158">
        <v>188970</v>
      </c>
      <c r="I1035" s="158">
        <v>188970</v>
      </c>
      <c r="J1035" s="157" t="s">
        <v>4557</v>
      </c>
      <c r="K1035" s="157" t="s">
        <v>5901</v>
      </c>
    </row>
    <row r="1036" spans="1:11" ht="65.25" customHeight="1">
      <c r="A1036" s="152">
        <v>1035</v>
      </c>
      <c r="B1036" s="153">
        <v>45426</v>
      </c>
      <c r="C1036" s="154" t="s">
        <v>4038</v>
      </c>
      <c r="D1036" s="154" t="s">
        <v>7228</v>
      </c>
      <c r="E1036" s="154" t="s">
        <v>7229</v>
      </c>
      <c r="F1036" s="153">
        <v>45442</v>
      </c>
      <c r="G1036" s="153">
        <v>45441</v>
      </c>
      <c r="H1036" s="155">
        <v>35100</v>
      </c>
      <c r="I1036" s="155">
        <v>35100</v>
      </c>
      <c r="J1036" s="154" t="s">
        <v>4557</v>
      </c>
      <c r="K1036" s="154" t="s">
        <v>5901</v>
      </c>
    </row>
    <row r="1037" spans="1:11" ht="65.25" customHeight="1">
      <c r="A1037" s="152">
        <v>1036</v>
      </c>
      <c r="B1037" s="156">
        <v>45427</v>
      </c>
      <c r="C1037" s="157" t="s">
        <v>2703</v>
      </c>
      <c r="D1037" s="157" t="s">
        <v>7230</v>
      </c>
      <c r="E1037" s="157" t="s">
        <v>7231</v>
      </c>
      <c r="F1037" s="156">
        <v>45442</v>
      </c>
      <c r="G1037" s="156">
        <v>45442</v>
      </c>
      <c r="H1037" s="158">
        <v>34217.53</v>
      </c>
      <c r="I1037" s="158">
        <v>34217.53</v>
      </c>
      <c r="J1037" s="157" t="s">
        <v>5902</v>
      </c>
      <c r="K1037" s="157" t="s">
        <v>5901</v>
      </c>
    </row>
    <row r="1038" spans="1:11" ht="65.25" customHeight="1">
      <c r="A1038" s="152">
        <v>1037</v>
      </c>
      <c r="B1038" s="153">
        <v>45427</v>
      </c>
      <c r="C1038" s="154" t="s">
        <v>2703</v>
      </c>
      <c r="D1038" s="154" t="s">
        <v>97</v>
      </c>
      <c r="E1038" s="154" t="s">
        <v>6196</v>
      </c>
      <c r="F1038" s="153">
        <v>45442</v>
      </c>
      <c r="G1038" s="153">
        <v>45474</v>
      </c>
      <c r="H1038" s="155">
        <v>89700</v>
      </c>
      <c r="I1038" s="155">
        <v>89700</v>
      </c>
      <c r="J1038" s="154" t="s">
        <v>5910</v>
      </c>
      <c r="K1038" s="154" t="s">
        <v>5901</v>
      </c>
    </row>
    <row r="1039" spans="1:11" ht="65.25" customHeight="1">
      <c r="A1039" s="152">
        <v>1038</v>
      </c>
      <c r="B1039" s="156">
        <v>45427</v>
      </c>
      <c r="C1039" s="157" t="s">
        <v>2703</v>
      </c>
      <c r="D1039" s="157" t="s">
        <v>3013</v>
      </c>
      <c r="E1039" s="157" t="s">
        <v>4721</v>
      </c>
      <c r="F1039" s="156">
        <v>45442</v>
      </c>
      <c r="G1039" s="156">
        <v>45474</v>
      </c>
      <c r="H1039" s="158">
        <v>165300</v>
      </c>
      <c r="I1039" s="158">
        <v>165300</v>
      </c>
      <c r="J1039" s="157" t="s">
        <v>5910</v>
      </c>
      <c r="K1039" s="157" t="s">
        <v>5901</v>
      </c>
    </row>
    <row r="1040" spans="1:11" ht="65.25" customHeight="1">
      <c r="A1040" s="152">
        <v>1039</v>
      </c>
      <c r="B1040" s="153">
        <v>45427</v>
      </c>
      <c r="C1040" s="154" t="s">
        <v>4038</v>
      </c>
      <c r="D1040" s="154" t="s">
        <v>156</v>
      </c>
      <c r="E1040" s="154" t="s">
        <v>7144</v>
      </c>
      <c r="F1040" s="153">
        <v>45442</v>
      </c>
      <c r="G1040" s="153">
        <v>45474</v>
      </c>
      <c r="H1040" s="155">
        <v>29000</v>
      </c>
      <c r="I1040" s="155">
        <v>29000</v>
      </c>
      <c r="J1040" s="154" t="s">
        <v>5910</v>
      </c>
      <c r="K1040" s="154" t="s">
        <v>5901</v>
      </c>
    </row>
    <row r="1041" spans="1:11" ht="65.25" customHeight="1">
      <c r="A1041" s="152">
        <v>1040</v>
      </c>
      <c r="B1041" s="156">
        <v>45427</v>
      </c>
      <c r="C1041" s="157" t="s">
        <v>4038</v>
      </c>
      <c r="D1041" s="157" t="s">
        <v>5141</v>
      </c>
      <c r="E1041" s="157" t="s">
        <v>6116</v>
      </c>
      <c r="F1041" s="156">
        <v>45442</v>
      </c>
      <c r="G1041" s="156">
        <v>45474</v>
      </c>
      <c r="H1041" s="158">
        <v>290000</v>
      </c>
      <c r="I1041" s="158">
        <v>290000</v>
      </c>
      <c r="J1041" s="157" t="s">
        <v>5910</v>
      </c>
      <c r="K1041" s="157" t="s">
        <v>5901</v>
      </c>
    </row>
    <row r="1042" spans="1:11" ht="65.25" customHeight="1">
      <c r="A1042" s="152">
        <v>1041</v>
      </c>
      <c r="B1042" s="153">
        <v>45427</v>
      </c>
      <c r="C1042" s="154" t="s">
        <v>4038</v>
      </c>
      <c r="D1042" s="154" t="s">
        <v>4114</v>
      </c>
      <c r="E1042" s="154" t="s">
        <v>6105</v>
      </c>
      <c r="F1042" s="153">
        <v>45442</v>
      </c>
      <c r="G1042" s="153">
        <v>45474</v>
      </c>
      <c r="H1042" s="155">
        <v>60000</v>
      </c>
      <c r="I1042" s="155">
        <v>60000</v>
      </c>
      <c r="J1042" s="154" t="s">
        <v>5910</v>
      </c>
      <c r="K1042" s="154" t="s">
        <v>5901</v>
      </c>
    </row>
    <row r="1043" spans="1:11" ht="65.25" customHeight="1">
      <c r="A1043" s="152">
        <v>1042</v>
      </c>
      <c r="B1043" s="156">
        <v>45427</v>
      </c>
      <c r="C1043" s="157" t="s">
        <v>2703</v>
      </c>
      <c r="D1043" s="157" t="s">
        <v>3013</v>
      </c>
      <c r="E1043" s="157" t="s">
        <v>4730</v>
      </c>
      <c r="F1043" s="156">
        <v>45442</v>
      </c>
      <c r="G1043" s="156">
        <v>45474</v>
      </c>
      <c r="H1043" s="158">
        <v>165300</v>
      </c>
      <c r="I1043" s="158">
        <v>165300</v>
      </c>
      <c r="J1043" s="157" t="s">
        <v>5910</v>
      </c>
      <c r="K1043" s="157" t="s">
        <v>5901</v>
      </c>
    </row>
    <row r="1044" spans="1:11" ht="65.25" customHeight="1">
      <c r="A1044" s="152">
        <v>1043</v>
      </c>
      <c r="B1044" s="153">
        <v>45427</v>
      </c>
      <c r="C1044" s="154" t="s">
        <v>2703</v>
      </c>
      <c r="D1044" s="154" t="s">
        <v>5680</v>
      </c>
      <c r="E1044" s="154" t="s">
        <v>6513</v>
      </c>
      <c r="F1044" s="153">
        <v>45442</v>
      </c>
      <c r="G1044" s="153">
        <v>45474</v>
      </c>
      <c r="H1044" s="155">
        <v>25000</v>
      </c>
      <c r="I1044" s="155">
        <v>25000</v>
      </c>
      <c r="J1044" s="154" t="s">
        <v>5910</v>
      </c>
      <c r="K1044" s="154" t="s">
        <v>5901</v>
      </c>
    </row>
    <row r="1045" spans="1:11" ht="65.25" customHeight="1">
      <c r="A1045" s="152">
        <v>1044</v>
      </c>
      <c r="B1045" s="156">
        <v>45427</v>
      </c>
      <c r="C1045" s="157" t="s">
        <v>4038</v>
      </c>
      <c r="D1045" s="157" t="s">
        <v>355</v>
      </c>
      <c r="E1045" s="157" t="s">
        <v>4112</v>
      </c>
      <c r="F1045" s="156">
        <v>45442</v>
      </c>
      <c r="G1045" s="156">
        <v>45474</v>
      </c>
      <c r="H1045" s="158">
        <v>40000</v>
      </c>
      <c r="I1045" s="158">
        <v>40000</v>
      </c>
      <c r="J1045" s="157" t="s">
        <v>5910</v>
      </c>
      <c r="K1045" s="157" t="s">
        <v>5901</v>
      </c>
    </row>
    <row r="1046" spans="1:11" ht="65.25" customHeight="1">
      <c r="A1046" s="152">
        <v>1045</v>
      </c>
      <c r="B1046" s="153">
        <v>45427</v>
      </c>
      <c r="C1046" s="154" t="s">
        <v>2703</v>
      </c>
      <c r="D1046" s="154" t="s">
        <v>3205</v>
      </c>
      <c r="E1046" s="154" t="s">
        <v>7232</v>
      </c>
      <c r="F1046" s="153">
        <v>45442</v>
      </c>
      <c r="G1046" s="153">
        <v>45474</v>
      </c>
      <c r="H1046" s="155">
        <v>93720</v>
      </c>
      <c r="I1046" s="155">
        <v>93720</v>
      </c>
      <c r="J1046" s="154" t="s">
        <v>5910</v>
      </c>
      <c r="K1046" s="154" t="s">
        <v>5901</v>
      </c>
    </row>
    <row r="1047" spans="1:11" ht="65.25" customHeight="1">
      <c r="A1047" s="152">
        <v>1046</v>
      </c>
      <c r="B1047" s="156">
        <v>45427</v>
      </c>
      <c r="C1047" s="157" t="s">
        <v>4038</v>
      </c>
      <c r="D1047" s="157" t="s">
        <v>4110</v>
      </c>
      <c r="E1047" s="157" t="s">
        <v>4111</v>
      </c>
      <c r="F1047" s="156">
        <v>45442</v>
      </c>
      <c r="G1047" s="156">
        <v>45474</v>
      </c>
      <c r="H1047" s="158">
        <v>32000</v>
      </c>
      <c r="I1047" s="158">
        <v>32000</v>
      </c>
      <c r="J1047" s="157" t="s">
        <v>5910</v>
      </c>
      <c r="K1047" s="157" t="s">
        <v>5901</v>
      </c>
    </row>
    <row r="1048" spans="1:11" ht="65.25" customHeight="1">
      <c r="A1048" s="152">
        <v>1047</v>
      </c>
      <c r="B1048" s="153">
        <v>45427</v>
      </c>
      <c r="C1048" s="154" t="s">
        <v>2703</v>
      </c>
      <c r="D1048" s="154" t="s">
        <v>7233</v>
      </c>
      <c r="E1048" s="154" t="s">
        <v>6513</v>
      </c>
      <c r="F1048" s="153">
        <v>45442</v>
      </c>
      <c r="G1048" s="153">
        <v>45474</v>
      </c>
      <c r="H1048" s="155">
        <v>25000</v>
      </c>
      <c r="I1048" s="155">
        <v>25000</v>
      </c>
      <c r="J1048" s="154" t="s">
        <v>5910</v>
      </c>
      <c r="K1048" s="154" t="s">
        <v>5901</v>
      </c>
    </row>
    <row r="1049" spans="1:11" ht="65.25" customHeight="1">
      <c r="A1049" s="152">
        <v>1048</v>
      </c>
      <c r="B1049" s="156">
        <v>45427</v>
      </c>
      <c r="C1049" s="157" t="s">
        <v>4038</v>
      </c>
      <c r="D1049" s="157" t="s">
        <v>503</v>
      </c>
      <c r="E1049" s="157" t="s">
        <v>4073</v>
      </c>
      <c r="F1049" s="156">
        <v>45442</v>
      </c>
      <c r="G1049" s="156">
        <v>45474</v>
      </c>
      <c r="H1049" s="158">
        <v>85078</v>
      </c>
      <c r="I1049" s="158">
        <v>85078</v>
      </c>
      <c r="J1049" s="157" t="s">
        <v>5910</v>
      </c>
      <c r="K1049" s="157" t="s">
        <v>5901</v>
      </c>
    </row>
    <row r="1050" spans="1:11" ht="65.25" customHeight="1">
      <c r="A1050" s="152">
        <v>1049</v>
      </c>
      <c r="B1050" s="153">
        <v>45427</v>
      </c>
      <c r="C1050" s="154" t="s">
        <v>4038</v>
      </c>
      <c r="D1050" s="154" t="s">
        <v>1333</v>
      </c>
      <c r="E1050" s="154" t="s">
        <v>2310</v>
      </c>
      <c r="F1050" s="153">
        <v>45442</v>
      </c>
      <c r="G1050" s="153">
        <v>45474</v>
      </c>
      <c r="H1050" s="155">
        <v>25550</v>
      </c>
      <c r="I1050" s="155">
        <v>25550</v>
      </c>
      <c r="J1050" s="154" t="s">
        <v>5910</v>
      </c>
      <c r="K1050" s="154" t="s">
        <v>5901</v>
      </c>
    </row>
    <row r="1051" spans="1:11" ht="65.25" customHeight="1">
      <c r="A1051" s="152">
        <v>1050</v>
      </c>
      <c r="B1051" s="156">
        <v>45427</v>
      </c>
      <c r="C1051" s="157" t="s">
        <v>1535</v>
      </c>
      <c r="D1051" s="157" t="s">
        <v>4520</v>
      </c>
      <c r="E1051" s="157" t="s">
        <v>5967</v>
      </c>
      <c r="F1051" s="156">
        <v>45442</v>
      </c>
      <c r="G1051" s="156">
        <v>45474</v>
      </c>
      <c r="H1051" s="158">
        <v>45000</v>
      </c>
      <c r="I1051" s="158">
        <v>95000</v>
      </c>
      <c r="J1051" s="157" t="s">
        <v>5910</v>
      </c>
      <c r="K1051" s="157" t="s">
        <v>5901</v>
      </c>
    </row>
    <row r="1052" spans="1:11" ht="65.25" customHeight="1">
      <c r="A1052" s="152">
        <v>1051</v>
      </c>
      <c r="B1052" s="153">
        <v>45427</v>
      </c>
      <c r="C1052" s="154" t="s">
        <v>12</v>
      </c>
      <c r="D1052" s="154" t="s">
        <v>7234</v>
      </c>
      <c r="E1052" s="154" t="s">
        <v>7235</v>
      </c>
      <c r="F1052" s="153">
        <v>45442</v>
      </c>
      <c r="G1052" s="153">
        <v>45444</v>
      </c>
      <c r="H1052" s="155">
        <v>172000</v>
      </c>
      <c r="I1052" s="155">
        <v>185000</v>
      </c>
      <c r="J1052" s="154" t="s">
        <v>4557</v>
      </c>
      <c r="K1052" s="154" t="s">
        <v>5901</v>
      </c>
    </row>
    <row r="1053" spans="1:11" ht="65.25" customHeight="1">
      <c r="A1053" s="152">
        <v>1052</v>
      </c>
      <c r="B1053" s="156">
        <v>45427</v>
      </c>
      <c r="C1053" s="157" t="s">
        <v>4038</v>
      </c>
      <c r="D1053" s="157" t="s">
        <v>3214</v>
      </c>
      <c r="E1053" s="157" t="s">
        <v>347</v>
      </c>
      <c r="F1053" s="156">
        <v>45442</v>
      </c>
      <c r="G1053" s="156">
        <v>45474</v>
      </c>
      <c r="H1053" s="158">
        <v>174948</v>
      </c>
      <c r="I1053" s="158">
        <v>174948</v>
      </c>
      <c r="J1053" s="157" t="s">
        <v>5910</v>
      </c>
      <c r="K1053" s="157" t="s">
        <v>5901</v>
      </c>
    </row>
    <row r="1054" spans="1:11" ht="65.25" customHeight="1">
      <c r="A1054" s="152">
        <v>1053</v>
      </c>
      <c r="B1054" s="153">
        <v>45427</v>
      </c>
      <c r="C1054" s="154" t="s">
        <v>4038</v>
      </c>
      <c r="D1054" s="154" t="s">
        <v>62</v>
      </c>
      <c r="E1054" s="154" t="s">
        <v>3338</v>
      </c>
      <c r="F1054" s="153">
        <v>45442</v>
      </c>
      <c r="G1054" s="153">
        <v>45474</v>
      </c>
      <c r="H1054" s="155">
        <v>274000</v>
      </c>
      <c r="I1054" s="155">
        <v>274000</v>
      </c>
      <c r="J1054" s="154" t="s">
        <v>5910</v>
      </c>
      <c r="K1054" s="154" t="s">
        <v>5901</v>
      </c>
    </row>
    <row r="1055" spans="1:11" ht="65.25" customHeight="1">
      <c r="A1055" s="152">
        <v>1054</v>
      </c>
      <c r="B1055" s="156">
        <v>45427</v>
      </c>
      <c r="C1055" s="157" t="s">
        <v>4038</v>
      </c>
      <c r="D1055" s="157" t="s">
        <v>6317</v>
      </c>
      <c r="E1055" s="157" t="s">
        <v>3338</v>
      </c>
      <c r="F1055" s="156">
        <v>45442</v>
      </c>
      <c r="G1055" s="156">
        <v>45474</v>
      </c>
      <c r="H1055" s="158">
        <v>455736</v>
      </c>
      <c r="I1055" s="158">
        <v>455736</v>
      </c>
      <c r="J1055" s="157" t="s">
        <v>5910</v>
      </c>
      <c r="K1055" s="157" t="s">
        <v>5901</v>
      </c>
    </row>
    <row r="1056" spans="1:11" ht="65.25" customHeight="1">
      <c r="A1056" s="152">
        <v>1055</v>
      </c>
      <c r="B1056" s="153">
        <v>45427</v>
      </c>
      <c r="C1056" s="154" t="s">
        <v>4038</v>
      </c>
      <c r="D1056" s="154" t="s">
        <v>76</v>
      </c>
      <c r="E1056" s="154" t="s">
        <v>364</v>
      </c>
      <c r="F1056" s="153">
        <v>45442</v>
      </c>
      <c r="G1056" s="153">
        <v>45474</v>
      </c>
      <c r="H1056" s="155">
        <v>260000</v>
      </c>
      <c r="I1056" s="155">
        <v>260000</v>
      </c>
      <c r="J1056" s="154" t="s">
        <v>5910</v>
      </c>
      <c r="K1056" s="154" t="s">
        <v>5901</v>
      </c>
    </row>
    <row r="1057" spans="1:11" ht="65.25" customHeight="1">
      <c r="A1057" s="152">
        <v>1056</v>
      </c>
      <c r="B1057" s="156">
        <v>45427</v>
      </c>
      <c r="C1057" s="157" t="s">
        <v>4038</v>
      </c>
      <c r="D1057" s="157" t="s">
        <v>6333</v>
      </c>
      <c r="E1057" s="157" t="s">
        <v>6335</v>
      </c>
      <c r="F1057" s="156">
        <v>45442</v>
      </c>
      <c r="G1057" s="156">
        <v>45474</v>
      </c>
      <c r="H1057" s="158">
        <v>535000</v>
      </c>
      <c r="I1057" s="158">
        <v>535000</v>
      </c>
      <c r="J1057" s="157" t="s">
        <v>5910</v>
      </c>
      <c r="K1057" s="157" t="s">
        <v>5901</v>
      </c>
    </row>
    <row r="1058" spans="1:11" ht="65.25" customHeight="1">
      <c r="A1058" s="152">
        <v>1057</v>
      </c>
      <c r="B1058" s="153">
        <v>45427</v>
      </c>
      <c r="C1058" s="154" t="s">
        <v>4038</v>
      </c>
      <c r="D1058" s="154" t="s">
        <v>1373</v>
      </c>
      <c r="E1058" s="154" t="s">
        <v>1034</v>
      </c>
      <c r="F1058" s="153">
        <v>45442</v>
      </c>
      <c r="G1058" s="153">
        <v>45474</v>
      </c>
      <c r="H1058" s="155">
        <v>37500</v>
      </c>
      <c r="I1058" s="155">
        <v>37500</v>
      </c>
      <c r="J1058" s="154" t="s">
        <v>5910</v>
      </c>
      <c r="K1058" s="154" t="s">
        <v>5901</v>
      </c>
    </row>
    <row r="1059" spans="1:11" ht="65.25" customHeight="1">
      <c r="A1059" s="152">
        <v>1058</v>
      </c>
      <c r="B1059" s="156">
        <v>45427</v>
      </c>
      <c r="C1059" s="157" t="s">
        <v>4038</v>
      </c>
      <c r="D1059" s="157" t="s">
        <v>5066</v>
      </c>
      <c r="E1059" s="157" t="s">
        <v>6889</v>
      </c>
      <c r="F1059" s="156">
        <v>45443</v>
      </c>
      <c r="G1059" s="156">
        <v>45474</v>
      </c>
      <c r="H1059" s="158">
        <v>30000</v>
      </c>
      <c r="I1059" s="158">
        <v>30000</v>
      </c>
      <c r="J1059" s="157" t="s">
        <v>5910</v>
      </c>
      <c r="K1059" s="157" t="s">
        <v>5901</v>
      </c>
    </row>
    <row r="1060" spans="1:11" ht="65.25" customHeight="1">
      <c r="A1060" s="152">
        <v>1059</v>
      </c>
      <c r="B1060" s="153">
        <v>45427</v>
      </c>
      <c r="C1060" s="154" t="s">
        <v>4038</v>
      </c>
      <c r="D1060" s="154" t="s">
        <v>4044</v>
      </c>
      <c r="E1060" s="154" t="s">
        <v>2278</v>
      </c>
      <c r="F1060" s="153">
        <v>45443</v>
      </c>
      <c r="G1060" s="153">
        <v>45474</v>
      </c>
      <c r="H1060" s="155">
        <v>70000</v>
      </c>
      <c r="I1060" s="155">
        <v>70000</v>
      </c>
      <c r="J1060" s="154" t="s">
        <v>5910</v>
      </c>
      <c r="K1060" s="154" t="s">
        <v>5901</v>
      </c>
    </row>
    <row r="1061" spans="1:11" ht="65.25" customHeight="1">
      <c r="A1061" s="152">
        <v>1060</v>
      </c>
      <c r="B1061" s="156">
        <v>45427</v>
      </c>
      <c r="C1061" s="157" t="s">
        <v>4038</v>
      </c>
      <c r="D1061" s="157" t="s">
        <v>5933</v>
      </c>
      <c r="E1061" s="157" t="s">
        <v>6106</v>
      </c>
      <c r="F1061" s="156">
        <v>45443</v>
      </c>
      <c r="G1061" s="156">
        <v>45474</v>
      </c>
      <c r="H1061" s="158">
        <v>35000</v>
      </c>
      <c r="I1061" s="158">
        <v>35000</v>
      </c>
      <c r="J1061" s="157" t="s">
        <v>5910</v>
      </c>
      <c r="K1061" s="157" t="s">
        <v>5901</v>
      </c>
    </row>
    <row r="1062" spans="1:11" ht="65.25" customHeight="1">
      <c r="A1062" s="152">
        <v>1061</v>
      </c>
      <c r="B1062" s="153">
        <v>45427</v>
      </c>
      <c r="C1062" s="154" t="s">
        <v>4038</v>
      </c>
      <c r="D1062" s="154" t="s">
        <v>5798</v>
      </c>
      <c r="E1062" s="154" t="s">
        <v>6106</v>
      </c>
      <c r="F1062" s="153">
        <v>45443</v>
      </c>
      <c r="G1062" s="153">
        <v>45474</v>
      </c>
      <c r="H1062" s="155">
        <v>25000</v>
      </c>
      <c r="I1062" s="155">
        <v>25000</v>
      </c>
      <c r="J1062" s="154" t="s">
        <v>5910</v>
      </c>
      <c r="K1062" s="154" t="s">
        <v>5901</v>
      </c>
    </row>
    <row r="1063" spans="1:11" ht="65.25" customHeight="1">
      <c r="A1063" s="152">
        <v>1062</v>
      </c>
      <c r="B1063" s="156">
        <v>45427</v>
      </c>
      <c r="C1063" s="157" t="s">
        <v>4038</v>
      </c>
      <c r="D1063" s="157" t="s">
        <v>35</v>
      </c>
      <c r="E1063" s="157" t="s">
        <v>6358</v>
      </c>
      <c r="F1063" s="156">
        <v>45443</v>
      </c>
      <c r="G1063" s="156">
        <v>45474</v>
      </c>
      <c r="H1063" s="158">
        <v>180840</v>
      </c>
      <c r="I1063" s="158">
        <v>180840</v>
      </c>
      <c r="J1063" s="157" t="s">
        <v>5902</v>
      </c>
      <c r="K1063" s="157" t="s">
        <v>5901</v>
      </c>
    </row>
    <row r="1064" spans="1:11" ht="65.25" customHeight="1">
      <c r="A1064" s="152">
        <v>1063</v>
      </c>
      <c r="B1064" s="153">
        <v>45427</v>
      </c>
      <c r="C1064" s="154" t="s">
        <v>4038</v>
      </c>
      <c r="D1064" s="154" t="s">
        <v>5119</v>
      </c>
      <c r="E1064" s="154" t="s">
        <v>899</v>
      </c>
      <c r="F1064" s="153">
        <v>45443</v>
      </c>
      <c r="G1064" s="153">
        <v>45474</v>
      </c>
      <c r="H1064" s="155">
        <v>90500</v>
      </c>
      <c r="I1064" s="155">
        <v>90500</v>
      </c>
      <c r="J1064" s="154" t="s">
        <v>5902</v>
      </c>
      <c r="K1064" s="154" t="s">
        <v>5901</v>
      </c>
    </row>
    <row r="1065" spans="1:11" ht="65.25" customHeight="1">
      <c r="A1065" s="152">
        <v>1064</v>
      </c>
      <c r="B1065" s="156">
        <v>45427</v>
      </c>
      <c r="C1065" s="157" t="s">
        <v>4038</v>
      </c>
      <c r="D1065" s="157" t="s">
        <v>589</v>
      </c>
      <c r="E1065" s="157" t="s">
        <v>4132</v>
      </c>
      <c r="F1065" s="156">
        <v>45443</v>
      </c>
      <c r="G1065" s="156">
        <v>45474</v>
      </c>
      <c r="H1065" s="158">
        <v>37000</v>
      </c>
      <c r="I1065" s="158">
        <v>37000</v>
      </c>
      <c r="J1065" s="157" t="s">
        <v>5910</v>
      </c>
      <c r="K1065" s="157" t="s">
        <v>5901</v>
      </c>
    </row>
    <row r="1066" spans="1:11" ht="65.25" customHeight="1">
      <c r="A1066" s="152">
        <v>1065</v>
      </c>
      <c r="B1066" s="153">
        <v>45428</v>
      </c>
      <c r="C1066" s="154" t="s">
        <v>2542</v>
      </c>
      <c r="D1066" s="154" t="s">
        <v>5296</v>
      </c>
      <c r="E1066" s="154" t="s">
        <v>2066</v>
      </c>
      <c r="F1066" s="153">
        <v>45443</v>
      </c>
      <c r="G1066" s="153">
        <v>45170</v>
      </c>
      <c r="H1066" s="155">
        <v>750000</v>
      </c>
      <c r="I1066" s="155">
        <v>1000000</v>
      </c>
      <c r="J1066" s="154" t="s">
        <v>5910</v>
      </c>
      <c r="K1066" s="154" t="s">
        <v>5901</v>
      </c>
    </row>
    <row r="1067" spans="1:11" ht="65.25" customHeight="1">
      <c r="A1067" s="152">
        <v>1066</v>
      </c>
      <c r="B1067" s="156">
        <v>45428</v>
      </c>
      <c r="C1067" s="157" t="s">
        <v>2542</v>
      </c>
      <c r="D1067" s="157" t="s">
        <v>5864</v>
      </c>
      <c r="E1067" s="157" t="s">
        <v>198</v>
      </c>
      <c r="F1067" s="156">
        <v>45443</v>
      </c>
      <c r="G1067" s="156">
        <v>45170</v>
      </c>
      <c r="H1067" s="158">
        <v>75000</v>
      </c>
      <c r="I1067" s="158">
        <v>85000</v>
      </c>
      <c r="J1067" s="157" t="s">
        <v>5910</v>
      </c>
      <c r="K1067" s="157" t="s">
        <v>5901</v>
      </c>
    </row>
    <row r="1068" spans="1:11" ht="65.25" customHeight="1">
      <c r="A1068" s="152">
        <v>1067</v>
      </c>
      <c r="B1068" s="153">
        <v>45428</v>
      </c>
      <c r="C1068" s="154" t="s">
        <v>2542</v>
      </c>
      <c r="D1068" s="154" t="s">
        <v>1707</v>
      </c>
      <c r="E1068" s="154" t="s">
        <v>198</v>
      </c>
      <c r="F1068" s="153">
        <v>45443</v>
      </c>
      <c r="G1068" s="153">
        <v>45170</v>
      </c>
      <c r="H1068" s="155">
        <v>130000</v>
      </c>
      <c r="I1068" s="155">
        <v>185000</v>
      </c>
      <c r="J1068" s="154" t="s">
        <v>5910</v>
      </c>
      <c r="K1068" s="154" t="s">
        <v>5901</v>
      </c>
    </row>
    <row r="1069" spans="1:11" ht="65.25" customHeight="1">
      <c r="A1069" s="152">
        <v>1068</v>
      </c>
      <c r="B1069" s="156">
        <v>45428</v>
      </c>
      <c r="C1069" s="157" t="s">
        <v>2601</v>
      </c>
      <c r="D1069" s="157" t="s">
        <v>7236</v>
      </c>
      <c r="E1069" s="157" t="s">
        <v>7237</v>
      </c>
      <c r="F1069" s="156">
        <v>45443</v>
      </c>
      <c r="G1069" s="156">
        <v>45474</v>
      </c>
      <c r="H1069" s="158">
        <v>30000</v>
      </c>
      <c r="I1069" s="158">
        <v>35000</v>
      </c>
      <c r="J1069" s="157" t="s">
        <v>5902</v>
      </c>
      <c r="K1069" s="157" t="s">
        <v>5901</v>
      </c>
    </row>
    <row r="1070" spans="1:11" ht="65.25" customHeight="1">
      <c r="A1070" s="152">
        <v>1069</v>
      </c>
      <c r="B1070" s="153">
        <v>45428</v>
      </c>
      <c r="C1070" s="154" t="s">
        <v>1276</v>
      </c>
      <c r="D1070" s="154" t="s">
        <v>6515</v>
      </c>
      <c r="E1070" s="154" t="s">
        <v>7238</v>
      </c>
      <c r="F1070" s="153">
        <v>45443</v>
      </c>
      <c r="G1070" s="153">
        <v>45054</v>
      </c>
      <c r="H1070" s="155">
        <v>25000</v>
      </c>
      <c r="I1070" s="155">
        <v>80000</v>
      </c>
      <c r="J1070" s="154" t="s">
        <v>5900</v>
      </c>
      <c r="K1070" s="154" t="s">
        <v>5901</v>
      </c>
    </row>
    <row r="1071" spans="1:11" ht="65.25" customHeight="1">
      <c r="A1071" s="152">
        <v>1070</v>
      </c>
      <c r="B1071" s="156">
        <v>45428</v>
      </c>
      <c r="C1071" s="157" t="s">
        <v>1276</v>
      </c>
      <c r="D1071" s="157" t="s">
        <v>5932</v>
      </c>
      <c r="E1071" s="157" t="s">
        <v>6583</v>
      </c>
      <c r="F1071" s="156">
        <v>45443</v>
      </c>
      <c r="G1071" s="156">
        <v>45505</v>
      </c>
      <c r="H1071" s="158">
        <v>288000</v>
      </c>
      <c r="I1071" s="158">
        <v>341000</v>
      </c>
      <c r="J1071" s="157" t="s">
        <v>5910</v>
      </c>
      <c r="K1071" s="157" t="s">
        <v>5901</v>
      </c>
    </row>
    <row r="1072" spans="1:11" ht="65.25" customHeight="1">
      <c r="A1072" s="152">
        <v>1071</v>
      </c>
      <c r="B1072" s="153">
        <v>45428</v>
      </c>
      <c r="C1072" s="154" t="s">
        <v>12</v>
      </c>
      <c r="D1072" s="154" t="s">
        <v>2130</v>
      </c>
      <c r="E1072" s="154" t="s">
        <v>7100</v>
      </c>
      <c r="F1072" s="153">
        <v>45443</v>
      </c>
      <c r="G1072" s="153">
        <v>45444</v>
      </c>
      <c r="H1072" s="155">
        <v>28000</v>
      </c>
      <c r="I1072" s="155">
        <v>35000</v>
      </c>
      <c r="J1072" s="154" t="s">
        <v>4557</v>
      </c>
      <c r="K1072" s="154" t="s">
        <v>5901</v>
      </c>
    </row>
    <row r="1073" spans="1:11" ht="65.25" customHeight="1">
      <c r="A1073" s="152">
        <v>1072</v>
      </c>
      <c r="B1073" s="156">
        <v>45429</v>
      </c>
      <c r="C1073" s="157" t="s">
        <v>1400</v>
      </c>
      <c r="D1073" s="157" t="s">
        <v>2020</v>
      </c>
      <c r="E1073" s="157" t="s">
        <v>7239</v>
      </c>
      <c r="F1073" s="156">
        <v>45446</v>
      </c>
      <c r="G1073" s="156">
        <v>45474</v>
      </c>
      <c r="H1073" s="158">
        <v>25000</v>
      </c>
      <c r="I1073" s="158">
        <v>100000</v>
      </c>
      <c r="J1073" s="157" t="s">
        <v>5910</v>
      </c>
      <c r="K1073" s="157" t="s">
        <v>5901</v>
      </c>
    </row>
    <row r="1074" spans="1:11" ht="65.25" customHeight="1">
      <c r="A1074" s="152">
        <v>1073</v>
      </c>
      <c r="B1074" s="153">
        <v>45429</v>
      </c>
      <c r="C1074" s="154" t="s">
        <v>1400</v>
      </c>
      <c r="D1074" s="154" t="s">
        <v>1502</v>
      </c>
      <c r="E1074" s="154" t="s">
        <v>7239</v>
      </c>
      <c r="F1074" s="153">
        <v>45446</v>
      </c>
      <c r="G1074" s="153">
        <v>45474</v>
      </c>
      <c r="H1074" s="155">
        <v>25000</v>
      </c>
      <c r="I1074" s="155">
        <v>100000</v>
      </c>
      <c r="J1074" s="154" t="s">
        <v>5910</v>
      </c>
      <c r="K1074" s="154" t="s">
        <v>5901</v>
      </c>
    </row>
    <row r="1075" spans="1:11" ht="65.25" customHeight="1">
      <c r="A1075" s="152">
        <v>1074</v>
      </c>
      <c r="B1075" s="156">
        <v>45429</v>
      </c>
      <c r="C1075" s="157" t="s">
        <v>1400</v>
      </c>
      <c r="D1075" s="157" t="s">
        <v>6726</v>
      </c>
      <c r="E1075" s="157" t="s">
        <v>395</v>
      </c>
      <c r="F1075" s="156">
        <v>45446</v>
      </c>
      <c r="G1075" s="156">
        <v>45474</v>
      </c>
      <c r="H1075" s="158">
        <v>42741.2</v>
      </c>
      <c r="I1075" s="158">
        <v>45871.199999999997</v>
      </c>
      <c r="J1075" s="157" t="s">
        <v>5910</v>
      </c>
      <c r="K1075" s="157" t="s">
        <v>6006</v>
      </c>
    </row>
    <row r="1076" spans="1:11" ht="65.25" customHeight="1">
      <c r="A1076" s="152">
        <v>1075</v>
      </c>
      <c r="B1076" s="153">
        <v>45429</v>
      </c>
      <c r="C1076" s="154" t="s">
        <v>4178</v>
      </c>
      <c r="D1076" s="154" t="s">
        <v>1348</v>
      </c>
      <c r="E1076" s="154" t="s">
        <v>692</v>
      </c>
      <c r="F1076" s="153">
        <v>45446</v>
      </c>
      <c r="G1076" s="153">
        <v>45474</v>
      </c>
      <c r="H1076" s="155">
        <v>25000</v>
      </c>
      <c r="I1076" s="155">
        <v>50000</v>
      </c>
      <c r="J1076" s="154" t="s">
        <v>4557</v>
      </c>
      <c r="K1076" s="154" t="s">
        <v>5901</v>
      </c>
    </row>
    <row r="1077" spans="1:11" ht="65.25" customHeight="1">
      <c r="A1077" s="152">
        <v>1076</v>
      </c>
      <c r="B1077" s="156">
        <v>45429</v>
      </c>
      <c r="C1077" s="157" t="s">
        <v>1400</v>
      </c>
      <c r="D1077" s="157" t="s">
        <v>5130</v>
      </c>
      <c r="E1077" s="157" t="s">
        <v>7240</v>
      </c>
      <c r="F1077" s="156">
        <v>45446</v>
      </c>
      <c r="G1077" s="156">
        <v>45505</v>
      </c>
      <c r="H1077" s="158">
        <v>25000</v>
      </c>
      <c r="I1077" s="158">
        <v>347984</v>
      </c>
      <c r="J1077" s="157" t="s">
        <v>5910</v>
      </c>
      <c r="K1077" s="157" t="s">
        <v>5901</v>
      </c>
    </row>
    <row r="1078" spans="1:11" ht="65.25" customHeight="1">
      <c r="A1078" s="152">
        <v>1077</v>
      </c>
      <c r="B1078" s="153">
        <v>45429</v>
      </c>
      <c r="C1078" s="154" t="s">
        <v>2334</v>
      </c>
      <c r="D1078" s="154" t="s">
        <v>2337</v>
      </c>
      <c r="E1078" s="154" t="s">
        <v>7241</v>
      </c>
      <c r="F1078" s="153">
        <v>45446</v>
      </c>
      <c r="G1078" s="153">
        <v>45474</v>
      </c>
      <c r="H1078" s="155">
        <v>654700</v>
      </c>
      <c r="I1078" s="155">
        <v>654700</v>
      </c>
      <c r="J1078" s="154" t="s">
        <v>5910</v>
      </c>
      <c r="K1078" s="154" t="s">
        <v>5901</v>
      </c>
    </row>
    <row r="1079" spans="1:11" ht="65.25" customHeight="1">
      <c r="A1079" s="152">
        <v>1078</v>
      </c>
      <c r="B1079" s="156">
        <v>45429</v>
      </c>
      <c r="C1079" s="157" t="s">
        <v>1400</v>
      </c>
      <c r="D1079" s="157" t="s">
        <v>340</v>
      </c>
      <c r="E1079" s="157" t="s">
        <v>7242</v>
      </c>
      <c r="F1079" s="156">
        <v>45446</v>
      </c>
      <c r="G1079" s="156">
        <v>45474</v>
      </c>
      <c r="H1079" s="158">
        <v>25000</v>
      </c>
      <c r="I1079" s="158">
        <v>347984</v>
      </c>
      <c r="J1079" s="157" t="s">
        <v>5910</v>
      </c>
      <c r="K1079" s="157" t="s">
        <v>5901</v>
      </c>
    </row>
    <row r="1080" spans="1:11" ht="65.25" customHeight="1">
      <c r="A1080" s="152">
        <v>1079</v>
      </c>
      <c r="B1080" s="153">
        <v>45429</v>
      </c>
      <c r="C1080" s="154" t="s">
        <v>1400</v>
      </c>
      <c r="D1080" s="154" t="s">
        <v>6515</v>
      </c>
      <c r="E1080" s="154" t="s">
        <v>6516</v>
      </c>
      <c r="F1080" s="153">
        <v>45446</v>
      </c>
      <c r="G1080" s="153">
        <v>45505</v>
      </c>
      <c r="H1080" s="155">
        <v>25000</v>
      </c>
      <c r="I1080" s="155">
        <v>347984</v>
      </c>
      <c r="J1080" s="154" t="s">
        <v>5910</v>
      </c>
      <c r="K1080" s="154" t="s">
        <v>5901</v>
      </c>
    </row>
    <row r="1081" spans="1:11" ht="65.25" customHeight="1">
      <c r="A1081" s="152">
        <v>1080</v>
      </c>
      <c r="B1081" s="156">
        <v>45429</v>
      </c>
      <c r="C1081" s="157" t="s">
        <v>1400</v>
      </c>
      <c r="D1081" s="157" t="s">
        <v>765</v>
      </c>
      <c r="E1081" s="157" t="s">
        <v>7240</v>
      </c>
      <c r="F1081" s="156">
        <v>45446</v>
      </c>
      <c r="G1081" s="156">
        <v>45505</v>
      </c>
      <c r="H1081" s="158">
        <v>25000</v>
      </c>
      <c r="I1081" s="158">
        <v>347984</v>
      </c>
      <c r="J1081" s="157" t="s">
        <v>5910</v>
      </c>
      <c r="K1081" s="157" t="s">
        <v>5901</v>
      </c>
    </row>
    <row r="1082" spans="1:11" ht="65.25" customHeight="1">
      <c r="A1082" s="152">
        <v>1081</v>
      </c>
      <c r="B1082" s="153">
        <v>45429</v>
      </c>
      <c r="C1082" s="154" t="s">
        <v>1400</v>
      </c>
      <c r="D1082" s="154" t="s">
        <v>5119</v>
      </c>
      <c r="E1082" s="154" t="s">
        <v>5197</v>
      </c>
      <c r="F1082" s="153">
        <v>45446</v>
      </c>
      <c r="G1082" s="153">
        <v>45474</v>
      </c>
      <c r="H1082" s="155">
        <v>38258</v>
      </c>
      <c r="I1082" s="155">
        <v>38258</v>
      </c>
      <c r="J1082" s="154" t="s">
        <v>5902</v>
      </c>
      <c r="K1082" s="154" t="s">
        <v>5901</v>
      </c>
    </row>
    <row r="1083" spans="1:11" ht="65.25" customHeight="1">
      <c r="A1083" s="152">
        <v>1082</v>
      </c>
      <c r="B1083" s="156">
        <v>45429</v>
      </c>
      <c r="C1083" s="157" t="s">
        <v>1276</v>
      </c>
      <c r="D1083" s="157" t="s">
        <v>366</v>
      </c>
      <c r="E1083" s="157" t="s">
        <v>4629</v>
      </c>
      <c r="F1083" s="156">
        <v>45446</v>
      </c>
      <c r="G1083" s="156">
        <v>45516</v>
      </c>
      <c r="H1083" s="158">
        <v>27013</v>
      </c>
      <c r="I1083" s="158">
        <v>30000</v>
      </c>
      <c r="J1083" s="157" t="s">
        <v>5902</v>
      </c>
      <c r="K1083" s="157" t="s">
        <v>5901</v>
      </c>
    </row>
    <row r="1084" spans="1:11" ht="65.25" customHeight="1">
      <c r="A1084" s="152">
        <v>1083</v>
      </c>
      <c r="B1084" s="153">
        <v>45429</v>
      </c>
      <c r="C1084" s="154" t="s">
        <v>3418</v>
      </c>
      <c r="D1084" s="154" t="s">
        <v>6174</v>
      </c>
      <c r="E1084" s="154" t="s">
        <v>431</v>
      </c>
      <c r="F1084" s="153">
        <v>45446</v>
      </c>
      <c r="G1084" s="153">
        <v>45565</v>
      </c>
      <c r="H1084" s="155">
        <v>25000</v>
      </c>
      <c r="I1084" s="155">
        <v>28700</v>
      </c>
      <c r="J1084" s="154" t="s">
        <v>5955</v>
      </c>
      <c r="K1084" s="154" t="s">
        <v>5901</v>
      </c>
    </row>
    <row r="1085" spans="1:11" ht="65.25" customHeight="1">
      <c r="A1085" s="152">
        <v>1084</v>
      </c>
      <c r="B1085" s="156">
        <v>45430</v>
      </c>
      <c r="C1085" s="157" t="s">
        <v>1400</v>
      </c>
      <c r="D1085" s="157" t="s">
        <v>6535</v>
      </c>
      <c r="E1085" s="157" t="s">
        <v>7243</v>
      </c>
      <c r="F1085" s="156">
        <v>45446</v>
      </c>
      <c r="G1085" s="156">
        <v>45511</v>
      </c>
      <c r="H1085" s="158">
        <v>25000</v>
      </c>
      <c r="I1085" s="158">
        <v>27719</v>
      </c>
      <c r="J1085" s="157" t="s">
        <v>5910</v>
      </c>
      <c r="K1085" s="157" t="s">
        <v>5901</v>
      </c>
    </row>
    <row r="1086" spans="1:11" ht="65.25" customHeight="1">
      <c r="A1086" s="152">
        <v>1085</v>
      </c>
      <c r="B1086" s="153">
        <v>45430</v>
      </c>
      <c r="C1086" s="154" t="s">
        <v>1400</v>
      </c>
      <c r="D1086" s="154" t="s">
        <v>1027</v>
      </c>
      <c r="E1086" s="154" t="s">
        <v>7244</v>
      </c>
      <c r="F1086" s="153">
        <v>45446</v>
      </c>
      <c r="G1086" s="153">
        <v>45474</v>
      </c>
      <c r="H1086" s="155">
        <v>67870</v>
      </c>
      <c r="I1086" s="155">
        <v>67870</v>
      </c>
      <c r="J1086" s="154" t="s">
        <v>5910</v>
      </c>
      <c r="K1086" s="154" t="s">
        <v>5901</v>
      </c>
    </row>
    <row r="1087" spans="1:11" ht="65.25" customHeight="1">
      <c r="A1087" s="152">
        <v>1086</v>
      </c>
      <c r="B1087" s="156">
        <v>45430</v>
      </c>
      <c r="C1087" s="157" t="s">
        <v>1400</v>
      </c>
      <c r="D1087" s="157" t="s">
        <v>76</v>
      </c>
      <c r="E1087" s="157" t="s">
        <v>7245</v>
      </c>
      <c r="F1087" s="156">
        <v>45446</v>
      </c>
      <c r="G1087" s="156">
        <v>45474</v>
      </c>
      <c r="H1087" s="158">
        <v>82200</v>
      </c>
      <c r="I1087" s="158">
        <v>82200</v>
      </c>
      <c r="J1087" s="157" t="s">
        <v>5910</v>
      </c>
      <c r="K1087" s="157" t="s">
        <v>5901</v>
      </c>
    </row>
    <row r="1088" spans="1:11" ht="65.25" customHeight="1">
      <c r="A1088" s="152">
        <v>1087</v>
      </c>
      <c r="B1088" s="153">
        <v>45430</v>
      </c>
      <c r="C1088" s="154" t="s">
        <v>1400</v>
      </c>
      <c r="D1088" s="154" t="s">
        <v>76</v>
      </c>
      <c r="E1088" s="154" t="s">
        <v>7246</v>
      </c>
      <c r="F1088" s="153">
        <v>45446</v>
      </c>
      <c r="G1088" s="153">
        <v>45474</v>
      </c>
      <c r="H1088" s="155">
        <v>163752</v>
      </c>
      <c r="I1088" s="155">
        <v>163752</v>
      </c>
      <c r="J1088" s="154" t="s">
        <v>5910</v>
      </c>
      <c r="K1088" s="154" t="s">
        <v>5901</v>
      </c>
    </row>
    <row r="1089" spans="1:11" ht="65.25" customHeight="1">
      <c r="A1089" s="152">
        <v>1088</v>
      </c>
      <c r="B1089" s="156">
        <v>45432</v>
      </c>
      <c r="C1089" s="157" t="s">
        <v>4178</v>
      </c>
      <c r="D1089" s="157" t="s">
        <v>3463</v>
      </c>
      <c r="E1089" s="157" t="s">
        <v>7247</v>
      </c>
      <c r="F1089" s="156">
        <v>45447</v>
      </c>
      <c r="G1089" s="156">
        <v>45444</v>
      </c>
      <c r="H1089" s="158">
        <v>25000</v>
      </c>
      <c r="I1089" s="158">
        <v>42000</v>
      </c>
      <c r="J1089" s="157" t="s">
        <v>4557</v>
      </c>
      <c r="K1089" s="157" t="s">
        <v>5901</v>
      </c>
    </row>
    <row r="1090" spans="1:11" ht="65.25" customHeight="1">
      <c r="A1090" s="152">
        <v>1089</v>
      </c>
      <c r="B1090" s="153">
        <v>45432</v>
      </c>
      <c r="C1090" s="154" t="s">
        <v>4178</v>
      </c>
      <c r="D1090" s="154" t="s">
        <v>5995</v>
      </c>
      <c r="E1090" s="154" t="s">
        <v>6131</v>
      </c>
      <c r="F1090" s="153">
        <v>45447</v>
      </c>
      <c r="G1090" s="153">
        <v>45443</v>
      </c>
      <c r="H1090" s="155">
        <v>200000</v>
      </c>
      <c r="I1090" s="155">
        <v>350000</v>
      </c>
      <c r="J1090" s="154" t="s">
        <v>4557</v>
      </c>
      <c r="K1090" s="154" t="s">
        <v>5901</v>
      </c>
    </row>
    <row r="1091" spans="1:11" ht="65.25" customHeight="1">
      <c r="A1091" s="152">
        <v>1090</v>
      </c>
      <c r="B1091" s="156">
        <v>45432</v>
      </c>
      <c r="C1091" s="157" t="s">
        <v>194</v>
      </c>
      <c r="D1091" s="157" t="s">
        <v>229</v>
      </c>
      <c r="E1091" s="157" t="s">
        <v>7248</v>
      </c>
      <c r="F1091" s="156">
        <v>45447</v>
      </c>
      <c r="G1091" s="156">
        <v>45442</v>
      </c>
      <c r="H1091" s="158">
        <v>77000</v>
      </c>
      <c r="I1091" s="158">
        <v>80000</v>
      </c>
      <c r="J1091" s="157" t="s">
        <v>5917</v>
      </c>
      <c r="K1091" s="157" t="s">
        <v>5901</v>
      </c>
    </row>
    <row r="1092" spans="1:11" ht="65.25" customHeight="1">
      <c r="A1092" s="152">
        <v>1091</v>
      </c>
      <c r="B1092" s="153">
        <v>45432</v>
      </c>
      <c r="C1092" s="154" t="s">
        <v>3975</v>
      </c>
      <c r="D1092" s="154" t="s">
        <v>630</v>
      </c>
      <c r="E1092" s="154" t="s">
        <v>431</v>
      </c>
      <c r="F1092" s="153">
        <v>45447</v>
      </c>
      <c r="G1092" s="153">
        <v>45474</v>
      </c>
      <c r="H1092" s="155">
        <v>50000</v>
      </c>
      <c r="I1092" s="155">
        <v>65000</v>
      </c>
      <c r="J1092" s="154" t="s">
        <v>5955</v>
      </c>
      <c r="K1092" s="154" t="s">
        <v>5901</v>
      </c>
    </row>
    <row r="1093" spans="1:11" ht="65.25" customHeight="1">
      <c r="A1093" s="152">
        <v>1092</v>
      </c>
      <c r="B1093" s="156">
        <v>45433</v>
      </c>
      <c r="C1093" s="157" t="s">
        <v>3418</v>
      </c>
      <c r="D1093" s="157" t="s">
        <v>879</v>
      </c>
      <c r="E1093" s="157" t="s">
        <v>1533</v>
      </c>
      <c r="F1093" s="156">
        <v>45448</v>
      </c>
      <c r="G1093" s="156">
        <v>45108</v>
      </c>
      <c r="H1093" s="158">
        <v>25000</v>
      </c>
      <c r="I1093" s="158">
        <v>36000</v>
      </c>
      <c r="J1093" s="157" t="s">
        <v>5900</v>
      </c>
      <c r="K1093" s="157" t="s">
        <v>5901</v>
      </c>
    </row>
    <row r="1094" spans="1:11" ht="65.25" customHeight="1">
      <c r="A1094" s="152">
        <v>1093</v>
      </c>
      <c r="B1094" s="153">
        <v>45433</v>
      </c>
      <c r="C1094" s="154" t="s">
        <v>1198</v>
      </c>
      <c r="D1094" s="154" t="s">
        <v>5466</v>
      </c>
      <c r="E1094" s="154" t="s">
        <v>7249</v>
      </c>
      <c r="F1094" s="153">
        <v>45448</v>
      </c>
      <c r="G1094" s="153">
        <v>45474</v>
      </c>
      <c r="H1094" s="155">
        <v>25000</v>
      </c>
      <c r="I1094" s="155">
        <v>35000</v>
      </c>
      <c r="J1094" s="154" t="s">
        <v>5902</v>
      </c>
      <c r="K1094" s="154" t="s">
        <v>5901</v>
      </c>
    </row>
    <row r="1095" spans="1:11" ht="65.25" customHeight="1">
      <c r="A1095" s="152">
        <v>1094</v>
      </c>
      <c r="B1095" s="156">
        <v>45433</v>
      </c>
      <c r="C1095" s="157" t="s">
        <v>1198</v>
      </c>
      <c r="D1095" s="157" t="s">
        <v>4623</v>
      </c>
      <c r="E1095" s="157" t="s">
        <v>687</v>
      </c>
      <c r="F1095" s="156">
        <v>45448</v>
      </c>
      <c r="G1095" s="156">
        <v>45474</v>
      </c>
      <c r="H1095" s="158">
        <v>90000</v>
      </c>
      <c r="I1095" s="158">
        <v>110000</v>
      </c>
      <c r="J1095" s="157" t="s">
        <v>5902</v>
      </c>
      <c r="K1095" s="157" t="s">
        <v>5901</v>
      </c>
    </row>
    <row r="1096" spans="1:11" ht="65.25" customHeight="1">
      <c r="A1096" s="152">
        <v>1095</v>
      </c>
      <c r="B1096" s="153">
        <v>45433</v>
      </c>
      <c r="C1096" s="154" t="s">
        <v>1198</v>
      </c>
      <c r="D1096" s="154" t="s">
        <v>5119</v>
      </c>
      <c r="E1096" s="154" t="s">
        <v>5857</v>
      </c>
      <c r="F1096" s="153">
        <v>45448</v>
      </c>
      <c r="G1096" s="153">
        <v>45474</v>
      </c>
      <c r="H1096" s="155">
        <v>45000</v>
      </c>
      <c r="I1096" s="155">
        <v>55000</v>
      </c>
      <c r="J1096" s="154" t="s">
        <v>5902</v>
      </c>
      <c r="K1096" s="154" t="s">
        <v>5901</v>
      </c>
    </row>
    <row r="1097" spans="1:11" ht="65.25" customHeight="1">
      <c r="A1097" s="152">
        <v>1096</v>
      </c>
      <c r="B1097" s="156">
        <v>45433</v>
      </c>
      <c r="C1097" s="157" t="s">
        <v>1198</v>
      </c>
      <c r="D1097" s="157" t="s">
        <v>35</v>
      </c>
      <c r="E1097" s="157" t="s">
        <v>4426</v>
      </c>
      <c r="F1097" s="156">
        <v>45448</v>
      </c>
      <c r="G1097" s="156">
        <v>45474</v>
      </c>
      <c r="H1097" s="158">
        <v>195000</v>
      </c>
      <c r="I1097" s="158">
        <v>210000</v>
      </c>
      <c r="J1097" s="157" t="s">
        <v>5902</v>
      </c>
      <c r="K1097" s="157" t="s">
        <v>5901</v>
      </c>
    </row>
    <row r="1098" spans="1:11" ht="65.25" customHeight="1">
      <c r="A1098" s="152">
        <v>1097</v>
      </c>
      <c r="B1098" s="153">
        <v>45433</v>
      </c>
      <c r="C1098" s="154" t="s">
        <v>1198</v>
      </c>
      <c r="D1098" s="154" t="s">
        <v>55</v>
      </c>
      <c r="E1098" s="154" t="s">
        <v>5260</v>
      </c>
      <c r="F1098" s="153">
        <v>45448</v>
      </c>
      <c r="G1098" s="153">
        <v>45474</v>
      </c>
      <c r="H1098" s="155">
        <v>25000</v>
      </c>
      <c r="I1098" s="155">
        <v>30000</v>
      </c>
      <c r="J1098" s="154" t="s">
        <v>5902</v>
      </c>
      <c r="K1098" s="154" t="s">
        <v>5901</v>
      </c>
    </row>
    <row r="1099" spans="1:11" ht="65.25" customHeight="1">
      <c r="A1099" s="152">
        <v>1098</v>
      </c>
      <c r="B1099" s="156">
        <v>45433</v>
      </c>
      <c r="C1099" s="157" t="s">
        <v>231</v>
      </c>
      <c r="D1099" s="157" t="s">
        <v>7250</v>
      </c>
      <c r="E1099" s="157" t="s">
        <v>1859</v>
      </c>
      <c r="F1099" s="156">
        <v>45448</v>
      </c>
      <c r="G1099" s="156">
        <v>45448</v>
      </c>
      <c r="H1099" s="158">
        <v>50000</v>
      </c>
      <c r="I1099" s="158">
        <v>250000</v>
      </c>
      <c r="J1099" s="157" t="s">
        <v>5921</v>
      </c>
      <c r="K1099" s="157" t="s">
        <v>5901</v>
      </c>
    </row>
    <row r="1100" spans="1:11" ht="65.25" customHeight="1">
      <c r="A1100" s="152">
        <v>1099</v>
      </c>
      <c r="B1100" s="153">
        <v>45434</v>
      </c>
      <c r="C1100" s="154" t="s">
        <v>3771</v>
      </c>
      <c r="D1100" s="154" t="s">
        <v>3787</v>
      </c>
      <c r="E1100" s="154" t="s">
        <v>7251</v>
      </c>
      <c r="F1100" s="153">
        <v>45449</v>
      </c>
      <c r="G1100" s="153">
        <v>45444</v>
      </c>
      <c r="H1100" s="155">
        <v>1557408.45</v>
      </c>
      <c r="I1100" s="155">
        <v>1557408.45</v>
      </c>
      <c r="J1100" s="154" t="s">
        <v>5910</v>
      </c>
      <c r="K1100" s="154" t="s">
        <v>6006</v>
      </c>
    </row>
    <row r="1101" spans="1:11" ht="65.25" customHeight="1">
      <c r="A1101" s="152">
        <v>1100</v>
      </c>
      <c r="B1101" s="156">
        <v>45434</v>
      </c>
      <c r="C1101" s="157" t="s">
        <v>3771</v>
      </c>
      <c r="D1101" s="157" t="s">
        <v>7252</v>
      </c>
      <c r="E1101" s="157" t="s">
        <v>7251</v>
      </c>
      <c r="F1101" s="156">
        <v>45449</v>
      </c>
      <c r="G1101" s="156">
        <v>45444</v>
      </c>
      <c r="H1101" s="158">
        <v>1026629.57</v>
      </c>
      <c r="I1101" s="158">
        <v>1026629.57</v>
      </c>
      <c r="J1101" s="157" t="s">
        <v>5910</v>
      </c>
      <c r="K1101" s="157" t="s">
        <v>6006</v>
      </c>
    </row>
    <row r="1102" spans="1:11" ht="65.25" customHeight="1">
      <c r="A1102" s="152">
        <v>1101</v>
      </c>
      <c r="B1102" s="153">
        <v>45434</v>
      </c>
      <c r="C1102" s="154" t="s">
        <v>3771</v>
      </c>
      <c r="D1102" s="154" t="s">
        <v>7252</v>
      </c>
      <c r="E1102" s="154" t="s">
        <v>7253</v>
      </c>
      <c r="F1102" s="153">
        <v>45449</v>
      </c>
      <c r="G1102" s="153">
        <v>45444</v>
      </c>
      <c r="H1102" s="155">
        <v>965000</v>
      </c>
      <c r="I1102" s="155">
        <v>965000</v>
      </c>
      <c r="J1102" s="154" t="s">
        <v>5910</v>
      </c>
      <c r="K1102" s="154" t="s">
        <v>6006</v>
      </c>
    </row>
    <row r="1103" spans="1:11" ht="65.25" customHeight="1">
      <c r="A1103" s="152">
        <v>1102</v>
      </c>
      <c r="B1103" s="156">
        <v>45434</v>
      </c>
      <c r="C1103" s="157" t="s">
        <v>3771</v>
      </c>
      <c r="D1103" s="157" t="s">
        <v>6317</v>
      </c>
      <c r="E1103" s="157" t="s">
        <v>7254</v>
      </c>
      <c r="F1103" s="156">
        <v>45449</v>
      </c>
      <c r="G1103" s="156">
        <v>45170</v>
      </c>
      <c r="H1103" s="158">
        <v>151000</v>
      </c>
      <c r="I1103" s="158">
        <v>151000</v>
      </c>
      <c r="J1103" s="157" t="s">
        <v>5910</v>
      </c>
      <c r="K1103" s="157" t="s">
        <v>5901</v>
      </c>
    </row>
    <row r="1104" spans="1:11" ht="65.25" customHeight="1">
      <c r="A1104" s="152">
        <v>1103</v>
      </c>
      <c r="B1104" s="153">
        <v>45434</v>
      </c>
      <c r="C1104" s="154" t="s">
        <v>12</v>
      </c>
      <c r="D1104" s="154" t="s">
        <v>35</v>
      </c>
      <c r="E1104" s="154" t="s">
        <v>36</v>
      </c>
      <c r="F1104" s="153">
        <v>45449</v>
      </c>
      <c r="G1104" s="153">
        <v>45448</v>
      </c>
      <c r="H1104" s="155">
        <v>90000</v>
      </c>
      <c r="I1104" s="155">
        <v>130000</v>
      </c>
      <c r="J1104" s="154" t="s">
        <v>5902</v>
      </c>
      <c r="K1104" s="154" t="s">
        <v>5901</v>
      </c>
    </row>
    <row r="1105" spans="1:11" ht="65.25" customHeight="1">
      <c r="A1105" s="152">
        <v>1104</v>
      </c>
      <c r="B1105" s="156">
        <v>45434</v>
      </c>
      <c r="C1105" s="157" t="s">
        <v>12</v>
      </c>
      <c r="D1105" s="157" t="s">
        <v>5119</v>
      </c>
      <c r="E1105" s="157" t="s">
        <v>6359</v>
      </c>
      <c r="F1105" s="156">
        <v>45449</v>
      </c>
      <c r="G1105" s="156">
        <v>45448</v>
      </c>
      <c r="H1105" s="158">
        <v>35000</v>
      </c>
      <c r="I1105" s="158">
        <v>50000</v>
      </c>
      <c r="J1105" s="157" t="s">
        <v>5902</v>
      </c>
      <c r="K1105" s="157" t="s">
        <v>5901</v>
      </c>
    </row>
    <row r="1106" spans="1:11" ht="65.25" customHeight="1">
      <c r="A1106" s="152">
        <v>1105</v>
      </c>
      <c r="B1106" s="153">
        <v>45434</v>
      </c>
      <c r="C1106" s="154" t="s">
        <v>12</v>
      </c>
      <c r="D1106" s="154" t="s">
        <v>55</v>
      </c>
      <c r="E1106" s="154" t="s">
        <v>56</v>
      </c>
      <c r="F1106" s="153">
        <v>45449</v>
      </c>
      <c r="G1106" s="153">
        <v>45448</v>
      </c>
      <c r="H1106" s="155">
        <v>25000</v>
      </c>
      <c r="I1106" s="155">
        <v>40000</v>
      </c>
      <c r="J1106" s="154" t="s">
        <v>5902</v>
      </c>
      <c r="K1106" s="154" t="s">
        <v>5901</v>
      </c>
    </row>
    <row r="1107" spans="1:11" ht="65.25" customHeight="1">
      <c r="A1107" s="152">
        <v>1106</v>
      </c>
      <c r="B1107" s="156">
        <v>45434</v>
      </c>
      <c r="C1107" s="157" t="s">
        <v>2635</v>
      </c>
      <c r="D1107" s="157" t="s">
        <v>7255</v>
      </c>
      <c r="E1107" s="157" t="s">
        <v>468</v>
      </c>
      <c r="F1107" s="156">
        <v>45449</v>
      </c>
      <c r="G1107" s="156">
        <v>45373</v>
      </c>
      <c r="H1107" s="158">
        <v>150000</v>
      </c>
      <c r="I1107" s="158">
        <v>175000</v>
      </c>
      <c r="J1107" s="157" t="s">
        <v>4557</v>
      </c>
      <c r="K1107" s="157" t="s">
        <v>5901</v>
      </c>
    </row>
    <row r="1108" spans="1:11" ht="65.25" customHeight="1">
      <c r="A1108" s="152">
        <v>1107</v>
      </c>
      <c r="B1108" s="153">
        <v>45434</v>
      </c>
      <c r="C1108" s="154" t="s">
        <v>2635</v>
      </c>
      <c r="D1108" s="154" t="s">
        <v>7256</v>
      </c>
      <c r="E1108" s="154" t="s">
        <v>468</v>
      </c>
      <c r="F1108" s="153">
        <v>45449</v>
      </c>
      <c r="G1108" s="153">
        <v>45373</v>
      </c>
      <c r="H1108" s="155">
        <v>100000</v>
      </c>
      <c r="I1108" s="155">
        <v>150000</v>
      </c>
      <c r="J1108" s="154" t="s">
        <v>4557</v>
      </c>
      <c r="K1108" s="154" t="s">
        <v>5901</v>
      </c>
    </row>
    <row r="1109" spans="1:11" ht="65.25" customHeight="1">
      <c r="A1109" s="152">
        <v>1108</v>
      </c>
      <c r="B1109" s="156">
        <v>45434</v>
      </c>
      <c r="C1109" s="157" t="s">
        <v>2635</v>
      </c>
      <c r="D1109" s="157" t="s">
        <v>7257</v>
      </c>
      <c r="E1109" s="157" t="s">
        <v>468</v>
      </c>
      <c r="F1109" s="156">
        <v>45449</v>
      </c>
      <c r="G1109" s="156">
        <v>45377</v>
      </c>
      <c r="H1109" s="158">
        <v>30000</v>
      </c>
      <c r="I1109" s="158">
        <v>50000</v>
      </c>
      <c r="J1109" s="157" t="s">
        <v>4557</v>
      </c>
      <c r="K1109" s="157" t="s">
        <v>5901</v>
      </c>
    </row>
    <row r="1110" spans="1:11" ht="65.25" customHeight="1">
      <c r="A1110" s="152">
        <v>1109</v>
      </c>
      <c r="B1110" s="153">
        <v>45434</v>
      </c>
      <c r="C1110" s="154" t="s">
        <v>2635</v>
      </c>
      <c r="D1110" s="154" t="s">
        <v>7258</v>
      </c>
      <c r="E1110" s="154" t="s">
        <v>468</v>
      </c>
      <c r="F1110" s="153">
        <v>45449</v>
      </c>
      <c r="G1110" s="153">
        <v>45377</v>
      </c>
      <c r="H1110" s="155">
        <v>75000</v>
      </c>
      <c r="I1110" s="155">
        <v>125000</v>
      </c>
      <c r="J1110" s="154" t="s">
        <v>4557</v>
      </c>
      <c r="K1110" s="154" t="s">
        <v>5901</v>
      </c>
    </row>
    <row r="1111" spans="1:11" ht="65.25" customHeight="1">
      <c r="A1111" s="152">
        <v>1110</v>
      </c>
      <c r="B1111" s="156">
        <v>45434</v>
      </c>
      <c r="C1111" s="157" t="s">
        <v>2635</v>
      </c>
      <c r="D1111" s="157" t="s">
        <v>7259</v>
      </c>
      <c r="E1111" s="157" t="s">
        <v>468</v>
      </c>
      <c r="F1111" s="156">
        <v>45449</v>
      </c>
      <c r="G1111" s="156">
        <v>45377</v>
      </c>
      <c r="H1111" s="158">
        <v>100000</v>
      </c>
      <c r="I1111" s="158">
        <v>125000</v>
      </c>
      <c r="J1111" s="157" t="s">
        <v>4557</v>
      </c>
      <c r="K1111" s="157" t="s">
        <v>5901</v>
      </c>
    </row>
    <row r="1112" spans="1:11" ht="65.25" customHeight="1">
      <c r="A1112" s="152">
        <v>1111</v>
      </c>
      <c r="B1112" s="153">
        <v>45434</v>
      </c>
      <c r="C1112" s="154" t="s">
        <v>2635</v>
      </c>
      <c r="D1112" s="154" t="s">
        <v>7260</v>
      </c>
      <c r="E1112" s="154" t="s">
        <v>468</v>
      </c>
      <c r="F1112" s="153">
        <v>45449</v>
      </c>
      <c r="G1112" s="153">
        <v>45377</v>
      </c>
      <c r="H1112" s="155">
        <v>50000</v>
      </c>
      <c r="I1112" s="155">
        <v>75000</v>
      </c>
      <c r="J1112" s="154" t="s">
        <v>4557</v>
      </c>
      <c r="K1112" s="154" t="s">
        <v>5901</v>
      </c>
    </row>
    <row r="1113" spans="1:11" ht="65.25" customHeight="1">
      <c r="A1113" s="152">
        <v>1112</v>
      </c>
      <c r="B1113" s="156">
        <v>45434</v>
      </c>
      <c r="C1113" s="157" t="s">
        <v>2635</v>
      </c>
      <c r="D1113" s="157" t="s">
        <v>3495</v>
      </c>
      <c r="E1113" s="157" t="s">
        <v>6346</v>
      </c>
      <c r="F1113" s="156">
        <v>45449</v>
      </c>
      <c r="G1113" s="156">
        <v>45372</v>
      </c>
      <c r="H1113" s="158">
        <v>145000</v>
      </c>
      <c r="I1113" s="158">
        <v>175000</v>
      </c>
      <c r="J1113" s="157" t="s">
        <v>4557</v>
      </c>
      <c r="K1113" s="157" t="s">
        <v>5901</v>
      </c>
    </row>
    <row r="1114" spans="1:11" ht="65.25" customHeight="1">
      <c r="A1114" s="152">
        <v>1113</v>
      </c>
      <c r="B1114" s="153">
        <v>45434</v>
      </c>
      <c r="C1114" s="154" t="s">
        <v>243</v>
      </c>
      <c r="D1114" s="154" t="s">
        <v>5999</v>
      </c>
      <c r="E1114" s="154" t="s">
        <v>7261</v>
      </c>
      <c r="F1114" s="153">
        <v>45449</v>
      </c>
      <c r="G1114" s="153">
        <v>45495</v>
      </c>
      <c r="H1114" s="155">
        <v>525000</v>
      </c>
      <c r="I1114" s="155">
        <v>575000</v>
      </c>
      <c r="J1114" s="154" t="s">
        <v>5910</v>
      </c>
      <c r="K1114" s="154" t="s">
        <v>5901</v>
      </c>
    </row>
    <row r="1115" spans="1:11" ht="65.25" customHeight="1">
      <c r="A1115" s="152">
        <v>1114</v>
      </c>
      <c r="B1115" s="156">
        <v>45435</v>
      </c>
      <c r="C1115" s="157" t="s">
        <v>1031</v>
      </c>
      <c r="D1115" s="157" t="s">
        <v>7262</v>
      </c>
      <c r="E1115" s="157" t="s">
        <v>5372</v>
      </c>
      <c r="F1115" s="156">
        <v>45450</v>
      </c>
      <c r="G1115" s="156">
        <v>45474</v>
      </c>
      <c r="H1115" s="158">
        <v>250000</v>
      </c>
      <c r="I1115" s="158">
        <v>290000</v>
      </c>
      <c r="J1115" s="157" t="s">
        <v>5935</v>
      </c>
      <c r="K1115" s="157" t="s">
        <v>5901</v>
      </c>
    </row>
    <row r="1116" spans="1:11" ht="65.25" customHeight="1">
      <c r="A1116" s="152">
        <v>1115</v>
      </c>
      <c r="B1116" s="153">
        <v>45435</v>
      </c>
      <c r="C1116" s="154" t="s">
        <v>4038</v>
      </c>
      <c r="D1116" s="154" t="s">
        <v>1511</v>
      </c>
      <c r="E1116" s="154" t="s">
        <v>6438</v>
      </c>
      <c r="F1116" s="153">
        <v>45450</v>
      </c>
      <c r="G1116" s="153">
        <v>45453</v>
      </c>
      <c r="H1116" s="155">
        <v>57835</v>
      </c>
      <c r="I1116" s="155">
        <v>57835</v>
      </c>
      <c r="J1116" s="154" t="s">
        <v>5910</v>
      </c>
      <c r="K1116" s="154" t="s">
        <v>5901</v>
      </c>
    </row>
    <row r="1117" spans="1:11" ht="65.25" customHeight="1">
      <c r="A1117" s="152">
        <v>1116</v>
      </c>
      <c r="B1117" s="156">
        <v>45435</v>
      </c>
      <c r="C1117" s="157" t="s">
        <v>4038</v>
      </c>
      <c r="D1117" s="157" t="s">
        <v>2531</v>
      </c>
      <c r="E1117" s="157" t="s">
        <v>4139</v>
      </c>
      <c r="F1117" s="156">
        <v>45450</v>
      </c>
      <c r="G1117" s="156">
        <v>45453</v>
      </c>
      <c r="H1117" s="158">
        <v>80015</v>
      </c>
      <c r="I1117" s="158">
        <v>80015</v>
      </c>
      <c r="J1117" s="157" t="s">
        <v>5921</v>
      </c>
      <c r="K1117" s="157" t="s">
        <v>5901</v>
      </c>
    </row>
    <row r="1118" spans="1:11" ht="65.25" customHeight="1">
      <c r="A1118" s="152">
        <v>1117</v>
      </c>
      <c r="B1118" s="153">
        <v>45435</v>
      </c>
      <c r="C1118" s="154" t="s">
        <v>2703</v>
      </c>
      <c r="D1118" s="154" t="s">
        <v>7263</v>
      </c>
      <c r="E1118" s="154" t="s">
        <v>7264</v>
      </c>
      <c r="F1118" s="153">
        <v>45450</v>
      </c>
      <c r="G1118" s="153">
        <v>45432</v>
      </c>
      <c r="H1118" s="155">
        <v>40350</v>
      </c>
      <c r="I1118" s="155">
        <v>40350</v>
      </c>
      <c r="J1118" s="154" t="s">
        <v>5900</v>
      </c>
      <c r="K1118" s="154" t="s">
        <v>5901</v>
      </c>
    </row>
    <row r="1119" spans="1:11" ht="65.25" customHeight="1">
      <c r="A1119" s="152">
        <v>1118</v>
      </c>
      <c r="B1119" s="156">
        <v>45435</v>
      </c>
      <c r="C1119" s="157" t="s">
        <v>1276</v>
      </c>
      <c r="D1119" s="157" t="s">
        <v>1323</v>
      </c>
      <c r="E1119" s="157" t="s">
        <v>7238</v>
      </c>
      <c r="F1119" s="156">
        <v>45450</v>
      </c>
      <c r="G1119" s="156">
        <v>45453</v>
      </c>
      <c r="H1119" s="158">
        <v>25000</v>
      </c>
      <c r="I1119" s="158">
        <v>80000</v>
      </c>
      <c r="J1119" s="157" t="s">
        <v>4557</v>
      </c>
      <c r="K1119" s="157" t="s">
        <v>5901</v>
      </c>
    </row>
    <row r="1120" spans="1:11" ht="65.25" customHeight="1">
      <c r="A1120" s="152">
        <v>1119</v>
      </c>
      <c r="B1120" s="153">
        <v>45435</v>
      </c>
      <c r="C1120" s="154" t="s">
        <v>1276</v>
      </c>
      <c r="D1120" s="154" t="s">
        <v>7265</v>
      </c>
      <c r="E1120" s="154" t="s">
        <v>7238</v>
      </c>
      <c r="F1120" s="153">
        <v>45450</v>
      </c>
      <c r="G1120" s="153">
        <v>45453</v>
      </c>
      <c r="H1120" s="155">
        <v>67000</v>
      </c>
      <c r="I1120" s="155">
        <v>100000</v>
      </c>
      <c r="J1120" s="154" t="s">
        <v>4557</v>
      </c>
      <c r="K1120" s="154" t="s">
        <v>5901</v>
      </c>
    </row>
    <row r="1121" spans="1:11" ht="65.25" customHeight="1">
      <c r="A1121" s="152">
        <v>1120</v>
      </c>
      <c r="B1121" s="156">
        <v>45435</v>
      </c>
      <c r="C1121" s="157" t="s">
        <v>1276</v>
      </c>
      <c r="D1121" s="157" t="s">
        <v>5141</v>
      </c>
      <c r="E1121" s="157" t="s">
        <v>7238</v>
      </c>
      <c r="F1121" s="156">
        <v>45450</v>
      </c>
      <c r="G1121" s="156">
        <v>45505</v>
      </c>
      <c r="H1121" s="158">
        <v>25000</v>
      </c>
      <c r="I1121" s="158">
        <v>50000</v>
      </c>
      <c r="J1121" s="157" t="s">
        <v>4557</v>
      </c>
      <c r="K1121" s="157" t="s">
        <v>5901</v>
      </c>
    </row>
    <row r="1122" spans="1:11" ht="65.25" customHeight="1">
      <c r="A1122" s="152">
        <v>1121</v>
      </c>
      <c r="B1122" s="153">
        <v>45435</v>
      </c>
      <c r="C1122" s="154" t="s">
        <v>1276</v>
      </c>
      <c r="D1122" s="154" t="s">
        <v>7266</v>
      </c>
      <c r="E1122" s="154" t="s">
        <v>4429</v>
      </c>
      <c r="F1122" s="153">
        <v>45450</v>
      </c>
      <c r="G1122" s="153">
        <v>45474</v>
      </c>
      <c r="H1122" s="155">
        <v>25000</v>
      </c>
      <c r="I1122" s="155">
        <v>36000</v>
      </c>
      <c r="J1122" s="154" t="s">
        <v>5902</v>
      </c>
      <c r="K1122" s="154" t="s">
        <v>5901</v>
      </c>
    </row>
    <row r="1123" spans="1:11" ht="65.25" customHeight="1">
      <c r="A1123" s="152">
        <v>1122</v>
      </c>
      <c r="B1123" s="156">
        <v>45435</v>
      </c>
      <c r="C1123" s="157" t="s">
        <v>2703</v>
      </c>
      <c r="D1123" s="157" t="s">
        <v>1221</v>
      </c>
      <c r="E1123" s="157" t="s">
        <v>7267</v>
      </c>
      <c r="F1123" s="156">
        <v>45450</v>
      </c>
      <c r="G1123" s="156">
        <v>45505</v>
      </c>
      <c r="H1123" s="158">
        <v>175000</v>
      </c>
      <c r="I1123" s="158">
        <v>175000</v>
      </c>
      <c r="J1123" s="157" t="s">
        <v>4557</v>
      </c>
      <c r="K1123" s="157" t="s">
        <v>5901</v>
      </c>
    </row>
    <row r="1124" spans="1:11" ht="65.25" customHeight="1">
      <c r="A1124" s="152">
        <v>1123</v>
      </c>
      <c r="B1124" s="153">
        <v>45435</v>
      </c>
      <c r="C1124" s="154" t="s">
        <v>1276</v>
      </c>
      <c r="D1124" s="154" t="s">
        <v>1784</v>
      </c>
      <c r="E1124" s="154" t="s">
        <v>4429</v>
      </c>
      <c r="F1124" s="153">
        <v>45450</v>
      </c>
      <c r="G1124" s="153">
        <v>45453</v>
      </c>
      <c r="H1124" s="155">
        <v>60000</v>
      </c>
      <c r="I1124" s="155">
        <v>180000</v>
      </c>
      <c r="J1124" s="154" t="s">
        <v>5902</v>
      </c>
      <c r="K1124" s="154" t="s">
        <v>5901</v>
      </c>
    </row>
    <row r="1125" spans="1:11" ht="65.25" customHeight="1">
      <c r="A1125" s="152">
        <v>1124</v>
      </c>
      <c r="B1125" s="156">
        <v>45435</v>
      </c>
      <c r="C1125" s="157" t="s">
        <v>1890</v>
      </c>
      <c r="D1125" s="157" t="s">
        <v>7268</v>
      </c>
      <c r="E1125" s="157" t="s">
        <v>2214</v>
      </c>
      <c r="F1125" s="156">
        <v>45450</v>
      </c>
      <c r="G1125" s="156">
        <v>45453</v>
      </c>
      <c r="H1125" s="158">
        <v>90000</v>
      </c>
      <c r="I1125" s="158">
        <v>90000</v>
      </c>
      <c r="J1125" s="157" t="s">
        <v>4557</v>
      </c>
      <c r="K1125" s="157" t="s">
        <v>5901</v>
      </c>
    </row>
    <row r="1126" spans="1:11" ht="65.25" customHeight="1">
      <c r="A1126" s="152">
        <v>1125</v>
      </c>
      <c r="B1126" s="153">
        <v>45435</v>
      </c>
      <c r="C1126" s="154" t="s">
        <v>1890</v>
      </c>
      <c r="D1126" s="154" t="s">
        <v>7269</v>
      </c>
      <c r="E1126" s="154" t="s">
        <v>2214</v>
      </c>
      <c r="F1126" s="153">
        <v>45450</v>
      </c>
      <c r="G1126" s="153">
        <v>45453</v>
      </c>
      <c r="H1126" s="155">
        <v>90000</v>
      </c>
      <c r="I1126" s="155">
        <v>90000</v>
      </c>
      <c r="J1126" s="154" t="s">
        <v>4557</v>
      </c>
      <c r="K1126" s="154" t="s">
        <v>5901</v>
      </c>
    </row>
    <row r="1127" spans="1:11" ht="65.25" customHeight="1">
      <c r="A1127" s="152">
        <v>1126</v>
      </c>
      <c r="B1127" s="156">
        <v>45435</v>
      </c>
      <c r="C1127" s="157" t="s">
        <v>1890</v>
      </c>
      <c r="D1127" s="157" t="s">
        <v>7270</v>
      </c>
      <c r="E1127" s="157" t="s">
        <v>7271</v>
      </c>
      <c r="F1127" s="156">
        <v>45450</v>
      </c>
      <c r="G1127" s="156">
        <v>45453</v>
      </c>
      <c r="H1127" s="158">
        <v>90000</v>
      </c>
      <c r="I1127" s="158">
        <v>90000</v>
      </c>
      <c r="J1127" s="157" t="s">
        <v>4557</v>
      </c>
      <c r="K1127" s="157" t="s">
        <v>5901</v>
      </c>
    </row>
    <row r="1128" spans="1:11" ht="65.25" customHeight="1">
      <c r="A1128" s="152">
        <v>1127</v>
      </c>
      <c r="B1128" s="153">
        <v>45435</v>
      </c>
      <c r="C1128" s="154" t="s">
        <v>1890</v>
      </c>
      <c r="D1128" s="154" t="s">
        <v>2025</v>
      </c>
      <c r="E1128" s="154" t="s">
        <v>2214</v>
      </c>
      <c r="F1128" s="153">
        <v>45450</v>
      </c>
      <c r="G1128" s="153">
        <v>45453</v>
      </c>
      <c r="H1128" s="155">
        <v>90000</v>
      </c>
      <c r="I1128" s="155">
        <v>90000</v>
      </c>
      <c r="J1128" s="154" t="s">
        <v>4557</v>
      </c>
      <c r="K1128" s="154" t="s">
        <v>5901</v>
      </c>
    </row>
    <row r="1129" spans="1:11" ht="65.25" customHeight="1">
      <c r="A1129" s="152">
        <v>1128</v>
      </c>
      <c r="B1129" s="156">
        <v>45435</v>
      </c>
      <c r="C1129" s="157" t="s">
        <v>1890</v>
      </c>
      <c r="D1129" s="157" t="s">
        <v>6015</v>
      </c>
      <c r="E1129" s="157" t="s">
        <v>7272</v>
      </c>
      <c r="F1129" s="156">
        <v>45450</v>
      </c>
      <c r="G1129" s="156">
        <v>45453</v>
      </c>
      <c r="H1129" s="158">
        <v>30000</v>
      </c>
      <c r="I1129" s="158">
        <v>30000</v>
      </c>
      <c r="J1129" s="157" t="s">
        <v>5917</v>
      </c>
      <c r="K1129" s="157" t="s">
        <v>5901</v>
      </c>
    </row>
    <row r="1130" spans="1:11" ht="65.25" customHeight="1">
      <c r="A1130" s="152">
        <v>1129</v>
      </c>
      <c r="B1130" s="153">
        <v>45435</v>
      </c>
      <c r="C1130" s="154" t="s">
        <v>1890</v>
      </c>
      <c r="D1130" s="154" t="s">
        <v>7273</v>
      </c>
      <c r="E1130" s="154" t="s">
        <v>7274</v>
      </c>
      <c r="F1130" s="153">
        <v>45450</v>
      </c>
      <c r="G1130" s="153">
        <v>45453</v>
      </c>
      <c r="H1130" s="155">
        <v>25000</v>
      </c>
      <c r="I1130" s="155">
        <v>27000</v>
      </c>
      <c r="J1130" s="154" t="s">
        <v>5904</v>
      </c>
      <c r="K1130" s="154" t="s">
        <v>5901</v>
      </c>
    </row>
    <row r="1131" spans="1:11" ht="65.25" customHeight="1">
      <c r="A1131" s="152">
        <v>1130</v>
      </c>
      <c r="B1131" s="156">
        <v>45435</v>
      </c>
      <c r="C1131" s="157" t="s">
        <v>387</v>
      </c>
      <c r="D1131" s="157" t="s">
        <v>4388</v>
      </c>
      <c r="E1131" s="157" t="s">
        <v>7275</v>
      </c>
      <c r="F1131" s="156">
        <v>45453</v>
      </c>
      <c r="G1131" s="156">
        <v>45444</v>
      </c>
      <c r="H1131" s="158">
        <v>105000</v>
      </c>
      <c r="I1131" s="158">
        <v>230000</v>
      </c>
      <c r="J1131" s="157" t="s">
        <v>4557</v>
      </c>
      <c r="K1131" s="157" t="s">
        <v>5901</v>
      </c>
    </row>
    <row r="1132" spans="1:11" ht="65.25" customHeight="1">
      <c r="A1132" s="152">
        <v>1131</v>
      </c>
      <c r="B1132" s="153">
        <v>45436</v>
      </c>
      <c r="C1132" s="154" t="s">
        <v>2703</v>
      </c>
      <c r="D1132" s="154" t="s">
        <v>7276</v>
      </c>
      <c r="E1132" s="154" t="s">
        <v>7277</v>
      </c>
      <c r="F1132" s="153">
        <v>45453</v>
      </c>
      <c r="G1132" s="153">
        <v>45453</v>
      </c>
      <c r="H1132" s="155">
        <v>35000</v>
      </c>
      <c r="I1132" s="155">
        <v>35000</v>
      </c>
      <c r="J1132" s="154" t="s">
        <v>4557</v>
      </c>
      <c r="K1132" s="154" t="s">
        <v>5901</v>
      </c>
    </row>
    <row r="1133" spans="1:11" ht="65.25" customHeight="1">
      <c r="A1133" s="152">
        <v>1132</v>
      </c>
      <c r="B1133" s="156">
        <v>45436</v>
      </c>
      <c r="C1133" s="157" t="s">
        <v>3975</v>
      </c>
      <c r="D1133" s="157" t="s">
        <v>1361</v>
      </c>
      <c r="E1133" s="157" t="s">
        <v>6592</v>
      </c>
      <c r="F1133" s="156">
        <v>45453</v>
      </c>
      <c r="G1133" s="156">
        <v>45474</v>
      </c>
      <c r="H1133" s="158">
        <v>102000</v>
      </c>
      <c r="I1133" s="158">
        <v>161500</v>
      </c>
      <c r="J1133" s="157" t="s">
        <v>5910</v>
      </c>
      <c r="K1133" s="157" t="s">
        <v>5901</v>
      </c>
    </row>
    <row r="1134" spans="1:11" ht="65.25" customHeight="1">
      <c r="A1134" s="152">
        <v>1133</v>
      </c>
      <c r="B1134" s="153">
        <v>45436</v>
      </c>
      <c r="C1134" s="154" t="s">
        <v>2703</v>
      </c>
      <c r="D1134" s="154" t="s">
        <v>4509</v>
      </c>
      <c r="E1134" s="154" t="s">
        <v>6113</v>
      </c>
      <c r="F1134" s="153">
        <v>45453</v>
      </c>
      <c r="G1134" s="153">
        <v>45474</v>
      </c>
      <c r="H1134" s="155">
        <v>145000</v>
      </c>
      <c r="I1134" s="155">
        <v>145000</v>
      </c>
      <c r="J1134" s="154" t="s">
        <v>5910</v>
      </c>
      <c r="K1134" s="154" t="s">
        <v>5901</v>
      </c>
    </row>
    <row r="1135" spans="1:11" ht="65.25" customHeight="1">
      <c r="A1135" s="152">
        <v>1134</v>
      </c>
      <c r="B1135" s="156">
        <v>45436</v>
      </c>
      <c r="C1135" s="157" t="s">
        <v>3933</v>
      </c>
      <c r="D1135" s="157" t="s">
        <v>366</v>
      </c>
      <c r="E1135" s="157" t="s">
        <v>7278</v>
      </c>
      <c r="F1135" s="156">
        <v>45453</v>
      </c>
      <c r="G1135" s="156">
        <v>45474</v>
      </c>
      <c r="H1135" s="158">
        <v>25000</v>
      </c>
      <c r="I1135" s="158">
        <v>50000</v>
      </c>
      <c r="J1135" s="157" t="s">
        <v>5910</v>
      </c>
      <c r="K1135" s="157" t="s">
        <v>5901</v>
      </c>
    </row>
    <row r="1136" spans="1:11" ht="65.25" customHeight="1">
      <c r="A1136" s="152">
        <v>1135</v>
      </c>
      <c r="B1136" s="153">
        <v>45436</v>
      </c>
      <c r="C1136" s="154" t="s">
        <v>2703</v>
      </c>
      <c r="D1136" s="154" t="s">
        <v>182</v>
      </c>
      <c r="E1136" s="154" t="s">
        <v>6140</v>
      </c>
      <c r="F1136" s="153">
        <v>45453</v>
      </c>
      <c r="G1136" s="153">
        <v>45474</v>
      </c>
      <c r="H1136" s="155">
        <v>1280000</v>
      </c>
      <c r="I1136" s="155">
        <v>1280000</v>
      </c>
      <c r="J1136" s="154" t="s">
        <v>5910</v>
      </c>
      <c r="K1136" s="154" t="s">
        <v>5901</v>
      </c>
    </row>
    <row r="1137" spans="1:11" ht="65.25" customHeight="1">
      <c r="A1137" s="152">
        <v>1136</v>
      </c>
      <c r="B1137" s="156">
        <v>45436</v>
      </c>
      <c r="C1137" s="157" t="s">
        <v>2703</v>
      </c>
      <c r="D1137" s="157" t="s">
        <v>2824</v>
      </c>
      <c r="E1137" s="157" t="s">
        <v>6141</v>
      </c>
      <c r="F1137" s="156">
        <v>45453</v>
      </c>
      <c r="G1137" s="156">
        <v>45474</v>
      </c>
      <c r="H1137" s="158">
        <v>75000</v>
      </c>
      <c r="I1137" s="158">
        <v>75000</v>
      </c>
      <c r="J1137" s="157" t="s">
        <v>5910</v>
      </c>
      <c r="K1137" s="157" t="s">
        <v>5901</v>
      </c>
    </row>
    <row r="1138" spans="1:11" ht="65.25" customHeight="1">
      <c r="A1138" s="152">
        <v>1137</v>
      </c>
      <c r="B1138" s="153">
        <v>45436</v>
      </c>
      <c r="C1138" s="154" t="s">
        <v>2703</v>
      </c>
      <c r="D1138" s="154" t="s">
        <v>4703</v>
      </c>
      <c r="E1138" s="154" t="s">
        <v>6158</v>
      </c>
      <c r="F1138" s="153">
        <v>45453</v>
      </c>
      <c r="G1138" s="153">
        <v>45474</v>
      </c>
      <c r="H1138" s="155">
        <v>200000</v>
      </c>
      <c r="I1138" s="155">
        <v>200000</v>
      </c>
      <c r="J1138" s="154" t="s">
        <v>5910</v>
      </c>
      <c r="K1138" s="154" t="s">
        <v>5901</v>
      </c>
    </row>
    <row r="1139" spans="1:11" ht="65.25" customHeight="1">
      <c r="A1139" s="152">
        <v>1138</v>
      </c>
      <c r="B1139" s="156">
        <v>45436</v>
      </c>
      <c r="C1139" s="157" t="s">
        <v>2703</v>
      </c>
      <c r="D1139" s="157" t="s">
        <v>4505</v>
      </c>
      <c r="E1139" s="157" t="s">
        <v>6163</v>
      </c>
      <c r="F1139" s="156">
        <v>45453</v>
      </c>
      <c r="G1139" s="156">
        <v>45474</v>
      </c>
      <c r="H1139" s="158">
        <v>50000</v>
      </c>
      <c r="I1139" s="158">
        <v>50000</v>
      </c>
      <c r="J1139" s="157" t="s">
        <v>5910</v>
      </c>
      <c r="K1139" s="157" t="s">
        <v>5901</v>
      </c>
    </row>
    <row r="1140" spans="1:11" ht="65.25" customHeight="1">
      <c r="A1140" s="152">
        <v>1139</v>
      </c>
      <c r="B1140" s="153">
        <v>45436</v>
      </c>
      <c r="C1140" s="154" t="s">
        <v>2703</v>
      </c>
      <c r="D1140" s="154" t="s">
        <v>4505</v>
      </c>
      <c r="E1140" s="154" t="s">
        <v>6164</v>
      </c>
      <c r="F1140" s="153">
        <v>45453</v>
      </c>
      <c r="G1140" s="153">
        <v>45474</v>
      </c>
      <c r="H1140" s="155">
        <v>50000</v>
      </c>
      <c r="I1140" s="155">
        <v>50000</v>
      </c>
      <c r="J1140" s="154" t="s">
        <v>5910</v>
      </c>
      <c r="K1140" s="154" t="s">
        <v>5901</v>
      </c>
    </row>
    <row r="1141" spans="1:11" ht="65.25" customHeight="1">
      <c r="A1141" s="152">
        <v>1140</v>
      </c>
      <c r="B1141" s="156">
        <v>45440</v>
      </c>
      <c r="C1141" s="157" t="s">
        <v>2703</v>
      </c>
      <c r="D1141" s="157" t="s">
        <v>35</v>
      </c>
      <c r="E1141" s="157" t="s">
        <v>2789</v>
      </c>
      <c r="F1141" s="156">
        <v>45454</v>
      </c>
      <c r="G1141" s="156">
        <v>45474</v>
      </c>
      <c r="H1141" s="158">
        <v>2000000</v>
      </c>
      <c r="I1141" s="158">
        <v>2000000</v>
      </c>
      <c r="J1141" s="157" t="s">
        <v>5902</v>
      </c>
      <c r="K1141" s="157" t="s">
        <v>5901</v>
      </c>
    </row>
    <row r="1142" spans="1:11" ht="65.25" customHeight="1">
      <c r="A1142" s="152">
        <v>1141</v>
      </c>
      <c r="B1142" s="153">
        <v>45440</v>
      </c>
      <c r="C1142" s="154" t="s">
        <v>2703</v>
      </c>
      <c r="D1142" s="154" t="s">
        <v>5119</v>
      </c>
      <c r="E1142" s="154" t="s">
        <v>3005</v>
      </c>
      <c r="F1142" s="153">
        <v>45454</v>
      </c>
      <c r="G1142" s="153">
        <v>45474</v>
      </c>
      <c r="H1142" s="155">
        <v>520000</v>
      </c>
      <c r="I1142" s="155">
        <v>520000</v>
      </c>
      <c r="J1142" s="154" t="s">
        <v>5902</v>
      </c>
      <c r="K1142" s="154" t="s">
        <v>5901</v>
      </c>
    </row>
    <row r="1143" spans="1:11" ht="65.25" customHeight="1">
      <c r="A1143" s="152">
        <v>1142</v>
      </c>
      <c r="B1143" s="156">
        <v>45440</v>
      </c>
      <c r="C1143" s="157" t="s">
        <v>2703</v>
      </c>
      <c r="D1143" s="157" t="s">
        <v>4705</v>
      </c>
      <c r="E1143" s="157" t="s">
        <v>6158</v>
      </c>
      <c r="F1143" s="156">
        <v>45454</v>
      </c>
      <c r="G1143" s="156">
        <v>45474</v>
      </c>
      <c r="H1143" s="158">
        <v>200000</v>
      </c>
      <c r="I1143" s="158">
        <v>200000</v>
      </c>
      <c r="J1143" s="157" t="s">
        <v>5910</v>
      </c>
      <c r="K1143" s="157" t="s">
        <v>5901</v>
      </c>
    </row>
    <row r="1144" spans="1:11" ht="65.25" customHeight="1">
      <c r="A1144" s="152">
        <v>1143</v>
      </c>
      <c r="B1144" s="153">
        <v>45440</v>
      </c>
      <c r="C1144" s="154" t="s">
        <v>2703</v>
      </c>
      <c r="D1144" s="154" t="s">
        <v>55</v>
      </c>
      <c r="E1144" s="154" t="s">
        <v>2790</v>
      </c>
      <c r="F1144" s="153">
        <v>45454</v>
      </c>
      <c r="G1144" s="153">
        <v>45474</v>
      </c>
      <c r="H1144" s="155">
        <v>130000</v>
      </c>
      <c r="I1144" s="155">
        <v>130000</v>
      </c>
      <c r="J1144" s="154" t="s">
        <v>5902</v>
      </c>
      <c r="K1144" s="154" t="s">
        <v>5901</v>
      </c>
    </row>
    <row r="1145" spans="1:11" ht="65.25" customHeight="1">
      <c r="A1145" s="152">
        <v>1144</v>
      </c>
      <c r="B1145" s="156">
        <v>45440</v>
      </c>
      <c r="C1145" s="157" t="s">
        <v>2703</v>
      </c>
      <c r="D1145" s="157" t="s">
        <v>2871</v>
      </c>
      <c r="E1145" s="157" t="s">
        <v>2872</v>
      </c>
      <c r="F1145" s="156">
        <v>45454</v>
      </c>
      <c r="G1145" s="156">
        <v>45474</v>
      </c>
      <c r="H1145" s="158">
        <v>38994</v>
      </c>
      <c r="I1145" s="158">
        <v>38994</v>
      </c>
      <c r="J1145" s="157" t="s">
        <v>5910</v>
      </c>
      <c r="K1145" s="157" t="s">
        <v>5901</v>
      </c>
    </row>
    <row r="1146" spans="1:11" ht="65.25" customHeight="1">
      <c r="A1146" s="152">
        <v>1145</v>
      </c>
      <c r="B1146" s="153">
        <v>45440</v>
      </c>
      <c r="C1146" s="154" t="s">
        <v>4178</v>
      </c>
      <c r="D1146" s="154" t="s">
        <v>6415</v>
      </c>
      <c r="E1146" s="154" t="s">
        <v>5043</v>
      </c>
      <c r="F1146" s="153">
        <v>45454</v>
      </c>
      <c r="G1146" s="153">
        <v>45474</v>
      </c>
      <c r="H1146" s="155">
        <v>150000</v>
      </c>
      <c r="I1146" s="155">
        <v>250000</v>
      </c>
      <c r="J1146" s="154" t="s">
        <v>5910</v>
      </c>
      <c r="K1146" s="154" t="s">
        <v>5901</v>
      </c>
    </row>
    <row r="1147" spans="1:11" ht="65.25" customHeight="1">
      <c r="A1147" s="152">
        <v>1146</v>
      </c>
      <c r="B1147" s="156">
        <v>45440</v>
      </c>
      <c r="C1147" s="157" t="s">
        <v>2703</v>
      </c>
      <c r="D1147" s="157" t="s">
        <v>782</v>
      </c>
      <c r="E1147" s="157" t="s">
        <v>6140</v>
      </c>
      <c r="F1147" s="156">
        <v>45454</v>
      </c>
      <c r="G1147" s="156">
        <v>45474</v>
      </c>
      <c r="H1147" s="158">
        <v>1280000</v>
      </c>
      <c r="I1147" s="158">
        <v>1280000</v>
      </c>
      <c r="J1147" s="157" t="s">
        <v>5910</v>
      </c>
      <c r="K1147" s="157" t="s">
        <v>5901</v>
      </c>
    </row>
    <row r="1148" spans="1:11" ht="65.25" customHeight="1">
      <c r="A1148" s="152">
        <v>1147</v>
      </c>
      <c r="B1148" s="153">
        <v>45440</v>
      </c>
      <c r="C1148" s="154" t="s">
        <v>2703</v>
      </c>
      <c r="D1148" s="154" t="s">
        <v>1248</v>
      </c>
      <c r="E1148" s="154" t="s">
        <v>6140</v>
      </c>
      <c r="F1148" s="153">
        <v>45454</v>
      </c>
      <c r="G1148" s="153">
        <v>45474</v>
      </c>
      <c r="H1148" s="155">
        <v>1280000</v>
      </c>
      <c r="I1148" s="155">
        <v>1280000</v>
      </c>
      <c r="J1148" s="154" t="s">
        <v>5910</v>
      </c>
      <c r="K1148" s="154" t="s">
        <v>5901</v>
      </c>
    </row>
    <row r="1149" spans="1:11" ht="65.25" customHeight="1">
      <c r="A1149" s="152">
        <v>1148</v>
      </c>
      <c r="B1149" s="156">
        <v>45440</v>
      </c>
      <c r="C1149" s="157" t="s">
        <v>2703</v>
      </c>
      <c r="D1149" s="157" t="s">
        <v>6235</v>
      </c>
      <c r="E1149" s="157" t="s">
        <v>6140</v>
      </c>
      <c r="F1149" s="156">
        <v>45454</v>
      </c>
      <c r="G1149" s="156">
        <v>45474</v>
      </c>
      <c r="H1149" s="158">
        <v>1280000</v>
      </c>
      <c r="I1149" s="158">
        <v>1280000</v>
      </c>
      <c r="J1149" s="157" t="s">
        <v>5910</v>
      </c>
      <c r="K1149" s="157" t="s">
        <v>5901</v>
      </c>
    </row>
    <row r="1150" spans="1:11" ht="65.25" customHeight="1">
      <c r="A1150" s="152">
        <v>1149</v>
      </c>
      <c r="B1150" s="153">
        <v>45440</v>
      </c>
      <c r="C1150" s="154" t="s">
        <v>2703</v>
      </c>
      <c r="D1150" s="154" t="s">
        <v>6450</v>
      </c>
      <c r="E1150" s="154" t="s">
        <v>6140</v>
      </c>
      <c r="F1150" s="153">
        <v>45454</v>
      </c>
      <c r="G1150" s="153">
        <v>45474</v>
      </c>
      <c r="H1150" s="155">
        <v>1280000</v>
      </c>
      <c r="I1150" s="155">
        <v>1280000</v>
      </c>
      <c r="J1150" s="154" t="s">
        <v>5910</v>
      </c>
      <c r="K1150" s="154" t="s">
        <v>5901</v>
      </c>
    </row>
    <row r="1151" spans="1:11" ht="65.25" customHeight="1">
      <c r="A1151" s="152">
        <v>1150</v>
      </c>
      <c r="B1151" s="156">
        <v>45440</v>
      </c>
      <c r="C1151" s="157" t="s">
        <v>1400</v>
      </c>
      <c r="D1151" s="157" t="s">
        <v>31</v>
      </c>
      <c r="E1151" s="157" t="s">
        <v>7279</v>
      </c>
      <c r="F1151" s="156">
        <v>45454</v>
      </c>
      <c r="G1151" s="156">
        <v>45474</v>
      </c>
      <c r="H1151" s="158">
        <v>35000</v>
      </c>
      <c r="I1151" s="158">
        <v>35000</v>
      </c>
      <c r="J1151" s="157" t="s">
        <v>5906</v>
      </c>
      <c r="K1151" s="157" t="s">
        <v>5901</v>
      </c>
    </row>
    <row r="1152" spans="1:11" ht="65.25" customHeight="1">
      <c r="A1152" s="152">
        <v>1151</v>
      </c>
      <c r="B1152" s="153">
        <v>45440</v>
      </c>
      <c r="C1152" s="154" t="s">
        <v>1400</v>
      </c>
      <c r="D1152" s="154" t="s">
        <v>6174</v>
      </c>
      <c r="E1152" s="154" t="s">
        <v>7280</v>
      </c>
      <c r="F1152" s="153">
        <v>45454</v>
      </c>
      <c r="G1152" s="153">
        <v>45474</v>
      </c>
      <c r="H1152" s="155">
        <v>47600</v>
      </c>
      <c r="I1152" s="155">
        <v>47600</v>
      </c>
      <c r="J1152" s="154" t="s">
        <v>5910</v>
      </c>
      <c r="K1152" s="154" t="s">
        <v>5901</v>
      </c>
    </row>
    <row r="1153" spans="1:11" ht="65.25" customHeight="1">
      <c r="A1153" s="152">
        <v>1152</v>
      </c>
      <c r="B1153" s="156">
        <v>45440</v>
      </c>
      <c r="C1153" s="157" t="s">
        <v>2334</v>
      </c>
      <c r="D1153" s="157" t="s">
        <v>4935</v>
      </c>
      <c r="E1153" s="157" t="s">
        <v>7281</v>
      </c>
      <c r="F1153" s="156">
        <v>45454</v>
      </c>
      <c r="G1153" s="156">
        <v>45505</v>
      </c>
      <c r="H1153" s="158">
        <v>160000</v>
      </c>
      <c r="I1153" s="158">
        <v>190000</v>
      </c>
      <c r="J1153" s="157" t="s">
        <v>4557</v>
      </c>
      <c r="K1153" s="157" t="s">
        <v>5901</v>
      </c>
    </row>
    <row r="1154" spans="1:11" ht="65.25" customHeight="1">
      <c r="A1154" s="152">
        <v>1153</v>
      </c>
      <c r="B1154" s="153">
        <v>45440</v>
      </c>
      <c r="C1154" s="154" t="s">
        <v>1086</v>
      </c>
      <c r="D1154" s="154" t="s">
        <v>7282</v>
      </c>
      <c r="E1154" s="154" t="s">
        <v>7283</v>
      </c>
      <c r="F1154" s="153">
        <v>45454</v>
      </c>
      <c r="G1154" s="153">
        <v>45440</v>
      </c>
      <c r="H1154" s="155">
        <v>50000</v>
      </c>
      <c r="I1154" s="155">
        <v>150000</v>
      </c>
      <c r="J1154" s="154" t="s">
        <v>5906</v>
      </c>
      <c r="K1154" s="154" t="s">
        <v>5901</v>
      </c>
    </row>
    <row r="1155" spans="1:11" ht="65.25" customHeight="1">
      <c r="A1155" s="152">
        <v>1154</v>
      </c>
      <c r="B1155" s="156">
        <v>45440</v>
      </c>
      <c r="C1155" s="157" t="s">
        <v>243</v>
      </c>
      <c r="D1155" s="157" t="s">
        <v>164</v>
      </c>
      <c r="E1155" s="157" t="s">
        <v>463</v>
      </c>
      <c r="F1155" s="156">
        <v>45454</v>
      </c>
      <c r="G1155" s="156">
        <v>45565</v>
      </c>
      <c r="H1155" s="158">
        <v>25000</v>
      </c>
      <c r="I1155" s="158">
        <v>36950</v>
      </c>
      <c r="J1155" s="157" t="s">
        <v>5955</v>
      </c>
      <c r="K1155" s="157" t="s">
        <v>5901</v>
      </c>
    </row>
    <row r="1156" spans="1:11" ht="65.25" customHeight="1">
      <c r="A1156" s="152">
        <v>1155</v>
      </c>
      <c r="B1156" s="153">
        <v>45440</v>
      </c>
      <c r="C1156" s="154" t="s">
        <v>2703</v>
      </c>
      <c r="D1156" s="154" t="s">
        <v>6870</v>
      </c>
      <c r="E1156" s="154" t="s">
        <v>6871</v>
      </c>
      <c r="F1156" s="153">
        <v>45454</v>
      </c>
      <c r="G1156" s="153">
        <v>45474</v>
      </c>
      <c r="H1156" s="155">
        <v>83333</v>
      </c>
      <c r="I1156" s="155">
        <v>83333</v>
      </c>
      <c r="J1156" s="154" t="s">
        <v>5910</v>
      </c>
      <c r="K1156" s="154" t="s">
        <v>5901</v>
      </c>
    </row>
    <row r="1157" spans="1:11" ht="65.25" customHeight="1">
      <c r="A1157" s="152">
        <v>1156</v>
      </c>
      <c r="B1157" s="156">
        <v>45440</v>
      </c>
      <c r="C1157" s="157" t="s">
        <v>387</v>
      </c>
      <c r="D1157" s="157" t="s">
        <v>87</v>
      </c>
      <c r="E1157" s="157" t="s">
        <v>461</v>
      </c>
      <c r="F1157" s="156">
        <v>45454</v>
      </c>
      <c r="G1157" s="156">
        <v>45108</v>
      </c>
      <c r="H1157" s="158">
        <v>25000</v>
      </c>
      <c r="I1157" s="158">
        <v>45000</v>
      </c>
      <c r="J1157" s="157" t="s">
        <v>5900</v>
      </c>
      <c r="K1157" s="157" t="s">
        <v>5901</v>
      </c>
    </row>
    <row r="1158" spans="1:11" ht="65.25" customHeight="1">
      <c r="A1158" s="152">
        <v>1157</v>
      </c>
      <c r="B1158" s="153">
        <v>45440</v>
      </c>
      <c r="C1158" s="154" t="s">
        <v>2703</v>
      </c>
      <c r="D1158" s="154" t="s">
        <v>6872</v>
      </c>
      <c r="E1158" s="154" t="s">
        <v>6871</v>
      </c>
      <c r="F1158" s="153">
        <v>45454</v>
      </c>
      <c r="G1158" s="153">
        <v>45474</v>
      </c>
      <c r="H1158" s="155">
        <v>83333</v>
      </c>
      <c r="I1158" s="155">
        <v>83333</v>
      </c>
      <c r="J1158" s="154" t="s">
        <v>5910</v>
      </c>
      <c r="K1158" s="154" t="s">
        <v>5901</v>
      </c>
    </row>
    <row r="1159" spans="1:11" ht="65.25" customHeight="1">
      <c r="A1159" s="152">
        <v>1158</v>
      </c>
      <c r="B1159" s="156">
        <v>45440</v>
      </c>
      <c r="C1159" s="157" t="s">
        <v>2703</v>
      </c>
      <c r="D1159" s="157" t="s">
        <v>3999</v>
      </c>
      <c r="E1159" s="157" t="s">
        <v>6871</v>
      </c>
      <c r="F1159" s="156">
        <v>45454</v>
      </c>
      <c r="G1159" s="156">
        <v>45474</v>
      </c>
      <c r="H1159" s="158">
        <v>83333</v>
      </c>
      <c r="I1159" s="158">
        <v>83333</v>
      </c>
      <c r="J1159" s="157" t="s">
        <v>5910</v>
      </c>
      <c r="K1159" s="157" t="s">
        <v>5901</v>
      </c>
    </row>
    <row r="1160" spans="1:11" ht="65.25" customHeight="1">
      <c r="A1160" s="152">
        <v>1159</v>
      </c>
      <c r="B1160" s="153">
        <v>45440</v>
      </c>
      <c r="C1160" s="154" t="s">
        <v>2703</v>
      </c>
      <c r="D1160" s="154" t="s">
        <v>62</v>
      </c>
      <c r="E1160" s="154" t="s">
        <v>78</v>
      </c>
      <c r="F1160" s="153">
        <v>45454</v>
      </c>
      <c r="G1160" s="153">
        <v>45474</v>
      </c>
      <c r="H1160" s="155">
        <v>3223690</v>
      </c>
      <c r="I1160" s="155">
        <v>3223690</v>
      </c>
      <c r="J1160" s="154" t="s">
        <v>5910</v>
      </c>
      <c r="K1160" s="154" t="s">
        <v>5901</v>
      </c>
    </row>
    <row r="1161" spans="1:11" ht="65.25" customHeight="1">
      <c r="A1161" s="152">
        <v>1160</v>
      </c>
      <c r="B1161" s="156">
        <v>45440</v>
      </c>
      <c r="C1161" s="157" t="s">
        <v>2703</v>
      </c>
      <c r="D1161" s="157" t="s">
        <v>5686</v>
      </c>
      <c r="E1161" s="157" t="s">
        <v>7284</v>
      </c>
      <c r="F1161" s="156">
        <v>45454</v>
      </c>
      <c r="G1161" s="156">
        <v>45474</v>
      </c>
      <c r="H1161" s="158">
        <v>25000</v>
      </c>
      <c r="I1161" s="158">
        <v>25000</v>
      </c>
      <c r="J1161" s="157" t="s">
        <v>5910</v>
      </c>
      <c r="K1161" s="157" t="s">
        <v>5901</v>
      </c>
    </row>
    <row r="1162" spans="1:11" ht="65.25" customHeight="1">
      <c r="A1162" s="152">
        <v>1161</v>
      </c>
      <c r="B1162" s="153">
        <v>45440</v>
      </c>
      <c r="C1162" s="154" t="s">
        <v>2703</v>
      </c>
      <c r="D1162" s="154" t="s">
        <v>5688</v>
      </c>
      <c r="E1162" s="154" t="s">
        <v>7284</v>
      </c>
      <c r="F1162" s="153">
        <v>45454</v>
      </c>
      <c r="G1162" s="153">
        <v>45474</v>
      </c>
      <c r="H1162" s="155">
        <v>25000</v>
      </c>
      <c r="I1162" s="155">
        <v>25000</v>
      </c>
      <c r="J1162" s="154" t="s">
        <v>5910</v>
      </c>
      <c r="K1162" s="154" t="s">
        <v>5901</v>
      </c>
    </row>
    <row r="1163" spans="1:11" ht="65.25" customHeight="1">
      <c r="A1163" s="152">
        <v>1162</v>
      </c>
      <c r="B1163" s="156">
        <v>45441</v>
      </c>
      <c r="C1163" s="157" t="s">
        <v>1535</v>
      </c>
      <c r="D1163" s="157" t="s">
        <v>514</v>
      </c>
      <c r="E1163" s="157" t="s">
        <v>7285</v>
      </c>
      <c r="F1163" s="156">
        <v>45455</v>
      </c>
      <c r="G1163" s="156">
        <v>45474</v>
      </c>
      <c r="H1163" s="158">
        <v>55000</v>
      </c>
      <c r="I1163" s="158">
        <v>225000</v>
      </c>
      <c r="J1163" s="157" t="s">
        <v>4557</v>
      </c>
      <c r="K1163" s="157" t="s">
        <v>5901</v>
      </c>
    </row>
    <row r="1164" spans="1:11" ht="65.25" customHeight="1">
      <c r="A1164" s="152">
        <v>1163</v>
      </c>
      <c r="B1164" s="153">
        <v>45441</v>
      </c>
      <c r="C1164" s="154" t="s">
        <v>1535</v>
      </c>
      <c r="D1164" s="154" t="s">
        <v>6505</v>
      </c>
      <c r="E1164" s="154" t="s">
        <v>120</v>
      </c>
      <c r="F1164" s="153">
        <v>45455</v>
      </c>
      <c r="G1164" s="153">
        <v>45474</v>
      </c>
      <c r="H1164" s="155">
        <v>75000</v>
      </c>
      <c r="I1164" s="155">
        <v>145000</v>
      </c>
      <c r="J1164" s="154" t="s">
        <v>5910</v>
      </c>
      <c r="K1164" s="154" t="s">
        <v>5901</v>
      </c>
    </row>
    <row r="1165" spans="1:11" ht="65.25" customHeight="1">
      <c r="A1165" s="152">
        <v>1164</v>
      </c>
      <c r="B1165" s="156">
        <v>45441</v>
      </c>
      <c r="C1165" s="157" t="s">
        <v>2703</v>
      </c>
      <c r="D1165" s="157" t="s">
        <v>1221</v>
      </c>
      <c r="E1165" s="157" t="s">
        <v>7286</v>
      </c>
      <c r="F1165" s="156">
        <v>45455</v>
      </c>
      <c r="G1165" s="156">
        <v>45474</v>
      </c>
      <c r="H1165" s="158">
        <v>189000</v>
      </c>
      <c r="I1165" s="158">
        <v>189000</v>
      </c>
      <c r="J1165" s="157" t="s">
        <v>4557</v>
      </c>
      <c r="K1165" s="157" t="s">
        <v>5901</v>
      </c>
    </row>
    <row r="1166" spans="1:11" ht="65.25" customHeight="1">
      <c r="A1166" s="152">
        <v>1165</v>
      </c>
      <c r="B1166" s="153">
        <v>45441</v>
      </c>
      <c r="C1166" s="154" t="s">
        <v>500</v>
      </c>
      <c r="D1166" s="154" t="s">
        <v>503</v>
      </c>
      <c r="E1166" s="154" t="s">
        <v>6473</v>
      </c>
      <c r="F1166" s="153">
        <v>45455</v>
      </c>
      <c r="G1166" s="153">
        <v>45536</v>
      </c>
      <c r="H1166" s="155">
        <v>30000</v>
      </c>
      <c r="I1166" s="155">
        <v>110000</v>
      </c>
      <c r="J1166" s="154" t="s">
        <v>5910</v>
      </c>
      <c r="K1166" s="154" t="s">
        <v>5901</v>
      </c>
    </row>
    <row r="1167" spans="1:11" ht="65.25" customHeight="1">
      <c r="A1167" s="152">
        <v>1166</v>
      </c>
      <c r="B1167" s="156">
        <v>45441</v>
      </c>
      <c r="C1167" s="157" t="s">
        <v>500</v>
      </c>
      <c r="D1167" s="157" t="s">
        <v>6534</v>
      </c>
      <c r="E1167" s="157" t="s">
        <v>2800</v>
      </c>
      <c r="F1167" s="156">
        <v>45455</v>
      </c>
      <c r="G1167" s="156">
        <v>45460</v>
      </c>
      <c r="H1167" s="158">
        <v>30000</v>
      </c>
      <c r="I1167" s="158">
        <v>120000</v>
      </c>
      <c r="J1167" s="157" t="s">
        <v>4557</v>
      </c>
      <c r="K1167" s="157" t="s">
        <v>5901</v>
      </c>
    </row>
    <row r="1168" spans="1:11" ht="65.25" customHeight="1">
      <c r="A1168" s="152">
        <v>1167</v>
      </c>
      <c r="B1168" s="153">
        <v>45441</v>
      </c>
      <c r="C1168" s="154" t="s">
        <v>1400</v>
      </c>
      <c r="D1168" s="154" t="s">
        <v>1473</v>
      </c>
      <c r="E1168" s="154" t="s">
        <v>7287</v>
      </c>
      <c r="F1168" s="153">
        <v>45455</v>
      </c>
      <c r="G1168" s="153">
        <v>45446</v>
      </c>
      <c r="H1168" s="155">
        <v>125283</v>
      </c>
      <c r="I1168" s="155">
        <v>125283</v>
      </c>
      <c r="J1168" s="154" t="s">
        <v>4557</v>
      </c>
      <c r="K1168" s="154" t="s">
        <v>5901</v>
      </c>
    </row>
    <row r="1169" spans="1:11" ht="65.25" customHeight="1">
      <c r="A1169" s="152">
        <v>1168</v>
      </c>
      <c r="B1169" s="156">
        <v>45441</v>
      </c>
      <c r="C1169" s="157" t="s">
        <v>1400</v>
      </c>
      <c r="D1169" s="157" t="s">
        <v>2511</v>
      </c>
      <c r="E1169" s="157" t="s">
        <v>7288</v>
      </c>
      <c r="F1169" s="156">
        <v>45455</v>
      </c>
      <c r="G1169" s="156">
        <v>45446</v>
      </c>
      <c r="H1169" s="158">
        <v>68799.72</v>
      </c>
      <c r="I1169" s="158">
        <v>68799.72</v>
      </c>
      <c r="J1169" s="157" t="s">
        <v>4557</v>
      </c>
      <c r="K1169" s="157" t="s">
        <v>5901</v>
      </c>
    </row>
    <row r="1170" spans="1:11" ht="65.25" customHeight="1">
      <c r="A1170" s="152">
        <v>1169</v>
      </c>
      <c r="B1170" s="153">
        <v>45441</v>
      </c>
      <c r="C1170" s="154" t="s">
        <v>1400</v>
      </c>
      <c r="D1170" s="154" t="s">
        <v>3612</v>
      </c>
      <c r="E1170" s="154" t="s">
        <v>7289</v>
      </c>
      <c r="F1170" s="153">
        <v>45455</v>
      </c>
      <c r="G1170" s="153">
        <v>45446</v>
      </c>
      <c r="H1170" s="155">
        <v>67962.179999999993</v>
      </c>
      <c r="I1170" s="155">
        <v>67962.179999999993</v>
      </c>
      <c r="J1170" s="154" t="s">
        <v>4557</v>
      </c>
      <c r="K1170" s="154" t="s">
        <v>5901</v>
      </c>
    </row>
    <row r="1171" spans="1:11" ht="65.25" customHeight="1">
      <c r="A1171" s="152">
        <v>1170</v>
      </c>
      <c r="B1171" s="156">
        <v>45441</v>
      </c>
      <c r="C1171" s="157" t="s">
        <v>2334</v>
      </c>
      <c r="D1171" s="157" t="s">
        <v>3411</v>
      </c>
      <c r="E1171" s="157" t="s">
        <v>7290</v>
      </c>
      <c r="F1171" s="156">
        <v>45455</v>
      </c>
      <c r="G1171" s="156">
        <v>45141</v>
      </c>
      <c r="H1171" s="158">
        <v>130000</v>
      </c>
      <c r="I1171" s="158">
        <v>150000</v>
      </c>
      <c r="J1171" s="157" t="s">
        <v>5900</v>
      </c>
      <c r="K1171" s="157" t="s">
        <v>5901</v>
      </c>
    </row>
    <row r="1172" spans="1:11" ht="65.25" customHeight="1">
      <c r="A1172" s="152">
        <v>1171</v>
      </c>
      <c r="B1172" s="153">
        <v>45441</v>
      </c>
      <c r="C1172" s="154" t="s">
        <v>1400</v>
      </c>
      <c r="D1172" s="154" t="s">
        <v>6501</v>
      </c>
      <c r="E1172" s="154" t="s">
        <v>7291</v>
      </c>
      <c r="F1172" s="153">
        <v>45455</v>
      </c>
      <c r="G1172" s="153">
        <v>45488</v>
      </c>
      <c r="H1172" s="155">
        <v>28600</v>
      </c>
      <c r="I1172" s="155">
        <v>28600</v>
      </c>
      <c r="J1172" s="154" t="s">
        <v>5906</v>
      </c>
      <c r="K1172" s="154" t="s">
        <v>5901</v>
      </c>
    </row>
    <row r="1173" spans="1:11" ht="65.25" customHeight="1">
      <c r="A1173" s="152">
        <v>1172</v>
      </c>
      <c r="B1173" s="156">
        <v>45441</v>
      </c>
      <c r="C1173" s="157" t="s">
        <v>500</v>
      </c>
      <c r="D1173" s="157" t="s">
        <v>5141</v>
      </c>
      <c r="E1173" s="157" t="s">
        <v>7292</v>
      </c>
      <c r="F1173" s="156">
        <v>45455</v>
      </c>
      <c r="G1173" s="156">
        <v>45505</v>
      </c>
      <c r="H1173" s="158">
        <v>30000</v>
      </c>
      <c r="I1173" s="158">
        <v>220000</v>
      </c>
      <c r="J1173" s="157" t="s">
        <v>4557</v>
      </c>
      <c r="K1173" s="157" t="s">
        <v>5901</v>
      </c>
    </row>
    <row r="1174" spans="1:11" ht="65.25" customHeight="1">
      <c r="A1174" s="152">
        <v>1173</v>
      </c>
      <c r="B1174" s="153">
        <v>45441</v>
      </c>
      <c r="C1174" s="154" t="s">
        <v>4178</v>
      </c>
      <c r="D1174" s="154" t="s">
        <v>182</v>
      </c>
      <c r="E1174" s="154" t="s">
        <v>1082</v>
      </c>
      <c r="F1174" s="153">
        <v>45455</v>
      </c>
      <c r="G1174" s="153">
        <v>45453</v>
      </c>
      <c r="H1174" s="155">
        <v>25000000</v>
      </c>
      <c r="I1174" s="155">
        <v>26000000</v>
      </c>
      <c r="J1174" s="154" t="s">
        <v>4557</v>
      </c>
      <c r="K1174" s="154" t="s">
        <v>5901</v>
      </c>
    </row>
    <row r="1175" spans="1:11" ht="65.25" customHeight="1">
      <c r="A1175" s="152">
        <v>1174</v>
      </c>
      <c r="B1175" s="156">
        <v>45442</v>
      </c>
      <c r="C1175" s="157" t="s">
        <v>231</v>
      </c>
      <c r="D1175" s="157" t="s">
        <v>7293</v>
      </c>
      <c r="E1175" s="157" t="s">
        <v>7294</v>
      </c>
      <c r="F1175" s="156">
        <v>45456</v>
      </c>
      <c r="G1175" s="156">
        <v>45456</v>
      </c>
      <c r="H1175" s="158">
        <v>25000</v>
      </c>
      <c r="I1175" s="158">
        <v>120000</v>
      </c>
      <c r="J1175" s="157" t="s">
        <v>4557</v>
      </c>
      <c r="K1175" s="157" t="s">
        <v>5901</v>
      </c>
    </row>
    <row r="1176" spans="1:11" ht="65.25" customHeight="1">
      <c r="A1176" s="152">
        <v>1175</v>
      </c>
      <c r="B1176" s="153">
        <v>45442</v>
      </c>
      <c r="C1176" s="154" t="s">
        <v>3344</v>
      </c>
      <c r="D1176" s="154" t="s">
        <v>3214</v>
      </c>
      <c r="E1176" s="154" t="s">
        <v>7295</v>
      </c>
      <c r="F1176" s="153">
        <v>45456</v>
      </c>
      <c r="G1176" s="153">
        <v>45474</v>
      </c>
      <c r="H1176" s="155">
        <v>170172</v>
      </c>
      <c r="I1176" s="155">
        <v>170172</v>
      </c>
      <c r="J1176" s="154" t="s">
        <v>5910</v>
      </c>
      <c r="K1176" s="154" t="s">
        <v>5901</v>
      </c>
    </row>
    <row r="1177" spans="1:11" ht="65.25" customHeight="1">
      <c r="A1177" s="152">
        <v>1176</v>
      </c>
      <c r="B1177" s="156">
        <v>45442</v>
      </c>
      <c r="C1177" s="157" t="s">
        <v>3344</v>
      </c>
      <c r="D1177" s="157" t="s">
        <v>1357</v>
      </c>
      <c r="E1177" s="157" t="s">
        <v>6740</v>
      </c>
      <c r="F1177" s="156">
        <v>45456</v>
      </c>
      <c r="G1177" s="156">
        <v>45474</v>
      </c>
      <c r="H1177" s="158">
        <v>207270</v>
      </c>
      <c r="I1177" s="158">
        <v>207270</v>
      </c>
      <c r="J1177" s="157" t="s">
        <v>5917</v>
      </c>
      <c r="K1177" s="157" t="s">
        <v>5901</v>
      </c>
    </row>
    <row r="1178" spans="1:11" ht="65.25" customHeight="1">
      <c r="A1178" s="152">
        <v>1177</v>
      </c>
      <c r="B1178" s="153">
        <v>45442</v>
      </c>
      <c r="C1178" s="154" t="s">
        <v>3344</v>
      </c>
      <c r="D1178" s="154" t="s">
        <v>503</v>
      </c>
      <c r="E1178" s="154" t="s">
        <v>7296</v>
      </c>
      <c r="F1178" s="153">
        <v>45456</v>
      </c>
      <c r="G1178" s="153">
        <v>45474</v>
      </c>
      <c r="H1178" s="155">
        <v>87600</v>
      </c>
      <c r="I1178" s="155">
        <v>87600</v>
      </c>
      <c r="J1178" s="154" t="s">
        <v>5910</v>
      </c>
      <c r="K1178" s="154" t="s">
        <v>5901</v>
      </c>
    </row>
    <row r="1179" spans="1:11" ht="65.25" customHeight="1">
      <c r="A1179" s="152">
        <v>1178</v>
      </c>
      <c r="B1179" s="156">
        <v>45442</v>
      </c>
      <c r="C1179" s="157" t="s">
        <v>3344</v>
      </c>
      <c r="D1179" s="157" t="s">
        <v>7297</v>
      </c>
      <c r="E1179" s="157" t="s">
        <v>7298</v>
      </c>
      <c r="F1179" s="156">
        <v>45456</v>
      </c>
      <c r="G1179" s="156">
        <v>45474</v>
      </c>
      <c r="H1179" s="158">
        <v>30000</v>
      </c>
      <c r="I1179" s="158">
        <v>30000</v>
      </c>
      <c r="J1179" s="157" t="s">
        <v>5906</v>
      </c>
      <c r="K1179" s="157" t="s">
        <v>5901</v>
      </c>
    </row>
    <row r="1180" spans="1:11" ht="65.25" customHeight="1">
      <c r="A1180" s="152">
        <v>1179</v>
      </c>
      <c r="B1180" s="153">
        <v>45442</v>
      </c>
      <c r="C1180" s="154" t="s">
        <v>4178</v>
      </c>
      <c r="D1180" s="154" t="s">
        <v>7299</v>
      </c>
      <c r="E1180" s="154" t="s">
        <v>431</v>
      </c>
      <c r="F1180" s="153">
        <v>45456</v>
      </c>
      <c r="G1180" s="153">
        <v>45474</v>
      </c>
      <c r="H1180" s="155">
        <v>35000</v>
      </c>
      <c r="I1180" s="155">
        <v>60000</v>
      </c>
      <c r="J1180" s="154" t="s">
        <v>5955</v>
      </c>
      <c r="K1180" s="154" t="s">
        <v>5901</v>
      </c>
    </row>
    <row r="1181" spans="1:11" ht="65.25" customHeight="1">
      <c r="A1181" s="152">
        <v>1180</v>
      </c>
      <c r="B1181" s="156">
        <v>45442</v>
      </c>
      <c r="C1181" s="157" t="s">
        <v>3672</v>
      </c>
      <c r="D1181" s="157" t="s">
        <v>985</v>
      </c>
      <c r="E1181" s="157" t="s">
        <v>7300</v>
      </c>
      <c r="F1181" s="156">
        <v>45456</v>
      </c>
      <c r="G1181" s="156">
        <v>45474</v>
      </c>
      <c r="H1181" s="158">
        <v>495000</v>
      </c>
      <c r="I1181" s="158">
        <v>495000</v>
      </c>
      <c r="J1181" s="157" t="s">
        <v>5910</v>
      </c>
      <c r="K1181" s="157" t="s">
        <v>5901</v>
      </c>
    </row>
    <row r="1182" spans="1:11" ht="65.25" customHeight="1">
      <c r="A1182" s="152">
        <v>1181</v>
      </c>
      <c r="B1182" s="153">
        <v>45442</v>
      </c>
      <c r="C1182" s="154" t="s">
        <v>4268</v>
      </c>
      <c r="D1182" s="154" t="s">
        <v>7301</v>
      </c>
      <c r="E1182" s="154" t="s">
        <v>7302</v>
      </c>
      <c r="F1182" s="153">
        <v>45456</v>
      </c>
      <c r="G1182" s="153">
        <v>45442</v>
      </c>
      <c r="H1182" s="155">
        <v>25000</v>
      </c>
      <c r="I1182" s="155">
        <v>60000</v>
      </c>
      <c r="J1182" s="154" t="s">
        <v>5906</v>
      </c>
      <c r="K1182" s="154" t="s">
        <v>5901</v>
      </c>
    </row>
    <row r="1183" spans="1:11" ht="65.25" customHeight="1">
      <c r="A1183" s="152">
        <v>1182</v>
      </c>
      <c r="B1183" s="156">
        <v>45442</v>
      </c>
      <c r="C1183" s="157" t="s">
        <v>2703</v>
      </c>
      <c r="D1183" s="157" t="s">
        <v>4513</v>
      </c>
      <c r="E1183" s="157" t="s">
        <v>5543</v>
      </c>
      <c r="F1183" s="156">
        <v>45456</v>
      </c>
      <c r="G1183" s="156">
        <v>45474</v>
      </c>
      <c r="H1183" s="158">
        <v>94641</v>
      </c>
      <c r="I1183" s="158">
        <v>94641</v>
      </c>
      <c r="J1183" s="157" t="s">
        <v>5910</v>
      </c>
      <c r="K1183" s="157" t="s">
        <v>5901</v>
      </c>
    </row>
    <row r="1184" spans="1:11" ht="65.25" customHeight="1">
      <c r="A1184" s="152">
        <v>1183</v>
      </c>
      <c r="B1184" s="153">
        <v>45442</v>
      </c>
      <c r="C1184" s="154" t="s">
        <v>2703</v>
      </c>
      <c r="D1184" s="154" t="s">
        <v>2904</v>
      </c>
      <c r="E1184" s="154" t="s">
        <v>2905</v>
      </c>
      <c r="F1184" s="153">
        <v>45456</v>
      </c>
      <c r="G1184" s="153">
        <v>45474</v>
      </c>
      <c r="H1184" s="155">
        <v>45000</v>
      </c>
      <c r="I1184" s="155">
        <v>45000</v>
      </c>
      <c r="J1184" s="154" t="s">
        <v>5910</v>
      </c>
      <c r="K1184" s="154" t="s">
        <v>5901</v>
      </c>
    </row>
    <row r="1185" spans="1:11" ht="65.25" customHeight="1">
      <c r="A1185" s="152">
        <v>1184</v>
      </c>
      <c r="B1185" s="156">
        <v>45442</v>
      </c>
      <c r="C1185" s="157" t="s">
        <v>1845</v>
      </c>
      <c r="D1185" s="157" t="s">
        <v>6745</v>
      </c>
      <c r="E1185" s="157" t="s">
        <v>7303</v>
      </c>
      <c r="F1185" s="156">
        <v>45457</v>
      </c>
      <c r="G1185" s="156">
        <v>45457</v>
      </c>
      <c r="H1185" s="158">
        <v>75000</v>
      </c>
      <c r="I1185" s="158">
        <v>125000</v>
      </c>
      <c r="J1185" s="157" t="s">
        <v>4557</v>
      </c>
      <c r="K1185" s="157" t="s">
        <v>5901</v>
      </c>
    </row>
    <row r="1186" spans="1:11" ht="65.25" customHeight="1">
      <c r="A1186" s="152">
        <v>1185</v>
      </c>
      <c r="B1186" s="153">
        <v>45443</v>
      </c>
      <c r="C1186" s="154" t="s">
        <v>2334</v>
      </c>
      <c r="D1186" s="154" t="s">
        <v>1104</v>
      </c>
      <c r="E1186" s="154" t="s">
        <v>7304</v>
      </c>
      <c r="F1186" s="153">
        <v>45457</v>
      </c>
      <c r="G1186" s="153">
        <v>45474</v>
      </c>
      <c r="H1186" s="155">
        <v>44300</v>
      </c>
      <c r="I1186" s="155">
        <v>44300</v>
      </c>
      <c r="J1186" s="154" t="s">
        <v>5955</v>
      </c>
      <c r="K1186" s="154" t="s">
        <v>5901</v>
      </c>
    </row>
    <row r="1187" spans="1:11" ht="65.25" customHeight="1">
      <c r="A1187" s="152">
        <v>1186</v>
      </c>
      <c r="B1187" s="156">
        <v>45443</v>
      </c>
      <c r="C1187" s="157" t="s">
        <v>12</v>
      </c>
      <c r="D1187" s="157" t="s">
        <v>7305</v>
      </c>
      <c r="E1187" s="157" t="s">
        <v>278</v>
      </c>
      <c r="F1187" s="156">
        <v>45457</v>
      </c>
      <c r="G1187" s="156">
        <v>45170</v>
      </c>
      <c r="H1187" s="158">
        <v>65000</v>
      </c>
      <c r="I1187" s="158">
        <v>160000</v>
      </c>
      <c r="J1187" s="157" t="s">
        <v>4557</v>
      </c>
      <c r="K1187" s="157" t="s">
        <v>6006</v>
      </c>
    </row>
    <row r="1188" spans="1:11" ht="65.25" customHeight="1">
      <c r="A1188" s="152">
        <v>1187</v>
      </c>
      <c r="B1188" s="153">
        <v>45443</v>
      </c>
      <c r="C1188" s="154" t="s">
        <v>1535</v>
      </c>
      <c r="D1188" s="154" t="s">
        <v>5026</v>
      </c>
      <c r="E1188" s="154" t="s">
        <v>120</v>
      </c>
      <c r="F1188" s="153">
        <v>45457</v>
      </c>
      <c r="G1188" s="153">
        <v>45474</v>
      </c>
      <c r="H1188" s="155">
        <v>50000</v>
      </c>
      <c r="I1188" s="155">
        <v>85000</v>
      </c>
      <c r="J1188" s="154" t="s">
        <v>5910</v>
      </c>
      <c r="K1188" s="154" t="s">
        <v>5901</v>
      </c>
    </row>
    <row r="1189" spans="1:11" ht="65.25" customHeight="1">
      <c r="A1189" s="152">
        <v>1188</v>
      </c>
      <c r="B1189" s="156">
        <v>45443</v>
      </c>
      <c r="C1189" s="157" t="s">
        <v>1535</v>
      </c>
      <c r="D1189" s="157" t="s">
        <v>6585</v>
      </c>
      <c r="E1189" s="157" t="s">
        <v>6586</v>
      </c>
      <c r="F1189" s="156">
        <v>45457</v>
      </c>
      <c r="G1189" s="156">
        <v>45520</v>
      </c>
      <c r="H1189" s="158">
        <v>25000</v>
      </c>
      <c r="I1189" s="158">
        <v>55000</v>
      </c>
      <c r="J1189" s="157" t="s">
        <v>5910</v>
      </c>
      <c r="K1189" s="157" t="s">
        <v>5901</v>
      </c>
    </row>
    <row r="1190" spans="1:11" ht="65.25" customHeight="1">
      <c r="A1190" s="152">
        <v>1189</v>
      </c>
      <c r="B1190" s="153">
        <v>45443</v>
      </c>
      <c r="C1190" s="154" t="s">
        <v>3927</v>
      </c>
      <c r="D1190" s="154" t="s">
        <v>76</v>
      </c>
      <c r="E1190" s="154" t="s">
        <v>264</v>
      </c>
      <c r="F1190" s="153">
        <v>45457</v>
      </c>
      <c r="G1190" s="153">
        <v>45474</v>
      </c>
      <c r="H1190" s="155">
        <v>74292</v>
      </c>
      <c r="I1190" s="155">
        <v>80352</v>
      </c>
      <c r="J1190" s="154" t="s">
        <v>5910</v>
      </c>
      <c r="K1190" s="154" t="s">
        <v>5901</v>
      </c>
    </row>
    <row r="1191" spans="1:11" ht="65.25" customHeight="1">
      <c r="A1191" s="152">
        <v>1190</v>
      </c>
      <c r="B1191" s="156">
        <v>45443</v>
      </c>
      <c r="C1191" s="157" t="s">
        <v>1890</v>
      </c>
      <c r="D1191" s="157" t="s">
        <v>644</v>
      </c>
      <c r="E1191" s="157" t="s">
        <v>7306</v>
      </c>
      <c r="F1191" s="156">
        <v>45457</v>
      </c>
      <c r="G1191" s="156">
        <v>45460</v>
      </c>
      <c r="H1191" s="158">
        <v>85000</v>
      </c>
      <c r="I1191" s="158">
        <v>85000</v>
      </c>
      <c r="J1191" s="157" t="s">
        <v>5921</v>
      </c>
      <c r="K1191" s="157" t="s">
        <v>5901</v>
      </c>
    </row>
    <row r="1192" spans="1:11" ht="65.25" customHeight="1">
      <c r="A1192" s="152">
        <v>1191</v>
      </c>
      <c r="B1192" s="153">
        <v>45443</v>
      </c>
      <c r="C1192" s="154" t="s">
        <v>2703</v>
      </c>
      <c r="D1192" s="154" t="s">
        <v>3006</v>
      </c>
      <c r="E1192" s="154" t="s">
        <v>2791</v>
      </c>
      <c r="F1192" s="153">
        <v>45457</v>
      </c>
      <c r="G1192" s="153">
        <v>45474</v>
      </c>
      <c r="H1192" s="155">
        <v>25000</v>
      </c>
      <c r="I1192" s="155">
        <v>25000</v>
      </c>
      <c r="J1192" s="154" t="s">
        <v>5902</v>
      </c>
      <c r="K1192" s="154" t="s">
        <v>5901</v>
      </c>
    </row>
    <row r="1193" spans="1:11" ht="65.25" customHeight="1">
      <c r="A1193" s="152">
        <v>1192</v>
      </c>
      <c r="B1193" s="156">
        <v>45443</v>
      </c>
      <c r="C1193" s="157" t="s">
        <v>12</v>
      </c>
      <c r="D1193" s="157" t="s">
        <v>76</v>
      </c>
      <c r="E1193" s="157" t="s">
        <v>7307</v>
      </c>
      <c r="F1193" s="156">
        <v>45457</v>
      </c>
      <c r="G1193" s="156">
        <v>44882</v>
      </c>
      <c r="H1193" s="158">
        <v>25000</v>
      </c>
      <c r="I1193" s="158">
        <v>160000</v>
      </c>
      <c r="J1193" s="157" t="s">
        <v>5910</v>
      </c>
      <c r="K1193" s="157" t="s">
        <v>5901</v>
      </c>
    </row>
    <row r="1194" spans="1:11" ht="65.25" customHeight="1">
      <c r="A1194" s="152">
        <v>1193</v>
      </c>
      <c r="B1194" s="153">
        <v>45443</v>
      </c>
      <c r="C1194" s="154" t="s">
        <v>12</v>
      </c>
      <c r="D1194" s="154" t="s">
        <v>5612</v>
      </c>
      <c r="E1194" s="154" t="s">
        <v>7308</v>
      </c>
      <c r="F1194" s="153">
        <v>45457</v>
      </c>
      <c r="G1194" s="153">
        <v>44880</v>
      </c>
      <c r="H1194" s="155">
        <v>25000</v>
      </c>
      <c r="I1194" s="155">
        <v>85000</v>
      </c>
      <c r="J1194" s="154" t="s">
        <v>4557</v>
      </c>
      <c r="K1194" s="154" t="s">
        <v>5901</v>
      </c>
    </row>
    <row r="1195" spans="1:11" ht="65.25" customHeight="1">
      <c r="A1195" s="152">
        <v>1194</v>
      </c>
      <c r="B1195" s="156">
        <v>45443</v>
      </c>
      <c r="C1195" s="157" t="s">
        <v>12</v>
      </c>
      <c r="D1195" s="157" t="s">
        <v>35</v>
      </c>
      <c r="E1195" s="157" t="s">
        <v>36</v>
      </c>
      <c r="F1195" s="156">
        <v>45457</v>
      </c>
      <c r="G1195" s="156">
        <v>44757</v>
      </c>
      <c r="H1195" s="158">
        <v>25000</v>
      </c>
      <c r="I1195" s="158">
        <v>110000</v>
      </c>
      <c r="J1195" s="157" t="s">
        <v>5902</v>
      </c>
      <c r="K1195" s="157" t="s">
        <v>5901</v>
      </c>
    </row>
    <row r="1196" spans="1:11" ht="65.25" customHeight="1">
      <c r="A1196" s="152">
        <v>1195</v>
      </c>
      <c r="B1196" s="153">
        <v>45444</v>
      </c>
      <c r="C1196" s="154" t="s">
        <v>1845</v>
      </c>
      <c r="D1196" s="154" t="s">
        <v>1868</v>
      </c>
      <c r="E1196" s="154" t="s">
        <v>743</v>
      </c>
      <c r="F1196" s="153">
        <v>45457</v>
      </c>
      <c r="G1196" s="153">
        <v>45460</v>
      </c>
      <c r="H1196" s="155">
        <v>39000</v>
      </c>
      <c r="I1196" s="155">
        <v>45000</v>
      </c>
      <c r="J1196" s="154" t="s">
        <v>4557</v>
      </c>
      <c r="K1196" s="154" t="s">
        <v>6006</v>
      </c>
    </row>
    <row r="1197" spans="1:11" ht="65.25" customHeight="1">
      <c r="A1197" s="152">
        <v>1196</v>
      </c>
      <c r="B1197" s="156">
        <v>45445</v>
      </c>
      <c r="C1197" s="157" t="s">
        <v>1845</v>
      </c>
      <c r="D1197" s="157" t="s">
        <v>1224</v>
      </c>
      <c r="E1197" s="157" t="s">
        <v>4342</v>
      </c>
      <c r="F1197" s="156">
        <v>45457</v>
      </c>
      <c r="G1197" s="156">
        <v>45457</v>
      </c>
      <c r="H1197" s="158">
        <v>160000</v>
      </c>
      <c r="I1197" s="158">
        <v>500000</v>
      </c>
      <c r="J1197" s="157" t="s">
        <v>5935</v>
      </c>
      <c r="K1197" s="157" t="s">
        <v>5901</v>
      </c>
    </row>
    <row r="1198" spans="1:11" ht="65.25" customHeight="1">
      <c r="A1198" s="152">
        <v>1197</v>
      </c>
      <c r="B1198" s="153">
        <v>45445</v>
      </c>
      <c r="C1198" s="154" t="s">
        <v>1845</v>
      </c>
      <c r="D1198" s="154" t="s">
        <v>1795</v>
      </c>
      <c r="E1198" s="154" t="s">
        <v>4342</v>
      </c>
      <c r="F1198" s="153">
        <v>45457</v>
      </c>
      <c r="G1198" s="153">
        <v>45457</v>
      </c>
      <c r="H1198" s="155">
        <v>25000</v>
      </c>
      <c r="I1198" s="155">
        <v>75000</v>
      </c>
      <c r="J1198" s="154" t="s">
        <v>5935</v>
      </c>
      <c r="K1198" s="154" t="s">
        <v>5901</v>
      </c>
    </row>
    <row r="1199" spans="1:11" ht="65.25" customHeight="1">
      <c r="A1199" s="152">
        <v>1198</v>
      </c>
      <c r="B1199" s="156">
        <v>45445</v>
      </c>
      <c r="C1199" s="157" t="s">
        <v>1845</v>
      </c>
      <c r="D1199" s="157" t="s">
        <v>640</v>
      </c>
      <c r="E1199" s="157" t="s">
        <v>4342</v>
      </c>
      <c r="F1199" s="156">
        <v>45457</v>
      </c>
      <c r="G1199" s="156">
        <v>45457</v>
      </c>
      <c r="H1199" s="158">
        <v>46000</v>
      </c>
      <c r="I1199" s="158">
        <v>150000</v>
      </c>
      <c r="J1199" s="157" t="s">
        <v>5935</v>
      </c>
      <c r="K1199" s="157" t="s">
        <v>5901</v>
      </c>
    </row>
    <row r="1200" spans="1:11" ht="65.25" customHeight="1">
      <c r="A1200" s="152">
        <v>1199</v>
      </c>
      <c r="B1200" s="153">
        <v>45445</v>
      </c>
      <c r="C1200" s="154" t="s">
        <v>1845</v>
      </c>
      <c r="D1200" s="154" t="s">
        <v>127</v>
      </c>
      <c r="E1200" s="154" t="s">
        <v>6766</v>
      </c>
      <c r="F1200" s="153">
        <v>45457</v>
      </c>
      <c r="G1200" s="153">
        <v>45457</v>
      </c>
      <c r="H1200" s="155">
        <v>50000</v>
      </c>
      <c r="I1200" s="155">
        <v>150000</v>
      </c>
      <c r="J1200" s="154" t="s">
        <v>5921</v>
      </c>
      <c r="K1200" s="154" t="s">
        <v>5901</v>
      </c>
    </row>
    <row r="1201" spans="1:11" ht="65.25" customHeight="1">
      <c r="A1201" s="152">
        <v>1200</v>
      </c>
      <c r="B1201" s="156">
        <v>45445</v>
      </c>
      <c r="C1201" s="157" t="s">
        <v>1845</v>
      </c>
      <c r="D1201" s="157" t="s">
        <v>7309</v>
      </c>
      <c r="E1201" s="157" t="s">
        <v>757</v>
      </c>
      <c r="F1201" s="156">
        <v>45457</v>
      </c>
      <c r="G1201" s="156">
        <v>45460</v>
      </c>
      <c r="H1201" s="158">
        <v>35000</v>
      </c>
      <c r="I1201" s="158">
        <v>105000</v>
      </c>
      <c r="J1201" s="157" t="s">
        <v>4557</v>
      </c>
      <c r="K1201" s="157" t="s">
        <v>5901</v>
      </c>
    </row>
    <row r="1202" spans="1:11" ht="65.25" customHeight="1">
      <c r="A1202" s="152">
        <v>1201</v>
      </c>
      <c r="B1202" s="153">
        <v>45445</v>
      </c>
      <c r="C1202" s="154" t="s">
        <v>3973</v>
      </c>
      <c r="D1202" s="154" t="s">
        <v>1248</v>
      </c>
      <c r="E1202" s="154" t="s">
        <v>7310</v>
      </c>
      <c r="F1202" s="153">
        <v>45457</v>
      </c>
      <c r="G1202" s="153">
        <v>45446</v>
      </c>
      <c r="H1202" s="155">
        <v>72000</v>
      </c>
      <c r="I1202" s="155">
        <v>20000000</v>
      </c>
      <c r="J1202" s="154" t="s">
        <v>4557</v>
      </c>
      <c r="K1202" s="154" t="s">
        <v>5901</v>
      </c>
    </row>
    <row r="1203" spans="1:11" ht="65.25" customHeight="1">
      <c r="A1203" s="152">
        <v>1202</v>
      </c>
      <c r="B1203" s="156">
        <v>45446</v>
      </c>
      <c r="C1203" s="157" t="s">
        <v>2703</v>
      </c>
      <c r="D1203" s="157" t="s">
        <v>2959</v>
      </c>
      <c r="E1203" s="157" t="s">
        <v>7311</v>
      </c>
      <c r="F1203" s="156">
        <v>45460</v>
      </c>
      <c r="G1203" s="156">
        <v>45474</v>
      </c>
      <c r="H1203" s="158">
        <v>35000</v>
      </c>
      <c r="I1203" s="158">
        <v>35000</v>
      </c>
      <c r="J1203" s="157" t="s">
        <v>5910</v>
      </c>
      <c r="K1203" s="157" t="s">
        <v>5901</v>
      </c>
    </row>
    <row r="1204" spans="1:11" ht="65.25" customHeight="1">
      <c r="A1204" s="152">
        <v>1203</v>
      </c>
      <c r="B1204" s="153">
        <v>45446</v>
      </c>
      <c r="C1204" s="154" t="s">
        <v>2703</v>
      </c>
      <c r="D1204" s="154" t="s">
        <v>2763</v>
      </c>
      <c r="E1204" s="154" t="s">
        <v>1616</v>
      </c>
      <c r="F1204" s="153">
        <v>45460</v>
      </c>
      <c r="G1204" s="153">
        <v>45474</v>
      </c>
      <c r="H1204" s="155">
        <v>277447</v>
      </c>
      <c r="I1204" s="155">
        <v>277447</v>
      </c>
      <c r="J1204" s="154" t="s">
        <v>5910</v>
      </c>
      <c r="K1204" s="154" t="s">
        <v>5901</v>
      </c>
    </row>
    <row r="1205" spans="1:11" ht="65.25" customHeight="1">
      <c r="A1205" s="152">
        <v>1204</v>
      </c>
      <c r="B1205" s="156">
        <v>45446</v>
      </c>
      <c r="C1205" s="157" t="s">
        <v>2703</v>
      </c>
      <c r="D1205" s="157" t="s">
        <v>2706</v>
      </c>
      <c r="E1205" s="157" t="s">
        <v>289</v>
      </c>
      <c r="F1205" s="156">
        <v>45460</v>
      </c>
      <c r="G1205" s="156">
        <v>45474</v>
      </c>
      <c r="H1205" s="158">
        <v>392000</v>
      </c>
      <c r="I1205" s="158">
        <v>392000</v>
      </c>
      <c r="J1205" s="157" t="s">
        <v>5910</v>
      </c>
      <c r="K1205" s="157" t="s">
        <v>5901</v>
      </c>
    </row>
    <row r="1206" spans="1:11" ht="65.25" customHeight="1">
      <c r="A1206" s="152">
        <v>1205</v>
      </c>
      <c r="B1206" s="153">
        <v>45446</v>
      </c>
      <c r="C1206" s="154" t="s">
        <v>2703</v>
      </c>
      <c r="D1206" s="154" t="s">
        <v>2961</v>
      </c>
      <c r="E1206" s="154" t="s">
        <v>3020</v>
      </c>
      <c r="F1206" s="153">
        <v>45460</v>
      </c>
      <c r="G1206" s="153">
        <v>45474</v>
      </c>
      <c r="H1206" s="155">
        <v>35000</v>
      </c>
      <c r="I1206" s="155">
        <v>35000</v>
      </c>
      <c r="J1206" s="154" t="s">
        <v>5910</v>
      </c>
      <c r="K1206" s="154" t="s">
        <v>5901</v>
      </c>
    </row>
    <row r="1207" spans="1:11" ht="65.25" customHeight="1">
      <c r="A1207" s="152">
        <v>1206</v>
      </c>
      <c r="B1207" s="156">
        <v>45446</v>
      </c>
      <c r="C1207" s="157" t="s">
        <v>500</v>
      </c>
      <c r="D1207" s="157" t="s">
        <v>65</v>
      </c>
      <c r="E1207" s="157" t="s">
        <v>6465</v>
      </c>
      <c r="F1207" s="156">
        <v>45460</v>
      </c>
      <c r="G1207" s="156">
        <v>45474</v>
      </c>
      <c r="H1207" s="158">
        <v>95000</v>
      </c>
      <c r="I1207" s="158">
        <v>500000</v>
      </c>
      <c r="J1207" s="157" t="s">
        <v>5910</v>
      </c>
      <c r="K1207" s="157" t="s">
        <v>5901</v>
      </c>
    </row>
    <row r="1208" spans="1:11" ht="65.25" customHeight="1">
      <c r="A1208" s="152">
        <v>1207</v>
      </c>
      <c r="B1208" s="153">
        <v>45446</v>
      </c>
      <c r="C1208" s="154" t="s">
        <v>500</v>
      </c>
      <c r="D1208" s="154" t="s">
        <v>340</v>
      </c>
      <c r="E1208" s="154" t="s">
        <v>7312</v>
      </c>
      <c r="F1208" s="153">
        <v>45460</v>
      </c>
      <c r="G1208" s="153">
        <v>45443</v>
      </c>
      <c r="H1208" s="155">
        <v>70000</v>
      </c>
      <c r="I1208" s="155">
        <v>150000</v>
      </c>
      <c r="J1208" s="154" t="s">
        <v>4557</v>
      </c>
      <c r="K1208" s="154" t="s">
        <v>5901</v>
      </c>
    </row>
    <row r="1209" spans="1:11" ht="65.25" customHeight="1">
      <c r="A1209" s="152">
        <v>1208</v>
      </c>
      <c r="B1209" s="156">
        <v>45446</v>
      </c>
      <c r="C1209" s="157" t="s">
        <v>3933</v>
      </c>
      <c r="D1209" s="157" t="s">
        <v>5296</v>
      </c>
      <c r="E1209" s="157" t="s">
        <v>7313</v>
      </c>
      <c r="F1209" s="156">
        <v>45460</v>
      </c>
      <c r="G1209" s="156">
        <v>45474</v>
      </c>
      <c r="H1209" s="158">
        <v>25000</v>
      </c>
      <c r="I1209" s="158">
        <v>550000</v>
      </c>
      <c r="J1209" s="157" t="s">
        <v>5910</v>
      </c>
      <c r="K1209" s="157" t="s">
        <v>5901</v>
      </c>
    </row>
    <row r="1210" spans="1:11" ht="65.25" customHeight="1">
      <c r="A1210" s="152">
        <v>1209</v>
      </c>
      <c r="B1210" s="153">
        <v>45446</v>
      </c>
      <c r="C1210" s="154" t="s">
        <v>3933</v>
      </c>
      <c r="D1210" s="154" t="s">
        <v>35</v>
      </c>
      <c r="E1210" s="154" t="s">
        <v>6914</v>
      </c>
      <c r="F1210" s="153">
        <v>45460</v>
      </c>
      <c r="G1210" s="153">
        <v>45474</v>
      </c>
      <c r="H1210" s="155">
        <v>25000</v>
      </c>
      <c r="I1210" s="155">
        <v>95000</v>
      </c>
      <c r="J1210" s="154" t="s">
        <v>5910</v>
      </c>
      <c r="K1210" s="154" t="s">
        <v>5901</v>
      </c>
    </row>
    <row r="1211" spans="1:11" ht="65.25" customHeight="1">
      <c r="A1211" s="152">
        <v>1210</v>
      </c>
      <c r="B1211" s="156">
        <v>45446</v>
      </c>
      <c r="C1211" s="157" t="s">
        <v>3933</v>
      </c>
      <c r="D1211" s="157" t="s">
        <v>361</v>
      </c>
      <c r="E1211" s="157" t="s">
        <v>6806</v>
      </c>
      <c r="F1211" s="156">
        <v>45460</v>
      </c>
      <c r="G1211" s="156">
        <v>45474</v>
      </c>
      <c r="H1211" s="158">
        <v>25000</v>
      </c>
      <c r="I1211" s="158">
        <v>40000</v>
      </c>
      <c r="J1211" s="157" t="s">
        <v>5910</v>
      </c>
      <c r="K1211" s="157" t="s">
        <v>5901</v>
      </c>
    </row>
    <row r="1212" spans="1:11" ht="65.25" customHeight="1">
      <c r="A1212" s="152">
        <v>1211</v>
      </c>
      <c r="B1212" s="153">
        <v>45446</v>
      </c>
      <c r="C1212" s="154" t="s">
        <v>1890</v>
      </c>
      <c r="D1212" s="154" t="s">
        <v>1277</v>
      </c>
      <c r="E1212" s="154" t="s">
        <v>7314</v>
      </c>
      <c r="F1212" s="153">
        <v>45460</v>
      </c>
      <c r="G1212" s="153">
        <v>45460</v>
      </c>
      <c r="H1212" s="155">
        <v>150000</v>
      </c>
      <c r="I1212" s="155">
        <v>150000</v>
      </c>
      <c r="J1212" s="154" t="s">
        <v>5902</v>
      </c>
      <c r="K1212" s="154" t="s">
        <v>5901</v>
      </c>
    </row>
    <row r="1213" spans="1:11" ht="65.25" customHeight="1">
      <c r="A1213" s="152">
        <v>1212</v>
      </c>
      <c r="B1213" s="156">
        <v>45446</v>
      </c>
      <c r="C1213" s="157" t="s">
        <v>3933</v>
      </c>
      <c r="D1213" s="157" t="s">
        <v>794</v>
      </c>
      <c r="E1213" s="157" t="s">
        <v>6989</v>
      </c>
      <c r="F1213" s="156">
        <v>45460</v>
      </c>
      <c r="G1213" s="156">
        <v>45474</v>
      </c>
      <c r="H1213" s="158">
        <v>25000</v>
      </c>
      <c r="I1213" s="158">
        <v>40000</v>
      </c>
      <c r="J1213" s="157" t="s">
        <v>5910</v>
      </c>
      <c r="K1213" s="157" t="s">
        <v>5901</v>
      </c>
    </row>
    <row r="1214" spans="1:11" ht="65.25" customHeight="1">
      <c r="A1214" s="152">
        <v>1213</v>
      </c>
      <c r="B1214" s="153">
        <v>45446</v>
      </c>
      <c r="C1214" s="154" t="s">
        <v>3933</v>
      </c>
      <c r="D1214" s="154" t="s">
        <v>1511</v>
      </c>
      <c r="E1214" s="154" t="s">
        <v>7315</v>
      </c>
      <c r="F1214" s="153">
        <v>45460</v>
      </c>
      <c r="G1214" s="153">
        <v>45474</v>
      </c>
      <c r="H1214" s="155">
        <v>25000</v>
      </c>
      <c r="I1214" s="155">
        <v>50000</v>
      </c>
      <c r="J1214" s="154" t="s">
        <v>5910</v>
      </c>
      <c r="K1214" s="154" t="s">
        <v>5901</v>
      </c>
    </row>
    <row r="1215" spans="1:11" ht="65.25" customHeight="1">
      <c r="A1215" s="152">
        <v>1214</v>
      </c>
      <c r="B1215" s="156">
        <v>45446</v>
      </c>
      <c r="C1215" s="157" t="s">
        <v>3933</v>
      </c>
      <c r="D1215" s="157" t="s">
        <v>1027</v>
      </c>
      <c r="E1215" s="157" t="s">
        <v>7316</v>
      </c>
      <c r="F1215" s="156">
        <v>45460</v>
      </c>
      <c r="G1215" s="156">
        <v>45474</v>
      </c>
      <c r="H1215" s="158">
        <v>25000</v>
      </c>
      <c r="I1215" s="158">
        <v>95000</v>
      </c>
      <c r="J1215" s="157" t="s">
        <v>5910</v>
      </c>
      <c r="K1215" s="157" t="s">
        <v>5901</v>
      </c>
    </row>
    <row r="1216" spans="1:11" ht="65.25" customHeight="1">
      <c r="A1216" s="152">
        <v>1215</v>
      </c>
      <c r="B1216" s="153">
        <v>45447</v>
      </c>
      <c r="C1216" s="154" t="s">
        <v>3344</v>
      </c>
      <c r="D1216" s="154" t="s">
        <v>5400</v>
      </c>
      <c r="E1216" s="154" t="s">
        <v>7317</v>
      </c>
      <c r="F1216" s="153">
        <v>45461</v>
      </c>
      <c r="G1216" s="153">
        <v>45474</v>
      </c>
      <c r="H1216" s="155">
        <v>201676</v>
      </c>
      <c r="I1216" s="155">
        <v>201676</v>
      </c>
      <c r="J1216" s="154" t="s">
        <v>5910</v>
      </c>
      <c r="K1216" s="154" t="s">
        <v>5901</v>
      </c>
    </row>
    <row r="1217" spans="1:11" ht="65.25" customHeight="1">
      <c r="A1217" s="152">
        <v>1216</v>
      </c>
      <c r="B1217" s="156">
        <v>45447</v>
      </c>
      <c r="C1217" s="157" t="s">
        <v>3344</v>
      </c>
      <c r="D1217" s="157" t="s">
        <v>580</v>
      </c>
      <c r="E1217" s="157" t="s">
        <v>6244</v>
      </c>
      <c r="F1217" s="156">
        <v>45461</v>
      </c>
      <c r="G1217" s="156">
        <v>45474</v>
      </c>
      <c r="H1217" s="158">
        <v>509183</v>
      </c>
      <c r="I1217" s="158">
        <v>509183</v>
      </c>
      <c r="J1217" s="157" t="s">
        <v>5910</v>
      </c>
      <c r="K1217" s="157" t="s">
        <v>5901</v>
      </c>
    </row>
    <row r="1218" spans="1:11" ht="65.25" customHeight="1">
      <c r="A1218" s="152">
        <v>1217</v>
      </c>
      <c r="B1218" s="153">
        <v>45447</v>
      </c>
      <c r="C1218" s="154" t="s">
        <v>2601</v>
      </c>
      <c r="D1218" s="154" t="s">
        <v>808</v>
      </c>
      <c r="E1218" s="154" t="s">
        <v>7318</v>
      </c>
      <c r="F1218" s="153">
        <v>45461</v>
      </c>
      <c r="G1218" s="153">
        <v>45461</v>
      </c>
      <c r="H1218" s="155">
        <v>40000</v>
      </c>
      <c r="I1218" s="155">
        <v>50000</v>
      </c>
      <c r="J1218" s="154" t="s">
        <v>5902</v>
      </c>
      <c r="K1218" s="154" t="s">
        <v>5901</v>
      </c>
    </row>
    <row r="1219" spans="1:11" ht="65.25" customHeight="1">
      <c r="A1219" s="152">
        <v>1218</v>
      </c>
      <c r="B1219" s="156">
        <v>45447</v>
      </c>
      <c r="C1219" s="157" t="s">
        <v>500</v>
      </c>
      <c r="D1219" s="157" t="s">
        <v>4621</v>
      </c>
      <c r="E1219" s="157" t="s">
        <v>7319</v>
      </c>
      <c r="F1219" s="156">
        <v>45461</v>
      </c>
      <c r="G1219" s="156">
        <v>45413</v>
      </c>
      <c r="H1219" s="158">
        <v>25000</v>
      </c>
      <c r="I1219" s="158">
        <v>40000</v>
      </c>
      <c r="J1219" s="157" t="s">
        <v>5921</v>
      </c>
      <c r="K1219" s="157" t="s">
        <v>5901</v>
      </c>
    </row>
    <row r="1220" spans="1:11" ht="65.25" customHeight="1">
      <c r="A1220" s="152">
        <v>1219</v>
      </c>
      <c r="B1220" s="153">
        <v>45447</v>
      </c>
      <c r="C1220" s="154" t="s">
        <v>1890</v>
      </c>
      <c r="D1220" s="154" t="s">
        <v>62</v>
      </c>
      <c r="E1220" s="154" t="s">
        <v>7320</v>
      </c>
      <c r="F1220" s="153">
        <v>45461</v>
      </c>
      <c r="G1220" s="153">
        <v>45463</v>
      </c>
      <c r="H1220" s="155">
        <v>2500000</v>
      </c>
      <c r="I1220" s="155">
        <v>2500000</v>
      </c>
      <c r="J1220" s="154" t="s">
        <v>5910</v>
      </c>
      <c r="K1220" s="154" t="s">
        <v>5901</v>
      </c>
    </row>
    <row r="1221" spans="1:11" ht="65.25" customHeight="1">
      <c r="A1221" s="152">
        <v>1220</v>
      </c>
      <c r="B1221" s="156">
        <v>45447</v>
      </c>
      <c r="C1221" s="157" t="s">
        <v>2703</v>
      </c>
      <c r="D1221" s="157" t="s">
        <v>6295</v>
      </c>
      <c r="E1221" s="157" t="s">
        <v>6608</v>
      </c>
      <c r="F1221" s="156">
        <v>45461</v>
      </c>
      <c r="G1221" s="156">
        <v>45474</v>
      </c>
      <c r="H1221" s="158">
        <v>432100</v>
      </c>
      <c r="I1221" s="158">
        <v>432100</v>
      </c>
      <c r="J1221" s="157" t="s">
        <v>5910</v>
      </c>
      <c r="K1221" s="157" t="s">
        <v>5901</v>
      </c>
    </row>
    <row r="1222" spans="1:11" ht="65.25" customHeight="1">
      <c r="A1222" s="152">
        <v>1221</v>
      </c>
      <c r="B1222" s="153">
        <v>45447</v>
      </c>
      <c r="C1222" s="154" t="s">
        <v>3418</v>
      </c>
      <c r="D1222" s="154" t="s">
        <v>4965</v>
      </c>
      <c r="E1222" s="154" t="s">
        <v>4883</v>
      </c>
      <c r="F1222" s="153">
        <v>45461</v>
      </c>
      <c r="G1222" s="153">
        <v>45597</v>
      </c>
      <c r="H1222" s="155">
        <v>40000</v>
      </c>
      <c r="I1222" s="155">
        <v>50000</v>
      </c>
      <c r="J1222" s="154" t="s">
        <v>4557</v>
      </c>
      <c r="K1222" s="154" t="s">
        <v>5901</v>
      </c>
    </row>
    <row r="1223" spans="1:11" ht="65.25" customHeight="1">
      <c r="A1223" s="152">
        <v>1222</v>
      </c>
      <c r="B1223" s="156">
        <v>45447</v>
      </c>
      <c r="C1223" s="157" t="s">
        <v>1198</v>
      </c>
      <c r="D1223" s="157" t="s">
        <v>65</v>
      </c>
      <c r="E1223" s="157" t="s">
        <v>5043</v>
      </c>
      <c r="F1223" s="156">
        <v>45461</v>
      </c>
      <c r="G1223" s="156">
        <v>45474</v>
      </c>
      <c r="H1223" s="158">
        <v>420000</v>
      </c>
      <c r="I1223" s="158">
        <v>450000</v>
      </c>
      <c r="J1223" s="157" t="s">
        <v>5910</v>
      </c>
      <c r="K1223" s="157" t="s">
        <v>5901</v>
      </c>
    </row>
    <row r="1224" spans="1:11" ht="65.25" customHeight="1">
      <c r="A1224" s="152">
        <v>1223</v>
      </c>
      <c r="B1224" s="153">
        <v>45447</v>
      </c>
      <c r="C1224" s="154" t="s">
        <v>2703</v>
      </c>
      <c r="D1224" s="154" t="s">
        <v>6295</v>
      </c>
      <c r="E1224" s="154" t="s">
        <v>6609</v>
      </c>
      <c r="F1224" s="153">
        <v>45461</v>
      </c>
      <c r="G1224" s="153">
        <v>45474</v>
      </c>
      <c r="H1224" s="155">
        <v>6556545</v>
      </c>
      <c r="I1224" s="155">
        <v>6556545</v>
      </c>
      <c r="J1224" s="154" t="s">
        <v>5910</v>
      </c>
      <c r="K1224" s="154" t="s">
        <v>5901</v>
      </c>
    </row>
    <row r="1225" spans="1:11" ht="65.25" customHeight="1">
      <c r="A1225" s="152">
        <v>1224</v>
      </c>
      <c r="B1225" s="156">
        <v>45447</v>
      </c>
      <c r="C1225" s="157" t="s">
        <v>1198</v>
      </c>
      <c r="D1225" s="157" t="s">
        <v>248</v>
      </c>
      <c r="E1225" s="157" t="s">
        <v>120</v>
      </c>
      <c r="F1225" s="156">
        <v>45461</v>
      </c>
      <c r="G1225" s="156">
        <v>45474</v>
      </c>
      <c r="H1225" s="158">
        <v>210000</v>
      </c>
      <c r="I1225" s="158">
        <v>230000</v>
      </c>
      <c r="J1225" s="157" t="s">
        <v>5910</v>
      </c>
      <c r="K1225" s="157" t="s">
        <v>5901</v>
      </c>
    </row>
    <row r="1226" spans="1:11" ht="65.25" customHeight="1">
      <c r="A1226" s="152">
        <v>1225</v>
      </c>
      <c r="B1226" s="153">
        <v>45447</v>
      </c>
      <c r="C1226" s="154" t="s">
        <v>1890</v>
      </c>
      <c r="D1226" s="154" t="s">
        <v>7321</v>
      </c>
      <c r="E1226" s="154" t="s">
        <v>7322</v>
      </c>
      <c r="F1226" s="153">
        <v>45461</v>
      </c>
      <c r="G1226" s="153">
        <v>45463</v>
      </c>
      <c r="H1226" s="155">
        <v>35000</v>
      </c>
      <c r="I1226" s="155">
        <v>45000</v>
      </c>
      <c r="J1226" s="154" t="s">
        <v>5902</v>
      </c>
      <c r="K1226" s="154" t="s">
        <v>5901</v>
      </c>
    </row>
    <row r="1227" spans="1:11" ht="65.25" customHeight="1">
      <c r="A1227" s="152">
        <v>1226</v>
      </c>
      <c r="B1227" s="156">
        <v>45447</v>
      </c>
      <c r="C1227" s="157" t="s">
        <v>2703</v>
      </c>
      <c r="D1227" s="157" t="s">
        <v>259</v>
      </c>
      <c r="E1227" s="157" t="s">
        <v>6197</v>
      </c>
      <c r="F1227" s="156">
        <v>45461</v>
      </c>
      <c r="G1227" s="156">
        <v>45474</v>
      </c>
      <c r="H1227" s="158">
        <v>220054</v>
      </c>
      <c r="I1227" s="158">
        <v>220054</v>
      </c>
      <c r="J1227" s="157" t="s">
        <v>5910</v>
      </c>
      <c r="K1227" s="157" t="s">
        <v>5901</v>
      </c>
    </row>
    <row r="1228" spans="1:11" ht="65.25" customHeight="1">
      <c r="A1228" s="152">
        <v>1227</v>
      </c>
      <c r="B1228" s="153">
        <v>45447</v>
      </c>
      <c r="C1228" s="154" t="s">
        <v>1198</v>
      </c>
      <c r="D1228" s="154" t="s">
        <v>4323</v>
      </c>
      <c r="E1228" s="154" t="s">
        <v>4757</v>
      </c>
      <c r="F1228" s="153">
        <v>45461</v>
      </c>
      <c r="G1228" s="153">
        <v>45474</v>
      </c>
      <c r="H1228" s="155">
        <v>30000</v>
      </c>
      <c r="I1228" s="155">
        <v>40000</v>
      </c>
      <c r="J1228" s="154" t="s">
        <v>5910</v>
      </c>
      <c r="K1228" s="154" t="s">
        <v>5901</v>
      </c>
    </row>
    <row r="1229" spans="1:11" ht="65.25" customHeight="1">
      <c r="A1229" s="152">
        <v>1228</v>
      </c>
      <c r="B1229" s="156">
        <v>45447</v>
      </c>
      <c r="C1229" s="157" t="s">
        <v>1198</v>
      </c>
      <c r="D1229" s="157" t="s">
        <v>3214</v>
      </c>
      <c r="E1229" s="157" t="s">
        <v>347</v>
      </c>
      <c r="F1229" s="156">
        <v>45461</v>
      </c>
      <c r="G1229" s="156">
        <v>45474</v>
      </c>
      <c r="H1229" s="158">
        <v>50000</v>
      </c>
      <c r="I1229" s="158">
        <v>60000</v>
      </c>
      <c r="J1229" s="157" t="s">
        <v>5910</v>
      </c>
      <c r="K1229" s="157" t="s">
        <v>5901</v>
      </c>
    </row>
    <row r="1230" spans="1:11" ht="65.25" customHeight="1">
      <c r="A1230" s="152">
        <v>1229</v>
      </c>
      <c r="B1230" s="153">
        <v>45447</v>
      </c>
      <c r="C1230" s="154" t="s">
        <v>1198</v>
      </c>
      <c r="D1230" s="154" t="s">
        <v>5961</v>
      </c>
      <c r="E1230" s="154" t="s">
        <v>559</v>
      </c>
      <c r="F1230" s="153">
        <v>45461</v>
      </c>
      <c r="G1230" s="153">
        <v>45474</v>
      </c>
      <c r="H1230" s="155">
        <v>25000</v>
      </c>
      <c r="I1230" s="155">
        <v>35000</v>
      </c>
      <c r="J1230" s="154" t="s">
        <v>5910</v>
      </c>
      <c r="K1230" s="154" t="s">
        <v>5901</v>
      </c>
    </row>
    <row r="1231" spans="1:11" ht="65.25" customHeight="1">
      <c r="A1231" s="152">
        <v>1230</v>
      </c>
      <c r="B1231" s="156">
        <v>45447</v>
      </c>
      <c r="C1231" s="157" t="s">
        <v>4375</v>
      </c>
      <c r="D1231" s="157" t="s">
        <v>1248</v>
      </c>
      <c r="E1231" s="157" t="s">
        <v>7323</v>
      </c>
      <c r="F1231" s="156">
        <v>45461</v>
      </c>
      <c r="G1231" s="156">
        <v>44320</v>
      </c>
      <c r="H1231" s="158">
        <v>190000</v>
      </c>
      <c r="I1231" s="158">
        <v>200000</v>
      </c>
      <c r="J1231" s="157" t="s">
        <v>5910</v>
      </c>
      <c r="K1231" s="157" t="s">
        <v>5901</v>
      </c>
    </row>
    <row r="1232" spans="1:11" ht="65.25" customHeight="1">
      <c r="A1232" s="152">
        <v>1231</v>
      </c>
      <c r="B1232" s="153">
        <v>45448</v>
      </c>
      <c r="C1232" s="154" t="s">
        <v>1845</v>
      </c>
      <c r="D1232" s="154" t="s">
        <v>872</v>
      </c>
      <c r="E1232" s="154" t="s">
        <v>7324</v>
      </c>
      <c r="F1232" s="153">
        <v>45463</v>
      </c>
      <c r="G1232" s="153">
        <v>45474</v>
      </c>
      <c r="H1232" s="155">
        <v>123754.95</v>
      </c>
      <c r="I1232" s="155">
        <v>247509.9</v>
      </c>
      <c r="J1232" s="154" t="s">
        <v>5921</v>
      </c>
      <c r="K1232" s="154" t="s">
        <v>5901</v>
      </c>
    </row>
    <row r="1233" spans="1:11" ht="65.25" customHeight="1">
      <c r="A1233" s="152">
        <v>1232</v>
      </c>
      <c r="B1233" s="156">
        <v>45448</v>
      </c>
      <c r="C1233" s="157" t="s">
        <v>1845</v>
      </c>
      <c r="D1233" s="157" t="s">
        <v>2554</v>
      </c>
      <c r="E1233" s="157" t="s">
        <v>7325</v>
      </c>
      <c r="F1233" s="156">
        <v>45463</v>
      </c>
      <c r="G1233" s="156">
        <v>45463</v>
      </c>
      <c r="H1233" s="158">
        <v>27499.91</v>
      </c>
      <c r="I1233" s="158">
        <v>90000</v>
      </c>
      <c r="J1233" s="157" t="s">
        <v>4557</v>
      </c>
      <c r="K1233" s="157" t="s">
        <v>5901</v>
      </c>
    </row>
    <row r="1234" spans="1:11" ht="65.25" customHeight="1">
      <c r="A1234" s="152">
        <v>1233</v>
      </c>
      <c r="B1234" s="153">
        <v>45448</v>
      </c>
      <c r="C1234" s="154" t="s">
        <v>3828</v>
      </c>
      <c r="D1234" s="154" t="s">
        <v>76</v>
      </c>
      <c r="E1234" s="154" t="s">
        <v>6090</v>
      </c>
      <c r="F1234" s="153">
        <v>45463</v>
      </c>
      <c r="G1234" s="153">
        <v>45474</v>
      </c>
      <c r="H1234" s="155">
        <v>25000</v>
      </c>
      <c r="I1234" s="155">
        <v>200000</v>
      </c>
      <c r="J1234" s="154" t="s">
        <v>5910</v>
      </c>
      <c r="K1234" s="154" t="s">
        <v>5901</v>
      </c>
    </row>
    <row r="1235" spans="1:11" ht="65.25" customHeight="1">
      <c r="A1235" s="152">
        <v>1234</v>
      </c>
      <c r="B1235" s="156">
        <v>45448</v>
      </c>
      <c r="C1235" s="157" t="s">
        <v>3828</v>
      </c>
      <c r="D1235" s="157" t="s">
        <v>582</v>
      </c>
      <c r="E1235" s="157" t="s">
        <v>5402</v>
      </c>
      <c r="F1235" s="156">
        <v>45463</v>
      </c>
      <c r="G1235" s="156">
        <v>45474</v>
      </c>
      <c r="H1235" s="158">
        <v>25000</v>
      </c>
      <c r="I1235" s="158">
        <v>200000</v>
      </c>
      <c r="J1235" s="157" t="s">
        <v>5910</v>
      </c>
      <c r="K1235" s="157" t="s">
        <v>5901</v>
      </c>
    </row>
    <row r="1236" spans="1:11" ht="65.25" customHeight="1">
      <c r="A1236" s="152">
        <v>1235</v>
      </c>
      <c r="B1236" s="153">
        <v>45448</v>
      </c>
      <c r="C1236" s="154" t="s">
        <v>387</v>
      </c>
      <c r="D1236" s="154" t="s">
        <v>164</v>
      </c>
      <c r="E1236" s="154" t="s">
        <v>463</v>
      </c>
      <c r="F1236" s="153">
        <v>45463</v>
      </c>
      <c r="G1236" s="153">
        <v>45474</v>
      </c>
      <c r="H1236" s="155">
        <v>35000</v>
      </c>
      <c r="I1236" s="155">
        <v>70000</v>
      </c>
      <c r="J1236" s="154" t="s">
        <v>5955</v>
      </c>
      <c r="K1236" s="154" t="s">
        <v>5901</v>
      </c>
    </row>
    <row r="1237" spans="1:11" ht="65.25" customHeight="1">
      <c r="A1237" s="152">
        <v>1236</v>
      </c>
      <c r="B1237" s="156">
        <v>45448</v>
      </c>
      <c r="C1237" s="157" t="s">
        <v>1535</v>
      </c>
      <c r="D1237" s="157" t="s">
        <v>1258</v>
      </c>
      <c r="E1237" s="157" t="s">
        <v>463</v>
      </c>
      <c r="F1237" s="156">
        <v>45463</v>
      </c>
      <c r="G1237" s="156">
        <v>45474</v>
      </c>
      <c r="H1237" s="158">
        <v>25000</v>
      </c>
      <c r="I1237" s="158">
        <v>50000</v>
      </c>
      <c r="J1237" s="157" t="s">
        <v>5955</v>
      </c>
      <c r="K1237" s="157" t="s">
        <v>5901</v>
      </c>
    </row>
    <row r="1238" spans="1:11" ht="65.25" customHeight="1">
      <c r="A1238" s="152">
        <v>1237</v>
      </c>
      <c r="B1238" s="153">
        <v>45448</v>
      </c>
      <c r="C1238" s="154" t="s">
        <v>4268</v>
      </c>
      <c r="D1238" s="154" t="s">
        <v>141</v>
      </c>
      <c r="E1238" s="154" t="s">
        <v>7326</v>
      </c>
      <c r="F1238" s="153">
        <v>45463</v>
      </c>
      <c r="G1238" s="153">
        <v>45448</v>
      </c>
      <c r="H1238" s="155">
        <v>400000</v>
      </c>
      <c r="I1238" s="155">
        <v>800000</v>
      </c>
      <c r="J1238" s="154" t="s">
        <v>4557</v>
      </c>
      <c r="K1238" s="154" t="s">
        <v>5901</v>
      </c>
    </row>
    <row r="1239" spans="1:11" ht="65.25" customHeight="1">
      <c r="A1239" s="152">
        <v>1238</v>
      </c>
      <c r="B1239" s="156">
        <v>45448</v>
      </c>
      <c r="C1239" s="157" t="s">
        <v>500</v>
      </c>
      <c r="D1239" s="157" t="s">
        <v>76</v>
      </c>
      <c r="E1239" s="157" t="s">
        <v>364</v>
      </c>
      <c r="F1239" s="156">
        <v>45463</v>
      </c>
      <c r="G1239" s="156">
        <v>45474</v>
      </c>
      <c r="H1239" s="158">
        <v>25000</v>
      </c>
      <c r="I1239" s="158">
        <v>200000</v>
      </c>
      <c r="J1239" s="157" t="s">
        <v>4557</v>
      </c>
      <c r="K1239" s="157" t="s">
        <v>5901</v>
      </c>
    </row>
    <row r="1240" spans="1:11" ht="65.25" customHeight="1">
      <c r="A1240" s="152">
        <v>1239</v>
      </c>
      <c r="B1240" s="153">
        <v>45448</v>
      </c>
      <c r="C1240" s="154" t="s">
        <v>1198</v>
      </c>
      <c r="D1240" s="154" t="s">
        <v>2554</v>
      </c>
      <c r="E1240" s="154" t="s">
        <v>6431</v>
      </c>
      <c r="F1240" s="153">
        <v>45463</v>
      </c>
      <c r="G1240" s="153">
        <v>45474</v>
      </c>
      <c r="H1240" s="155">
        <v>30000</v>
      </c>
      <c r="I1240" s="155">
        <v>40000</v>
      </c>
      <c r="J1240" s="154" t="s">
        <v>5910</v>
      </c>
      <c r="K1240" s="154" t="s">
        <v>5901</v>
      </c>
    </row>
    <row r="1241" spans="1:11" ht="65.25" customHeight="1">
      <c r="A1241" s="152">
        <v>1240</v>
      </c>
      <c r="B1241" s="156">
        <v>45448</v>
      </c>
      <c r="C1241" s="157" t="s">
        <v>1198</v>
      </c>
      <c r="D1241" s="157" t="s">
        <v>7327</v>
      </c>
      <c r="E1241" s="157" t="s">
        <v>5005</v>
      </c>
      <c r="F1241" s="156">
        <v>45463</v>
      </c>
      <c r="G1241" s="156">
        <v>45474</v>
      </c>
      <c r="H1241" s="158">
        <v>85000</v>
      </c>
      <c r="I1241" s="158">
        <v>95000</v>
      </c>
      <c r="J1241" s="157" t="s">
        <v>5910</v>
      </c>
      <c r="K1241" s="157" t="s">
        <v>5901</v>
      </c>
    </row>
    <row r="1242" spans="1:11" ht="65.25" customHeight="1">
      <c r="A1242" s="152">
        <v>1241</v>
      </c>
      <c r="B1242" s="153">
        <v>45448</v>
      </c>
      <c r="C1242" s="154" t="s">
        <v>1198</v>
      </c>
      <c r="D1242" s="154" t="s">
        <v>4322</v>
      </c>
      <c r="E1242" s="154" t="s">
        <v>7328</v>
      </c>
      <c r="F1242" s="153">
        <v>45463</v>
      </c>
      <c r="G1242" s="153">
        <v>45474</v>
      </c>
      <c r="H1242" s="155">
        <v>25000</v>
      </c>
      <c r="I1242" s="155">
        <v>30000</v>
      </c>
      <c r="J1242" s="154" t="s">
        <v>5910</v>
      </c>
      <c r="K1242" s="154" t="s">
        <v>5901</v>
      </c>
    </row>
    <row r="1243" spans="1:11" ht="65.25" customHeight="1">
      <c r="A1243" s="152">
        <v>1242</v>
      </c>
      <c r="B1243" s="156">
        <v>45448</v>
      </c>
      <c r="C1243" s="157" t="s">
        <v>1198</v>
      </c>
      <c r="D1243" s="157" t="s">
        <v>6262</v>
      </c>
      <c r="E1243" s="157" t="s">
        <v>180</v>
      </c>
      <c r="F1243" s="156">
        <v>45463</v>
      </c>
      <c r="G1243" s="156">
        <v>45474</v>
      </c>
      <c r="H1243" s="158">
        <v>25000</v>
      </c>
      <c r="I1243" s="158">
        <v>35000</v>
      </c>
      <c r="J1243" s="157" t="s">
        <v>5910</v>
      </c>
      <c r="K1243" s="157" t="s">
        <v>5901</v>
      </c>
    </row>
    <row r="1244" spans="1:11" ht="65.25" customHeight="1">
      <c r="A1244" s="152">
        <v>1243</v>
      </c>
      <c r="B1244" s="153">
        <v>45448</v>
      </c>
      <c r="C1244" s="154" t="s">
        <v>1198</v>
      </c>
      <c r="D1244" s="154" t="s">
        <v>6308</v>
      </c>
      <c r="E1244" s="154" t="s">
        <v>4886</v>
      </c>
      <c r="F1244" s="153">
        <v>45463</v>
      </c>
      <c r="G1244" s="153">
        <v>45474</v>
      </c>
      <c r="H1244" s="155">
        <v>35000</v>
      </c>
      <c r="I1244" s="155">
        <v>40000</v>
      </c>
      <c r="J1244" s="154" t="s">
        <v>5910</v>
      </c>
      <c r="K1244" s="154" t="s">
        <v>5901</v>
      </c>
    </row>
    <row r="1245" spans="1:11" ht="65.25" customHeight="1">
      <c r="A1245" s="152">
        <v>1244</v>
      </c>
      <c r="B1245" s="156">
        <v>45448</v>
      </c>
      <c r="C1245" s="157" t="s">
        <v>1198</v>
      </c>
      <c r="D1245" s="157" t="s">
        <v>1230</v>
      </c>
      <c r="E1245" s="157" t="s">
        <v>180</v>
      </c>
      <c r="F1245" s="156">
        <v>45463</v>
      </c>
      <c r="G1245" s="156">
        <v>45474</v>
      </c>
      <c r="H1245" s="158">
        <v>90000</v>
      </c>
      <c r="I1245" s="158">
        <v>100000</v>
      </c>
      <c r="J1245" s="157" t="s">
        <v>5910</v>
      </c>
      <c r="K1245" s="157" t="s">
        <v>5901</v>
      </c>
    </row>
    <row r="1246" spans="1:11" ht="65.25" customHeight="1">
      <c r="A1246" s="152">
        <v>1245</v>
      </c>
      <c r="B1246" s="153">
        <v>45448</v>
      </c>
      <c r="C1246" s="154" t="s">
        <v>1890</v>
      </c>
      <c r="D1246" s="154" t="s">
        <v>6203</v>
      </c>
      <c r="E1246" s="154" t="s">
        <v>7329</v>
      </c>
      <c r="F1246" s="153">
        <v>45463</v>
      </c>
      <c r="G1246" s="153">
        <v>45464</v>
      </c>
      <c r="H1246" s="155">
        <v>43428</v>
      </c>
      <c r="I1246" s="155">
        <v>50000</v>
      </c>
      <c r="J1246" s="154" t="s">
        <v>5902</v>
      </c>
      <c r="K1246" s="154" t="s">
        <v>5901</v>
      </c>
    </row>
    <row r="1247" spans="1:11" ht="65.25" customHeight="1">
      <c r="A1247" s="152">
        <v>1246</v>
      </c>
      <c r="B1247" s="156">
        <v>45448</v>
      </c>
      <c r="C1247" s="157" t="s">
        <v>1890</v>
      </c>
      <c r="D1247" s="157" t="s">
        <v>4484</v>
      </c>
      <c r="E1247" s="157" t="s">
        <v>7330</v>
      </c>
      <c r="F1247" s="156">
        <v>45463</v>
      </c>
      <c r="G1247" s="156">
        <v>45464</v>
      </c>
      <c r="H1247" s="158">
        <v>80000</v>
      </c>
      <c r="I1247" s="158">
        <v>100000</v>
      </c>
      <c r="J1247" s="157" t="s">
        <v>5910</v>
      </c>
      <c r="K1247" s="157" t="s">
        <v>5901</v>
      </c>
    </row>
    <row r="1248" spans="1:11" ht="65.25" customHeight="1">
      <c r="A1248" s="152">
        <v>1247</v>
      </c>
      <c r="B1248" s="153">
        <v>45448</v>
      </c>
      <c r="C1248" s="154" t="s">
        <v>1890</v>
      </c>
      <c r="D1248" s="154" t="s">
        <v>248</v>
      </c>
      <c r="E1248" s="154" t="s">
        <v>7331</v>
      </c>
      <c r="F1248" s="153">
        <v>45463</v>
      </c>
      <c r="G1248" s="153">
        <v>45464</v>
      </c>
      <c r="H1248" s="155">
        <v>200000</v>
      </c>
      <c r="I1248" s="155">
        <v>225000</v>
      </c>
      <c r="J1248" s="154" t="s">
        <v>5910</v>
      </c>
      <c r="K1248" s="154" t="s">
        <v>5901</v>
      </c>
    </row>
    <row r="1249" spans="1:11" ht="65.25" customHeight="1">
      <c r="A1249" s="152">
        <v>1248</v>
      </c>
      <c r="B1249" s="156">
        <v>45448</v>
      </c>
      <c r="C1249" s="157" t="s">
        <v>3975</v>
      </c>
      <c r="D1249" s="157" t="s">
        <v>2667</v>
      </c>
      <c r="E1249" s="157" t="s">
        <v>657</v>
      </c>
      <c r="F1249" s="156">
        <v>45464</v>
      </c>
      <c r="G1249" s="156">
        <v>45466</v>
      </c>
      <c r="H1249" s="158">
        <v>25000</v>
      </c>
      <c r="I1249" s="158">
        <v>50000</v>
      </c>
      <c r="J1249" s="157" t="s">
        <v>5921</v>
      </c>
      <c r="K1249" s="157" t="s">
        <v>5901</v>
      </c>
    </row>
    <row r="1250" spans="1:11" ht="65.25" customHeight="1">
      <c r="A1250" s="152">
        <v>1249</v>
      </c>
      <c r="B1250" s="153">
        <v>45449</v>
      </c>
      <c r="C1250" s="154" t="s">
        <v>3344</v>
      </c>
      <c r="D1250" s="154" t="s">
        <v>76</v>
      </c>
      <c r="E1250" s="154" t="s">
        <v>6409</v>
      </c>
      <c r="F1250" s="153">
        <v>45464</v>
      </c>
      <c r="G1250" s="153">
        <v>45474</v>
      </c>
      <c r="H1250" s="155">
        <v>159000</v>
      </c>
      <c r="I1250" s="155">
        <v>159000</v>
      </c>
      <c r="J1250" s="154" t="s">
        <v>5910</v>
      </c>
      <c r="K1250" s="154" t="s">
        <v>5901</v>
      </c>
    </row>
    <row r="1251" spans="1:11" ht="65.25" customHeight="1">
      <c r="A1251" s="152">
        <v>1250</v>
      </c>
      <c r="B1251" s="156">
        <v>45449</v>
      </c>
      <c r="C1251" s="157" t="s">
        <v>500</v>
      </c>
      <c r="D1251" s="157" t="s">
        <v>248</v>
      </c>
      <c r="E1251" s="157" t="s">
        <v>6741</v>
      </c>
      <c r="F1251" s="156">
        <v>45464</v>
      </c>
      <c r="G1251" s="156">
        <v>45505</v>
      </c>
      <c r="H1251" s="158">
        <v>50000</v>
      </c>
      <c r="I1251" s="158">
        <v>150000</v>
      </c>
      <c r="J1251" s="157" t="s">
        <v>4557</v>
      </c>
      <c r="K1251" s="157" t="s">
        <v>5901</v>
      </c>
    </row>
    <row r="1252" spans="1:11" ht="65.25" customHeight="1">
      <c r="A1252" s="152">
        <v>1251</v>
      </c>
      <c r="B1252" s="153">
        <v>45449</v>
      </c>
      <c r="C1252" s="154" t="s">
        <v>2334</v>
      </c>
      <c r="D1252" s="154" t="s">
        <v>137</v>
      </c>
      <c r="E1252" s="154" t="s">
        <v>6254</v>
      </c>
      <c r="F1252" s="153">
        <v>45464</v>
      </c>
      <c r="G1252" s="153">
        <v>45474</v>
      </c>
      <c r="H1252" s="155">
        <v>110000</v>
      </c>
      <c r="I1252" s="155">
        <v>120000</v>
      </c>
      <c r="J1252" s="154" t="s">
        <v>5902</v>
      </c>
      <c r="K1252" s="154" t="s">
        <v>5901</v>
      </c>
    </row>
    <row r="1253" spans="1:11" ht="65.25" customHeight="1">
      <c r="A1253" s="152">
        <v>1252</v>
      </c>
      <c r="B1253" s="156">
        <v>45449</v>
      </c>
      <c r="C1253" s="157" t="s">
        <v>2334</v>
      </c>
      <c r="D1253" s="157" t="s">
        <v>3411</v>
      </c>
      <c r="E1253" s="157" t="s">
        <v>7332</v>
      </c>
      <c r="F1253" s="156">
        <v>45464</v>
      </c>
      <c r="G1253" s="156">
        <v>45474</v>
      </c>
      <c r="H1253" s="158">
        <v>90000</v>
      </c>
      <c r="I1253" s="158">
        <v>110000</v>
      </c>
      <c r="J1253" s="157" t="s">
        <v>5910</v>
      </c>
      <c r="K1253" s="157" t="s">
        <v>5901</v>
      </c>
    </row>
    <row r="1254" spans="1:11" ht="65.25" customHeight="1">
      <c r="A1254" s="152">
        <v>1253</v>
      </c>
      <c r="B1254" s="153">
        <v>45449</v>
      </c>
      <c r="C1254" s="154" t="s">
        <v>2334</v>
      </c>
      <c r="D1254" s="154" t="s">
        <v>2359</v>
      </c>
      <c r="E1254" s="154" t="s">
        <v>5282</v>
      </c>
      <c r="F1254" s="153">
        <v>45464</v>
      </c>
      <c r="G1254" s="153">
        <v>45474</v>
      </c>
      <c r="H1254" s="155">
        <v>130000</v>
      </c>
      <c r="I1254" s="155">
        <v>140000</v>
      </c>
      <c r="J1254" s="154" t="s">
        <v>5910</v>
      </c>
      <c r="K1254" s="154" t="s">
        <v>5901</v>
      </c>
    </row>
    <row r="1255" spans="1:11" ht="65.25" customHeight="1">
      <c r="A1255" s="152">
        <v>1254</v>
      </c>
      <c r="B1255" s="156">
        <v>45449</v>
      </c>
      <c r="C1255" s="157" t="s">
        <v>2334</v>
      </c>
      <c r="D1255" s="157" t="s">
        <v>339</v>
      </c>
      <c r="E1255" s="157" t="s">
        <v>6255</v>
      </c>
      <c r="F1255" s="156">
        <v>45464</v>
      </c>
      <c r="G1255" s="156">
        <v>45474</v>
      </c>
      <c r="H1255" s="158">
        <v>30000</v>
      </c>
      <c r="I1255" s="158">
        <v>50000</v>
      </c>
      <c r="J1255" s="157" t="s">
        <v>5910</v>
      </c>
      <c r="K1255" s="157" t="s">
        <v>5901</v>
      </c>
    </row>
    <row r="1256" spans="1:11" ht="65.25" customHeight="1">
      <c r="A1256" s="152">
        <v>1255</v>
      </c>
      <c r="B1256" s="153">
        <v>45449</v>
      </c>
      <c r="C1256" s="154" t="s">
        <v>2334</v>
      </c>
      <c r="D1256" s="154" t="s">
        <v>2349</v>
      </c>
      <c r="E1256" s="154" t="s">
        <v>6255</v>
      </c>
      <c r="F1256" s="153">
        <v>45464</v>
      </c>
      <c r="G1256" s="153">
        <v>45474</v>
      </c>
      <c r="H1256" s="155">
        <v>25000</v>
      </c>
      <c r="I1256" s="155">
        <v>30000</v>
      </c>
      <c r="J1256" s="154" t="s">
        <v>5910</v>
      </c>
      <c r="K1256" s="154" t="s">
        <v>5901</v>
      </c>
    </row>
    <row r="1257" spans="1:11" ht="65.25" customHeight="1">
      <c r="A1257" s="152">
        <v>1256</v>
      </c>
      <c r="B1257" s="156">
        <v>45449</v>
      </c>
      <c r="C1257" s="157" t="s">
        <v>2334</v>
      </c>
      <c r="D1257" s="157" t="s">
        <v>2351</v>
      </c>
      <c r="E1257" s="157" t="s">
        <v>5279</v>
      </c>
      <c r="F1257" s="156">
        <v>45464</v>
      </c>
      <c r="G1257" s="156">
        <v>45474</v>
      </c>
      <c r="H1257" s="158">
        <v>140000</v>
      </c>
      <c r="I1257" s="158">
        <v>160000</v>
      </c>
      <c r="J1257" s="157" t="s">
        <v>5921</v>
      </c>
      <c r="K1257" s="157" t="s">
        <v>5901</v>
      </c>
    </row>
    <row r="1258" spans="1:11" ht="65.25" customHeight="1">
      <c r="A1258" s="152">
        <v>1257</v>
      </c>
      <c r="B1258" s="153">
        <v>45449</v>
      </c>
      <c r="C1258" s="154" t="s">
        <v>2334</v>
      </c>
      <c r="D1258" s="154" t="s">
        <v>366</v>
      </c>
      <c r="E1258" s="154" t="s">
        <v>4827</v>
      </c>
      <c r="F1258" s="153">
        <v>45464</v>
      </c>
      <c r="G1258" s="153">
        <v>45474</v>
      </c>
      <c r="H1258" s="155">
        <v>30000</v>
      </c>
      <c r="I1258" s="155">
        <v>35000</v>
      </c>
      <c r="J1258" s="154" t="s">
        <v>5902</v>
      </c>
      <c r="K1258" s="154" t="s">
        <v>5901</v>
      </c>
    </row>
    <row r="1259" spans="1:11" ht="65.25" customHeight="1">
      <c r="A1259" s="152">
        <v>1258</v>
      </c>
      <c r="B1259" s="156">
        <v>45449</v>
      </c>
      <c r="C1259" s="157" t="s">
        <v>2334</v>
      </c>
      <c r="D1259" s="157" t="s">
        <v>2381</v>
      </c>
      <c r="E1259" s="157" t="s">
        <v>7017</v>
      </c>
      <c r="F1259" s="156">
        <v>45464</v>
      </c>
      <c r="G1259" s="156">
        <v>45474</v>
      </c>
      <c r="H1259" s="158">
        <v>25000</v>
      </c>
      <c r="I1259" s="158">
        <v>30000</v>
      </c>
      <c r="J1259" s="157" t="s">
        <v>5917</v>
      </c>
      <c r="K1259" s="157" t="s">
        <v>5901</v>
      </c>
    </row>
    <row r="1260" spans="1:11" ht="65.25" customHeight="1">
      <c r="A1260" s="152">
        <v>1259</v>
      </c>
      <c r="B1260" s="153">
        <v>45449</v>
      </c>
      <c r="C1260" s="154" t="s">
        <v>2703</v>
      </c>
      <c r="D1260" s="154" t="s">
        <v>4842</v>
      </c>
      <c r="E1260" s="154" t="s">
        <v>7333</v>
      </c>
      <c r="F1260" s="153">
        <v>45464</v>
      </c>
      <c r="G1260" s="153">
        <v>45488</v>
      </c>
      <c r="H1260" s="155">
        <v>71500</v>
      </c>
      <c r="I1260" s="155">
        <v>71500</v>
      </c>
      <c r="J1260" s="154" t="s">
        <v>5902</v>
      </c>
      <c r="K1260" s="154" t="s">
        <v>5901</v>
      </c>
    </row>
    <row r="1261" spans="1:11" ht="65.25" customHeight="1">
      <c r="A1261" s="152">
        <v>1260</v>
      </c>
      <c r="B1261" s="156">
        <v>45449</v>
      </c>
      <c r="C1261" s="157" t="s">
        <v>194</v>
      </c>
      <c r="D1261" s="157" t="s">
        <v>7334</v>
      </c>
      <c r="E1261" s="157" t="s">
        <v>7335</v>
      </c>
      <c r="F1261" s="156">
        <v>45464</v>
      </c>
      <c r="G1261" s="156">
        <v>45456</v>
      </c>
      <c r="H1261" s="158">
        <v>28000</v>
      </c>
      <c r="I1261" s="158">
        <v>35000</v>
      </c>
      <c r="J1261" s="157" t="s">
        <v>4557</v>
      </c>
      <c r="K1261" s="157" t="s">
        <v>5901</v>
      </c>
    </row>
    <row r="1262" spans="1:11" ht="65.25" customHeight="1">
      <c r="A1262" s="152">
        <v>1261</v>
      </c>
      <c r="B1262" s="153">
        <v>45450</v>
      </c>
      <c r="C1262" s="154" t="s">
        <v>1276</v>
      </c>
      <c r="D1262" s="154" t="s">
        <v>5639</v>
      </c>
      <c r="E1262" s="154" t="s">
        <v>198</v>
      </c>
      <c r="F1262" s="153">
        <v>45467</v>
      </c>
      <c r="G1262" s="153">
        <v>45459</v>
      </c>
      <c r="H1262" s="155">
        <v>37000</v>
      </c>
      <c r="I1262" s="155">
        <v>50000</v>
      </c>
      <c r="J1262" s="154" t="s">
        <v>5910</v>
      </c>
      <c r="K1262" s="154" t="s">
        <v>5901</v>
      </c>
    </row>
    <row r="1263" spans="1:11" ht="65.25" customHeight="1">
      <c r="A1263" s="152">
        <v>1262</v>
      </c>
      <c r="B1263" s="156">
        <v>45450</v>
      </c>
      <c r="C1263" s="157" t="s">
        <v>3975</v>
      </c>
      <c r="D1263" s="157" t="s">
        <v>4003</v>
      </c>
      <c r="E1263" s="157" t="s">
        <v>7336</v>
      </c>
      <c r="F1263" s="156">
        <v>45467</v>
      </c>
      <c r="G1263" s="156">
        <v>45474</v>
      </c>
      <c r="H1263" s="158">
        <v>207760</v>
      </c>
      <c r="I1263" s="158">
        <v>312760</v>
      </c>
      <c r="J1263" s="157" t="s">
        <v>5910</v>
      </c>
      <c r="K1263" s="157" t="s">
        <v>5901</v>
      </c>
    </row>
    <row r="1264" spans="1:11" ht="65.25" customHeight="1">
      <c r="A1264" s="152">
        <v>1263</v>
      </c>
      <c r="B1264" s="153">
        <v>45450</v>
      </c>
      <c r="C1264" s="154" t="s">
        <v>2703</v>
      </c>
      <c r="D1264" s="154" t="s">
        <v>7026</v>
      </c>
      <c r="E1264" s="154" t="s">
        <v>7027</v>
      </c>
      <c r="F1264" s="153">
        <v>45467</v>
      </c>
      <c r="G1264" s="153">
        <v>45474</v>
      </c>
      <c r="H1264" s="155">
        <v>140000</v>
      </c>
      <c r="I1264" s="155">
        <v>140000</v>
      </c>
      <c r="J1264" s="154" t="s">
        <v>5910</v>
      </c>
      <c r="K1264" s="154" t="s">
        <v>5901</v>
      </c>
    </row>
    <row r="1265" spans="1:11" ht="65.25" customHeight="1">
      <c r="A1265" s="152">
        <v>1264</v>
      </c>
      <c r="B1265" s="156">
        <v>45452</v>
      </c>
      <c r="C1265" s="157" t="s">
        <v>3975</v>
      </c>
      <c r="D1265" s="157" t="s">
        <v>127</v>
      </c>
      <c r="E1265" s="157" t="s">
        <v>7337</v>
      </c>
      <c r="F1265" s="156">
        <v>45467</v>
      </c>
      <c r="G1265" s="156">
        <v>45471</v>
      </c>
      <c r="H1265" s="158">
        <v>67684</v>
      </c>
      <c r="I1265" s="158">
        <v>100000</v>
      </c>
      <c r="J1265" s="157" t="s">
        <v>5921</v>
      </c>
      <c r="K1265" s="157" t="s">
        <v>5901</v>
      </c>
    </row>
    <row r="1266" spans="1:11" ht="65.25" customHeight="1">
      <c r="A1266" s="152">
        <v>1265</v>
      </c>
      <c r="B1266" s="153">
        <v>45452</v>
      </c>
      <c r="C1266" s="154" t="s">
        <v>231</v>
      </c>
      <c r="D1266" s="154" t="s">
        <v>7338</v>
      </c>
      <c r="E1266" s="154" t="s">
        <v>7339</v>
      </c>
      <c r="F1266" s="153">
        <v>45468</v>
      </c>
      <c r="G1266" s="153">
        <v>45530</v>
      </c>
      <c r="H1266" s="155">
        <v>36000</v>
      </c>
      <c r="I1266" s="155">
        <v>36000</v>
      </c>
      <c r="J1266" s="154" t="s">
        <v>4557</v>
      </c>
      <c r="K1266" s="154" t="s">
        <v>5901</v>
      </c>
    </row>
    <row r="1267" spans="1:11" ht="65.25" customHeight="1">
      <c r="A1267" s="152">
        <v>1266</v>
      </c>
      <c r="B1267" s="156">
        <v>45453</v>
      </c>
      <c r="C1267" s="157" t="s">
        <v>5644</v>
      </c>
      <c r="D1267" s="157" t="s">
        <v>577</v>
      </c>
      <c r="E1267" s="157" t="s">
        <v>7340</v>
      </c>
      <c r="F1267" s="156">
        <v>45468</v>
      </c>
      <c r="G1267" s="156">
        <v>45447</v>
      </c>
      <c r="H1267" s="158">
        <v>85000</v>
      </c>
      <c r="I1267" s="158">
        <v>102500</v>
      </c>
      <c r="J1267" s="157" t="s">
        <v>4557</v>
      </c>
      <c r="K1267" s="157" t="s">
        <v>5901</v>
      </c>
    </row>
    <row r="1268" spans="1:11" ht="65.25" customHeight="1">
      <c r="A1268" s="152">
        <v>1267</v>
      </c>
      <c r="B1268" s="153">
        <v>45453</v>
      </c>
      <c r="C1268" s="154" t="s">
        <v>2601</v>
      </c>
      <c r="D1268" s="154" t="s">
        <v>76</v>
      </c>
      <c r="E1268" s="154" t="s">
        <v>234</v>
      </c>
      <c r="F1268" s="153">
        <v>45468</v>
      </c>
      <c r="G1268" s="153">
        <v>45474</v>
      </c>
      <c r="H1268" s="155">
        <v>120000</v>
      </c>
      <c r="I1268" s="155">
        <v>125000</v>
      </c>
      <c r="J1268" s="154" t="s">
        <v>5910</v>
      </c>
      <c r="K1268" s="154" t="s">
        <v>5901</v>
      </c>
    </row>
    <row r="1269" spans="1:11" ht="65.25" customHeight="1">
      <c r="A1269" s="152">
        <v>1268</v>
      </c>
      <c r="B1269" s="156">
        <v>45453</v>
      </c>
      <c r="C1269" s="157" t="s">
        <v>2601</v>
      </c>
      <c r="D1269" s="157" t="s">
        <v>76</v>
      </c>
      <c r="E1269" s="157" t="s">
        <v>4691</v>
      </c>
      <c r="F1269" s="156">
        <v>45468</v>
      </c>
      <c r="G1269" s="156">
        <v>45474</v>
      </c>
      <c r="H1269" s="158">
        <v>30000</v>
      </c>
      <c r="I1269" s="158">
        <v>35000</v>
      </c>
      <c r="J1269" s="157" t="s">
        <v>5910</v>
      </c>
      <c r="K1269" s="157" t="s">
        <v>5901</v>
      </c>
    </row>
    <row r="1270" spans="1:11" ht="65.25" customHeight="1">
      <c r="A1270" s="152">
        <v>1269</v>
      </c>
      <c r="B1270" s="153">
        <v>45453</v>
      </c>
      <c r="C1270" s="154" t="s">
        <v>1031</v>
      </c>
      <c r="D1270" s="154" t="s">
        <v>3214</v>
      </c>
      <c r="E1270" s="154" t="s">
        <v>7341</v>
      </c>
      <c r="F1270" s="153">
        <v>45468</v>
      </c>
      <c r="G1270" s="153">
        <v>45474</v>
      </c>
      <c r="H1270" s="155">
        <v>84000</v>
      </c>
      <c r="I1270" s="155">
        <v>110000</v>
      </c>
      <c r="J1270" s="154" t="s">
        <v>5910</v>
      </c>
      <c r="K1270" s="154" t="s">
        <v>5901</v>
      </c>
    </row>
    <row r="1271" spans="1:11" ht="65.25" customHeight="1">
      <c r="A1271" s="152">
        <v>1270</v>
      </c>
      <c r="B1271" s="156">
        <v>45453</v>
      </c>
      <c r="C1271" s="157" t="s">
        <v>1031</v>
      </c>
      <c r="D1271" s="157" t="s">
        <v>1027</v>
      </c>
      <c r="E1271" s="157" t="s">
        <v>7342</v>
      </c>
      <c r="F1271" s="156">
        <v>45468</v>
      </c>
      <c r="G1271" s="156">
        <v>45474</v>
      </c>
      <c r="H1271" s="158">
        <v>155000</v>
      </c>
      <c r="I1271" s="158">
        <v>200000</v>
      </c>
      <c r="J1271" s="157" t="s">
        <v>5910</v>
      </c>
      <c r="K1271" s="157" t="s">
        <v>5901</v>
      </c>
    </row>
    <row r="1272" spans="1:11" ht="65.25" customHeight="1">
      <c r="A1272" s="152">
        <v>1271</v>
      </c>
      <c r="B1272" s="153">
        <v>45453</v>
      </c>
      <c r="C1272" s="154" t="s">
        <v>1031</v>
      </c>
      <c r="D1272" s="154" t="s">
        <v>7343</v>
      </c>
      <c r="E1272" s="154" t="s">
        <v>344</v>
      </c>
      <c r="F1272" s="153">
        <v>45468</v>
      </c>
      <c r="G1272" s="153">
        <v>45474</v>
      </c>
      <c r="H1272" s="155">
        <v>100000</v>
      </c>
      <c r="I1272" s="155">
        <v>140000</v>
      </c>
      <c r="J1272" s="154" t="s">
        <v>5910</v>
      </c>
      <c r="K1272" s="154" t="s">
        <v>5901</v>
      </c>
    </row>
    <row r="1273" spans="1:11" ht="65.25" customHeight="1">
      <c r="A1273" s="152">
        <v>1272</v>
      </c>
      <c r="B1273" s="156">
        <v>45453</v>
      </c>
      <c r="C1273" s="157" t="s">
        <v>194</v>
      </c>
      <c r="D1273" s="157" t="s">
        <v>1258</v>
      </c>
      <c r="E1273" s="157" t="s">
        <v>6230</v>
      </c>
      <c r="F1273" s="156">
        <v>45468</v>
      </c>
      <c r="G1273" s="156">
        <v>45474</v>
      </c>
      <c r="H1273" s="158">
        <v>27450</v>
      </c>
      <c r="I1273" s="158">
        <v>28000</v>
      </c>
      <c r="J1273" s="157" t="s">
        <v>5955</v>
      </c>
      <c r="K1273" s="157" t="s">
        <v>5901</v>
      </c>
    </row>
    <row r="1274" spans="1:11" ht="65.25" customHeight="1">
      <c r="A1274" s="152">
        <v>1273</v>
      </c>
      <c r="B1274" s="153">
        <v>45453</v>
      </c>
      <c r="C1274" s="154" t="s">
        <v>1890</v>
      </c>
      <c r="D1274" s="154" t="s">
        <v>640</v>
      </c>
      <c r="E1274" s="154" t="s">
        <v>7344</v>
      </c>
      <c r="F1274" s="153">
        <v>45468</v>
      </c>
      <c r="G1274" s="153">
        <v>45474</v>
      </c>
      <c r="H1274" s="155">
        <v>250000</v>
      </c>
      <c r="I1274" s="155">
        <v>250000</v>
      </c>
      <c r="J1274" s="154" t="s">
        <v>5935</v>
      </c>
      <c r="K1274" s="154" t="s">
        <v>5901</v>
      </c>
    </row>
    <row r="1275" spans="1:11" ht="65.25" customHeight="1">
      <c r="A1275" s="152">
        <v>1274</v>
      </c>
      <c r="B1275" s="156">
        <v>45453</v>
      </c>
      <c r="C1275" s="157" t="s">
        <v>1890</v>
      </c>
      <c r="D1275" s="157" t="s">
        <v>7345</v>
      </c>
      <c r="E1275" s="157" t="s">
        <v>7346</v>
      </c>
      <c r="F1275" s="156">
        <v>45468</v>
      </c>
      <c r="G1275" s="156">
        <v>45469</v>
      </c>
      <c r="H1275" s="158">
        <v>150000</v>
      </c>
      <c r="I1275" s="158">
        <v>150000</v>
      </c>
      <c r="J1275" s="157" t="s">
        <v>4557</v>
      </c>
      <c r="K1275" s="157" t="s">
        <v>5901</v>
      </c>
    </row>
    <row r="1276" spans="1:11" ht="65.25" customHeight="1">
      <c r="A1276" s="152">
        <v>1275</v>
      </c>
      <c r="B1276" s="153">
        <v>45453</v>
      </c>
      <c r="C1276" s="154" t="s">
        <v>1890</v>
      </c>
      <c r="D1276" s="154" t="s">
        <v>151</v>
      </c>
      <c r="E1276" s="154" t="s">
        <v>7347</v>
      </c>
      <c r="F1276" s="153">
        <v>45468</v>
      </c>
      <c r="G1276" s="153">
        <v>45469</v>
      </c>
      <c r="H1276" s="155">
        <v>150000</v>
      </c>
      <c r="I1276" s="155">
        <v>150000</v>
      </c>
      <c r="J1276" s="154" t="s">
        <v>5902</v>
      </c>
      <c r="K1276" s="154" t="s">
        <v>5901</v>
      </c>
    </row>
    <row r="1277" spans="1:11" ht="65.25" customHeight="1">
      <c r="A1277" s="152">
        <v>1276</v>
      </c>
      <c r="B1277" s="156">
        <v>45453</v>
      </c>
      <c r="C1277" s="157" t="s">
        <v>1890</v>
      </c>
      <c r="D1277" s="157" t="s">
        <v>7230</v>
      </c>
      <c r="E1277" s="157" t="s">
        <v>7348</v>
      </c>
      <c r="F1277" s="156">
        <v>45468</v>
      </c>
      <c r="G1277" s="156">
        <v>45469</v>
      </c>
      <c r="H1277" s="158">
        <v>51787.5</v>
      </c>
      <c r="I1277" s="158">
        <v>55000</v>
      </c>
      <c r="J1277" s="157" t="s">
        <v>5902</v>
      </c>
      <c r="K1277" s="157" t="s">
        <v>5901</v>
      </c>
    </row>
    <row r="1278" spans="1:11" ht="65.25" customHeight="1">
      <c r="A1278" s="152">
        <v>1277</v>
      </c>
      <c r="B1278" s="153">
        <v>45453</v>
      </c>
      <c r="C1278" s="154" t="s">
        <v>1276</v>
      </c>
      <c r="D1278" s="154" t="s">
        <v>1316</v>
      </c>
      <c r="E1278" s="154" t="s">
        <v>2395</v>
      </c>
      <c r="F1278" s="153">
        <v>45468</v>
      </c>
      <c r="G1278" s="153">
        <v>45479</v>
      </c>
      <c r="H1278" s="155">
        <v>68700</v>
      </c>
      <c r="I1278" s="155">
        <v>75000</v>
      </c>
      <c r="J1278" s="154" t="s">
        <v>5910</v>
      </c>
      <c r="K1278" s="154" t="s">
        <v>5901</v>
      </c>
    </row>
    <row r="1279" spans="1:11" ht="65.25" customHeight="1">
      <c r="A1279" s="152">
        <v>1278</v>
      </c>
      <c r="B1279" s="156">
        <v>45453</v>
      </c>
      <c r="C1279" s="157" t="s">
        <v>1890</v>
      </c>
      <c r="D1279" s="157" t="s">
        <v>603</v>
      </c>
      <c r="E1279" s="157" t="s">
        <v>7349</v>
      </c>
      <c r="F1279" s="156">
        <v>45468</v>
      </c>
      <c r="G1279" s="156">
        <v>45469</v>
      </c>
      <c r="H1279" s="158">
        <v>136500</v>
      </c>
      <c r="I1279" s="158">
        <v>136500</v>
      </c>
      <c r="J1279" s="157" t="s">
        <v>5917</v>
      </c>
      <c r="K1279" s="157" t="s">
        <v>5901</v>
      </c>
    </row>
    <row r="1280" spans="1:11" ht="65.25" customHeight="1">
      <c r="A1280" s="152">
        <v>1279</v>
      </c>
      <c r="B1280" s="153">
        <v>45453</v>
      </c>
      <c r="C1280" s="154" t="s">
        <v>1890</v>
      </c>
      <c r="D1280" s="154" t="s">
        <v>6501</v>
      </c>
      <c r="E1280" s="154" t="s">
        <v>7350</v>
      </c>
      <c r="F1280" s="153">
        <v>45468</v>
      </c>
      <c r="G1280" s="153">
        <v>45469</v>
      </c>
      <c r="H1280" s="155">
        <v>25000</v>
      </c>
      <c r="I1280" s="155">
        <v>30000</v>
      </c>
      <c r="J1280" s="154" t="s">
        <v>5902</v>
      </c>
      <c r="K1280" s="154" t="s">
        <v>5901</v>
      </c>
    </row>
    <row r="1281" spans="1:11" ht="65.25" customHeight="1">
      <c r="A1281" s="152">
        <v>1280</v>
      </c>
      <c r="B1281" s="156">
        <v>45454</v>
      </c>
      <c r="C1281" s="157" t="s">
        <v>1535</v>
      </c>
      <c r="D1281" s="157" t="s">
        <v>7262</v>
      </c>
      <c r="E1281" s="157" t="s">
        <v>7351</v>
      </c>
      <c r="F1281" s="156">
        <v>45469</v>
      </c>
      <c r="G1281" s="156">
        <v>45474</v>
      </c>
      <c r="H1281" s="158">
        <v>85000</v>
      </c>
      <c r="I1281" s="158">
        <v>180000</v>
      </c>
      <c r="J1281" s="157" t="s">
        <v>5935</v>
      </c>
      <c r="K1281" s="157" t="s">
        <v>5901</v>
      </c>
    </row>
    <row r="1282" spans="1:11" ht="65.25" customHeight="1">
      <c r="A1282" s="152">
        <v>1281</v>
      </c>
      <c r="B1282" s="153">
        <v>45454</v>
      </c>
      <c r="C1282" s="154" t="s">
        <v>12</v>
      </c>
      <c r="D1282" s="154" t="s">
        <v>57</v>
      </c>
      <c r="E1282" s="154" t="s">
        <v>7352</v>
      </c>
      <c r="F1282" s="153">
        <v>45469</v>
      </c>
      <c r="G1282" s="153">
        <v>45467</v>
      </c>
      <c r="H1282" s="155">
        <v>250000</v>
      </c>
      <c r="I1282" s="155">
        <v>300000</v>
      </c>
      <c r="J1282" s="154" t="s">
        <v>5910</v>
      </c>
      <c r="K1282" s="154" t="s">
        <v>5901</v>
      </c>
    </row>
    <row r="1283" spans="1:11" ht="65.25" customHeight="1">
      <c r="A1283" s="152">
        <v>1282</v>
      </c>
      <c r="B1283" s="156">
        <v>45454</v>
      </c>
      <c r="C1283" s="157" t="s">
        <v>3975</v>
      </c>
      <c r="D1283" s="157" t="s">
        <v>2654</v>
      </c>
      <c r="E1283" s="157" t="s">
        <v>4023</v>
      </c>
      <c r="F1283" s="156">
        <v>45469</v>
      </c>
      <c r="G1283" s="156">
        <v>45474</v>
      </c>
      <c r="H1283" s="158">
        <v>118140</v>
      </c>
      <c r="I1283" s="158">
        <v>200000</v>
      </c>
      <c r="J1283" s="157" t="s">
        <v>5910</v>
      </c>
      <c r="K1283" s="157" t="s">
        <v>5901</v>
      </c>
    </row>
    <row r="1284" spans="1:11" ht="65.25" customHeight="1">
      <c r="A1284" s="152">
        <v>1283</v>
      </c>
      <c r="B1284" s="153">
        <v>45454</v>
      </c>
      <c r="C1284" s="154" t="s">
        <v>12</v>
      </c>
      <c r="D1284" s="154" t="s">
        <v>76</v>
      </c>
      <c r="E1284" s="154" t="s">
        <v>7353</v>
      </c>
      <c r="F1284" s="153">
        <v>45469</v>
      </c>
      <c r="G1284" s="153">
        <v>45467</v>
      </c>
      <c r="H1284" s="155">
        <v>160000</v>
      </c>
      <c r="I1284" s="155">
        <v>200000</v>
      </c>
      <c r="J1284" s="154" t="s">
        <v>5910</v>
      </c>
      <c r="K1284" s="154" t="s">
        <v>5901</v>
      </c>
    </row>
    <row r="1285" spans="1:11" ht="65.25" customHeight="1">
      <c r="A1285" s="152">
        <v>1284</v>
      </c>
      <c r="B1285" s="156">
        <v>45454</v>
      </c>
      <c r="C1285" s="157" t="s">
        <v>12</v>
      </c>
      <c r="D1285" s="157" t="s">
        <v>5614</v>
      </c>
      <c r="E1285" s="157" t="s">
        <v>7354</v>
      </c>
      <c r="F1285" s="156">
        <v>45469</v>
      </c>
      <c r="G1285" s="156">
        <v>45467</v>
      </c>
      <c r="H1285" s="158">
        <v>100000</v>
      </c>
      <c r="I1285" s="158">
        <v>150000</v>
      </c>
      <c r="J1285" s="157" t="s">
        <v>5910</v>
      </c>
      <c r="K1285" s="157" t="s">
        <v>5901</v>
      </c>
    </row>
    <row r="1286" spans="1:11" ht="65.25" customHeight="1">
      <c r="A1286" s="152">
        <v>1285</v>
      </c>
      <c r="B1286" s="153">
        <v>45454</v>
      </c>
      <c r="C1286" s="154" t="s">
        <v>12</v>
      </c>
      <c r="D1286" s="154" t="s">
        <v>5104</v>
      </c>
      <c r="E1286" s="154" t="s">
        <v>7355</v>
      </c>
      <c r="F1286" s="153">
        <v>45469</v>
      </c>
      <c r="G1286" s="153">
        <v>45467</v>
      </c>
      <c r="H1286" s="155">
        <v>50000</v>
      </c>
      <c r="I1286" s="155">
        <v>75000</v>
      </c>
      <c r="J1286" s="154" t="s">
        <v>5910</v>
      </c>
      <c r="K1286" s="154" t="s">
        <v>5901</v>
      </c>
    </row>
    <row r="1287" spans="1:11" ht="65.25" customHeight="1">
      <c r="A1287" s="152">
        <v>1286</v>
      </c>
      <c r="B1287" s="156">
        <v>45454</v>
      </c>
      <c r="C1287" s="157" t="s">
        <v>1112</v>
      </c>
      <c r="D1287" s="157" t="s">
        <v>374</v>
      </c>
      <c r="E1287" s="157" t="s">
        <v>7356</v>
      </c>
      <c r="F1287" s="156">
        <v>45469</v>
      </c>
      <c r="G1287" s="156">
        <v>45474</v>
      </c>
      <c r="H1287" s="158">
        <v>25000</v>
      </c>
      <c r="I1287" s="158">
        <v>200000</v>
      </c>
      <c r="J1287" s="157" t="s">
        <v>5910</v>
      </c>
      <c r="K1287" s="157" t="s">
        <v>5901</v>
      </c>
    </row>
    <row r="1288" spans="1:11" ht="65.25" customHeight="1">
      <c r="A1288" s="152">
        <v>1287</v>
      </c>
      <c r="B1288" s="153">
        <v>45454</v>
      </c>
      <c r="C1288" s="154" t="s">
        <v>2432</v>
      </c>
      <c r="D1288" s="154" t="s">
        <v>580</v>
      </c>
      <c r="E1288" s="154" t="s">
        <v>6716</v>
      </c>
      <c r="F1288" s="153">
        <v>45469</v>
      </c>
      <c r="G1288" s="153">
        <v>45474</v>
      </c>
      <c r="H1288" s="155">
        <v>120000</v>
      </c>
      <c r="I1288" s="155">
        <v>170000</v>
      </c>
      <c r="J1288" s="154" t="s">
        <v>5910</v>
      </c>
      <c r="K1288" s="154" t="s">
        <v>5901</v>
      </c>
    </row>
    <row r="1289" spans="1:11" ht="65.25" customHeight="1">
      <c r="A1289" s="152">
        <v>1288</v>
      </c>
      <c r="B1289" s="156">
        <v>45454</v>
      </c>
      <c r="C1289" s="157" t="s">
        <v>2432</v>
      </c>
      <c r="D1289" s="157" t="s">
        <v>76</v>
      </c>
      <c r="E1289" s="157" t="s">
        <v>344</v>
      </c>
      <c r="F1289" s="156">
        <v>45469</v>
      </c>
      <c r="G1289" s="156">
        <v>45474</v>
      </c>
      <c r="H1289" s="158">
        <v>80000</v>
      </c>
      <c r="I1289" s="158">
        <v>90000</v>
      </c>
      <c r="J1289" s="157" t="s">
        <v>5910</v>
      </c>
      <c r="K1289" s="157" t="s">
        <v>5901</v>
      </c>
    </row>
    <row r="1290" spans="1:11" ht="65.25" customHeight="1">
      <c r="A1290" s="152">
        <v>1289</v>
      </c>
      <c r="B1290" s="153">
        <v>45454</v>
      </c>
      <c r="C1290" s="154" t="s">
        <v>2432</v>
      </c>
      <c r="D1290" s="154" t="s">
        <v>7357</v>
      </c>
      <c r="E1290" s="154" t="s">
        <v>815</v>
      </c>
      <c r="F1290" s="153">
        <v>45469</v>
      </c>
      <c r="G1290" s="153">
        <v>45474</v>
      </c>
      <c r="H1290" s="155">
        <v>29000</v>
      </c>
      <c r="I1290" s="155">
        <v>35000</v>
      </c>
      <c r="J1290" s="154" t="s">
        <v>5902</v>
      </c>
      <c r="K1290" s="154" t="s">
        <v>5901</v>
      </c>
    </row>
    <row r="1291" spans="1:11" ht="65.25" customHeight="1">
      <c r="A1291" s="152">
        <v>1290</v>
      </c>
      <c r="B1291" s="156">
        <v>45454</v>
      </c>
      <c r="C1291" s="157" t="s">
        <v>4038</v>
      </c>
      <c r="D1291" s="157" t="s">
        <v>23</v>
      </c>
      <c r="E1291" s="157" t="s">
        <v>7358</v>
      </c>
      <c r="F1291" s="156">
        <v>45469</v>
      </c>
      <c r="G1291" s="156">
        <v>45469</v>
      </c>
      <c r="H1291" s="158">
        <v>40000</v>
      </c>
      <c r="I1291" s="158">
        <v>40000</v>
      </c>
      <c r="J1291" s="157" t="s">
        <v>5902</v>
      </c>
      <c r="K1291" s="157" t="s">
        <v>5901</v>
      </c>
    </row>
    <row r="1292" spans="1:11" ht="65.25" customHeight="1">
      <c r="A1292" s="152">
        <v>1291</v>
      </c>
      <c r="B1292" s="153">
        <v>45454</v>
      </c>
      <c r="C1292" s="154" t="s">
        <v>1535</v>
      </c>
      <c r="D1292" s="154" t="s">
        <v>3214</v>
      </c>
      <c r="E1292" s="154" t="s">
        <v>347</v>
      </c>
      <c r="F1292" s="153">
        <v>45469</v>
      </c>
      <c r="G1292" s="153">
        <v>45474</v>
      </c>
      <c r="H1292" s="155">
        <v>65000</v>
      </c>
      <c r="I1292" s="155">
        <v>125000</v>
      </c>
      <c r="J1292" s="154" t="s">
        <v>5910</v>
      </c>
      <c r="K1292" s="154" t="s">
        <v>5901</v>
      </c>
    </row>
    <row r="1293" spans="1:11" ht="65.25" customHeight="1">
      <c r="A1293" s="152">
        <v>1292</v>
      </c>
      <c r="B1293" s="156">
        <v>45454</v>
      </c>
      <c r="C1293" s="157" t="s">
        <v>1890</v>
      </c>
      <c r="D1293" s="157" t="s">
        <v>1950</v>
      </c>
      <c r="E1293" s="157" t="s">
        <v>7359</v>
      </c>
      <c r="F1293" s="156">
        <v>45469</v>
      </c>
      <c r="G1293" s="156">
        <v>45474</v>
      </c>
      <c r="H1293" s="158">
        <v>300000</v>
      </c>
      <c r="I1293" s="158">
        <v>300000</v>
      </c>
      <c r="J1293" s="157" t="s">
        <v>5910</v>
      </c>
      <c r="K1293" s="157" t="s">
        <v>5901</v>
      </c>
    </row>
    <row r="1294" spans="1:11" ht="65.25" customHeight="1">
      <c r="A1294" s="152">
        <v>1293</v>
      </c>
      <c r="B1294" s="153">
        <v>45454</v>
      </c>
      <c r="C1294" s="154" t="s">
        <v>1535</v>
      </c>
      <c r="D1294" s="154" t="s">
        <v>1625</v>
      </c>
      <c r="E1294" s="154" t="s">
        <v>6315</v>
      </c>
      <c r="F1294" s="153">
        <v>45469</v>
      </c>
      <c r="G1294" s="153">
        <v>45474</v>
      </c>
      <c r="H1294" s="155">
        <v>120000</v>
      </c>
      <c r="I1294" s="155">
        <v>230000</v>
      </c>
      <c r="J1294" s="154" t="s">
        <v>5910</v>
      </c>
      <c r="K1294" s="154" t="s">
        <v>5901</v>
      </c>
    </row>
    <row r="1295" spans="1:11" ht="65.25" customHeight="1">
      <c r="A1295" s="152">
        <v>1294</v>
      </c>
      <c r="B1295" s="156">
        <v>45454</v>
      </c>
      <c r="C1295" s="157" t="s">
        <v>1890</v>
      </c>
      <c r="D1295" s="157" t="s">
        <v>1795</v>
      </c>
      <c r="E1295" s="157" t="s">
        <v>7360</v>
      </c>
      <c r="F1295" s="156">
        <v>45469</v>
      </c>
      <c r="G1295" s="156">
        <v>45474</v>
      </c>
      <c r="H1295" s="158">
        <v>400000</v>
      </c>
      <c r="I1295" s="158">
        <v>400000</v>
      </c>
      <c r="J1295" s="157" t="s">
        <v>5910</v>
      </c>
      <c r="K1295" s="157" t="s">
        <v>5901</v>
      </c>
    </row>
    <row r="1296" spans="1:11" ht="65.25" customHeight="1">
      <c r="A1296" s="152">
        <v>1295</v>
      </c>
      <c r="B1296" s="153">
        <v>45454</v>
      </c>
      <c r="C1296" s="154" t="s">
        <v>1535</v>
      </c>
      <c r="D1296" s="154" t="s">
        <v>31</v>
      </c>
      <c r="E1296" s="154" t="s">
        <v>6314</v>
      </c>
      <c r="F1296" s="153">
        <v>45469</v>
      </c>
      <c r="G1296" s="153">
        <v>45474</v>
      </c>
      <c r="H1296" s="155">
        <v>45000</v>
      </c>
      <c r="I1296" s="155">
        <v>95000</v>
      </c>
      <c r="J1296" s="154" t="s">
        <v>5910</v>
      </c>
      <c r="K1296" s="154" t="s">
        <v>5901</v>
      </c>
    </row>
    <row r="1297" spans="1:11" ht="65.25" customHeight="1">
      <c r="A1297" s="152">
        <v>1296</v>
      </c>
      <c r="B1297" s="156">
        <v>45454</v>
      </c>
      <c r="C1297" s="157" t="s">
        <v>387</v>
      </c>
      <c r="D1297" s="157" t="s">
        <v>4219</v>
      </c>
      <c r="E1297" s="157" t="s">
        <v>6369</v>
      </c>
      <c r="F1297" s="156">
        <v>45469</v>
      </c>
      <c r="G1297" s="156">
        <v>45474</v>
      </c>
      <c r="H1297" s="158">
        <v>65000</v>
      </c>
      <c r="I1297" s="158">
        <v>85000</v>
      </c>
      <c r="J1297" s="157" t="s">
        <v>5910</v>
      </c>
      <c r="K1297" s="157" t="s">
        <v>5901</v>
      </c>
    </row>
    <row r="1298" spans="1:11" ht="65.25" customHeight="1">
      <c r="A1298" s="152">
        <v>1297</v>
      </c>
      <c r="B1298" s="153">
        <v>45455</v>
      </c>
      <c r="C1298" s="154" t="s">
        <v>3975</v>
      </c>
      <c r="D1298" s="154" t="s">
        <v>1084</v>
      </c>
      <c r="E1298" s="154" t="s">
        <v>175</v>
      </c>
      <c r="F1298" s="153">
        <v>45470</v>
      </c>
      <c r="G1298" s="153">
        <v>45474</v>
      </c>
      <c r="H1298" s="155">
        <v>200844</v>
      </c>
      <c r="I1298" s="155">
        <v>275000</v>
      </c>
      <c r="J1298" s="154" t="s">
        <v>5910</v>
      </c>
      <c r="K1298" s="154" t="s">
        <v>5901</v>
      </c>
    </row>
    <row r="1299" spans="1:11" ht="65.25" customHeight="1">
      <c r="A1299" s="152">
        <v>1298</v>
      </c>
      <c r="B1299" s="156">
        <v>45455</v>
      </c>
      <c r="C1299" s="157" t="s">
        <v>4038</v>
      </c>
      <c r="D1299" s="157" t="s">
        <v>340</v>
      </c>
      <c r="E1299" s="157" t="s">
        <v>122</v>
      </c>
      <c r="F1299" s="156">
        <v>45470</v>
      </c>
      <c r="G1299" s="156">
        <v>45474</v>
      </c>
      <c r="H1299" s="158">
        <v>25000</v>
      </c>
      <c r="I1299" s="158">
        <v>25000</v>
      </c>
      <c r="J1299" s="157" t="s">
        <v>5910</v>
      </c>
      <c r="K1299" s="157" t="s">
        <v>5901</v>
      </c>
    </row>
    <row r="1300" spans="1:11" ht="65.25" customHeight="1">
      <c r="A1300" s="152">
        <v>1299</v>
      </c>
      <c r="B1300" s="153">
        <v>45455</v>
      </c>
      <c r="C1300" s="154" t="s">
        <v>1535</v>
      </c>
      <c r="D1300" s="154" t="s">
        <v>225</v>
      </c>
      <c r="E1300" s="154" t="s">
        <v>120</v>
      </c>
      <c r="F1300" s="153">
        <v>45470</v>
      </c>
      <c r="G1300" s="153">
        <v>45474</v>
      </c>
      <c r="H1300" s="155">
        <v>25000</v>
      </c>
      <c r="I1300" s="155">
        <v>85000</v>
      </c>
      <c r="J1300" s="154" t="s">
        <v>5910</v>
      </c>
      <c r="K1300" s="154" t="s">
        <v>5901</v>
      </c>
    </row>
    <row r="1301" spans="1:11" ht="65.25" customHeight="1">
      <c r="A1301" s="152">
        <v>1300</v>
      </c>
      <c r="B1301" s="156">
        <v>45455</v>
      </c>
      <c r="C1301" s="157" t="s">
        <v>3975</v>
      </c>
      <c r="D1301" s="157" t="s">
        <v>1629</v>
      </c>
      <c r="E1301" s="157" t="s">
        <v>1841</v>
      </c>
      <c r="F1301" s="156">
        <v>45470</v>
      </c>
      <c r="G1301" s="156">
        <v>45474</v>
      </c>
      <c r="H1301" s="158">
        <v>190000</v>
      </c>
      <c r="I1301" s="158">
        <v>310000</v>
      </c>
      <c r="J1301" s="157" t="s">
        <v>5910</v>
      </c>
      <c r="K1301" s="157" t="s">
        <v>5901</v>
      </c>
    </row>
    <row r="1302" spans="1:11" ht="65.25" customHeight="1">
      <c r="A1302" s="152">
        <v>1301</v>
      </c>
      <c r="B1302" s="153">
        <v>45455</v>
      </c>
      <c r="C1302" s="154" t="s">
        <v>2703</v>
      </c>
      <c r="D1302" s="154" t="s">
        <v>3163</v>
      </c>
      <c r="E1302" s="154" t="s">
        <v>6264</v>
      </c>
      <c r="F1302" s="153">
        <v>45470</v>
      </c>
      <c r="G1302" s="153">
        <v>45474</v>
      </c>
      <c r="H1302" s="155">
        <v>3023007</v>
      </c>
      <c r="I1302" s="155">
        <v>3023007</v>
      </c>
      <c r="J1302" s="154" t="s">
        <v>5921</v>
      </c>
      <c r="K1302" s="154" t="s">
        <v>5901</v>
      </c>
    </row>
    <row r="1303" spans="1:11" ht="65.25" customHeight="1">
      <c r="A1303" s="152">
        <v>1302</v>
      </c>
      <c r="B1303" s="156">
        <v>45455</v>
      </c>
      <c r="C1303" s="157" t="s">
        <v>3975</v>
      </c>
      <c r="D1303" s="157" t="s">
        <v>1104</v>
      </c>
      <c r="E1303" s="157" t="s">
        <v>6261</v>
      </c>
      <c r="F1303" s="156">
        <v>45470</v>
      </c>
      <c r="G1303" s="156">
        <v>45474</v>
      </c>
      <c r="H1303" s="158">
        <v>122824</v>
      </c>
      <c r="I1303" s="158">
        <v>150000</v>
      </c>
      <c r="J1303" s="157" t="s">
        <v>5910</v>
      </c>
      <c r="K1303" s="157" t="s">
        <v>5901</v>
      </c>
    </row>
    <row r="1304" spans="1:11" ht="65.25" customHeight="1">
      <c r="A1304" s="152">
        <v>1303</v>
      </c>
      <c r="B1304" s="153">
        <v>45455</v>
      </c>
      <c r="C1304" s="154" t="s">
        <v>3838</v>
      </c>
      <c r="D1304" s="154" t="s">
        <v>3858</v>
      </c>
      <c r="E1304" s="154" t="s">
        <v>5710</v>
      </c>
      <c r="F1304" s="153">
        <v>45470</v>
      </c>
      <c r="G1304" s="153">
        <v>45474</v>
      </c>
      <c r="H1304" s="155">
        <v>73540</v>
      </c>
      <c r="I1304" s="155">
        <v>118000</v>
      </c>
      <c r="J1304" s="154" t="s">
        <v>5910</v>
      </c>
      <c r="K1304" s="154" t="s">
        <v>5901</v>
      </c>
    </row>
    <row r="1305" spans="1:11" ht="65.25" customHeight="1">
      <c r="A1305" s="152">
        <v>1304</v>
      </c>
      <c r="B1305" s="156">
        <v>45455</v>
      </c>
      <c r="C1305" s="157" t="s">
        <v>3838</v>
      </c>
      <c r="D1305" s="157" t="s">
        <v>4770</v>
      </c>
      <c r="E1305" s="157" t="s">
        <v>6433</v>
      </c>
      <c r="F1305" s="156">
        <v>45470</v>
      </c>
      <c r="G1305" s="156">
        <v>45474</v>
      </c>
      <c r="H1305" s="158">
        <v>26000</v>
      </c>
      <c r="I1305" s="158">
        <v>30000</v>
      </c>
      <c r="J1305" s="157" t="s">
        <v>5910</v>
      </c>
      <c r="K1305" s="157" t="s">
        <v>5901</v>
      </c>
    </row>
    <row r="1306" spans="1:11" ht="65.25" customHeight="1">
      <c r="A1306" s="152">
        <v>1305</v>
      </c>
      <c r="B1306" s="153">
        <v>45455</v>
      </c>
      <c r="C1306" s="154" t="s">
        <v>4154</v>
      </c>
      <c r="D1306" s="154" t="s">
        <v>2420</v>
      </c>
      <c r="E1306" s="154" t="s">
        <v>120</v>
      </c>
      <c r="F1306" s="153">
        <v>45470</v>
      </c>
      <c r="G1306" s="153">
        <v>45474</v>
      </c>
      <c r="H1306" s="155">
        <v>25000</v>
      </c>
      <c r="I1306" s="155">
        <v>30000</v>
      </c>
      <c r="J1306" s="154" t="s">
        <v>5910</v>
      </c>
      <c r="K1306" s="154" t="s">
        <v>5901</v>
      </c>
    </row>
    <row r="1307" spans="1:11" ht="65.25" customHeight="1">
      <c r="A1307" s="152">
        <v>1306</v>
      </c>
      <c r="B1307" s="156">
        <v>45455</v>
      </c>
      <c r="C1307" s="157" t="s">
        <v>4154</v>
      </c>
      <c r="D1307" s="157" t="s">
        <v>62</v>
      </c>
      <c r="E1307" s="157" t="s">
        <v>2150</v>
      </c>
      <c r="F1307" s="156">
        <v>45470</v>
      </c>
      <c r="G1307" s="156">
        <v>45474</v>
      </c>
      <c r="H1307" s="158">
        <v>85000</v>
      </c>
      <c r="I1307" s="158">
        <v>195000</v>
      </c>
      <c r="J1307" s="157" t="s">
        <v>5910</v>
      </c>
      <c r="K1307" s="157" t="s">
        <v>5901</v>
      </c>
    </row>
    <row r="1308" spans="1:11" ht="65.25" customHeight="1">
      <c r="A1308" s="152">
        <v>1307</v>
      </c>
      <c r="B1308" s="153">
        <v>45455</v>
      </c>
      <c r="C1308" s="154" t="s">
        <v>3838</v>
      </c>
      <c r="D1308" s="154" t="s">
        <v>256</v>
      </c>
      <c r="E1308" s="154" t="s">
        <v>429</v>
      </c>
      <c r="F1308" s="153">
        <v>45470</v>
      </c>
      <c r="G1308" s="153">
        <v>45474</v>
      </c>
      <c r="H1308" s="155">
        <v>170000</v>
      </c>
      <c r="I1308" s="155">
        <v>200000</v>
      </c>
      <c r="J1308" s="154" t="s">
        <v>5910</v>
      </c>
      <c r="K1308" s="154" t="s">
        <v>5901</v>
      </c>
    </row>
    <row r="1309" spans="1:11" ht="65.25" customHeight="1">
      <c r="A1309" s="152">
        <v>1308</v>
      </c>
      <c r="B1309" s="156">
        <v>45455</v>
      </c>
      <c r="C1309" s="157" t="s">
        <v>4154</v>
      </c>
      <c r="D1309" s="157" t="s">
        <v>256</v>
      </c>
      <c r="E1309" s="157" t="s">
        <v>429</v>
      </c>
      <c r="F1309" s="156">
        <v>45470</v>
      </c>
      <c r="G1309" s="156">
        <v>45474</v>
      </c>
      <c r="H1309" s="158">
        <v>120000</v>
      </c>
      <c r="I1309" s="158">
        <v>225000</v>
      </c>
      <c r="J1309" s="157" t="s">
        <v>5910</v>
      </c>
      <c r="K1309" s="157" t="s">
        <v>5901</v>
      </c>
    </row>
    <row r="1310" spans="1:11" ht="65.25" customHeight="1">
      <c r="A1310" s="152">
        <v>1309</v>
      </c>
      <c r="B1310" s="153">
        <v>45455</v>
      </c>
      <c r="C1310" s="154" t="s">
        <v>4154</v>
      </c>
      <c r="D1310" s="154" t="s">
        <v>6846</v>
      </c>
      <c r="E1310" s="154" t="s">
        <v>347</v>
      </c>
      <c r="F1310" s="153">
        <v>45470</v>
      </c>
      <c r="G1310" s="153">
        <v>45474</v>
      </c>
      <c r="H1310" s="155">
        <v>35000</v>
      </c>
      <c r="I1310" s="155">
        <v>85000</v>
      </c>
      <c r="J1310" s="154" t="s">
        <v>5910</v>
      </c>
      <c r="K1310" s="154" t="s">
        <v>5901</v>
      </c>
    </row>
    <row r="1311" spans="1:11" ht="65.25" customHeight="1">
      <c r="A1311" s="152">
        <v>1310</v>
      </c>
      <c r="B1311" s="156">
        <v>45455</v>
      </c>
      <c r="C1311" s="157" t="s">
        <v>4154</v>
      </c>
      <c r="D1311" s="157" t="s">
        <v>76</v>
      </c>
      <c r="E1311" s="157" t="s">
        <v>143</v>
      </c>
      <c r="F1311" s="156">
        <v>45470</v>
      </c>
      <c r="G1311" s="156">
        <v>45474</v>
      </c>
      <c r="H1311" s="158">
        <v>84000</v>
      </c>
      <c r="I1311" s="158">
        <v>88000</v>
      </c>
      <c r="J1311" s="157" t="s">
        <v>5910</v>
      </c>
      <c r="K1311" s="157" t="s">
        <v>5901</v>
      </c>
    </row>
    <row r="1312" spans="1:11" ht="65.25" customHeight="1">
      <c r="A1312" s="152">
        <v>1311</v>
      </c>
      <c r="B1312" s="153">
        <v>45455</v>
      </c>
      <c r="C1312" s="154" t="s">
        <v>4154</v>
      </c>
      <c r="D1312" s="154" t="s">
        <v>76</v>
      </c>
      <c r="E1312" s="154" t="s">
        <v>6314</v>
      </c>
      <c r="F1312" s="153">
        <v>45470</v>
      </c>
      <c r="G1312" s="153">
        <v>45474</v>
      </c>
      <c r="H1312" s="155">
        <v>55000</v>
      </c>
      <c r="I1312" s="155">
        <v>95000</v>
      </c>
      <c r="J1312" s="154" t="s">
        <v>5910</v>
      </c>
      <c r="K1312" s="154" t="s">
        <v>5901</v>
      </c>
    </row>
    <row r="1313" spans="1:11" ht="65.25" customHeight="1">
      <c r="A1313" s="152">
        <v>1312</v>
      </c>
      <c r="B1313" s="156">
        <v>45455</v>
      </c>
      <c r="C1313" s="157" t="s">
        <v>4154</v>
      </c>
      <c r="D1313" s="157" t="s">
        <v>5370</v>
      </c>
      <c r="E1313" s="157" t="s">
        <v>120</v>
      </c>
      <c r="F1313" s="156">
        <v>45470</v>
      </c>
      <c r="G1313" s="156">
        <v>45474</v>
      </c>
      <c r="H1313" s="158">
        <v>80000</v>
      </c>
      <c r="I1313" s="158">
        <v>140000</v>
      </c>
      <c r="J1313" s="157" t="s">
        <v>5910</v>
      </c>
      <c r="K1313" s="157" t="s">
        <v>5901</v>
      </c>
    </row>
    <row r="1314" spans="1:11" ht="65.25" customHeight="1">
      <c r="A1314" s="152">
        <v>1313</v>
      </c>
      <c r="B1314" s="153">
        <v>45455</v>
      </c>
      <c r="C1314" s="154" t="s">
        <v>4154</v>
      </c>
      <c r="D1314" s="154" t="s">
        <v>4155</v>
      </c>
      <c r="E1314" s="154" t="s">
        <v>7361</v>
      </c>
      <c r="F1314" s="153">
        <v>45470</v>
      </c>
      <c r="G1314" s="153">
        <v>45474</v>
      </c>
      <c r="H1314" s="155">
        <v>35000</v>
      </c>
      <c r="I1314" s="155">
        <v>70000</v>
      </c>
      <c r="J1314" s="154" t="s">
        <v>5910</v>
      </c>
      <c r="K1314" s="154" t="s">
        <v>5901</v>
      </c>
    </row>
    <row r="1315" spans="1:11" ht="65.25" customHeight="1">
      <c r="A1315" s="152">
        <v>1314</v>
      </c>
      <c r="B1315" s="156">
        <v>45455</v>
      </c>
      <c r="C1315" s="157" t="s">
        <v>4154</v>
      </c>
      <c r="D1315" s="157" t="s">
        <v>1027</v>
      </c>
      <c r="E1315" s="157" t="s">
        <v>6311</v>
      </c>
      <c r="F1315" s="156">
        <v>45470</v>
      </c>
      <c r="G1315" s="156">
        <v>45474</v>
      </c>
      <c r="H1315" s="158">
        <v>35000</v>
      </c>
      <c r="I1315" s="158">
        <v>65000</v>
      </c>
      <c r="J1315" s="157" t="s">
        <v>5910</v>
      </c>
      <c r="K1315" s="157" t="s">
        <v>5901</v>
      </c>
    </row>
    <row r="1316" spans="1:11" ht="65.25" customHeight="1">
      <c r="A1316" s="152">
        <v>1315</v>
      </c>
      <c r="B1316" s="153">
        <v>45455</v>
      </c>
      <c r="C1316" s="154" t="s">
        <v>4154</v>
      </c>
      <c r="D1316" s="154" t="s">
        <v>4388</v>
      </c>
      <c r="E1316" s="154" t="s">
        <v>6311</v>
      </c>
      <c r="F1316" s="153">
        <v>45470</v>
      </c>
      <c r="G1316" s="153">
        <v>45474</v>
      </c>
      <c r="H1316" s="155">
        <v>200000</v>
      </c>
      <c r="I1316" s="155">
        <v>300000</v>
      </c>
      <c r="J1316" s="154" t="s">
        <v>5910</v>
      </c>
      <c r="K1316" s="154" t="s">
        <v>5901</v>
      </c>
    </row>
    <row r="1317" spans="1:11" ht="65.25" customHeight="1">
      <c r="A1317" s="152">
        <v>1316</v>
      </c>
      <c r="B1317" s="156">
        <v>45455</v>
      </c>
      <c r="C1317" s="157" t="s">
        <v>4154</v>
      </c>
      <c r="D1317" s="157" t="s">
        <v>6863</v>
      </c>
      <c r="E1317" s="157" t="s">
        <v>180</v>
      </c>
      <c r="F1317" s="156">
        <v>45470</v>
      </c>
      <c r="G1317" s="156">
        <v>45474</v>
      </c>
      <c r="H1317" s="158">
        <v>100000</v>
      </c>
      <c r="I1317" s="158">
        <v>150000</v>
      </c>
      <c r="J1317" s="157" t="s">
        <v>5910</v>
      </c>
      <c r="K1317" s="157" t="s">
        <v>5901</v>
      </c>
    </row>
    <row r="1318" spans="1:11" ht="65.25" customHeight="1">
      <c r="A1318" s="152">
        <v>1317</v>
      </c>
      <c r="B1318" s="153">
        <v>45455</v>
      </c>
      <c r="C1318" s="154" t="s">
        <v>3344</v>
      </c>
      <c r="D1318" s="154" t="s">
        <v>2375</v>
      </c>
      <c r="E1318" s="154" t="s">
        <v>7362</v>
      </c>
      <c r="F1318" s="153">
        <v>45470</v>
      </c>
      <c r="G1318" s="153">
        <v>45474</v>
      </c>
      <c r="H1318" s="155">
        <v>50000</v>
      </c>
      <c r="I1318" s="155">
        <v>50000</v>
      </c>
      <c r="J1318" s="154" t="s">
        <v>5902</v>
      </c>
      <c r="K1318" s="154" t="s">
        <v>5901</v>
      </c>
    </row>
    <row r="1319" spans="1:11" ht="65.25" customHeight="1">
      <c r="A1319" s="152">
        <v>1318</v>
      </c>
      <c r="B1319" s="156">
        <v>45455</v>
      </c>
      <c r="C1319" s="157" t="s">
        <v>4154</v>
      </c>
      <c r="D1319" s="157" t="s">
        <v>1277</v>
      </c>
      <c r="E1319" s="157" t="s">
        <v>2559</v>
      </c>
      <c r="F1319" s="156">
        <v>45470</v>
      </c>
      <c r="G1319" s="156">
        <v>45474</v>
      </c>
      <c r="H1319" s="158">
        <v>45000</v>
      </c>
      <c r="I1319" s="158">
        <v>75000</v>
      </c>
      <c r="J1319" s="157" t="s">
        <v>5910</v>
      </c>
      <c r="K1319" s="157" t="s">
        <v>5901</v>
      </c>
    </row>
    <row r="1320" spans="1:11" ht="65.25" customHeight="1">
      <c r="A1320" s="152">
        <v>1319</v>
      </c>
      <c r="B1320" s="153">
        <v>45455</v>
      </c>
      <c r="C1320" s="154" t="s">
        <v>4154</v>
      </c>
      <c r="D1320" s="154" t="s">
        <v>35</v>
      </c>
      <c r="E1320" s="154" t="s">
        <v>159</v>
      </c>
      <c r="F1320" s="153">
        <v>45470</v>
      </c>
      <c r="G1320" s="153">
        <v>45474</v>
      </c>
      <c r="H1320" s="155">
        <v>75000</v>
      </c>
      <c r="I1320" s="155">
        <v>100000</v>
      </c>
      <c r="J1320" s="154" t="s">
        <v>5902</v>
      </c>
      <c r="K1320" s="154" t="s">
        <v>5901</v>
      </c>
    </row>
    <row r="1321" spans="1:11" ht="65.25" customHeight="1">
      <c r="A1321" s="152">
        <v>1320</v>
      </c>
      <c r="B1321" s="156">
        <v>45455</v>
      </c>
      <c r="C1321" s="157" t="s">
        <v>4154</v>
      </c>
      <c r="D1321" s="157" t="s">
        <v>4165</v>
      </c>
      <c r="E1321" s="157" t="s">
        <v>120</v>
      </c>
      <c r="F1321" s="156">
        <v>45470</v>
      </c>
      <c r="G1321" s="156">
        <v>45474</v>
      </c>
      <c r="H1321" s="158">
        <v>25000</v>
      </c>
      <c r="I1321" s="158">
        <v>75000</v>
      </c>
      <c r="J1321" s="157" t="s">
        <v>5910</v>
      </c>
      <c r="K1321" s="157" t="s">
        <v>5901</v>
      </c>
    </row>
    <row r="1322" spans="1:11" ht="65.25" customHeight="1">
      <c r="A1322" s="152">
        <v>1321</v>
      </c>
      <c r="B1322" s="153">
        <v>45455</v>
      </c>
      <c r="C1322" s="154" t="s">
        <v>3838</v>
      </c>
      <c r="D1322" s="154" t="s">
        <v>76</v>
      </c>
      <c r="E1322" s="154" t="s">
        <v>143</v>
      </c>
      <c r="F1322" s="153">
        <v>45470</v>
      </c>
      <c r="G1322" s="153">
        <v>45474</v>
      </c>
      <c r="H1322" s="155">
        <v>200000</v>
      </c>
      <c r="I1322" s="155">
        <v>240000</v>
      </c>
      <c r="J1322" s="154" t="s">
        <v>5910</v>
      </c>
      <c r="K1322" s="154" t="s">
        <v>5901</v>
      </c>
    </row>
    <row r="1323" spans="1:11" ht="65.25" customHeight="1">
      <c r="A1323" s="152">
        <v>1322</v>
      </c>
      <c r="B1323" s="156">
        <v>45455</v>
      </c>
      <c r="C1323" s="157" t="s">
        <v>12</v>
      </c>
      <c r="D1323" s="157" t="s">
        <v>5787</v>
      </c>
      <c r="E1323" s="157" t="s">
        <v>7363</v>
      </c>
      <c r="F1323" s="156">
        <v>45470</v>
      </c>
      <c r="G1323" s="156">
        <v>45468</v>
      </c>
      <c r="H1323" s="158">
        <v>30000</v>
      </c>
      <c r="I1323" s="158">
        <v>75000</v>
      </c>
      <c r="J1323" s="157" t="s">
        <v>5910</v>
      </c>
      <c r="K1323" s="157" t="s">
        <v>5901</v>
      </c>
    </row>
    <row r="1324" spans="1:11" ht="65.25" customHeight="1">
      <c r="A1324" s="152">
        <v>1323</v>
      </c>
      <c r="B1324" s="153">
        <v>45455</v>
      </c>
      <c r="C1324" s="154" t="s">
        <v>2447</v>
      </c>
      <c r="D1324" s="154" t="s">
        <v>1610</v>
      </c>
      <c r="E1324" s="154" t="s">
        <v>460</v>
      </c>
      <c r="F1324" s="153">
        <v>45470</v>
      </c>
      <c r="G1324" s="153">
        <v>45474</v>
      </c>
      <c r="H1324" s="155">
        <v>150000</v>
      </c>
      <c r="I1324" s="155">
        <v>200000</v>
      </c>
      <c r="J1324" s="154" t="s">
        <v>5910</v>
      </c>
      <c r="K1324" s="154" t="s">
        <v>5901</v>
      </c>
    </row>
    <row r="1325" spans="1:11" ht="65.25" customHeight="1">
      <c r="A1325" s="152">
        <v>1324</v>
      </c>
      <c r="B1325" s="156">
        <v>45455</v>
      </c>
      <c r="C1325" s="157" t="s">
        <v>2447</v>
      </c>
      <c r="D1325" s="157" t="s">
        <v>76</v>
      </c>
      <c r="E1325" s="157" t="s">
        <v>143</v>
      </c>
      <c r="F1325" s="156">
        <v>45470</v>
      </c>
      <c r="G1325" s="156">
        <v>45474</v>
      </c>
      <c r="H1325" s="158">
        <v>30000</v>
      </c>
      <c r="I1325" s="158">
        <v>75000</v>
      </c>
      <c r="J1325" s="157" t="s">
        <v>5910</v>
      </c>
      <c r="K1325" s="157" t="s">
        <v>5901</v>
      </c>
    </row>
    <row r="1326" spans="1:11" ht="65.25" customHeight="1">
      <c r="A1326" s="152">
        <v>1325</v>
      </c>
      <c r="B1326" s="153">
        <v>45455</v>
      </c>
      <c r="C1326" s="154" t="s">
        <v>2447</v>
      </c>
      <c r="D1326" s="154" t="s">
        <v>76</v>
      </c>
      <c r="E1326" s="154" t="s">
        <v>6314</v>
      </c>
      <c r="F1326" s="153">
        <v>45470</v>
      </c>
      <c r="G1326" s="153">
        <v>45474</v>
      </c>
      <c r="H1326" s="155">
        <v>30000</v>
      </c>
      <c r="I1326" s="155">
        <v>75000</v>
      </c>
      <c r="J1326" s="154" t="s">
        <v>5910</v>
      </c>
      <c r="K1326" s="154" t="s">
        <v>5901</v>
      </c>
    </row>
    <row r="1327" spans="1:11" ht="65.25" customHeight="1">
      <c r="A1327" s="152">
        <v>1326</v>
      </c>
      <c r="B1327" s="156">
        <v>45455</v>
      </c>
      <c r="C1327" s="157" t="s">
        <v>2447</v>
      </c>
      <c r="D1327" s="157" t="s">
        <v>2497</v>
      </c>
      <c r="E1327" s="157" t="s">
        <v>347</v>
      </c>
      <c r="F1327" s="156">
        <v>45470</v>
      </c>
      <c r="G1327" s="156">
        <v>45474</v>
      </c>
      <c r="H1327" s="158">
        <v>75000</v>
      </c>
      <c r="I1327" s="158">
        <v>100000</v>
      </c>
      <c r="J1327" s="157" t="s">
        <v>5910</v>
      </c>
      <c r="K1327" s="157" t="s">
        <v>5901</v>
      </c>
    </row>
    <row r="1328" spans="1:11" ht="65.25" customHeight="1">
      <c r="A1328" s="152">
        <v>1327</v>
      </c>
      <c r="B1328" s="153">
        <v>45455</v>
      </c>
      <c r="C1328" s="154" t="s">
        <v>2447</v>
      </c>
      <c r="D1328" s="154" t="s">
        <v>6361</v>
      </c>
      <c r="E1328" s="154" t="s">
        <v>468</v>
      </c>
      <c r="F1328" s="153">
        <v>45470</v>
      </c>
      <c r="G1328" s="153">
        <v>45474</v>
      </c>
      <c r="H1328" s="155">
        <v>50000</v>
      </c>
      <c r="I1328" s="155">
        <v>75000</v>
      </c>
      <c r="J1328" s="154" t="s">
        <v>5910</v>
      </c>
      <c r="K1328" s="154" t="s">
        <v>5901</v>
      </c>
    </row>
    <row r="1329" spans="1:11" ht="65.25" customHeight="1">
      <c r="A1329" s="152">
        <v>1328</v>
      </c>
      <c r="B1329" s="156">
        <v>45455</v>
      </c>
      <c r="C1329" s="157" t="s">
        <v>2447</v>
      </c>
      <c r="D1329" s="157" t="s">
        <v>225</v>
      </c>
      <c r="E1329" s="157" t="s">
        <v>120</v>
      </c>
      <c r="F1329" s="156">
        <v>45470</v>
      </c>
      <c r="G1329" s="156">
        <v>45474</v>
      </c>
      <c r="H1329" s="158">
        <v>50000</v>
      </c>
      <c r="I1329" s="158">
        <v>80000</v>
      </c>
      <c r="J1329" s="157" t="s">
        <v>5910</v>
      </c>
      <c r="K1329" s="157" t="s">
        <v>5901</v>
      </c>
    </row>
    <row r="1330" spans="1:11" ht="65.25" customHeight="1">
      <c r="A1330" s="152">
        <v>1329</v>
      </c>
      <c r="B1330" s="153">
        <v>45455</v>
      </c>
      <c r="C1330" s="154" t="s">
        <v>2447</v>
      </c>
      <c r="D1330" s="154" t="s">
        <v>514</v>
      </c>
      <c r="E1330" s="154" t="s">
        <v>7361</v>
      </c>
      <c r="F1330" s="153">
        <v>45470</v>
      </c>
      <c r="G1330" s="153">
        <v>45474</v>
      </c>
      <c r="H1330" s="155">
        <v>30000</v>
      </c>
      <c r="I1330" s="155">
        <v>75000</v>
      </c>
      <c r="J1330" s="154" t="s">
        <v>5910</v>
      </c>
      <c r="K1330" s="154" t="s">
        <v>5901</v>
      </c>
    </row>
    <row r="1331" spans="1:11" ht="65.25" customHeight="1">
      <c r="A1331" s="152">
        <v>1330</v>
      </c>
      <c r="B1331" s="156">
        <v>45455</v>
      </c>
      <c r="C1331" s="157" t="s">
        <v>500</v>
      </c>
      <c r="D1331" s="157" t="s">
        <v>956</v>
      </c>
      <c r="E1331" s="157" t="s">
        <v>6737</v>
      </c>
      <c r="F1331" s="156">
        <v>45470</v>
      </c>
      <c r="G1331" s="156">
        <v>45471</v>
      </c>
      <c r="H1331" s="158">
        <v>25000</v>
      </c>
      <c r="I1331" s="158">
        <v>70000</v>
      </c>
      <c r="J1331" s="157" t="s">
        <v>4557</v>
      </c>
      <c r="K1331" s="157" t="s">
        <v>5901</v>
      </c>
    </row>
    <row r="1332" spans="1:11" ht="65.25" customHeight="1">
      <c r="A1332" s="152">
        <v>1331</v>
      </c>
      <c r="B1332" s="153">
        <v>45455</v>
      </c>
      <c r="C1332" s="154" t="s">
        <v>2447</v>
      </c>
      <c r="D1332" s="154" t="s">
        <v>5119</v>
      </c>
      <c r="E1332" s="154" t="s">
        <v>159</v>
      </c>
      <c r="F1332" s="153">
        <v>45470</v>
      </c>
      <c r="G1332" s="153">
        <v>45474</v>
      </c>
      <c r="H1332" s="155">
        <v>35000</v>
      </c>
      <c r="I1332" s="155">
        <v>45000</v>
      </c>
      <c r="J1332" s="154" t="s">
        <v>5902</v>
      </c>
      <c r="K1332" s="154" t="s">
        <v>5901</v>
      </c>
    </row>
    <row r="1333" spans="1:11" ht="65.25" customHeight="1">
      <c r="A1333" s="152">
        <v>1332</v>
      </c>
      <c r="B1333" s="156">
        <v>45455</v>
      </c>
      <c r="C1333" s="157" t="s">
        <v>2447</v>
      </c>
      <c r="D1333" s="157" t="s">
        <v>35</v>
      </c>
      <c r="E1333" s="157" t="s">
        <v>159</v>
      </c>
      <c r="F1333" s="156">
        <v>45470</v>
      </c>
      <c r="G1333" s="156">
        <v>45474</v>
      </c>
      <c r="H1333" s="158">
        <v>200000</v>
      </c>
      <c r="I1333" s="158">
        <v>300000</v>
      </c>
      <c r="J1333" s="157" t="s">
        <v>5902</v>
      </c>
      <c r="K1333" s="157" t="s">
        <v>5901</v>
      </c>
    </row>
    <row r="1334" spans="1:11" ht="65.25" customHeight="1">
      <c r="A1334" s="152">
        <v>1333</v>
      </c>
      <c r="B1334" s="153">
        <v>45455</v>
      </c>
      <c r="C1334" s="154" t="s">
        <v>2447</v>
      </c>
      <c r="D1334" s="154" t="s">
        <v>5630</v>
      </c>
      <c r="E1334" s="154" t="s">
        <v>1150</v>
      </c>
      <c r="F1334" s="153">
        <v>45470</v>
      </c>
      <c r="G1334" s="153">
        <v>45474</v>
      </c>
      <c r="H1334" s="155">
        <v>50000</v>
      </c>
      <c r="I1334" s="155">
        <v>75000</v>
      </c>
      <c r="J1334" s="154" t="s">
        <v>5910</v>
      </c>
      <c r="K1334" s="154" t="s">
        <v>5901</v>
      </c>
    </row>
    <row r="1335" spans="1:11" ht="65.25" customHeight="1">
      <c r="A1335" s="152">
        <v>1334</v>
      </c>
      <c r="B1335" s="156">
        <v>45455</v>
      </c>
      <c r="C1335" s="157" t="s">
        <v>2447</v>
      </c>
      <c r="D1335" s="157" t="s">
        <v>5962</v>
      </c>
      <c r="E1335" s="157" t="s">
        <v>989</v>
      </c>
      <c r="F1335" s="156">
        <v>45470</v>
      </c>
      <c r="G1335" s="156">
        <v>45474</v>
      </c>
      <c r="H1335" s="158">
        <v>60000</v>
      </c>
      <c r="I1335" s="158">
        <v>100000</v>
      </c>
      <c r="J1335" s="157" t="s">
        <v>5935</v>
      </c>
      <c r="K1335" s="157" t="s">
        <v>5901</v>
      </c>
    </row>
    <row r="1336" spans="1:11" ht="65.25" customHeight="1">
      <c r="A1336" s="152">
        <v>1335</v>
      </c>
      <c r="B1336" s="153">
        <v>45455</v>
      </c>
      <c r="C1336" s="154" t="s">
        <v>3838</v>
      </c>
      <c r="D1336" s="154" t="s">
        <v>5045</v>
      </c>
      <c r="E1336" s="154" t="s">
        <v>78</v>
      </c>
      <c r="F1336" s="153">
        <v>45470</v>
      </c>
      <c r="G1336" s="153">
        <v>45474</v>
      </c>
      <c r="H1336" s="155">
        <v>33000</v>
      </c>
      <c r="I1336" s="155">
        <v>36000</v>
      </c>
      <c r="J1336" s="154" t="s">
        <v>5910</v>
      </c>
      <c r="K1336" s="154" t="s">
        <v>5901</v>
      </c>
    </row>
    <row r="1337" spans="1:11" ht="65.25" customHeight="1">
      <c r="A1337" s="152">
        <v>1336</v>
      </c>
      <c r="B1337" s="156">
        <v>45455</v>
      </c>
      <c r="C1337" s="157" t="s">
        <v>3838</v>
      </c>
      <c r="D1337" s="157" t="s">
        <v>6303</v>
      </c>
      <c r="E1337" s="157" t="s">
        <v>285</v>
      </c>
      <c r="F1337" s="156">
        <v>45470</v>
      </c>
      <c r="G1337" s="156">
        <v>45474</v>
      </c>
      <c r="H1337" s="158">
        <v>245000</v>
      </c>
      <c r="I1337" s="158">
        <v>260000</v>
      </c>
      <c r="J1337" s="157" t="s">
        <v>5910</v>
      </c>
      <c r="K1337" s="157" t="s">
        <v>5901</v>
      </c>
    </row>
    <row r="1338" spans="1:11" ht="65.25" customHeight="1">
      <c r="A1338" s="152">
        <v>1337</v>
      </c>
      <c r="B1338" s="153">
        <v>45455</v>
      </c>
      <c r="C1338" s="154" t="s">
        <v>3838</v>
      </c>
      <c r="D1338" s="154" t="s">
        <v>580</v>
      </c>
      <c r="E1338" s="154" t="s">
        <v>180</v>
      </c>
      <c r="F1338" s="153">
        <v>45470</v>
      </c>
      <c r="G1338" s="153">
        <v>45474</v>
      </c>
      <c r="H1338" s="155">
        <v>220000</v>
      </c>
      <c r="I1338" s="155">
        <v>240000</v>
      </c>
      <c r="J1338" s="154" t="s">
        <v>5910</v>
      </c>
      <c r="K1338" s="154" t="s">
        <v>5901</v>
      </c>
    </row>
    <row r="1339" spans="1:11" ht="65.25" customHeight="1">
      <c r="A1339" s="152">
        <v>1338</v>
      </c>
      <c r="B1339" s="156">
        <v>45455</v>
      </c>
      <c r="C1339" s="157" t="s">
        <v>3418</v>
      </c>
      <c r="D1339" s="157" t="s">
        <v>1707</v>
      </c>
      <c r="E1339" s="157" t="s">
        <v>5819</v>
      </c>
      <c r="F1339" s="156">
        <v>45470</v>
      </c>
      <c r="G1339" s="156">
        <v>45474</v>
      </c>
      <c r="H1339" s="158">
        <v>48000</v>
      </c>
      <c r="I1339" s="158">
        <v>55000</v>
      </c>
      <c r="J1339" s="157" t="s">
        <v>5921</v>
      </c>
      <c r="K1339" s="157" t="s">
        <v>5901</v>
      </c>
    </row>
    <row r="1340" spans="1:11" ht="65.25" customHeight="1">
      <c r="A1340" s="152">
        <v>1339</v>
      </c>
      <c r="B1340" s="153">
        <v>45455</v>
      </c>
      <c r="C1340" s="154" t="s">
        <v>3418</v>
      </c>
      <c r="D1340" s="154" t="s">
        <v>123</v>
      </c>
      <c r="E1340" s="154" t="s">
        <v>6949</v>
      </c>
      <c r="F1340" s="153">
        <v>45470</v>
      </c>
      <c r="G1340" s="153">
        <v>45474</v>
      </c>
      <c r="H1340" s="155">
        <v>490500</v>
      </c>
      <c r="I1340" s="155">
        <v>550000</v>
      </c>
      <c r="J1340" s="154" t="s">
        <v>5921</v>
      </c>
      <c r="K1340" s="154" t="s">
        <v>5901</v>
      </c>
    </row>
    <row r="1341" spans="1:11" ht="65.25" customHeight="1">
      <c r="A1341" s="152">
        <v>1340</v>
      </c>
      <c r="B1341" s="156">
        <v>45455</v>
      </c>
      <c r="C1341" s="157" t="s">
        <v>4178</v>
      </c>
      <c r="D1341" s="157" t="s">
        <v>6556</v>
      </c>
      <c r="E1341" s="157" t="s">
        <v>6557</v>
      </c>
      <c r="F1341" s="156">
        <v>45470</v>
      </c>
      <c r="G1341" s="156">
        <v>45474</v>
      </c>
      <c r="H1341" s="158">
        <v>25000</v>
      </c>
      <c r="I1341" s="158">
        <v>33000</v>
      </c>
      <c r="J1341" s="157" t="s">
        <v>4557</v>
      </c>
      <c r="K1341" s="157" t="s">
        <v>5901</v>
      </c>
    </row>
    <row r="1342" spans="1:11" ht="65.25" customHeight="1">
      <c r="A1342" s="152">
        <v>1341</v>
      </c>
      <c r="B1342" s="153">
        <v>45455</v>
      </c>
      <c r="C1342" s="154" t="s">
        <v>1890</v>
      </c>
      <c r="D1342" s="154" t="s">
        <v>127</v>
      </c>
      <c r="E1342" s="154" t="s">
        <v>7364</v>
      </c>
      <c r="F1342" s="153">
        <v>45470</v>
      </c>
      <c r="G1342" s="153">
        <v>45471</v>
      </c>
      <c r="H1342" s="155">
        <v>51670</v>
      </c>
      <c r="I1342" s="155">
        <v>51670</v>
      </c>
      <c r="J1342" s="154" t="s">
        <v>5910</v>
      </c>
      <c r="K1342" s="154" t="s">
        <v>5901</v>
      </c>
    </row>
    <row r="1343" spans="1:11" ht="65.25" customHeight="1">
      <c r="A1343" s="152">
        <v>1342</v>
      </c>
      <c r="B1343" s="156">
        <v>45455</v>
      </c>
      <c r="C1343" s="157" t="s">
        <v>1890</v>
      </c>
      <c r="D1343" s="157" t="s">
        <v>2025</v>
      </c>
      <c r="E1343" s="157" t="s">
        <v>7365</v>
      </c>
      <c r="F1343" s="156">
        <v>45470</v>
      </c>
      <c r="G1343" s="156">
        <v>45471</v>
      </c>
      <c r="H1343" s="158">
        <v>220000</v>
      </c>
      <c r="I1343" s="158">
        <v>220000</v>
      </c>
      <c r="J1343" s="157" t="s">
        <v>5910</v>
      </c>
      <c r="K1343" s="157" t="s">
        <v>5901</v>
      </c>
    </row>
    <row r="1344" spans="1:11" ht="65.25" customHeight="1">
      <c r="A1344" s="152">
        <v>1343</v>
      </c>
      <c r="B1344" s="153">
        <v>45455</v>
      </c>
      <c r="C1344" s="154" t="s">
        <v>1890</v>
      </c>
      <c r="D1344" s="154" t="s">
        <v>944</v>
      </c>
      <c r="E1344" s="154" t="s">
        <v>7366</v>
      </c>
      <c r="F1344" s="153">
        <v>45470</v>
      </c>
      <c r="G1344" s="153">
        <v>45471</v>
      </c>
      <c r="H1344" s="155">
        <v>35500</v>
      </c>
      <c r="I1344" s="155">
        <v>35500</v>
      </c>
      <c r="J1344" s="154" t="s">
        <v>5902</v>
      </c>
      <c r="K1344" s="154" t="s">
        <v>5901</v>
      </c>
    </row>
    <row r="1345" spans="1:11" ht="65.25" customHeight="1">
      <c r="A1345" s="152">
        <v>1344</v>
      </c>
      <c r="B1345" s="156">
        <v>45455</v>
      </c>
      <c r="C1345" s="157" t="s">
        <v>1890</v>
      </c>
      <c r="D1345" s="157" t="s">
        <v>2089</v>
      </c>
      <c r="E1345" s="157" t="s">
        <v>7367</v>
      </c>
      <c r="F1345" s="156">
        <v>45470</v>
      </c>
      <c r="G1345" s="156">
        <v>45471</v>
      </c>
      <c r="H1345" s="158">
        <v>80000</v>
      </c>
      <c r="I1345" s="158">
        <v>80000</v>
      </c>
      <c r="J1345" s="157" t="s">
        <v>5902</v>
      </c>
      <c r="K1345" s="157" t="s">
        <v>5901</v>
      </c>
    </row>
    <row r="1346" spans="1:11" ht="65.25" customHeight="1">
      <c r="A1346" s="152">
        <v>1345</v>
      </c>
      <c r="B1346" s="153">
        <v>45455</v>
      </c>
      <c r="C1346" s="154" t="s">
        <v>3973</v>
      </c>
      <c r="D1346" s="154" t="s">
        <v>4716</v>
      </c>
      <c r="E1346" s="154" t="s">
        <v>7368</v>
      </c>
      <c r="F1346" s="153">
        <v>45471</v>
      </c>
      <c r="G1346" s="153">
        <v>45301</v>
      </c>
      <c r="H1346" s="155">
        <v>25000</v>
      </c>
      <c r="I1346" s="155">
        <v>60000</v>
      </c>
      <c r="J1346" s="154" t="s">
        <v>5900</v>
      </c>
      <c r="K1346" s="154" t="s">
        <v>5901</v>
      </c>
    </row>
    <row r="1347" spans="1:11" ht="65.25" customHeight="1">
      <c r="A1347" s="152">
        <v>1346</v>
      </c>
      <c r="B1347" s="156">
        <v>45456</v>
      </c>
      <c r="C1347" s="157" t="s">
        <v>3975</v>
      </c>
      <c r="D1347" s="157" t="s">
        <v>3602</v>
      </c>
      <c r="E1347" s="157" t="s">
        <v>7369</v>
      </c>
      <c r="F1347" s="156">
        <v>45471</v>
      </c>
      <c r="G1347" s="156">
        <v>45471</v>
      </c>
      <c r="H1347" s="158">
        <v>25000</v>
      </c>
      <c r="I1347" s="158">
        <v>75000</v>
      </c>
      <c r="J1347" s="157" t="s">
        <v>5921</v>
      </c>
      <c r="K1347" s="157" t="s">
        <v>5901</v>
      </c>
    </row>
    <row r="1348" spans="1:11" ht="65.25" customHeight="1">
      <c r="A1348" s="152">
        <v>1347</v>
      </c>
      <c r="B1348" s="153">
        <v>45456</v>
      </c>
      <c r="C1348" s="154" t="s">
        <v>3344</v>
      </c>
      <c r="D1348" s="154" t="s">
        <v>3382</v>
      </c>
      <c r="E1348" s="154" t="s">
        <v>5354</v>
      </c>
      <c r="F1348" s="153">
        <v>45471</v>
      </c>
      <c r="G1348" s="153">
        <v>45474</v>
      </c>
      <c r="H1348" s="155">
        <v>100000</v>
      </c>
      <c r="I1348" s="155">
        <v>100000</v>
      </c>
      <c r="J1348" s="154" t="s">
        <v>5910</v>
      </c>
      <c r="K1348" s="154" t="s">
        <v>5901</v>
      </c>
    </row>
    <row r="1349" spans="1:11" ht="65.25" customHeight="1">
      <c r="A1349" s="152">
        <v>1348</v>
      </c>
      <c r="B1349" s="156">
        <v>45456</v>
      </c>
      <c r="C1349" s="157" t="s">
        <v>3344</v>
      </c>
      <c r="D1349" s="157" t="s">
        <v>1761</v>
      </c>
      <c r="E1349" s="157" t="s">
        <v>7370</v>
      </c>
      <c r="F1349" s="156">
        <v>45471</v>
      </c>
      <c r="G1349" s="156">
        <v>45470</v>
      </c>
      <c r="H1349" s="158">
        <v>25000</v>
      </c>
      <c r="I1349" s="158">
        <v>60000</v>
      </c>
      <c r="J1349" s="157" t="s">
        <v>5910</v>
      </c>
      <c r="K1349" s="157" t="s">
        <v>5901</v>
      </c>
    </row>
    <row r="1350" spans="1:11" ht="65.25" customHeight="1">
      <c r="A1350" s="152">
        <v>1349</v>
      </c>
      <c r="B1350" s="153">
        <v>45456</v>
      </c>
      <c r="C1350" s="154" t="s">
        <v>3344</v>
      </c>
      <c r="D1350" s="154" t="s">
        <v>2025</v>
      </c>
      <c r="E1350" s="154" t="s">
        <v>6472</v>
      </c>
      <c r="F1350" s="153">
        <v>45471</v>
      </c>
      <c r="G1350" s="153">
        <v>45470</v>
      </c>
      <c r="H1350" s="155">
        <v>25000</v>
      </c>
      <c r="I1350" s="155">
        <v>100000</v>
      </c>
      <c r="J1350" s="154" t="s">
        <v>5910</v>
      </c>
      <c r="K1350" s="154" t="s">
        <v>5901</v>
      </c>
    </row>
    <row r="1351" spans="1:11" ht="65.25" customHeight="1">
      <c r="A1351" s="152">
        <v>1350</v>
      </c>
      <c r="B1351" s="156">
        <v>45456</v>
      </c>
      <c r="C1351" s="157" t="s">
        <v>3838</v>
      </c>
      <c r="D1351" s="157" t="s">
        <v>139</v>
      </c>
      <c r="E1351" s="157" t="s">
        <v>4908</v>
      </c>
      <c r="F1351" s="156">
        <v>45471</v>
      </c>
      <c r="G1351" s="156">
        <v>45474</v>
      </c>
      <c r="H1351" s="158">
        <v>45000</v>
      </c>
      <c r="I1351" s="158">
        <v>50000</v>
      </c>
      <c r="J1351" s="157" t="s">
        <v>5910</v>
      </c>
      <c r="K1351" s="157" t="s">
        <v>5901</v>
      </c>
    </row>
    <row r="1352" spans="1:11" ht="65.25" customHeight="1">
      <c r="A1352" s="152">
        <v>1351</v>
      </c>
      <c r="B1352" s="153">
        <v>45456</v>
      </c>
      <c r="C1352" s="154" t="s">
        <v>3838</v>
      </c>
      <c r="D1352" s="154" t="s">
        <v>814</v>
      </c>
      <c r="E1352" s="154" t="s">
        <v>4908</v>
      </c>
      <c r="F1352" s="153">
        <v>45471</v>
      </c>
      <c r="G1352" s="153">
        <v>45474</v>
      </c>
      <c r="H1352" s="155">
        <v>25000</v>
      </c>
      <c r="I1352" s="155">
        <v>30000</v>
      </c>
      <c r="J1352" s="154" t="s">
        <v>5910</v>
      </c>
      <c r="K1352" s="154" t="s">
        <v>5901</v>
      </c>
    </row>
    <row r="1353" spans="1:11" ht="65.25" customHeight="1">
      <c r="A1353" s="152">
        <v>1352</v>
      </c>
      <c r="B1353" s="156">
        <v>45456</v>
      </c>
      <c r="C1353" s="157" t="s">
        <v>2703</v>
      </c>
      <c r="D1353" s="157" t="s">
        <v>5317</v>
      </c>
      <c r="E1353" s="157" t="s">
        <v>6166</v>
      </c>
      <c r="F1353" s="156">
        <v>45471</v>
      </c>
      <c r="G1353" s="156">
        <v>45474</v>
      </c>
      <c r="H1353" s="158">
        <v>45000</v>
      </c>
      <c r="I1353" s="158">
        <v>45000</v>
      </c>
      <c r="J1353" s="157" t="s">
        <v>5910</v>
      </c>
      <c r="K1353" s="157" t="s">
        <v>5901</v>
      </c>
    </row>
    <row r="1354" spans="1:11" ht="65.25" customHeight="1">
      <c r="A1354" s="152">
        <v>1353</v>
      </c>
      <c r="B1354" s="153">
        <v>45456</v>
      </c>
      <c r="C1354" s="154" t="s">
        <v>2703</v>
      </c>
      <c r="D1354" s="154" t="s">
        <v>2947</v>
      </c>
      <c r="E1354" s="154" t="s">
        <v>6257</v>
      </c>
      <c r="F1354" s="153">
        <v>45471</v>
      </c>
      <c r="G1354" s="153">
        <v>45474</v>
      </c>
      <c r="H1354" s="155">
        <v>75000</v>
      </c>
      <c r="I1354" s="155">
        <v>75000</v>
      </c>
      <c r="J1354" s="154" t="s">
        <v>5910</v>
      </c>
      <c r="K1354" s="154" t="s">
        <v>5901</v>
      </c>
    </row>
    <row r="1355" spans="1:11" ht="65.25" customHeight="1">
      <c r="A1355" s="152">
        <v>1354</v>
      </c>
      <c r="B1355" s="156">
        <v>45456</v>
      </c>
      <c r="C1355" s="157" t="s">
        <v>3838</v>
      </c>
      <c r="D1355" s="157" t="s">
        <v>2933</v>
      </c>
      <c r="E1355" s="157" t="s">
        <v>7371</v>
      </c>
      <c r="F1355" s="156">
        <v>45471</v>
      </c>
      <c r="G1355" s="156">
        <v>45474</v>
      </c>
      <c r="H1355" s="158">
        <v>25000</v>
      </c>
      <c r="I1355" s="158">
        <v>27000</v>
      </c>
      <c r="J1355" s="157" t="s">
        <v>5910</v>
      </c>
      <c r="K1355" s="157" t="s">
        <v>5901</v>
      </c>
    </row>
    <row r="1356" spans="1:11" ht="65.25" customHeight="1">
      <c r="A1356" s="152">
        <v>1355</v>
      </c>
      <c r="B1356" s="153">
        <v>45456</v>
      </c>
      <c r="C1356" s="154" t="s">
        <v>3838</v>
      </c>
      <c r="D1356" s="154" t="s">
        <v>3850</v>
      </c>
      <c r="E1356" s="154" t="s">
        <v>3865</v>
      </c>
      <c r="F1356" s="153">
        <v>45471</v>
      </c>
      <c r="G1356" s="153">
        <v>45474</v>
      </c>
      <c r="H1356" s="155">
        <v>50000</v>
      </c>
      <c r="I1356" s="155">
        <v>55000</v>
      </c>
      <c r="J1356" s="154" t="s">
        <v>5910</v>
      </c>
      <c r="K1356" s="154" t="s">
        <v>5901</v>
      </c>
    </row>
    <row r="1357" spans="1:11" ht="65.25" customHeight="1">
      <c r="A1357" s="152">
        <v>1356</v>
      </c>
      <c r="B1357" s="156">
        <v>45456</v>
      </c>
      <c r="C1357" s="157" t="s">
        <v>1890</v>
      </c>
      <c r="D1357" s="157" t="s">
        <v>2003</v>
      </c>
      <c r="E1357" s="157" t="s">
        <v>7372</v>
      </c>
      <c r="F1357" s="156">
        <v>45471</v>
      </c>
      <c r="G1357" s="156">
        <v>45474</v>
      </c>
      <c r="H1357" s="158">
        <v>35700</v>
      </c>
      <c r="I1357" s="158">
        <v>35700</v>
      </c>
      <c r="J1357" s="157" t="s">
        <v>5921</v>
      </c>
      <c r="K1357" s="157" t="s">
        <v>5901</v>
      </c>
    </row>
    <row r="1358" spans="1:11" ht="65.25" customHeight="1">
      <c r="A1358" s="152">
        <v>1357</v>
      </c>
      <c r="B1358" s="153">
        <v>45456</v>
      </c>
      <c r="C1358" s="154" t="s">
        <v>1890</v>
      </c>
      <c r="D1358" s="154" t="s">
        <v>188</v>
      </c>
      <c r="E1358" s="154" t="s">
        <v>7373</v>
      </c>
      <c r="F1358" s="153">
        <v>45471</v>
      </c>
      <c r="G1358" s="153">
        <v>45474</v>
      </c>
      <c r="H1358" s="155">
        <v>811073</v>
      </c>
      <c r="I1358" s="155">
        <v>811073</v>
      </c>
      <c r="J1358" s="154" t="s">
        <v>5921</v>
      </c>
      <c r="K1358" s="154" t="s">
        <v>5901</v>
      </c>
    </row>
    <row r="1359" spans="1:11" ht="65.25" customHeight="1">
      <c r="A1359" s="152">
        <v>1358</v>
      </c>
      <c r="B1359" s="156">
        <v>45456</v>
      </c>
      <c r="C1359" s="157" t="s">
        <v>1890</v>
      </c>
      <c r="D1359" s="157" t="s">
        <v>5383</v>
      </c>
      <c r="E1359" s="157" t="s">
        <v>7373</v>
      </c>
      <c r="F1359" s="156">
        <v>45471</v>
      </c>
      <c r="G1359" s="156">
        <v>45474</v>
      </c>
      <c r="H1359" s="158">
        <v>35970</v>
      </c>
      <c r="I1359" s="158">
        <v>35970</v>
      </c>
      <c r="J1359" s="157" t="s">
        <v>5921</v>
      </c>
      <c r="K1359" s="157" t="s">
        <v>5901</v>
      </c>
    </row>
    <row r="1360" spans="1:11" ht="65.25" customHeight="1">
      <c r="A1360" s="152">
        <v>1359</v>
      </c>
      <c r="B1360" s="153">
        <v>45456</v>
      </c>
      <c r="C1360" s="154" t="s">
        <v>4154</v>
      </c>
      <c r="D1360" s="154" t="s">
        <v>5185</v>
      </c>
      <c r="E1360" s="154" t="s">
        <v>466</v>
      </c>
      <c r="F1360" s="153">
        <v>45471</v>
      </c>
      <c r="G1360" s="153">
        <v>45474</v>
      </c>
      <c r="H1360" s="155">
        <v>60000</v>
      </c>
      <c r="I1360" s="155">
        <v>80000</v>
      </c>
      <c r="J1360" s="154" t="s">
        <v>4557</v>
      </c>
      <c r="K1360" s="154" t="s">
        <v>5901</v>
      </c>
    </row>
    <row r="1361" spans="1:11" ht="65.25" customHeight="1">
      <c r="A1361" s="152">
        <v>1360</v>
      </c>
      <c r="B1361" s="156">
        <v>45456</v>
      </c>
      <c r="C1361" s="157" t="s">
        <v>387</v>
      </c>
      <c r="D1361" s="157" t="s">
        <v>7374</v>
      </c>
      <c r="E1361" s="157" t="s">
        <v>367</v>
      </c>
      <c r="F1361" s="156">
        <v>45471</v>
      </c>
      <c r="G1361" s="156">
        <v>45474</v>
      </c>
      <c r="H1361" s="158">
        <v>35000</v>
      </c>
      <c r="I1361" s="158">
        <v>95000</v>
      </c>
      <c r="J1361" s="157" t="s">
        <v>4557</v>
      </c>
      <c r="K1361" s="157" t="s">
        <v>5901</v>
      </c>
    </row>
    <row r="1362" spans="1:11" ht="65.25" customHeight="1">
      <c r="A1362" s="152">
        <v>1361</v>
      </c>
      <c r="B1362" s="153">
        <v>45456</v>
      </c>
      <c r="C1362" s="154" t="s">
        <v>2447</v>
      </c>
      <c r="D1362" s="154" t="s">
        <v>6174</v>
      </c>
      <c r="E1362" s="154" t="s">
        <v>2592</v>
      </c>
      <c r="F1362" s="153">
        <v>45471</v>
      </c>
      <c r="G1362" s="153">
        <v>45474</v>
      </c>
      <c r="H1362" s="155">
        <v>25000</v>
      </c>
      <c r="I1362" s="155">
        <v>35000</v>
      </c>
      <c r="J1362" s="154" t="s">
        <v>5955</v>
      </c>
      <c r="K1362" s="154" t="s">
        <v>5901</v>
      </c>
    </row>
    <row r="1363" spans="1:11" ht="65.25" customHeight="1">
      <c r="A1363" s="152">
        <v>1362</v>
      </c>
      <c r="B1363" s="156">
        <v>45456</v>
      </c>
      <c r="C1363" s="157" t="s">
        <v>3933</v>
      </c>
      <c r="D1363" s="157" t="s">
        <v>3965</v>
      </c>
      <c r="E1363" s="157" t="s">
        <v>6200</v>
      </c>
      <c r="F1363" s="156">
        <v>45471</v>
      </c>
      <c r="G1363" s="156">
        <v>45474</v>
      </c>
      <c r="H1363" s="158">
        <v>25000</v>
      </c>
      <c r="I1363" s="158">
        <v>50000</v>
      </c>
      <c r="J1363" s="157" t="s">
        <v>5910</v>
      </c>
      <c r="K1363" s="157" t="s">
        <v>5901</v>
      </c>
    </row>
    <row r="1364" spans="1:11" ht="65.25" customHeight="1">
      <c r="A1364" s="152">
        <v>1363</v>
      </c>
      <c r="B1364" s="153">
        <v>45456</v>
      </c>
      <c r="C1364" s="154" t="s">
        <v>3975</v>
      </c>
      <c r="D1364" s="154" t="s">
        <v>3989</v>
      </c>
      <c r="E1364" s="154" t="s">
        <v>6106</v>
      </c>
      <c r="F1364" s="153">
        <v>45471</v>
      </c>
      <c r="G1364" s="153">
        <v>45474</v>
      </c>
      <c r="H1364" s="155">
        <v>25000</v>
      </c>
      <c r="I1364" s="155">
        <v>200000</v>
      </c>
      <c r="J1364" s="154" t="s">
        <v>5910</v>
      </c>
      <c r="K1364" s="154" t="s">
        <v>5901</v>
      </c>
    </row>
    <row r="1365" spans="1:11" ht="65.25" customHeight="1">
      <c r="A1365" s="152">
        <v>1364</v>
      </c>
      <c r="B1365" s="156">
        <v>45456</v>
      </c>
      <c r="C1365" s="157" t="s">
        <v>2447</v>
      </c>
      <c r="D1365" s="157" t="s">
        <v>221</v>
      </c>
      <c r="E1365" s="157" t="s">
        <v>78</v>
      </c>
      <c r="F1365" s="156">
        <v>45471</v>
      </c>
      <c r="G1365" s="156">
        <v>45474</v>
      </c>
      <c r="H1365" s="158">
        <v>290000</v>
      </c>
      <c r="I1365" s="158">
        <v>325000</v>
      </c>
      <c r="J1365" s="157" t="s">
        <v>5917</v>
      </c>
      <c r="K1365" s="157" t="s">
        <v>5901</v>
      </c>
    </row>
    <row r="1366" spans="1:11" ht="65.25" customHeight="1">
      <c r="A1366" s="152">
        <v>1365</v>
      </c>
      <c r="B1366" s="153">
        <v>45456</v>
      </c>
      <c r="C1366" s="154" t="s">
        <v>1535</v>
      </c>
      <c r="D1366" s="154" t="s">
        <v>1277</v>
      </c>
      <c r="E1366" s="154" t="s">
        <v>1602</v>
      </c>
      <c r="F1366" s="153">
        <v>45471</v>
      </c>
      <c r="G1366" s="153">
        <v>45474</v>
      </c>
      <c r="H1366" s="155">
        <v>35000</v>
      </c>
      <c r="I1366" s="155">
        <v>56000</v>
      </c>
      <c r="J1366" s="154" t="s">
        <v>5910</v>
      </c>
      <c r="K1366" s="154" t="s">
        <v>5901</v>
      </c>
    </row>
    <row r="1367" spans="1:11" ht="65.25" customHeight="1">
      <c r="A1367" s="152">
        <v>1366</v>
      </c>
      <c r="B1367" s="156">
        <v>45456</v>
      </c>
      <c r="C1367" s="157" t="s">
        <v>3975</v>
      </c>
      <c r="D1367" s="157" t="s">
        <v>3990</v>
      </c>
      <c r="E1367" s="157" t="s">
        <v>6106</v>
      </c>
      <c r="F1367" s="156">
        <v>45471</v>
      </c>
      <c r="G1367" s="156">
        <v>45474</v>
      </c>
      <c r="H1367" s="158">
        <v>25000</v>
      </c>
      <c r="I1367" s="158">
        <v>200000</v>
      </c>
      <c r="J1367" s="157" t="s">
        <v>5910</v>
      </c>
      <c r="K1367" s="157" t="s">
        <v>5901</v>
      </c>
    </row>
    <row r="1368" spans="1:11" ht="65.25" customHeight="1">
      <c r="A1368" s="152">
        <v>1367</v>
      </c>
      <c r="B1368" s="153">
        <v>45456</v>
      </c>
      <c r="C1368" s="154" t="s">
        <v>3975</v>
      </c>
      <c r="D1368" s="154" t="s">
        <v>2389</v>
      </c>
      <c r="E1368" s="154" t="s">
        <v>6106</v>
      </c>
      <c r="F1368" s="153">
        <v>45471</v>
      </c>
      <c r="G1368" s="153">
        <v>45474</v>
      </c>
      <c r="H1368" s="155">
        <v>25000</v>
      </c>
      <c r="I1368" s="155">
        <v>200000</v>
      </c>
      <c r="J1368" s="154" t="s">
        <v>5910</v>
      </c>
      <c r="K1368" s="154" t="s">
        <v>5901</v>
      </c>
    </row>
    <row r="1369" spans="1:11" ht="65.25" customHeight="1">
      <c r="A1369" s="152">
        <v>1368</v>
      </c>
      <c r="B1369" s="156">
        <v>45456</v>
      </c>
      <c r="C1369" s="157" t="s">
        <v>3975</v>
      </c>
      <c r="D1369" s="157" t="s">
        <v>4118</v>
      </c>
      <c r="E1369" s="157" t="s">
        <v>6106</v>
      </c>
      <c r="F1369" s="156">
        <v>45471</v>
      </c>
      <c r="G1369" s="156">
        <v>45474</v>
      </c>
      <c r="H1369" s="158">
        <v>25000</v>
      </c>
      <c r="I1369" s="158">
        <v>200000</v>
      </c>
      <c r="J1369" s="157" t="s">
        <v>5910</v>
      </c>
      <c r="K1369" s="157" t="s">
        <v>5901</v>
      </c>
    </row>
    <row r="1370" spans="1:11" ht="65.25" customHeight="1">
      <c r="A1370" s="152">
        <v>1369</v>
      </c>
      <c r="B1370" s="153">
        <v>45456</v>
      </c>
      <c r="C1370" s="154" t="s">
        <v>3975</v>
      </c>
      <c r="D1370" s="154" t="s">
        <v>1986</v>
      </c>
      <c r="E1370" s="154" t="s">
        <v>6106</v>
      </c>
      <c r="F1370" s="153">
        <v>45471</v>
      </c>
      <c r="G1370" s="153">
        <v>45474</v>
      </c>
      <c r="H1370" s="155">
        <v>25000</v>
      </c>
      <c r="I1370" s="155">
        <v>200000</v>
      </c>
      <c r="J1370" s="154" t="s">
        <v>5910</v>
      </c>
      <c r="K1370" s="154" t="s">
        <v>5901</v>
      </c>
    </row>
    <row r="1371" spans="1:11" ht="65.25" customHeight="1">
      <c r="A1371" s="152">
        <v>1370</v>
      </c>
      <c r="B1371" s="156">
        <v>45456</v>
      </c>
      <c r="C1371" s="157" t="s">
        <v>3344</v>
      </c>
      <c r="D1371" s="157" t="s">
        <v>1610</v>
      </c>
      <c r="E1371" s="157" t="s">
        <v>7375</v>
      </c>
      <c r="F1371" s="156">
        <v>45471</v>
      </c>
      <c r="G1371" s="156">
        <v>45474</v>
      </c>
      <c r="H1371" s="158">
        <v>100000</v>
      </c>
      <c r="I1371" s="158">
        <v>100000</v>
      </c>
      <c r="J1371" s="157" t="s">
        <v>5910</v>
      </c>
      <c r="K1371" s="157" t="s">
        <v>5901</v>
      </c>
    </row>
    <row r="1372" spans="1:11" ht="65.25" customHeight="1">
      <c r="A1372" s="152">
        <v>1371</v>
      </c>
      <c r="B1372" s="153">
        <v>45456</v>
      </c>
      <c r="C1372" s="154" t="s">
        <v>3344</v>
      </c>
      <c r="D1372" s="154" t="s">
        <v>985</v>
      </c>
      <c r="E1372" s="154" t="s">
        <v>7376</v>
      </c>
      <c r="F1372" s="153">
        <v>45471</v>
      </c>
      <c r="G1372" s="153">
        <v>45474</v>
      </c>
      <c r="H1372" s="155">
        <v>426450</v>
      </c>
      <c r="I1372" s="155">
        <v>426450</v>
      </c>
      <c r="J1372" s="154" t="s">
        <v>5910</v>
      </c>
      <c r="K1372" s="154" t="s">
        <v>5901</v>
      </c>
    </row>
    <row r="1373" spans="1:11" ht="65.25" customHeight="1">
      <c r="A1373" s="152">
        <v>1372</v>
      </c>
      <c r="B1373" s="156">
        <v>45456</v>
      </c>
      <c r="C1373" s="157" t="s">
        <v>2334</v>
      </c>
      <c r="D1373" s="157" t="s">
        <v>5278</v>
      </c>
      <c r="E1373" s="157" t="s">
        <v>198</v>
      </c>
      <c r="F1373" s="156">
        <v>45471</v>
      </c>
      <c r="G1373" s="156">
        <v>45474</v>
      </c>
      <c r="H1373" s="158">
        <v>35000</v>
      </c>
      <c r="I1373" s="158">
        <v>50000</v>
      </c>
      <c r="J1373" s="157" t="s">
        <v>5921</v>
      </c>
      <c r="K1373" s="157" t="s">
        <v>5901</v>
      </c>
    </row>
    <row r="1374" spans="1:11" ht="65.25" customHeight="1">
      <c r="A1374" s="152">
        <v>1373</v>
      </c>
      <c r="B1374" s="153">
        <v>45456</v>
      </c>
      <c r="C1374" s="154" t="s">
        <v>1535</v>
      </c>
      <c r="D1374" s="154" t="s">
        <v>7377</v>
      </c>
      <c r="E1374" s="154" t="s">
        <v>1616</v>
      </c>
      <c r="F1374" s="153">
        <v>45471</v>
      </c>
      <c r="G1374" s="153">
        <v>45474</v>
      </c>
      <c r="H1374" s="155">
        <v>100000</v>
      </c>
      <c r="I1374" s="155">
        <v>150000</v>
      </c>
      <c r="J1374" s="154" t="s">
        <v>4557</v>
      </c>
      <c r="K1374" s="154" t="s">
        <v>5901</v>
      </c>
    </row>
    <row r="1375" spans="1:11" ht="65.25" customHeight="1">
      <c r="A1375" s="152">
        <v>1374</v>
      </c>
      <c r="B1375" s="156">
        <v>45456</v>
      </c>
      <c r="C1375" s="157" t="s">
        <v>3975</v>
      </c>
      <c r="D1375" s="157" t="s">
        <v>6882</v>
      </c>
      <c r="E1375" s="157" t="s">
        <v>6106</v>
      </c>
      <c r="F1375" s="156">
        <v>45471</v>
      </c>
      <c r="G1375" s="156">
        <v>45474</v>
      </c>
      <c r="H1375" s="158">
        <v>25000</v>
      </c>
      <c r="I1375" s="158">
        <v>200000</v>
      </c>
      <c r="J1375" s="157" t="s">
        <v>5910</v>
      </c>
      <c r="K1375" s="157" t="s">
        <v>5901</v>
      </c>
    </row>
    <row r="1376" spans="1:11" ht="65.25" customHeight="1">
      <c r="A1376" s="152">
        <v>1375</v>
      </c>
      <c r="B1376" s="153">
        <v>45456</v>
      </c>
      <c r="C1376" s="154" t="s">
        <v>387</v>
      </c>
      <c r="D1376" s="154" t="s">
        <v>454</v>
      </c>
      <c r="E1376" s="154" t="s">
        <v>466</v>
      </c>
      <c r="F1376" s="153">
        <v>45471</v>
      </c>
      <c r="G1376" s="153">
        <v>45474</v>
      </c>
      <c r="H1376" s="155">
        <v>50000</v>
      </c>
      <c r="I1376" s="155">
        <v>70000</v>
      </c>
      <c r="J1376" s="154" t="s">
        <v>5910</v>
      </c>
      <c r="K1376" s="154" t="s">
        <v>5901</v>
      </c>
    </row>
    <row r="1377" spans="1:11" ht="65.25" customHeight="1">
      <c r="A1377" s="152">
        <v>1376</v>
      </c>
      <c r="B1377" s="156">
        <v>45456</v>
      </c>
      <c r="C1377" s="157" t="s">
        <v>387</v>
      </c>
      <c r="D1377" s="157" t="s">
        <v>406</v>
      </c>
      <c r="E1377" s="157" t="s">
        <v>466</v>
      </c>
      <c r="F1377" s="156">
        <v>45471</v>
      </c>
      <c r="G1377" s="156">
        <v>45474</v>
      </c>
      <c r="H1377" s="158">
        <v>25000</v>
      </c>
      <c r="I1377" s="158">
        <v>35000</v>
      </c>
      <c r="J1377" s="157" t="s">
        <v>5910</v>
      </c>
      <c r="K1377" s="157" t="s">
        <v>5901</v>
      </c>
    </row>
    <row r="1378" spans="1:11" ht="65.25" customHeight="1">
      <c r="A1378" s="152">
        <v>1377</v>
      </c>
      <c r="B1378" s="153">
        <v>45456</v>
      </c>
      <c r="C1378" s="154" t="s">
        <v>387</v>
      </c>
      <c r="D1378" s="154" t="s">
        <v>76</v>
      </c>
      <c r="E1378" s="154" t="s">
        <v>364</v>
      </c>
      <c r="F1378" s="153">
        <v>45471</v>
      </c>
      <c r="G1378" s="153">
        <v>45474</v>
      </c>
      <c r="H1378" s="155">
        <v>130000</v>
      </c>
      <c r="I1378" s="155">
        <v>180000</v>
      </c>
      <c r="J1378" s="154" t="s">
        <v>5910</v>
      </c>
      <c r="K1378" s="154" t="s">
        <v>5901</v>
      </c>
    </row>
    <row r="1379" spans="1:11" ht="65.25" customHeight="1">
      <c r="A1379" s="152">
        <v>1378</v>
      </c>
      <c r="B1379" s="156">
        <v>45456</v>
      </c>
      <c r="C1379" s="157" t="s">
        <v>387</v>
      </c>
      <c r="D1379" s="157" t="s">
        <v>465</v>
      </c>
      <c r="E1379" s="157" t="s">
        <v>466</v>
      </c>
      <c r="F1379" s="156">
        <v>45471</v>
      </c>
      <c r="G1379" s="156">
        <v>45474</v>
      </c>
      <c r="H1379" s="158">
        <v>100000</v>
      </c>
      <c r="I1379" s="158">
        <v>125000</v>
      </c>
      <c r="J1379" s="157" t="s">
        <v>5910</v>
      </c>
      <c r="K1379" s="157" t="s">
        <v>5901</v>
      </c>
    </row>
    <row r="1380" spans="1:11" ht="65.25" customHeight="1">
      <c r="A1380" s="152">
        <v>1379</v>
      </c>
      <c r="B1380" s="153">
        <v>45456</v>
      </c>
      <c r="C1380" s="154" t="s">
        <v>387</v>
      </c>
      <c r="D1380" s="154" t="s">
        <v>580</v>
      </c>
      <c r="E1380" s="154" t="s">
        <v>6345</v>
      </c>
      <c r="F1380" s="153">
        <v>45471</v>
      </c>
      <c r="G1380" s="153">
        <v>45474</v>
      </c>
      <c r="H1380" s="155">
        <v>80000</v>
      </c>
      <c r="I1380" s="155">
        <v>110000</v>
      </c>
      <c r="J1380" s="154" t="s">
        <v>5935</v>
      </c>
      <c r="K1380" s="154" t="s">
        <v>5901</v>
      </c>
    </row>
    <row r="1381" spans="1:11" ht="65.25" customHeight="1">
      <c r="A1381" s="152">
        <v>1380</v>
      </c>
      <c r="B1381" s="156">
        <v>45456</v>
      </c>
      <c r="C1381" s="157" t="s">
        <v>387</v>
      </c>
      <c r="D1381" s="157" t="s">
        <v>424</v>
      </c>
      <c r="E1381" s="157" t="s">
        <v>494</v>
      </c>
      <c r="F1381" s="156">
        <v>45471</v>
      </c>
      <c r="G1381" s="156">
        <v>45474</v>
      </c>
      <c r="H1381" s="158">
        <v>25000</v>
      </c>
      <c r="I1381" s="158">
        <v>35000</v>
      </c>
      <c r="J1381" s="157" t="s">
        <v>5902</v>
      </c>
      <c r="K1381" s="157" t="s">
        <v>5901</v>
      </c>
    </row>
    <row r="1382" spans="1:11" ht="65.25" customHeight="1">
      <c r="A1382" s="152">
        <v>1381</v>
      </c>
      <c r="B1382" s="153">
        <v>45456</v>
      </c>
      <c r="C1382" s="154" t="s">
        <v>387</v>
      </c>
      <c r="D1382" s="154" t="s">
        <v>4835</v>
      </c>
      <c r="E1382" s="154" t="s">
        <v>6336</v>
      </c>
      <c r="F1382" s="153">
        <v>45471</v>
      </c>
      <c r="G1382" s="153">
        <v>45474</v>
      </c>
      <c r="H1382" s="155">
        <v>70000</v>
      </c>
      <c r="I1382" s="155">
        <v>90000</v>
      </c>
      <c r="J1382" s="154" t="s">
        <v>5910</v>
      </c>
      <c r="K1382" s="154" t="s">
        <v>5901</v>
      </c>
    </row>
    <row r="1383" spans="1:11" ht="65.25" customHeight="1">
      <c r="A1383" s="152">
        <v>1382</v>
      </c>
      <c r="B1383" s="156">
        <v>45456</v>
      </c>
      <c r="C1383" s="157" t="s">
        <v>1845</v>
      </c>
      <c r="D1383" s="157" t="s">
        <v>1886</v>
      </c>
      <c r="E1383" s="157" t="s">
        <v>226</v>
      </c>
      <c r="F1383" s="156">
        <v>45471</v>
      </c>
      <c r="G1383" s="156">
        <v>45470</v>
      </c>
      <c r="H1383" s="158">
        <v>60000</v>
      </c>
      <c r="I1383" s="158">
        <v>180000</v>
      </c>
      <c r="J1383" s="157" t="s">
        <v>5910</v>
      </c>
      <c r="K1383" s="157" t="s">
        <v>5901</v>
      </c>
    </row>
    <row r="1384" spans="1:11" ht="65.25" customHeight="1">
      <c r="A1384" s="152">
        <v>1383</v>
      </c>
      <c r="B1384" s="153">
        <v>45456</v>
      </c>
      <c r="C1384" s="154" t="s">
        <v>387</v>
      </c>
      <c r="D1384" s="154" t="s">
        <v>492</v>
      </c>
      <c r="E1384" s="154" t="s">
        <v>493</v>
      </c>
      <c r="F1384" s="153">
        <v>45471</v>
      </c>
      <c r="G1384" s="153">
        <v>45474</v>
      </c>
      <c r="H1384" s="155">
        <v>25000</v>
      </c>
      <c r="I1384" s="155">
        <v>50000</v>
      </c>
      <c r="J1384" s="154" t="s">
        <v>5902</v>
      </c>
      <c r="K1384" s="154" t="s">
        <v>5901</v>
      </c>
    </row>
    <row r="1385" spans="1:11" ht="65.25" customHeight="1">
      <c r="A1385" s="152">
        <v>1384</v>
      </c>
      <c r="B1385" s="156">
        <v>45456</v>
      </c>
      <c r="C1385" s="157" t="s">
        <v>387</v>
      </c>
      <c r="D1385" s="157" t="s">
        <v>589</v>
      </c>
      <c r="E1385" s="157" t="s">
        <v>6347</v>
      </c>
      <c r="F1385" s="156">
        <v>45471</v>
      </c>
      <c r="G1385" s="156">
        <v>45474</v>
      </c>
      <c r="H1385" s="158">
        <v>35000</v>
      </c>
      <c r="I1385" s="158">
        <v>50000</v>
      </c>
      <c r="J1385" s="157" t="s">
        <v>5935</v>
      </c>
      <c r="K1385" s="157" t="s">
        <v>5901</v>
      </c>
    </row>
    <row r="1386" spans="1:11" ht="65.25" customHeight="1">
      <c r="A1386" s="152">
        <v>1385</v>
      </c>
      <c r="B1386" s="153">
        <v>45456</v>
      </c>
      <c r="C1386" s="154" t="s">
        <v>387</v>
      </c>
      <c r="D1386" s="154" t="s">
        <v>956</v>
      </c>
      <c r="E1386" s="154" t="s">
        <v>120</v>
      </c>
      <c r="F1386" s="153">
        <v>45471</v>
      </c>
      <c r="G1386" s="153">
        <v>45474</v>
      </c>
      <c r="H1386" s="155">
        <v>30000</v>
      </c>
      <c r="I1386" s="155">
        <v>50000</v>
      </c>
      <c r="J1386" s="154" t="s">
        <v>5910</v>
      </c>
      <c r="K1386" s="154" t="s">
        <v>5901</v>
      </c>
    </row>
    <row r="1387" spans="1:11" ht="65.25" customHeight="1">
      <c r="A1387" s="152">
        <v>1386</v>
      </c>
      <c r="B1387" s="156">
        <v>45456</v>
      </c>
      <c r="C1387" s="157" t="s">
        <v>2542</v>
      </c>
      <c r="D1387" s="157" t="s">
        <v>7378</v>
      </c>
      <c r="E1387" s="157" t="s">
        <v>198</v>
      </c>
      <c r="F1387" s="156">
        <v>45471</v>
      </c>
      <c r="G1387" s="156">
        <v>45474</v>
      </c>
      <c r="H1387" s="158">
        <v>60000</v>
      </c>
      <c r="I1387" s="158">
        <v>80000</v>
      </c>
      <c r="J1387" s="157" t="s">
        <v>5910</v>
      </c>
      <c r="K1387" s="157" t="s">
        <v>5901</v>
      </c>
    </row>
    <row r="1388" spans="1:11" ht="65.25" customHeight="1">
      <c r="A1388" s="152">
        <v>1387</v>
      </c>
      <c r="B1388" s="153">
        <v>45456</v>
      </c>
      <c r="C1388" s="154" t="s">
        <v>2542</v>
      </c>
      <c r="D1388" s="154" t="s">
        <v>3214</v>
      </c>
      <c r="E1388" s="154" t="s">
        <v>347</v>
      </c>
      <c r="F1388" s="153">
        <v>45471</v>
      </c>
      <c r="G1388" s="153">
        <v>45474</v>
      </c>
      <c r="H1388" s="155">
        <v>100000</v>
      </c>
      <c r="I1388" s="155">
        <v>175000</v>
      </c>
      <c r="J1388" s="154" t="s">
        <v>5910</v>
      </c>
      <c r="K1388" s="154" t="s">
        <v>5901</v>
      </c>
    </row>
    <row r="1389" spans="1:11" ht="65.25" customHeight="1">
      <c r="A1389" s="152">
        <v>1388</v>
      </c>
      <c r="B1389" s="156">
        <v>45456</v>
      </c>
      <c r="C1389" s="157" t="s">
        <v>2542</v>
      </c>
      <c r="D1389" s="157" t="s">
        <v>76</v>
      </c>
      <c r="E1389" s="157" t="s">
        <v>7379</v>
      </c>
      <c r="F1389" s="156">
        <v>45471</v>
      </c>
      <c r="G1389" s="156">
        <v>45474</v>
      </c>
      <c r="H1389" s="158">
        <v>90000</v>
      </c>
      <c r="I1389" s="158">
        <v>120000</v>
      </c>
      <c r="J1389" s="157" t="s">
        <v>5910</v>
      </c>
      <c r="K1389" s="157" t="s">
        <v>5901</v>
      </c>
    </row>
    <row r="1390" spans="1:11" ht="65.25" customHeight="1">
      <c r="A1390" s="152">
        <v>1389</v>
      </c>
      <c r="B1390" s="153">
        <v>45456</v>
      </c>
      <c r="C1390" s="154" t="s">
        <v>2542</v>
      </c>
      <c r="D1390" s="154" t="s">
        <v>76</v>
      </c>
      <c r="E1390" s="154" t="s">
        <v>3723</v>
      </c>
      <c r="F1390" s="153">
        <v>45471</v>
      </c>
      <c r="G1390" s="153">
        <v>45474</v>
      </c>
      <c r="H1390" s="155">
        <v>120000</v>
      </c>
      <c r="I1390" s="155">
        <v>130000</v>
      </c>
      <c r="J1390" s="154" t="s">
        <v>5910</v>
      </c>
      <c r="K1390" s="154" t="s">
        <v>5901</v>
      </c>
    </row>
    <row r="1391" spans="1:11" ht="65.25" customHeight="1">
      <c r="A1391" s="152">
        <v>1390</v>
      </c>
      <c r="B1391" s="156">
        <v>45456</v>
      </c>
      <c r="C1391" s="157" t="s">
        <v>2542</v>
      </c>
      <c r="D1391" s="157" t="s">
        <v>5185</v>
      </c>
      <c r="E1391" s="157" t="s">
        <v>6796</v>
      </c>
      <c r="F1391" s="156">
        <v>45471</v>
      </c>
      <c r="G1391" s="156">
        <v>45474</v>
      </c>
      <c r="H1391" s="158">
        <v>70000</v>
      </c>
      <c r="I1391" s="158">
        <v>90000</v>
      </c>
      <c r="J1391" s="157" t="s">
        <v>5910</v>
      </c>
      <c r="K1391" s="157" t="s">
        <v>5901</v>
      </c>
    </row>
    <row r="1392" spans="1:11" ht="65.25" customHeight="1">
      <c r="A1392" s="152">
        <v>1391</v>
      </c>
      <c r="B1392" s="153">
        <v>45456</v>
      </c>
      <c r="C1392" s="154" t="s">
        <v>2542</v>
      </c>
      <c r="D1392" s="154" t="s">
        <v>2578</v>
      </c>
      <c r="E1392" s="154" t="s">
        <v>466</v>
      </c>
      <c r="F1392" s="153">
        <v>45471</v>
      </c>
      <c r="G1392" s="153">
        <v>45474</v>
      </c>
      <c r="H1392" s="155">
        <v>25000</v>
      </c>
      <c r="I1392" s="155">
        <v>45000</v>
      </c>
      <c r="J1392" s="154" t="s">
        <v>5910</v>
      </c>
      <c r="K1392" s="154" t="s">
        <v>5901</v>
      </c>
    </row>
    <row r="1393" spans="1:11" ht="65.25" customHeight="1">
      <c r="A1393" s="152">
        <v>1392</v>
      </c>
      <c r="B1393" s="156">
        <v>45456</v>
      </c>
      <c r="C1393" s="157" t="s">
        <v>2542</v>
      </c>
      <c r="D1393" s="157" t="s">
        <v>5296</v>
      </c>
      <c r="E1393" s="157" t="s">
        <v>124</v>
      </c>
      <c r="F1393" s="156">
        <v>45471</v>
      </c>
      <c r="G1393" s="156">
        <v>45536</v>
      </c>
      <c r="H1393" s="158">
        <v>750000</v>
      </c>
      <c r="I1393" s="158">
        <v>1000000</v>
      </c>
      <c r="J1393" s="157" t="s">
        <v>5910</v>
      </c>
      <c r="K1393" s="157" t="s">
        <v>5901</v>
      </c>
    </row>
    <row r="1394" spans="1:11" ht="65.25" customHeight="1">
      <c r="A1394" s="152">
        <v>1393</v>
      </c>
      <c r="B1394" s="153">
        <v>45456</v>
      </c>
      <c r="C1394" s="154" t="s">
        <v>2542</v>
      </c>
      <c r="D1394" s="154" t="s">
        <v>2584</v>
      </c>
      <c r="E1394" s="154" t="s">
        <v>466</v>
      </c>
      <c r="F1394" s="153">
        <v>45471</v>
      </c>
      <c r="G1394" s="153">
        <v>45474</v>
      </c>
      <c r="H1394" s="155">
        <v>60000</v>
      </c>
      <c r="I1394" s="155">
        <v>70000</v>
      </c>
      <c r="J1394" s="154" t="s">
        <v>5910</v>
      </c>
      <c r="K1394" s="154" t="s">
        <v>5901</v>
      </c>
    </row>
    <row r="1395" spans="1:11" ht="65.25" customHeight="1">
      <c r="A1395" s="152">
        <v>1394</v>
      </c>
      <c r="B1395" s="156">
        <v>45456</v>
      </c>
      <c r="C1395" s="157" t="s">
        <v>2542</v>
      </c>
      <c r="D1395" s="157" t="s">
        <v>1350</v>
      </c>
      <c r="E1395" s="157" t="s">
        <v>6222</v>
      </c>
      <c r="F1395" s="156">
        <v>45471</v>
      </c>
      <c r="G1395" s="156">
        <v>45474</v>
      </c>
      <c r="H1395" s="158">
        <v>70000</v>
      </c>
      <c r="I1395" s="158">
        <v>80000</v>
      </c>
      <c r="J1395" s="157" t="s">
        <v>5910</v>
      </c>
      <c r="K1395" s="157" t="s">
        <v>5901</v>
      </c>
    </row>
    <row r="1396" spans="1:11" ht="65.25" customHeight="1">
      <c r="A1396" s="152">
        <v>1395</v>
      </c>
      <c r="B1396" s="153">
        <v>45456</v>
      </c>
      <c r="C1396" s="154" t="s">
        <v>2542</v>
      </c>
      <c r="D1396" s="154" t="s">
        <v>65</v>
      </c>
      <c r="E1396" s="154" t="s">
        <v>78</v>
      </c>
      <c r="F1396" s="153">
        <v>45471</v>
      </c>
      <c r="G1396" s="153">
        <v>45474</v>
      </c>
      <c r="H1396" s="155">
        <v>1000000</v>
      </c>
      <c r="I1396" s="155">
        <v>1200000</v>
      </c>
      <c r="J1396" s="154" t="s">
        <v>5910</v>
      </c>
      <c r="K1396" s="154" t="s">
        <v>5901</v>
      </c>
    </row>
    <row r="1397" spans="1:11" ht="65.25" customHeight="1">
      <c r="A1397" s="152">
        <v>1396</v>
      </c>
      <c r="B1397" s="156">
        <v>45456</v>
      </c>
      <c r="C1397" s="157" t="s">
        <v>3975</v>
      </c>
      <c r="D1397" s="157" t="s">
        <v>6883</v>
      </c>
      <c r="E1397" s="157" t="s">
        <v>6106</v>
      </c>
      <c r="F1397" s="156">
        <v>45471</v>
      </c>
      <c r="G1397" s="156">
        <v>45474</v>
      </c>
      <c r="H1397" s="158">
        <v>25000</v>
      </c>
      <c r="I1397" s="158">
        <v>200000</v>
      </c>
      <c r="J1397" s="157" t="s">
        <v>5910</v>
      </c>
      <c r="K1397" s="157" t="s">
        <v>5901</v>
      </c>
    </row>
    <row r="1398" spans="1:11" ht="65.25" customHeight="1">
      <c r="A1398" s="152">
        <v>1397</v>
      </c>
      <c r="B1398" s="153">
        <v>45456</v>
      </c>
      <c r="C1398" s="154" t="s">
        <v>2542</v>
      </c>
      <c r="D1398" s="154" t="s">
        <v>1707</v>
      </c>
      <c r="E1398" s="154" t="s">
        <v>3443</v>
      </c>
      <c r="F1398" s="153">
        <v>45471</v>
      </c>
      <c r="G1398" s="153">
        <v>45536</v>
      </c>
      <c r="H1398" s="155">
        <v>60000</v>
      </c>
      <c r="I1398" s="155">
        <v>80000</v>
      </c>
      <c r="J1398" s="154" t="s">
        <v>5910</v>
      </c>
      <c r="K1398" s="154" t="s">
        <v>5901</v>
      </c>
    </row>
    <row r="1399" spans="1:11" ht="65.25" customHeight="1">
      <c r="A1399" s="152">
        <v>1398</v>
      </c>
      <c r="B1399" s="156">
        <v>45456</v>
      </c>
      <c r="C1399" s="157" t="s">
        <v>2542</v>
      </c>
      <c r="D1399" s="157" t="s">
        <v>1549</v>
      </c>
      <c r="E1399" s="157" t="s">
        <v>1603</v>
      </c>
      <c r="F1399" s="156">
        <v>45471</v>
      </c>
      <c r="G1399" s="156">
        <v>45474</v>
      </c>
      <c r="H1399" s="158">
        <v>60000</v>
      </c>
      <c r="I1399" s="158">
        <v>80000</v>
      </c>
      <c r="J1399" s="157" t="s">
        <v>5910</v>
      </c>
      <c r="K1399" s="157" t="s">
        <v>5901</v>
      </c>
    </row>
    <row r="1400" spans="1:11" ht="65.25" customHeight="1">
      <c r="A1400" s="152">
        <v>1399</v>
      </c>
      <c r="B1400" s="153">
        <v>45456</v>
      </c>
      <c r="C1400" s="154" t="s">
        <v>2542</v>
      </c>
      <c r="D1400" s="154" t="s">
        <v>2406</v>
      </c>
      <c r="E1400" s="154" t="s">
        <v>1091</v>
      </c>
      <c r="F1400" s="153">
        <v>45471</v>
      </c>
      <c r="G1400" s="153">
        <v>45474</v>
      </c>
      <c r="H1400" s="155">
        <v>180000</v>
      </c>
      <c r="I1400" s="155">
        <v>195000</v>
      </c>
      <c r="J1400" s="154" t="s">
        <v>5910</v>
      </c>
      <c r="K1400" s="154" t="s">
        <v>5901</v>
      </c>
    </row>
    <row r="1401" spans="1:11" ht="65.25" customHeight="1">
      <c r="A1401" s="152">
        <v>1400</v>
      </c>
      <c r="B1401" s="156">
        <v>45456</v>
      </c>
      <c r="C1401" s="157" t="s">
        <v>2542</v>
      </c>
      <c r="D1401" s="157" t="s">
        <v>1502</v>
      </c>
      <c r="E1401" s="157" t="s">
        <v>1150</v>
      </c>
      <c r="F1401" s="156">
        <v>45471</v>
      </c>
      <c r="G1401" s="156">
        <v>45474</v>
      </c>
      <c r="H1401" s="158">
        <v>80000</v>
      </c>
      <c r="I1401" s="158">
        <v>100000</v>
      </c>
      <c r="J1401" s="157" t="s">
        <v>5910</v>
      </c>
      <c r="K1401" s="157" t="s">
        <v>5901</v>
      </c>
    </row>
    <row r="1402" spans="1:11" ht="65.25" customHeight="1">
      <c r="A1402" s="152">
        <v>1401</v>
      </c>
      <c r="B1402" s="153">
        <v>45456</v>
      </c>
      <c r="C1402" s="154" t="s">
        <v>2703</v>
      </c>
      <c r="D1402" s="154" t="s">
        <v>544</v>
      </c>
      <c r="E1402" s="154" t="s">
        <v>7380</v>
      </c>
      <c r="F1402" s="153">
        <v>45471</v>
      </c>
      <c r="G1402" s="153">
        <v>45471</v>
      </c>
      <c r="H1402" s="155">
        <v>27451.200000000001</v>
      </c>
      <c r="I1402" s="155">
        <v>27451.200000000001</v>
      </c>
      <c r="J1402" s="154" t="s">
        <v>5917</v>
      </c>
      <c r="K1402" s="154" t="s">
        <v>5901</v>
      </c>
    </row>
    <row r="1403" spans="1:11" ht="65.25" customHeight="1">
      <c r="A1403" s="152">
        <v>1402</v>
      </c>
      <c r="B1403" s="156">
        <v>45456</v>
      </c>
      <c r="C1403" s="157" t="s">
        <v>3975</v>
      </c>
      <c r="D1403" s="157" t="s">
        <v>5933</v>
      </c>
      <c r="E1403" s="157" t="s">
        <v>6106</v>
      </c>
      <c r="F1403" s="156">
        <v>45471</v>
      </c>
      <c r="G1403" s="156">
        <v>45474</v>
      </c>
      <c r="H1403" s="158">
        <v>25000</v>
      </c>
      <c r="I1403" s="158">
        <v>200000</v>
      </c>
      <c r="J1403" s="157" t="s">
        <v>5910</v>
      </c>
      <c r="K1403" s="157" t="s">
        <v>5901</v>
      </c>
    </row>
    <row r="1404" spans="1:11" ht="65.25" customHeight="1">
      <c r="A1404" s="152">
        <v>1403</v>
      </c>
      <c r="B1404" s="153">
        <v>45456</v>
      </c>
      <c r="C1404" s="154" t="s">
        <v>2542</v>
      </c>
      <c r="D1404" s="154" t="s">
        <v>67</v>
      </c>
      <c r="E1404" s="154" t="s">
        <v>135</v>
      </c>
      <c r="F1404" s="153">
        <v>45471</v>
      </c>
      <c r="G1404" s="153">
        <v>45474</v>
      </c>
      <c r="H1404" s="155">
        <v>65000</v>
      </c>
      <c r="I1404" s="155">
        <v>75000</v>
      </c>
      <c r="J1404" s="154" t="s">
        <v>5910</v>
      </c>
      <c r="K1404" s="154" t="s">
        <v>5901</v>
      </c>
    </row>
    <row r="1405" spans="1:11" ht="65.25" customHeight="1">
      <c r="A1405" s="152">
        <v>1404</v>
      </c>
      <c r="B1405" s="156">
        <v>45456</v>
      </c>
      <c r="C1405" s="157" t="s">
        <v>2542</v>
      </c>
      <c r="D1405" s="157" t="s">
        <v>1277</v>
      </c>
      <c r="E1405" s="157" t="s">
        <v>4951</v>
      </c>
      <c r="F1405" s="156">
        <v>45471</v>
      </c>
      <c r="G1405" s="156">
        <v>45474</v>
      </c>
      <c r="H1405" s="158">
        <v>30000</v>
      </c>
      <c r="I1405" s="158">
        <v>35000</v>
      </c>
      <c r="J1405" s="157" t="s">
        <v>5910</v>
      </c>
      <c r="K1405" s="157" t="s">
        <v>5901</v>
      </c>
    </row>
    <row r="1406" spans="1:11" ht="65.25" customHeight="1">
      <c r="A1406" s="152">
        <v>1405</v>
      </c>
      <c r="B1406" s="153">
        <v>45456</v>
      </c>
      <c r="C1406" s="154" t="s">
        <v>2542</v>
      </c>
      <c r="D1406" s="154" t="s">
        <v>2554</v>
      </c>
      <c r="E1406" s="154" t="s">
        <v>7381</v>
      </c>
      <c r="F1406" s="153">
        <v>45471</v>
      </c>
      <c r="G1406" s="153">
        <v>45474</v>
      </c>
      <c r="H1406" s="155">
        <v>100000</v>
      </c>
      <c r="I1406" s="155">
        <v>120000</v>
      </c>
      <c r="J1406" s="154" t="s">
        <v>5910</v>
      </c>
      <c r="K1406" s="154" t="s">
        <v>5901</v>
      </c>
    </row>
    <row r="1407" spans="1:11" ht="65.25" customHeight="1">
      <c r="A1407" s="152">
        <v>1406</v>
      </c>
      <c r="B1407" s="156">
        <v>45456</v>
      </c>
      <c r="C1407" s="157" t="s">
        <v>2542</v>
      </c>
      <c r="D1407" s="157" t="s">
        <v>5864</v>
      </c>
      <c r="E1407" s="157" t="s">
        <v>198</v>
      </c>
      <c r="F1407" s="156">
        <v>45471</v>
      </c>
      <c r="G1407" s="156">
        <v>45474</v>
      </c>
      <c r="H1407" s="158">
        <v>75000</v>
      </c>
      <c r="I1407" s="158">
        <v>85000</v>
      </c>
      <c r="J1407" s="157" t="s">
        <v>5910</v>
      </c>
      <c r="K1407" s="157" t="s">
        <v>5901</v>
      </c>
    </row>
    <row r="1408" spans="1:11" ht="65.25" customHeight="1">
      <c r="A1408" s="152">
        <v>1407</v>
      </c>
      <c r="B1408" s="153">
        <v>45456</v>
      </c>
      <c r="C1408" s="154" t="s">
        <v>2542</v>
      </c>
      <c r="D1408" s="154" t="s">
        <v>6863</v>
      </c>
      <c r="E1408" s="154" t="s">
        <v>2624</v>
      </c>
      <c r="F1408" s="153">
        <v>45471</v>
      </c>
      <c r="G1408" s="153">
        <v>45474</v>
      </c>
      <c r="H1408" s="155">
        <v>450000</v>
      </c>
      <c r="I1408" s="155">
        <v>500000</v>
      </c>
      <c r="J1408" s="154" t="s">
        <v>5935</v>
      </c>
      <c r="K1408" s="154" t="s">
        <v>5901</v>
      </c>
    </row>
    <row r="1409" spans="1:11" ht="65.25" customHeight="1">
      <c r="A1409" s="152">
        <v>1408</v>
      </c>
      <c r="B1409" s="156">
        <v>45456</v>
      </c>
      <c r="C1409" s="157" t="s">
        <v>2542</v>
      </c>
      <c r="D1409" s="157" t="s">
        <v>5415</v>
      </c>
      <c r="E1409" s="157" t="s">
        <v>7382</v>
      </c>
      <c r="F1409" s="156">
        <v>45471</v>
      </c>
      <c r="G1409" s="156">
        <v>45474</v>
      </c>
      <c r="H1409" s="158">
        <v>750000</v>
      </c>
      <c r="I1409" s="158">
        <v>850000</v>
      </c>
      <c r="J1409" s="157" t="s">
        <v>5910</v>
      </c>
      <c r="K1409" s="157" t="s">
        <v>5901</v>
      </c>
    </row>
    <row r="1410" spans="1:11" ht="65.25" customHeight="1">
      <c r="A1410" s="152">
        <v>1409</v>
      </c>
      <c r="B1410" s="153">
        <v>45456</v>
      </c>
      <c r="C1410" s="154" t="s">
        <v>2542</v>
      </c>
      <c r="D1410" s="154" t="s">
        <v>164</v>
      </c>
      <c r="E1410" s="154" t="s">
        <v>2592</v>
      </c>
      <c r="F1410" s="153">
        <v>45471</v>
      </c>
      <c r="G1410" s="153">
        <v>45474</v>
      </c>
      <c r="H1410" s="155">
        <v>35000</v>
      </c>
      <c r="I1410" s="155">
        <v>45000</v>
      </c>
      <c r="J1410" s="154" t="s">
        <v>5910</v>
      </c>
      <c r="K1410" s="154" t="s">
        <v>5901</v>
      </c>
    </row>
    <row r="1411" spans="1:11" ht="65.25" customHeight="1">
      <c r="A1411" s="152">
        <v>1410</v>
      </c>
      <c r="B1411" s="156">
        <v>45456</v>
      </c>
      <c r="C1411" s="157" t="s">
        <v>2542</v>
      </c>
      <c r="D1411" s="157" t="s">
        <v>23</v>
      </c>
      <c r="E1411" s="157" t="s">
        <v>6218</v>
      </c>
      <c r="F1411" s="156">
        <v>45471</v>
      </c>
      <c r="G1411" s="156">
        <v>45474</v>
      </c>
      <c r="H1411" s="158">
        <v>25000</v>
      </c>
      <c r="I1411" s="158">
        <v>30000</v>
      </c>
      <c r="J1411" s="157" t="s">
        <v>5910</v>
      </c>
      <c r="K1411" s="157" t="s">
        <v>5901</v>
      </c>
    </row>
    <row r="1412" spans="1:11" ht="65.25" customHeight="1">
      <c r="A1412" s="152">
        <v>1411</v>
      </c>
      <c r="B1412" s="153">
        <v>45456</v>
      </c>
      <c r="C1412" s="154" t="s">
        <v>3975</v>
      </c>
      <c r="D1412" s="154" t="s">
        <v>1277</v>
      </c>
      <c r="E1412" s="154" t="s">
        <v>4008</v>
      </c>
      <c r="F1412" s="153">
        <v>45471</v>
      </c>
      <c r="G1412" s="153">
        <v>45474</v>
      </c>
      <c r="H1412" s="155">
        <v>25000</v>
      </c>
      <c r="I1412" s="155">
        <v>60000</v>
      </c>
      <c r="J1412" s="154" t="s">
        <v>5910</v>
      </c>
      <c r="K1412" s="154" t="s">
        <v>5901</v>
      </c>
    </row>
    <row r="1413" spans="1:11" ht="65.25" customHeight="1">
      <c r="A1413" s="152">
        <v>1412</v>
      </c>
      <c r="B1413" s="156">
        <v>45456</v>
      </c>
      <c r="C1413" s="157" t="s">
        <v>2542</v>
      </c>
      <c r="D1413" s="157" t="s">
        <v>7383</v>
      </c>
      <c r="E1413" s="157" t="s">
        <v>1577</v>
      </c>
      <c r="F1413" s="156">
        <v>45471</v>
      </c>
      <c r="G1413" s="156">
        <v>45474</v>
      </c>
      <c r="H1413" s="158">
        <v>100000</v>
      </c>
      <c r="I1413" s="158">
        <v>151000</v>
      </c>
      <c r="J1413" s="157" t="s">
        <v>4557</v>
      </c>
      <c r="K1413" s="157" t="s">
        <v>5901</v>
      </c>
    </row>
    <row r="1414" spans="1:11" ht="65.25" customHeight="1">
      <c r="A1414" s="152">
        <v>1413</v>
      </c>
      <c r="B1414" s="153">
        <v>45456</v>
      </c>
      <c r="C1414" s="154" t="s">
        <v>3418</v>
      </c>
      <c r="D1414" s="154" t="s">
        <v>35</v>
      </c>
      <c r="E1414" s="154" t="s">
        <v>7384</v>
      </c>
      <c r="F1414" s="153">
        <v>45471</v>
      </c>
      <c r="G1414" s="153">
        <v>45474</v>
      </c>
      <c r="H1414" s="155">
        <v>200000</v>
      </c>
      <c r="I1414" s="155">
        <v>250000</v>
      </c>
      <c r="J1414" s="154" t="s">
        <v>5902</v>
      </c>
      <c r="K1414" s="154" t="s">
        <v>5901</v>
      </c>
    </row>
    <row r="1415" spans="1:11" ht="65.25" customHeight="1">
      <c r="A1415" s="152">
        <v>1414</v>
      </c>
      <c r="B1415" s="156">
        <v>45456</v>
      </c>
      <c r="C1415" s="157" t="s">
        <v>3418</v>
      </c>
      <c r="D1415" s="157" t="s">
        <v>5119</v>
      </c>
      <c r="E1415" s="157" t="s">
        <v>7385</v>
      </c>
      <c r="F1415" s="156">
        <v>45471</v>
      </c>
      <c r="G1415" s="156">
        <v>45474</v>
      </c>
      <c r="H1415" s="158">
        <v>35000</v>
      </c>
      <c r="I1415" s="158">
        <v>45000</v>
      </c>
      <c r="J1415" s="157" t="s">
        <v>5902</v>
      </c>
      <c r="K1415" s="157" t="s">
        <v>5901</v>
      </c>
    </row>
    <row r="1416" spans="1:11" ht="65.25" customHeight="1">
      <c r="A1416" s="152">
        <v>1415</v>
      </c>
      <c r="B1416" s="153">
        <v>45456</v>
      </c>
      <c r="C1416" s="154" t="s">
        <v>2542</v>
      </c>
      <c r="D1416" s="154" t="s">
        <v>31</v>
      </c>
      <c r="E1416" s="154" t="s">
        <v>7386</v>
      </c>
      <c r="F1416" s="153">
        <v>45471</v>
      </c>
      <c r="G1416" s="153">
        <v>45474</v>
      </c>
      <c r="H1416" s="155">
        <v>140000</v>
      </c>
      <c r="I1416" s="155">
        <v>160000</v>
      </c>
      <c r="J1416" s="154" t="s">
        <v>4557</v>
      </c>
      <c r="K1416" s="154" t="s">
        <v>5901</v>
      </c>
    </row>
    <row r="1417" spans="1:11" ht="65.25" customHeight="1">
      <c r="A1417" s="152">
        <v>1416</v>
      </c>
      <c r="B1417" s="156">
        <v>45456</v>
      </c>
      <c r="C1417" s="157" t="s">
        <v>1535</v>
      </c>
      <c r="D1417" s="157" t="s">
        <v>3214</v>
      </c>
      <c r="E1417" s="157" t="s">
        <v>348</v>
      </c>
      <c r="F1417" s="156">
        <v>45471</v>
      </c>
      <c r="G1417" s="156">
        <v>45474</v>
      </c>
      <c r="H1417" s="158">
        <v>100000</v>
      </c>
      <c r="I1417" s="158">
        <v>320000</v>
      </c>
      <c r="J1417" s="157" t="s">
        <v>4557</v>
      </c>
      <c r="K1417" s="157" t="s">
        <v>5901</v>
      </c>
    </row>
    <row r="1418" spans="1:11" ht="65.25" customHeight="1">
      <c r="A1418" s="152">
        <v>1417</v>
      </c>
      <c r="B1418" s="153">
        <v>45456</v>
      </c>
      <c r="C1418" s="154" t="s">
        <v>3975</v>
      </c>
      <c r="D1418" s="154" t="s">
        <v>1549</v>
      </c>
      <c r="E1418" s="154" t="s">
        <v>6334</v>
      </c>
      <c r="F1418" s="153">
        <v>45471</v>
      </c>
      <c r="G1418" s="153">
        <v>45474</v>
      </c>
      <c r="H1418" s="155">
        <v>40000</v>
      </c>
      <c r="I1418" s="155">
        <v>100000</v>
      </c>
      <c r="J1418" s="154" t="s">
        <v>5902</v>
      </c>
      <c r="K1418" s="154" t="s">
        <v>5901</v>
      </c>
    </row>
    <row r="1419" spans="1:11" ht="65.25" customHeight="1">
      <c r="A1419" s="152">
        <v>1418</v>
      </c>
      <c r="B1419" s="156">
        <v>45456</v>
      </c>
      <c r="C1419" s="157" t="s">
        <v>3418</v>
      </c>
      <c r="D1419" s="157" t="s">
        <v>879</v>
      </c>
      <c r="E1419" s="157" t="s">
        <v>1533</v>
      </c>
      <c r="F1419" s="156">
        <v>45471</v>
      </c>
      <c r="G1419" s="156">
        <v>45474</v>
      </c>
      <c r="H1419" s="158">
        <v>30000</v>
      </c>
      <c r="I1419" s="158">
        <v>40000</v>
      </c>
      <c r="J1419" s="157" t="s">
        <v>5902</v>
      </c>
      <c r="K1419" s="157" t="s">
        <v>5901</v>
      </c>
    </row>
    <row r="1420" spans="1:11" ht="65.25" customHeight="1">
      <c r="A1420" s="152">
        <v>1419</v>
      </c>
      <c r="B1420" s="153">
        <v>45456</v>
      </c>
      <c r="C1420" s="154" t="s">
        <v>2542</v>
      </c>
      <c r="D1420" s="154" t="s">
        <v>7387</v>
      </c>
      <c r="E1420" s="154" t="s">
        <v>7388</v>
      </c>
      <c r="F1420" s="153">
        <v>45471</v>
      </c>
      <c r="G1420" s="153">
        <v>45474</v>
      </c>
      <c r="H1420" s="155">
        <v>25000</v>
      </c>
      <c r="I1420" s="155">
        <v>50000</v>
      </c>
      <c r="J1420" s="154" t="s">
        <v>5902</v>
      </c>
      <c r="K1420" s="154" t="s">
        <v>5901</v>
      </c>
    </row>
    <row r="1421" spans="1:11" ht="65.25" customHeight="1">
      <c r="A1421" s="152">
        <v>1420</v>
      </c>
      <c r="B1421" s="156">
        <v>45456</v>
      </c>
      <c r="C1421" s="157" t="s">
        <v>3418</v>
      </c>
      <c r="D1421" s="157" t="s">
        <v>3449</v>
      </c>
      <c r="E1421" s="157" t="s">
        <v>2633</v>
      </c>
      <c r="F1421" s="156">
        <v>45471</v>
      </c>
      <c r="G1421" s="156">
        <v>45474</v>
      </c>
      <c r="H1421" s="158">
        <v>25000</v>
      </c>
      <c r="I1421" s="158">
        <v>30000</v>
      </c>
      <c r="J1421" s="157" t="s">
        <v>5910</v>
      </c>
      <c r="K1421" s="157" t="s">
        <v>5901</v>
      </c>
    </row>
    <row r="1422" spans="1:11" ht="65.25" customHeight="1">
      <c r="A1422" s="152">
        <v>1421</v>
      </c>
      <c r="B1422" s="153">
        <v>45456</v>
      </c>
      <c r="C1422" s="154" t="s">
        <v>3418</v>
      </c>
      <c r="D1422" s="154" t="s">
        <v>62</v>
      </c>
      <c r="E1422" s="154" t="s">
        <v>789</v>
      </c>
      <c r="F1422" s="153">
        <v>45471</v>
      </c>
      <c r="G1422" s="153">
        <v>45474</v>
      </c>
      <c r="H1422" s="155">
        <v>575000</v>
      </c>
      <c r="I1422" s="155">
        <v>600000</v>
      </c>
      <c r="J1422" s="154" t="s">
        <v>5910</v>
      </c>
      <c r="K1422" s="154" t="s">
        <v>5901</v>
      </c>
    </row>
    <row r="1423" spans="1:11" ht="65.25" customHeight="1">
      <c r="A1423" s="152">
        <v>1422</v>
      </c>
      <c r="B1423" s="156">
        <v>45456</v>
      </c>
      <c r="C1423" s="157" t="s">
        <v>3418</v>
      </c>
      <c r="D1423" s="157" t="s">
        <v>192</v>
      </c>
      <c r="E1423" s="157" t="s">
        <v>7389</v>
      </c>
      <c r="F1423" s="156">
        <v>45471</v>
      </c>
      <c r="G1423" s="156">
        <v>45474</v>
      </c>
      <c r="H1423" s="158">
        <v>240000</v>
      </c>
      <c r="I1423" s="158">
        <v>260000</v>
      </c>
      <c r="J1423" s="157" t="s">
        <v>5935</v>
      </c>
      <c r="K1423" s="157" t="s">
        <v>5901</v>
      </c>
    </row>
    <row r="1424" spans="1:11" ht="65.25" customHeight="1">
      <c r="A1424" s="152">
        <v>1423</v>
      </c>
      <c r="B1424" s="153">
        <v>45456</v>
      </c>
      <c r="C1424" s="154" t="s">
        <v>1845</v>
      </c>
      <c r="D1424" s="154" t="s">
        <v>6744</v>
      </c>
      <c r="E1424" s="154" t="s">
        <v>226</v>
      </c>
      <c r="F1424" s="153">
        <v>45471</v>
      </c>
      <c r="G1424" s="153">
        <v>45470</v>
      </c>
      <c r="H1424" s="155">
        <v>30000</v>
      </c>
      <c r="I1424" s="155">
        <v>90000</v>
      </c>
      <c r="J1424" s="154" t="s">
        <v>5910</v>
      </c>
      <c r="K1424" s="154" t="s">
        <v>5901</v>
      </c>
    </row>
    <row r="1425" spans="1:11" ht="65.25" customHeight="1">
      <c r="A1425" s="152">
        <v>1424</v>
      </c>
      <c r="B1425" s="156">
        <v>45456</v>
      </c>
      <c r="C1425" s="157" t="s">
        <v>2542</v>
      </c>
      <c r="D1425" s="157" t="s">
        <v>7390</v>
      </c>
      <c r="E1425" s="157" t="s">
        <v>7391</v>
      </c>
      <c r="F1425" s="156">
        <v>45471</v>
      </c>
      <c r="G1425" s="156">
        <v>45474</v>
      </c>
      <c r="H1425" s="158">
        <v>25000</v>
      </c>
      <c r="I1425" s="158">
        <v>100000</v>
      </c>
      <c r="J1425" s="157" t="s">
        <v>4557</v>
      </c>
      <c r="K1425" s="157" t="s">
        <v>5901</v>
      </c>
    </row>
    <row r="1426" spans="1:11" ht="65.25" customHeight="1">
      <c r="A1426" s="152">
        <v>1425</v>
      </c>
      <c r="B1426" s="153">
        <v>45456</v>
      </c>
      <c r="C1426" s="154" t="s">
        <v>3418</v>
      </c>
      <c r="D1426" s="154" t="s">
        <v>76</v>
      </c>
      <c r="E1426" s="154" t="s">
        <v>1570</v>
      </c>
      <c r="F1426" s="153">
        <v>45471</v>
      </c>
      <c r="G1426" s="153">
        <v>45474</v>
      </c>
      <c r="H1426" s="155">
        <v>110000</v>
      </c>
      <c r="I1426" s="155">
        <v>125000</v>
      </c>
      <c r="J1426" s="154" t="s">
        <v>5910</v>
      </c>
      <c r="K1426" s="154" t="s">
        <v>5901</v>
      </c>
    </row>
    <row r="1427" spans="1:11" ht="65.25" customHeight="1">
      <c r="A1427" s="152">
        <v>1426</v>
      </c>
      <c r="B1427" s="156">
        <v>45456</v>
      </c>
      <c r="C1427" s="157" t="s">
        <v>3975</v>
      </c>
      <c r="D1427" s="157" t="s">
        <v>349</v>
      </c>
      <c r="E1427" s="157" t="s">
        <v>793</v>
      </c>
      <c r="F1427" s="156">
        <v>45471</v>
      </c>
      <c r="G1427" s="156">
        <v>45505</v>
      </c>
      <c r="H1427" s="158">
        <v>25000</v>
      </c>
      <c r="I1427" s="158">
        <v>200000</v>
      </c>
      <c r="J1427" s="157" t="s">
        <v>5910</v>
      </c>
      <c r="K1427" s="157" t="s">
        <v>5901</v>
      </c>
    </row>
    <row r="1428" spans="1:11" ht="65.25" customHeight="1">
      <c r="A1428" s="152">
        <v>1427</v>
      </c>
      <c r="B1428" s="153">
        <v>45456</v>
      </c>
      <c r="C1428" s="154" t="s">
        <v>3418</v>
      </c>
      <c r="D1428" s="154" t="s">
        <v>225</v>
      </c>
      <c r="E1428" s="154" t="s">
        <v>2633</v>
      </c>
      <c r="F1428" s="153">
        <v>45471</v>
      </c>
      <c r="G1428" s="153">
        <v>45474</v>
      </c>
      <c r="H1428" s="155">
        <v>80000</v>
      </c>
      <c r="I1428" s="155">
        <v>90000</v>
      </c>
      <c r="J1428" s="154" t="s">
        <v>5910</v>
      </c>
      <c r="K1428" s="154" t="s">
        <v>5901</v>
      </c>
    </row>
    <row r="1429" spans="1:11" ht="65.25" customHeight="1">
      <c r="A1429" s="152">
        <v>1428</v>
      </c>
      <c r="B1429" s="156">
        <v>45456</v>
      </c>
      <c r="C1429" s="157" t="s">
        <v>2542</v>
      </c>
      <c r="D1429" s="157" t="s">
        <v>3209</v>
      </c>
      <c r="E1429" s="157" t="s">
        <v>7392</v>
      </c>
      <c r="F1429" s="156">
        <v>45471</v>
      </c>
      <c r="G1429" s="156">
        <v>45474</v>
      </c>
      <c r="H1429" s="158">
        <v>30000</v>
      </c>
      <c r="I1429" s="158">
        <v>45000</v>
      </c>
      <c r="J1429" s="157" t="s">
        <v>5902</v>
      </c>
      <c r="K1429" s="157" t="s">
        <v>5901</v>
      </c>
    </row>
    <row r="1430" spans="1:11" ht="65.25" customHeight="1">
      <c r="A1430" s="152">
        <v>1429</v>
      </c>
      <c r="B1430" s="153">
        <v>45456</v>
      </c>
      <c r="C1430" s="154" t="s">
        <v>3418</v>
      </c>
      <c r="D1430" s="154" t="s">
        <v>3712</v>
      </c>
      <c r="E1430" s="154" t="s">
        <v>7393</v>
      </c>
      <c r="F1430" s="153">
        <v>45471</v>
      </c>
      <c r="G1430" s="153">
        <v>45474</v>
      </c>
      <c r="H1430" s="155">
        <v>38000</v>
      </c>
      <c r="I1430" s="155">
        <v>48000</v>
      </c>
      <c r="J1430" s="154" t="s">
        <v>5910</v>
      </c>
      <c r="K1430" s="154" t="s">
        <v>5901</v>
      </c>
    </row>
    <row r="1431" spans="1:11" ht="65.25" customHeight="1">
      <c r="A1431" s="152">
        <v>1430</v>
      </c>
      <c r="B1431" s="156">
        <v>45456</v>
      </c>
      <c r="C1431" s="157" t="s">
        <v>79</v>
      </c>
      <c r="D1431" s="157" t="s">
        <v>87</v>
      </c>
      <c r="E1431" s="157" t="s">
        <v>88</v>
      </c>
      <c r="F1431" s="156">
        <v>45471</v>
      </c>
      <c r="G1431" s="156">
        <v>45474</v>
      </c>
      <c r="H1431" s="158">
        <v>40000</v>
      </c>
      <c r="I1431" s="158">
        <v>60000</v>
      </c>
      <c r="J1431" s="157" t="s">
        <v>5910</v>
      </c>
      <c r="K1431" s="157" t="s">
        <v>5901</v>
      </c>
    </row>
    <row r="1432" spans="1:11" ht="65.25" customHeight="1">
      <c r="A1432" s="152">
        <v>1431</v>
      </c>
      <c r="B1432" s="153">
        <v>45456</v>
      </c>
      <c r="C1432" s="154" t="s">
        <v>79</v>
      </c>
      <c r="D1432" s="154" t="s">
        <v>123</v>
      </c>
      <c r="E1432" s="154" t="s">
        <v>3443</v>
      </c>
      <c r="F1432" s="153">
        <v>45471</v>
      </c>
      <c r="G1432" s="153">
        <v>45474</v>
      </c>
      <c r="H1432" s="155">
        <v>300000</v>
      </c>
      <c r="I1432" s="155">
        <v>350000</v>
      </c>
      <c r="J1432" s="154" t="s">
        <v>5910</v>
      </c>
      <c r="K1432" s="154" t="s">
        <v>5901</v>
      </c>
    </row>
    <row r="1433" spans="1:11" ht="65.25" customHeight="1">
      <c r="A1433" s="152">
        <v>1432</v>
      </c>
      <c r="B1433" s="156">
        <v>45456</v>
      </c>
      <c r="C1433" s="157" t="s">
        <v>79</v>
      </c>
      <c r="D1433" s="157" t="s">
        <v>5119</v>
      </c>
      <c r="E1433" s="157" t="s">
        <v>158</v>
      </c>
      <c r="F1433" s="156">
        <v>45471</v>
      </c>
      <c r="G1433" s="156">
        <v>45474</v>
      </c>
      <c r="H1433" s="158">
        <v>50000</v>
      </c>
      <c r="I1433" s="158">
        <v>75000</v>
      </c>
      <c r="J1433" s="157" t="s">
        <v>5910</v>
      </c>
      <c r="K1433" s="157" t="s">
        <v>5901</v>
      </c>
    </row>
    <row r="1434" spans="1:11" ht="65.25" customHeight="1">
      <c r="A1434" s="152">
        <v>1433</v>
      </c>
      <c r="B1434" s="153">
        <v>45456</v>
      </c>
      <c r="C1434" s="154" t="s">
        <v>79</v>
      </c>
      <c r="D1434" s="154" t="s">
        <v>1194</v>
      </c>
      <c r="E1434" s="154" t="s">
        <v>120</v>
      </c>
      <c r="F1434" s="153">
        <v>45471</v>
      </c>
      <c r="G1434" s="153">
        <v>45568</v>
      </c>
      <c r="H1434" s="155">
        <v>25000</v>
      </c>
      <c r="I1434" s="155">
        <v>75000</v>
      </c>
      <c r="J1434" s="154" t="s">
        <v>5910</v>
      </c>
      <c r="K1434" s="154" t="s">
        <v>5901</v>
      </c>
    </row>
    <row r="1435" spans="1:11" ht="65.25" customHeight="1">
      <c r="A1435" s="152">
        <v>1434</v>
      </c>
      <c r="B1435" s="156">
        <v>45456</v>
      </c>
      <c r="C1435" s="157" t="s">
        <v>3975</v>
      </c>
      <c r="D1435" s="157" t="s">
        <v>765</v>
      </c>
      <c r="E1435" s="157" t="s">
        <v>120</v>
      </c>
      <c r="F1435" s="156">
        <v>45471</v>
      </c>
      <c r="G1435" s="156">
        <v>45474</v>
      </c>
      <c r="H1435" s="158">
        <v>25000</v>
      </c>
      <c r="I1435" s="158">
        <v>250000</v>
      </c>
      <c r="J1435" s="157" t="s">
        <v>5910</v>
      </c>
      <c r="K1435" s="157" t="s">
        <v>5901</v>
      </c>
    </row>
    <row r="1436" spans="1:11" ht="65.25" customHeight="1">
      <c r="A1436" s="152">
        <v>1435</v>
      </c>
      <c r="B1436" s="153">
        <v>45456</v>
      </c>
      <c r="C1436" s="154" t="s">
        <v>79</v>
      </c>
      <c r="D1436" s="154" t="s">
        <v>6846</v>
      </c>
      <c r="E1436" s="154" t="s">
        <v>347</v>
      </c>
      <c r="F1436" s="153">
        <v>45471</v>
      </c>
      <c r="G1436" s="153">
        <v>45474</v>
      </c>
      <c r="H1436" s="155">
        <v>75000</v>
      </c>
      <c r="I1436" s="155">
        <v>100000</v>
      </c>
      <c r="J1436" s="154" t="s">
        <v>5910</v>
      </c>
      <c r="K1436" s="154" t="s">
        <v>5901</v>
      </c>
    </row>
    <row r="1437" spans="1:11" ht="65.25" customHeight="1">
      <c r="A1437" s="152">
        <v>1436</v>
      </c>
      <c r="B1437" s="156">
        <v>45456</v>
      </c>
      <c r="C1437" s="157" t="s">
        <v>79</v>
      </c>
      <c r="D1437" s="157" t="s">
        <v>76</v>
      </c>
      <c r="E1437" s="157" t="s">
        <v>4825</v>
      </c>
      <c r="F1437" s="156">
        <v>45471</v>
      </c>
      <c r="G1437" s="156">
        <v>45474</v>
      </c>
      <c r="H1437" s="158">
        <v>200000</v>
      </c>
      <c r="I1437" s="158">
        <v>250000</v>
      </c>
      <c r="J1437" s="157" t="s">
        <v>5910</v>
      </c>
      <c r="K1437" s="157" t="s">
        <v>5901</v>
      </c>
    </row>
    <row r="1438" spans="1:11" ht="65.25" customHeight="1">
      <c r="A1438" s="152">
        <v>1437</v>
      </c>
      <c r="B1438" s="153">
        <v>45456</v>
      </c>
      <c r="C1438" s="154" t="s">
        <v>387</v>
      </c>
      <c r="D1438" s="154" t="s">
        <v>67</v>
      </c>
      <c r="E1438" s="154" t="s">
        <v>7394</v>
      </c>
      <c r="F1438" s="153">
        <v>45471</v>
      </c>
      <c r="G1438" s="153">
        <v>45474</v>
      </c>
      <c r="H1438" s="155">
        <v>40000</v>
      </c>
      <c r="I1438" s="155">
        <v>60000</v>
      </c>
      <c r="J1438" s="154" t="s">
        <v>5910</v>
      </c>
      <c r="K1438" s="154" t="s">
        <v>5901</v>
      </c>
    </row>
    <row r="1439" spans="1:11" ht="65.25" customHeight="1">
      <c r="A1439" s="152">
        <v>1438</v>
      </c>
      <c r="B1439" s="156">
        <v>45456</v>
      </c>
      <c r="C1439" s="157" t="s">
        <v>79</v>
      </c>
      <c r="D1439" s="157" t="s">
        <v>5565</v>
      </c>
      <c r="E1439" s="157" t="s">
        <v>198</v>
      </c>
      <c r="F1439" s="156">
        <v>45471</v>
      </c>
      <c r="G1439" s="156">
        <v>45474</v>
      </c>
      <c r="H1439" s="158">
        <v>30000</v>
      </c>
      <c r="I1439" s="158">
        <v>50000</v>
      </c>
      <c r="J1439" s="157" t="s">
        <v>5910</v>
      </c>
      <c r="K1439" s="157" t="s">
        <v>5901</v>
      </c>
    </row>
    <row r="1440" spans="1:11" ht="65.25" customHeight="1">
      <c r="A1440" s="152">
        <v>1439</v>
      </c>
      <c r="B1440" s="153">
        <v>45456</v>
      </c>
      <c r="C1440" s="154" t="s">
        <v>79</v>
      </c>
      <c r="D1440" s="154" t="s">
        <v>1033</v>
      </c>
      <c r="E1440" s="154" t="s">
        <v>2592</v>
      </c>
      <c r="F1440" s="153">
        <v>45471</v>
      </c>
      <c r="G1440" s="153">
        <v>45474</v>
      </c>
      <c r="H1440" s="155">
        <v>30000</v>
      </c>
      <c r="I1440" s="155">
        <v>40000</v>
      </c>
      <c r="J1440" s="154" t="s">
        <v>5910</v>
      </c>
      <c r="K1440" s="154" t="s">
        <v>5901</v>
      </c>
    </row>
    <row r="1441" spans="1:11" ht="65.25" customHeight="1">
      <c r="A1441" s="152">
        <v>1440</v>
      </c>
      <c r="B1441" s="156">
        <v>45456</v>
      </c>
      <c r="C1441" s="157" t="s">
        <v>79</v>
      </c>
      <c r="D1441" s="157" t="s">
        <v>1761</v>
      </c>
      <c r="E1441" s="157" t="s">
        <v>78</v>
      </c>
      <c r="F1441" s="156">
        <v>45471</v>
      </c>
      <c r="G1441" s="156">
        <v>45474</v>
      </c>
      <c r="H1441" s="158">
        <v>250000</v>
      </c>
      <c r="I1441" s="158">
        <v>300000</v>
      </c>
      <c r="J1441" s="157" t="s">
        <v>5910</v>
      </c>
      <c r="K1441" s="157" t="s">
        <v>5901</v>
      </c>
    </row>
    <row r="1442" spans="1:11" ht="65.25" customHeight="1">
      <c r="A1442" s="152">
        <v>1441</v>
      </c>
      <c r="B1442" s="153">
        <v>45456</v>
      </c>
      <c r="C1442" s="154" t="s">
        <v>79</v>
      </c>
      <c r="D1442" s="154" t="s">
        <v>967</v>
      </c>
      <c r="E1442" s="154" t="s">
        <v>6929</v>
      </c>
      <c r="F1442" s="153">
        <v>45471</v>
      </c>
      <c r="G1442" s="153">
        <v>45474</v>
      </c>
      <c r="H1442" s="155">
        <v>200000</v>
      </c>
      <c r="I1442" s="155">
        <v>250000</v>
      </c>
      <c r="J1442" s="154" t="s">
        <v>5910</v>
      </c>
      <c r="K1442" s="154" t="s">
        <v>5901</v>
      </c>
    </row>
    <row r="1443" spans="1:11" ht="65.25" customHeight="1">
      <c r="A1443" s="152">
        <v>1442</v>
      </c>
      <c r="B1443" s="156">
        <v>45456</v>
      </c>
      <c r="C1443" s="157" t="s">
        <v>79</v>
      </c>
      <c r="D1443" s="157" t="s">
        <v>35</v>
      </c>
      <c r="E1443" s="157" t="s">
        <v>6278</v>
      </c>
      <c r="F1443" s="156">
        <v>45471</v>
      </c>
      <c r="G1443" s="156">
        <v>45474</v>
      </c>
      <c r="H1443" s="158">
        <v>85000</v>
      </c>
      <c r="I1443" s="158">
        <v>100000</v>
      </c>
      <c r="J1443" s="157" t="s">
        <v>5910</v>
      </c>
      <c r="K1443" s="157" t="s">
        <v>5901</v>
      </c>
    </row>
    <row r="1444" spans="1:11" ht="65.25" customHeight="1">
      <c r="A1444" s="152">
        <v>1443</v>
      </c>
      <c r="B1444" s="153">
        <v>45456</v>
      </c>
      <c r="C1444" s="154" t="s">
        <v>79</v>
      </c>
      <c r="D1444" s="154" t="s">
        <v>5383</v>
      </c>
      <c r="E1444" s="154" t="s">
        <v>198</v>
      </c>
      <c r="F1444" s="153">
        <v>45471</v>
      </c>
      <c r="G1444" s="153">
        <v>45474</v>
      </c>
      <c r="H1444" s="155">
        <v>60000</v>
      </c>
      <c r="I1444" s="155">
        <v>80000</v>
      </c>
      <c r="J1444" s="154" t="s">
        <v>5910</v>
      </c>
      <c r="K1444" s="154" t="s">
        <v>5901</v>
      </c>
    </row>
    <row r="1445" spans="1:11" ht="65.25" customHeight="1">
      <c r="A1445" s="152">
        <v>1444</v>
      </c>
      <c r="B1445" s="156">
        <v>45456</v>
      </c>
      <c r="C1445" s="157" t="s">
        <v>79</v>
      </c>
      <c r="D1445" s="157" t="s">
        <v>1277</v>
      </c>
      <c r="E1445" s="157" t="s">
        <v>7395</v>
      </c>
      <c r="F1445" s="156">
        <v>45471</v>
      </c>
      <c r="G1445" s="156">
        <v>45474</v>
      </c>
      <c r="H1445" s="158">
        <v>25000</v>
      </c>
      <c r="I1445" s="158">
        <v>30000</v>
      </c>
      <c r="J1445" s="157" t="s">
        <v>5910</v>
      </c>
      <c r="K1445" s="157" t="s">
        <v>5901</v>
      </c>
    </row>
    <row r="1446" spans="1:11" ht="65.25" customHeight="1">
      <c r="A1446" s="152">
        <v>1445</v>
      </c>
      <c r="B1446" s="153">
        <v>45456</v>
      </c>
      <c r="C1446" s="154" t="s">
        <v>79</v>
      </c>
      <c r="D1446" s="154" t="s">
        <v>1322</v>
      </c>
      <c r="E1446" s="154" t="s">
        <v>1603</v>
      </c>
      <c r="F1446" s="153">
        <v>45471</v>
      </c>
      <c r="G1446" s="153">
        <v>45474</v>
      </c>
      <c r="H1446" s="155">
        <v>30000</v>
      </c>
      <c r="I1446" s="155">
        <v>75000</v>
      </c>
      <c r="J1446" s="154" t="s">
        <v>5910</v>
      </c>
      <c r="K1446" s="154" t="s">
        <v>5901</v>
      </c>
    </row>
    <row r="1447" spans="1:11" ht="65.25" customHeight="1">
      <c r="A1447" s="152">
        <v>1446</v>
      </c>
      <c r="B1447" s="156">
        <v>45456</v>
      </c>
      <c r="C1447" s="157" t="s">
        <v>79</v>
      </c>
      <c r="D1447" s="157" t="s">
        <v>5216</v>
      </c>
      <c r="E1447" s="157" t="s">
        <v>120</v>
      </c>
      <c r="F1447" s="156">
        <v>45471</v>
      </c>
      <c r="G1447" s="156">
        <v>45474</v>
      </c>
      <c r="H1447" s="158">
        <v>25000</v>
      </c>
      <c r="I1447" s="158">
        <v>30000</v>
      </c>
      <c r="J1447" s="157" t="s">
        <v>5910</v>
      </c>
      <c r="K1447" s="157" t="s">
        <v>5901</v>
      </c>
    </row>
    <row r="1448" spans="1:11" ht="65.25" customHeight="1">
      <c r="A1448" s="152">
        <v>1447</v>
      </c>
      <c r="B1448" s="153">
        <v>45456</v>
      </c>
      <c r="C1448" s="154" t="s">
        <v>79</v>
      </c>
      <c r="D1448" s="154" t="s">
        <v>55</v>
      </c>
      <c r="E1448" s="154" t="s">
        <v>56</v>
      </c>
      <c r="F1448" s="153">
        <v>45471</v>
      </c>
      <c r="G1448" s="153">
        <v>45474</v>
      </c>
      <c r="H1448" s="155">
        <v>25000</v>
      </c>
      <c r="I1448" s="155">
        <v>30000</v>
      </c>
      <c r="J1448" s="154" t="s">
        <v>5910</v>
      </c>
      <c r="K1448" s="154" t="s">
        <v>5901</v>
      </c>
    </row>
    <row r="1449" spans="1:11" ht="65.25" customHeight="1">
      <c r="A1449" s="152">
        <v>1448</v>
      </c>
      <c r="B1449" s="156">
        <v>45456</v>
      </c>
      <c r="C1449" s="157" t="s">
        <v>79</v>
      </c>
      <c r="D1449" s="157" t="s">
        <v>514</v>
      </c>
      <c r="E1449" s="157" t="s">
        <v>2650</v>
      </c>
      <c r="F1449" s="156">
        <v>45471</v>
      </c>
      <c r="G1449" s="156">
        <v>45474</v>
      </c>
      <c r="H1449" s="158">
        <v>30000</v>
      </c>
      <c r="I1449" s="158">
        <v>60000</v>
      </c>
      <c r="J1449" s="157" t="s">
        <v>4557</v>
      </c>
      <c r="K1449" s="157" t="s">
        <v>5901</v>
      </c>
    </row>
    <row r="1450" spans="1:11" ht="65.25" customHeight="1">
      <c r="A1450" s="152">
        <v>1449</v>
      </c>
      <c r="B1450" s="153">
        <v>45456</v>
      </c>
      <c r="C1450" s="154" t="s">
        <v>79</v>
      </c>
      <c r="D1450" s="154" t="s">
        <v>823</v>
      </c>
      <c r="E1450" s="154" t="s">
        <v>306</v>
      </c>
      <c r="F1450" s="153">
        <v>45471</v>
      </c>
      <c r="G1450" s="153">
        <v>45474</v>
      </c>
      <c r="H1450" s="155">
        <v>25000</v>
      </c>
      <c r="I1450" s="155">
        <v>50000</v>
      </c>
      <c r="J1450" s="154" t="s">
        <v>4557</v>
      </c>
      <c r="K1450" s="154" t="s">
        <v>5901</v>
      </c>
    </row>
    <row r="1451" spans="1:11" ht="65.25" customHeight="1">
      <c r="A1451" s="152">
        <v>1450</v>
      </c>
      <c r="B1451" s="156">
        <v>45456</v>
      </c>
      <c r="C1451" s="157" t="s">
        <v>79</v>
      </c>
      <c r="D1451" s="157" t="s">
        <v>225</v>
      </c>
      <c r="E1451" s="157" t="s">
        <v>120</v>
      </c>
      <c r="F1451" s="156">
        <v>45471</v>
      </c>
      <c r="G1451" s="156">
        <v>45538</v>
      </c>
      <c r="H1451" s="158">
        <v>50000</v>
      </c>
      <c r="I1451" s="158">
        <v>100000</v>
      </c>
      <c r="J1451" s="157" t="s">
        <v>4557</v>
      </c>
      <c r="K1451" s="157" t="s">
        <v>5901</v>
      </c>
    </row>
    <row r="1452" spans="1:11" ht="65.25" customHeight="1">
      <c r="A1452" s="152">
        <v>1451</v>
      </c>
      <c r="B1452" s="153">
        <v>45456</v>
      </c>
      <c r="C1452" s="154" t="s">
        <v>79</v>
      </c>
      <c r="D1452" s="154" t="s">
        <v>7396</v>
      </c>
      <c r="E1452" s="154" t="s">
        <v>439</v>
      </c>
      <c r="F1452" s="153">
        <v>45471</v>
      </c>
      <c r="G1452" s="153">
        <v>45474</v>
      </c>
      <c r="H1452" s="155">
        <v>30000</v>
      </c>
      <c r="I1452" s="155">
        <v>60000</v>
      </c>
      <c r="J1452" s="154" t="s">
        <v>4557</v>
      </c>
      <c r="K1452" s="154" t="s">
        <v>5901</v>
      </c>
    </row>
    <row r="1453" spans="1:11" ht="65.25" customHeight="1">
      <c r="A1453" s="152">
        <v>1452</v>
      </c>
      <c r="B1453" s="156">
        <v>45456</v>
      </c>
      <c r="C1453" s="157" t="s">
        <v>79</v>
      </c>
      <c r="D1453" s="157" t="s">
        <v>6292</v>
      </c>
      <c r="E1453" s="157" t="s">
        <v>439</v>
      </c>
      <c r="F1453" s="156">
        <v>45471</v>
      </c>
      <c r="G1453" s="156">
        <v>45474</v>
      </c>
      <c r="H1453" s="158">
        <v>50000</v>
      </c>
      <c r="I1453" s="158">
        <v>100000</v>
      </c>
      <c r="J1453" s="157" t="s">
        <v>4557</v>
      </c>
      <c r="K1453" s="157" t="s">
        <v>5901</v>
      </c>
    </row>
    <row r="1454" spans="1:11" ht="65.25" customHeight="1">
      <c r="A1454" s="152">
        <v>1453</v>
      </c>
      <c r="B1454" s="153">
        <v>45456</v>
      </c>
      <c r="C1454" s="154" t="s">
        <v>79</v>
      </c>
      <c r="D1454" s="154" t="s">
        <v>3661</v>
      </c>
      <c r="E1454" s="154" t="s">
        <v>2608</v>
      </c>
      <c r="F1454" s="153">
        <v>45471</v>
      </c>
      <c r="G1454" s="153">
        <v>45505</v>
      </c>
      <c r="H1454" s="155">
        <v>25000</v>
      </c>
      <c r="I1454" s="155">
        <v>100000</v>
      </c>
      <c r="J1454" s="154" t="s">
        <v>4557</v>
      </c>
      <c r="K1454" s="154" t="s">
        <v>5901</v>
      </c>
    </row>
    <row r="1455" spans="1:11" ht="65.25" customHeight="1">
      <c r="A1455" s="152">
        <v>1454</v>
      </c>
      <c r="B1455" s="156">
        <v>45456</v>
      </c>
      <c r="C1455" s="157" t="s">
        <v>243</v>
      </c>
      <c r="D1455" s="157" t="s">
        <v>339</v>
      </c>
      <c r="E1455" s="157" t="s">
        <v>120</v>
      </c>
      <c r="F1455" s="156">
        <v>45471</v>
      </c>
      <c r="G1455" s="156">
        <v>45505</v>
      </c>
      <c r="H1455" s="158">
        <v>25000</v>
      </c>
      <c r="I1455" s="158">
        <v>60000</v>
      </c>
      <c r="J1455" s="157" t="s">
        <v>5910</v>
      </c>
      <c r="K1455" s="157" t="s">
        <v>5901</v>
      </c>
    </row>
    <row r="1456" spans="1:11" ht="65.25" customHeight="1">
      <c r="A1456" s="152">
        <v>1455</v>
      </c>
      <c r="B1456" s="153">
        <v>45456</v>
      </c>
      <c r="C1456" s="154" t="s">
        <v>3975</v>
      </c>
      <c r="D1456" s="154" t="s">
        <v>5185</v>
      </c>
      <c r="E1456" s="154" t="s">
        <v>5605</v>
      </c>
      <c r="F1456" s="153">
        <v>45471</v>
      </c>
      <c r="G1456" s="153">
        <v>45474</v>
      </c>
      <c r="H1456" s="155">
        <v>81900</v>
      </c>
      <c r="I1456" s="155">
        <v>195000</v>
      </c>
      <c r="J1456" s="154" t="s">
        <v>5910</v>
      </c>
      <c r="K1456" s="154" t="s">
        <v>5901</v>
      </c>
    </row>
    <row r="1457" spans="1:11" ht="65.25" customHeight="1">
      <c r="A1457" s="152">
        <v>1456</v>
      </c>
      <c r="B1457" s="156">
        <v>45456</v>
      </c>
      <c r="C1457" s="157" t="s">
        <v>243</v>
      </c>
      <c r="D1457" s="157" t="s">
        <v>248</v>
      </c>
      <c r="E1457" s="157" t="s">
        <v>120</v>
      </c>
      <c r="F1457" s="156">
        <v>45471</v>
      </c>
      <c r="G1457" s="156">
        <v>45505</v>
      </c>
      <c r="H1457" s="158">
        <v>100000</v>
      </c>
      <c r="I1457" s="158">
        <v>160000</v>
      </c>
      <c r="J1457" s="157" t="s">
        <v>5910</v>
      </c>
      <c r="K1457" s="157" t="s">
        <v>5901</v>
      </c>
    </row>
    <row r="1458" spans="1:11" ht="65.25" customHeight="1">
      <c r="A1458" s="152">
        <v>1457</v>
      </c>
      <c r="B1458" s="153">
        <v>45456</v>
      </c>
      <c r="C1458" s="154" t="s">
        <v>1198</v>
      </c>
      <c r="D1458" s="154" t="s">
        <v>5751</v>
      </c>
      <c r="E1458" s="154" t="s">
        <v>7397</v>
      </c>
      <c r="F1458" s="153">
        <v>45471</v>
      </c>
      <c r="G1458" s="153">
        <v>45474</v>
      </c>
      <c r="H1458" s="155">
        <v>25000</v>
      </c>
      <c r="I1458" s="155">
        <v>35000</v>
      </c>
      <c r="J1458" s="154" t="s">
        <v>5902</v>
      </c>
      <c r="K1458" s="154" t="s">
        <v>5901</v>
      </c>
    </row>
    <row r="1459" spans="1:11" ht="65.25" customHeight="1">
      <c r="A1459" s="152">
        <v>1458</v>
      </c>
      <c r="B1459" s="156">
        <v>45456</v>
      </c>
      <c r="C1459" s="157" t="s">
        <v>1198</v>
      </c>
      <c r="D1459" s="157" t="s">
        <v>908</v>
      </c>
      <c r="E1459" s="157" t="s">
        <v>4883</v>
      </c>
      <c r="F1459" s="156">
        <v>45471</v>
      </c>
      <c r="G1459" s="156">
        <v>45474</v>
      </c>
      <c r="H1459" s="158">
        <v>80000</v>
      </c>
      <c r="I1459" s="158">
        <v>90000</v>
      </c>
      <c r="J1459" s="157" t="s">
        <v>4557</v>
      </c>
      <c r="K1459" s="157" t="s">
        <v>5901</v>
      </c>
    </row>
    <row r="1460" spans="1:11" ht="65.25" customHeight="1">
      <c r="A1460" s="152">
        <v>1459</v>
      </c>
      <c r="B1460" s="153">
        <v>45456</v>
      </c>
      <c r="C1460" s="154" t="s">
        <v>1198</v>
      </c>
      <c r="D1460" s="154" t="s">
        <v>1231</v>
      </c>
      <c r="E1460" s="154" t="s">
        <v>180</v>
      </c>
      <c r="F1460" s="153">
        <v>45471</v>
      </c>
      <c r="G1460" s="153">
        <v>45474</v>
      </c>
      <c r="H1460" s="155">
        <v>180000</v>
      </c>
      <c r="I1460" s="155">
        <v>200000</v>
      </c>
      <c r="J1460" s="154" t="s">
        <v>5910</v>
      </c>
      <c r="K1460" s="154" t="s">
        <v>5901</v>
      </c>
    </row>
    <row r="1461" spans="1:11" ht="65.25" customHeight="1">
      <c r="A1461" s="152">
        <v>1460</v>
      </c>
      <c r="B1461" s="156">
        <v>45456</v>
      </c>
      <c r="C1461" s="157" t="s">
        <v>1198</v>
      </c>
      <c r="D1461" s="157" t="s">
        <v>1077</v>
      </c>
      <c r="E1461" s="157" t="s">
        <v>1244</v>
      </c>
      <c r="F1461" s="156">
        <v>45471</v>
      </c>
      <c r="G1461" s="156">
        <v>45474</v>
      </c>
      <c r="H1461" s="158">
        <v>110000</v>
      </c>
      <c r="I1461" s="158">
        <v>120000</v>
      </c>
      <c r="J1461" s="157" t="s">
        <v>5910</v>
      </c>
      <c r="K1461" s="157" t="s">
        <v>5901</v>
      </c>
    </row>
    <row r="1462" spans="1:11" ht="65.25" customHeight="1">
      <c r="A1462" s="152">
        <v>1461</v>
      </c>
      <c r="B1462" s="153">
        <v>45456</v>
      </c>
      <c r="C1462" s="154" t="s">
        <v>1198</v>
      </c>
      <c r="D1462" s="154" t="s">
        <v>1271</v>
      </c>
      <c r="E1462" s="154" t="s">
        <v>6265</v>
      </c>
      <c r="F1462" s="153">
        <v>45471</v>
      </c>
      <c r="G1462" s="153">
        <v>45474</v>
      </c>
      <c r="H1462" s="155">
        <v>25000</v>
      </c>
      <c r="I1462" s="155">
        <v>35000</v>
      </c>
      <c r="J1462" s="154" t="s">
        <v>4557</v>
      </c>
      <c r="K1462" s="154" t="s">
        <v>5901</v>
      </c>
    </row>
    <row r="1463" spans="1:11" ht="65.25" customHeight="1">
      <c r="A1463" s="152">
        <v>1462</v>
      </c>
      <c r="B1463" s="156">
        <v>45456</v>
      </c>
      <c r="C1463" s="157" t="s">
        <v>3975</v>
      </c>
      <c r="D1463" s="157" t="s">
        <v>339</v>
      </c>
      <c r="E1463" s="157" t="s">
        <v>120</v>
      </c>
      <c r="F1463" s="156">
        <v>45471</v>
      </c>
      <c r="G1463" s="156">
        <v>45474</v>
      </c>
      <c r="H1463" s="158">
        <v>95000</v>
      </c>
      <c r="I1463" s="158">
        <v>250000</v>
      </c>
      <c r="J1463" s="157" t="s">
        <v>5910</v>
      </c>
      <c r="K1463" s="157" t="s">
        <v>5901</v>
      </c>
    </row>
    <row r="1464" spans="1:11" ht="65.25" customHeight="1">
      <c r="A1464" s="152">
        <v>1463</v>
      </c>
      <c r="B1464" s="153">
        <v>45456</v>
      </c>
      <c r="C1464" s="154" t="s">
        <v>243</v>
      </c>
      <c r="D1464" s="154" t="s">
        <v>7398</v>
      </c>
      <c r="E1464" s="154" t="s">
        <v>78</v>
      </c>
      <c r="F1464" s="153">
        <v>45471</v>
      </c>
      <c r="G1464" s="153">
        <v>45474</v>
      </c>
      <c r="H1464" s="155">
        <v>190000</v>
      </c>
      <c r="I1464" s="155">
        <v>210000</v>
      </c>
      <c r="J1464" s="154" t="s">
        <v>4557</v>
      </c>
      <c r="K1464" s="154" t="s">
        <v>5901</v>
      </c>
    </row>
    <row r="1465" spans="1:11" ht="65.25" customHeight="1">
      <c r="A1465" s="152">
        <v>1464</v>
      </c>
      <c r="B1465" s="156">
        <v>45456</v>
      </c>
      <c r="C1465" s="157" t="s">
        <v>3975</v>
      </c>
      <c r="D1465" s="157" t="s">
        <v>2999</v>
      </c>
      <c r="E1465" s="157" t="s">
        <v>3982</v>
      </c>
      <c r="F1465" s="156">
        <v>45471</v>
      </c>
      <c r="G1465" s="156">
        <v>45474</v>
      </c>
      <c r="H1465" s="158">
        <v>115380</v>
      </c>
      <c r="I1465" s="158">
        <v>200000</v>
      </c>
      <c r="J1465" s="157" t="s">
        <v>5910</v>
      </c>
      <c r="K1465" s="157" t="s">
        <v>5901</v>
      </c>
    </row>
    <row r="1466" spans="1:11" ht="65.25" customHeight="1">
      <c r="A1466" s="152">
        <v>1465</v>
      </c>
      <c r="B1466" s="153">
        <v>45456</v>
      </c>
      <c r="C1466" s="154" t="s">
        <v>3975</v>
      </c>
      <c r="D1466" s="154" t="s">
        <v>1350</v>
      </c>
      <c r="E1466" s="154" t="s">
        <v>4020</v>
      </c>
      <c r="F1466" s="153">
        <v>45471</v>
      </c>
      <c r="G1466" s="153">
        <v>45474</v>
      </c>
      <c r="H1466" s="155">
        <v>125000</v>
      </c>
      <c r="I1466" s="155">
        <v>250000</v>
      </c>
      <c r="J1466" s="154" t="s">
        <v>5910</v>
      </c>
      <c r="K1466" s="154" t="s">
        <v>5901</v>
      </c>
    </row>
    <row r="1467" spans="1:11" ht="65.25" customHeight="1">
      <c r="A1467" s="152">
        <v>1466</v>
      </c>
      <c r="B1467" s="156">
        <v>45456</v>
      </c>
      <c r="C1467" s="157" t="s">
        <v>243</v>
      </c>
      <c r="D1467" s="157" t="s">
        <v>3214</v>
      </c>
      <c r="E1467" s="157" t="s">
        <v>298</v>
      </c>
      <c r="F1467" s="156">
        <v>45471</v>
      </c>
      <c r="G1467" s="156">
        <v>45474</v>
      </c>
      <c r="H1467" s="158">
        <v>90000</v>
      </c>
      <c r="I1467" s="158">
        <v>115000</v>
      </c>
      <c r="J1467" s="157" t="s">
        <v>5910</v>
      </c>
      <c r="K1467" s="157" t="s">
        <v>5901</v>
      </c>
    </row>
    <row r="1468" spans="1:11" ht="65.25" customHeight="1">
      <c r="A1468" s="152">
        <v>1467</v>
      </c>
      <c r="B1468" s="153">
        <v>45456</v>
      </c>
      <c r="C1468" s="154" t="s">
        <v>3828</v>
      </c>
      <c r="D1468" s="154" t="s">
        <v>182</v>
      </c>
      <c r="E1468" s="154" t="s">
        <v>285</v>
      </c>
      <c r="F1468" s="153">
        <v>45471</v>
      </c>
      <c r="G1468" s="153">
        <v>45476</v>
      </c>
      <c r="H1468" s="155">
        <v>25000</v>
      </c>
      <c r="I1468" s="155">
        <v>5000000</v>
      </c>
      <c r="J1468" s="154" t="s">
        <v>5909</v>
      </c>
      <c r="K1468" s="154" t="s">
        <v>5901</v>
      </c>
    </row>
    <row r="1469" spans="1:11" ht="65.25" customHeight="1">
      <c r="A1469" s="152">
        <v>1468</v>
      </c>
      <c r="B1469" s="156">
        <v>45456</v>
      </c>
      <c r="C1469" s="157" t="s">
        <v>243</v>
      </c>
      <c r="D1469" s="157" t="s">
        <v>76</v>
      </c>
      <c r="E1469" s="157" t="s">
        <v>364</v>
      </c>
      <c r="F1469" s="156">
        <v>45471</v>
      </c>
      <c r="G1469" s="156">
        <v>45474</v>
      </c>
      <c r="H1469" s="158">
        <v>125000</v>
      </c>
      <c r="I1469" s="158">
        <v>15500</v>
      </c>
      <c r="J1469" s="157" t="s">
        <v>5910</v>
      </c>
      <c r="K1469" s="157" t="s">
        <v>5901</v>
      </c>
    </row>
    <row r="1470" spans="1:11" ht="65.25" customHeight="1">
      <c r="A1470" s="152">
        <v>1469</v>
      </c>
      <c r="B1470" s="153">
        <v>45456</v>
      </c>
      <c r="C1470" s="154" t="s">
        <v>243</v>
      </c>
      <c r="D1470" s="154" t="s">
        <v>76</v>
      </c>
      <c r="E1470" s="154" t="s">
        <v>2492</v>
      </c>
      <c r="F1470" s="153">
        <v>45471</v>
      </c>
      <c r="G1470" s="153">
        <v>45474</v>
      </c>
      <c r="H1470" s="155">
        <v>110000</v>
      </c>
      <c r="I1470" s="155">
        <v>130000</v>
      </c>
      <c r="J1470" s="154" t="s">
        <v>5910</v>
      </c>
      <c r="K1470" s="154" t="s">
        <v>5901</v>
      </c>
    </row>
    <row r="1471" spans="1:11" ht="65.25" customHeight="1">
      <c r="A1471" s="152">
        <v>1470</v>
      </c>
      <c r="B1471" s="156">
        <v>45456</v>
      </c>
      <c r="C1471" s="157" t="s">
        <v>243</v>
      </c>
      <c r="D1471" s="157" t="s">
        <v>355</v>
      </c>
      <c r="E1471" s="157" t="s">
        <v>120</v>
      </c>
      <c r="F1471" s="156">
        <v>45471</v>
      </c>
      <c r="G1471" s="156">
        <v>45474</v>
      </c>
      <c r="H1471" s="158">
        <v>30000</v>
      </c>
      <c r="I1471" s="158">
        <v>45000</v>
      </c>
      <c r="J1471" s="157" t="s">
        <v>5910</v>
      </c>
      <c r="K1471" s="157" t="s">
        <v>5901</v>
      </c>
    </row>
    <row r="1472" spans="1:11" ht="65.25" customHeight="1">
      <c r="A1472" s="152">
        <v>1471</v>
      </c>
      <c r="B1472" s="153">
        <v>45456</v>
      </c>
      <c r="C1472" s="154" t="s">
        <v>243</v>
      </c>
      <c r="D1472" s="154" t="s">
        <v>355</v>
      </c>
      <c r="E1472" s="154" t="s">
        <v>7399</v>
      </c>
      <c r="F1472" s="153">
        <v>45471</v>
      </c>
      <c r="G1472" s="153">
        <v>45474</v>
      </c>
      <c r="H1472" s="155">
        <v>55000</v>
      </c>
      <c r="I1472" s="155">
        <v>70000</v>
      </c>
      <c r="J1472" s="154" t="s">
        <v>5910</v>
      </c>
      <c r="K1472" s="154" t="s">
        <v>5901</v>
      </c>
    </row>
    <row r="1473" spans="1:11" ht="65.25" customHeight="1">
      <c r="A1473" s="152">
        <v>1472</v>
      </c>
      <c r="B1473" s="156">
        <v>45456</v>
      </c>
      <c r="C1473" s="157" t="s">
        <v>243</v>
      </c>
      <c r="D1473" s="159" t="s">
        <v>375</v>
      </c>
      <c r="E1473" s="157" t="s">
        <v>6378</v>
      </c>
      <c r="F1473" s="156">
        <v>45471</v>
      </c>
      <c r="G1473" s="156">
        <v>45474</v>
      </c>
      <c r="H1473" s="158">
        <v>35000</v>
      </c>
      <c r="I1473" s="158">
        <v>45000</v>
      </c>
      <c r="J1473" s="157" t="s">
        <v>5910</v>
      </c>
      <c r="K1473" s="157" t="s">
        <v>5901</v>
      </c>
    </row>
    <row r="1474" spans="1:11" ht="65.25" customHeight="1">
      <c r="A1474" s="152">
        <v>1473</v>
      </c>
      <c r="B1474" s="153">
        <v>45456</v>
      </c>
      <c r="C1474" s="154" t="s">
        <v>243</v>
      </c>
      <c r="D1474" s="154" t="s">
        <v>329</v>
      </c>
      <c r="E1474" s="154" t="s">
        <v>6380</v>
      </c>
      <c r="F1474" s="153">
        <v>45471</v>
      </c>
      <c r="G1474" s="153">
        <v>45474</v>
      </c>
      <c r="H1474" s="155">
        <v>25000</v>
      </c>
      <c r="I1474" s="155">
        <v>30000</v>
      </c>
      <c r="J1474" s="154" t="s">
        <v>5902</v>
      </c>
      <c r="K1474" s="154" t="s">
        <v>5901</v>
      </c>
    </row>
    <row r="1475" spans="1:11" ht="65.25" customHeight="1">
      <c r="A1475" s="152">
        <v>1474</v>
      </c>
      <c r="B1475" s="156">
        <v>45456</v>
      </c>
      <c r="C1475" s="157" t="s">
        <v>243</v>
      </c>
      <c r="D1475" s="157" t="s">
        <v>2985</v>
      </c>
      <c r="E1475" s="157" t="s">
        <v>306</v>
      </c>
      <c r="F1475" s="156">
        <v>45474</v>
      </c>
      <c r="G1475" s="156">
        <v>45505</v>
      </c>
      <c r="H1475" s="158">
        <v>50000</v>
      </c>
      <c r="I1475" s="158">
        <v>60000</v>
      </c>
      <c r="J1475" s="157" t="s">
        <v>5910</v>
      </c>
      <c r="K1475" s="157" t="s">
        <v>5901</v>
      </c>
    </row>
    <row r="1476" spans="1:11" ht="65.25" customHeight="1">
      <c r="A1476" s="152">
        <v>1475</v>
      </c>
      <c r="B1476" s="153">
        <v>45456</v>
      </c>
      <c r="C1476" s="154" t="s">
        <v>243</v>
      </c>
      <c r="D1476" s="154" t="s">
        <v>366</v>
      </c>
      <c r="E1476" s="154" t="s">
        <v>367</v>
      </c>
      <c r="F1476" s="153">
        <v>45474</v>
      </c>
      <c r="G1476" s="153">
        <v>45474</v>
      </c>
      <c r="H1476" s="155">
        <v>25000</v>
      </c>
      <c r="I1476" s="155">
        <v>32000</v>
      </c>
      <c r="J1476" s="154" t="s">
        <v>5910</v>
      </c>
      <c r="K1476" s="154" t="s">
        <v>5901</v>
      </c>
    </row>
    <row r="1477" spans="1:11" ht="65.25" customHeight="1">
      <c r="A1477" s="152">
        <v>1476</v>
      </c>
      <c r="B1477" s="156">
        <v>45456</v>
      </c>
      <c r="C1477" s="157" t="s">
        <v>1535</v>
      </c>
      <c r="D1477" s="157" t="s">
        <v>76</v>
      </c>
      <c r="E1477" s="157" t="s">
        <v>364</v>
      </c>
      <c r="F1477" s="156">
        <v>45474</v>
      </c>
      <c r="G1477" s="156">
        <v>45474</v>
      </c>
      <c r="H1477" s="158">
        <v>130000</v>
      </c>
      <c r="I1477" s="158">
        <v>175000</v>
      </c>
      <c r="J1477" s="157" t="s">
        <v>5910</v>
      </c>
      <c r="K1477" s="157" t="s">
        <v>5901</v>
      </c>
    </row>
    <row r="1478" spans="1:11" ht="65.25" customHeight="1">
      <c r="A1478" s="152">
        <v>1477</v>
      </c>
      <c r="B1478" s="153">
        <v>45456</v>
      </c>
      <c r="C1478" s="154" t="s">
        <v>1535</v>
      </c>
      <c r="D1478" s="154" t="s">
        <v>76</v>
      </c>
      <c r="E1478" s="154" t="s">
        <v>6302</v>
      </c>
      <c r="F1478" s="153">
        <v>45474</v>
      </c>
      <c r="G1478" s="153">
        <v>45474</v>
      </c>
      <c r="H1478" s="155">
        <v>101000</v>
      </c>
      <c r="I1478" s="155">
        <v>110000</v>
      </c>
      <c r="J1478" s="154" t="s">
        <v>5910</v>
      </c>
      <c r="K1478" s="154" t="s">
        <v>5901</v>
      </c>
    </row>
    <row r="1479" spans="1:11" ht="65.25" customHeight="1">
      <c r="A1479" s="152">
        <v>1478</v>
      </c>
      <c r="B1479" s="156">
        <v>45456</v>
      </c>
      <c r="C1479" s="157" t="s">
        <v>1535</v>
      </c>
      <c r="D1479" s="157" t="s">
        <v>1556</v>
      </c>
      <c r="E1479" s="157" t="s">
        <v>7400</v>
      </c>
      <c r="F1479" s="156">
        <v>45474</v>
      </c>
      <c r="G1479" s="156">
        <v>45474</v>
      </c>
      <c r="H1479" s="158">
        <v>65000</v>
      </c>
      <c r="I1479" s="158">
        <v>95000</v>
      </c>
      <c r="J1479" s="157" t="s">
        <v>5910</v>
      </c>
      <c r="K1479" s="157" t="s">
        <v>5901</v>
      </c>
    </row>
    <row r="1480" spans="1:11" ht="65.25" customHeight="1">
      <c r="A1480" s="152">
        <v>1479</v>
      </c>
      <c r="B1480" s="153">
        <v>45457</v>
      </c>
      <c r="C1480" s="154" t="s">
        <v>1276</v>
      </c>
      <c r="D1480" s="154" t="s">
        <v>65</v>
      </c>
      <c r="E1480" s="154" t="s">
        <v>78</v>
      </c>
      <c r="F1480" s="153">
        <v>45474</v>
      </c>
      <c r="G1480" s="153">
        <v>45474</v>
      </c>
      <c r="H1480" s="155">
        <v>917016</v>
      </c>
      <c r="I1480" s="155">
        <v>950000</v>
      </c>
      <c r="J1480" s="154" t="s">
        <v>5910</v>
      </c>
      <c r="K1480" s="154" t="s">
        <v>5901</v>
      </c>
    </row>
    <row r="1481" spans="1:11" ht="65.25" customHeight="1">
      <c r="A1481" s="152">
        <v>1480</v>
      </c>
      <c r="B1481" s="156">
        <v>45457</v>
      </c>
      <c r="C1481" s="157" t="s">
        <v>2601</v>
      </c>
      <c r="D1481" s="157" t="s">
        <v>62</v>
      </c>
      <c r="E1481" s="157" t="s">
        <v>7203</v>
      </c>
      <c r="F1481" s="156">
        <v>45474</v>
      </c>
      <c r="G1481" s="156">
        <v>45474</v>
      </c>
      <c r="H1481" s="158">
        <v>412000</v>
      </c>
      <c r="I1481" s="158">
        <v>475000</v>
      </c>
      <c r="J1481" s="157" t="s">
        <v>5910</v>
      </c>
      <c r="K1481" s="157" t="s">
        <v>5901</v>
      </c>
    </row>
    <row r="1482" spans="1:11" ht="65.25" customHeight="1">
      <c r="A1482" s="152">
        <v>1481</v>
      </c>
      <c r="B1482" s="153">
        <v>45457</v>
      </c>
      <c r="C1482" s="154" t="s">
        <v>688</v>
      </c>
      <c r="D1482" s="154" t="s">
        <v>76</v>
      </c>
      <c r="E1482" s="154" t="s">
        <v>4084</v>
      </c>
      <c r="F1482" s="153">
        <v>45474</v>
      </c>
      <c r="G1482" s="153">
        <v>45474</v>
      </c>
      <c r="H1482" s="155">
        <v>100000</v>
      </c>
      <c r="I1482" s="155">
        <v>500000</v>
      </c>
      <c r="J1482" s="154" t="s">
        <v>5910</v>
      </c>
      <c r="K1482" s="154" t="s">
        <v>5901</v>
      </c>
    </row>
    <row r="1483" spans="1:11" ht="65.25" customHeight="1">
      <c r="A1483" s="152">
        <v>1482</v>
      </c>
      <c r="B1483" s="156">
        <v>45457</v>
      </c>
      <c r="C1483" s="157" t="s">
        <v>688</v>
      </c>
      <c r="D1483" s="157" t="s">
        <v>76</v>
      </c>
      <c r="E1483" s="157" t="s">
        <v>7401</v>
      </c>
      <c r="F1483" s="156">
        <v>45474</v>
      </c>
      <c r="G1483" s="156">
        <v>45474</v>
      </c>
      <c r="H1483" s="158">
        <v>80000</v>
      </c>
      <c r="I1483" s="158">
        <v>100000</v>
      </c>
      <c r="J1483" s="157" t="s">
        <v>5910</v>
      </c>
      <c r="K1483" s="157" t="s">
        <v>5901</v>
      </c>
    </row>
    <row r="1484" spans="1:11" ht="65.25" customHeight="1">
      <c r="A1484" s="152">
        <v>1483</v>
      </c>
      <c r="B1484" s="153">
        <v>45457</v>
      </c>
      <c r="C1484" s="154" t="s">
        <v>2703</v>
      </c>
      <c r="D1484" s="154" t="s">
        <v>7402</v>
      </c>
      <c r="E1484" s="154" t="s">
        <v>7403</v>
      </c>
      <c r="F1484" s="153">
        <v>45474</v>
      </c>
      <c r="G1484" s="153">
        <v>45474</v>
      </c>
      <c r="H1484" s="155">
        <v>620526</v>
      </c>
      <c r="I1484" s="155">
        <v>620526</v>
      </c>
      <c r="J1484" s="154" t="s">
        <v>5917</v>
      </c>
      <c r="K1484" s="154" t="s">
        <v>5901</v>
      </c>
    </row>
    <row r="1485" spans="1:11" ht="65.25" customHeight="1">
      <c r="A1485" s="152">
        <v>1484</v>
      </c>
      <c r="B1485" s="156">
        <v>45457</v>
      </c>
      <c r="C1485" s="157" t="s">
        <v>1400</v>
      </c>
      <c r="D1485" s="157" t="s">
        <v>6392</v>
      </c>
      <c r="E1485" s="157" t="s">
        <v>7404</v>
      </c>
      <c r="F1485" s="156">
        <v>45474</v>
      </c>
      <c r="G1485" s="156">
        <v>45530</v>
      </c>
      <c r="H1485" s="158">
        <v>30610.799999999999</v>
      </c>
      <c r="I1485" s="158">
        <v>347984</v>
      </c>
      <c r="J1485" s="157" t="s">
        <v>5910</v>
      </c>
      <c r="K1485" s="157" t="s">
        <v>5901</v>
      </c>
    </row>
    <row r="1486" spans="1:11" ht="65.25" customHeight="1">
      <c r="A1486" s="152">
        <v>1485</v>
      </c>
      <c r="B1486" s="153">
        <v>45457</v>
      </c>
      <c r="C1486" s="154" t="s">
        <v>1400</v>
      </c>
      <c r="D1486" s="154" t="s">
        <v>35</v>
      </c>
      <c r="E1486" s="154" t="s">
        <v>7405</v>
      </c>
      <c r="F1486" s="153">
        <v>45474</v>
      </c>
      <c r="G1486" s="153">
        <v>45474</v>
      </c>
      <c r="H1486" s="155">
        <v>70000</v>
      </c>
      <c r="I1486" s="155">
        <v>70000</v>
      </c>
      <c r="J1486" s="154" t="s">
        <v>5902</v>
      </c>
      <c r="K1486" s="154" t="s">
        <v>5901</v>
      </c>
    </row>
    <row r="1487" spans="1:11" ht="65.25" customHeight="1">
      <c r="A1487" s="152">
        <v>1486</v>
      </c>
      <c r="B1487" s="156">
        <v>45457</v>
      </c>
      <c r="C1487" s="157" t="s">
        <v>1400</v>
      </c>
      <c r="D1487" s="157" t="s">
        <v>6396</v>
      </c>
      <c r="E1487" s="157" t="s">
        <v>7406</v>
      </c>
      <c r="F1487" s="156">
        <v>45474</v>
      </c>
      <c r="G1487" s="156">
        <v>45474</v>
      </c>
      <c r="H1487" s="158">
        <v>90140</v>
      </c>
      <c r="I1487" s="158">
        <v>90140</v>
      </c>
      <c r="J1487" s="157" t="s">
        <v>5910</v>
      </c>
      <c r="K1487" s="157" t="s">
        <v>5901</v>
      </c>
    </row>
    <row r="1488" spans="1:11" ht="65.25" customHeight="1">
      <c r="A1488" s="152">
        <v>1487</v>
      </c>
      <c r="B1488" s="153">
        <v>45457</v>
      </c>
      <c r="C1488" s="154" t="s">
        <v>1400</v>
      </c>
      <c r="D1488" s="154" t="s">
        <v>5621</v>
      </c>
      <c r="E1488" s="154" t="s">
        <v>7407</v>
      </c>
      <c r="F1488" s="153">
        <v>45474</v>
      </c>
      <c r="G1488" s="153">
        <v>45474</v>
      </c>
      <c r="H1488" s="155">
        <v>138840</v>
      </c>
      <c r="I1488" s="155">
        <v>138840</v>
      </c>
      <c r="J1488" s="154" t="s">
        <v>4557</v>
      </c>
      <c r="K1488" s="154" t="s">
        <v>5901</v>
      </c>
    </row>
    <row r="1489" spans="1:11" ht="65.25" customHeight="1">
      <c r="A1489" s="152">
        <v>1488</v>
      </c>
      <c r="B1489" s="156">
        <v>45457</v>
      </c>
      <c r="C1489" s="157" t="s">
        <v>4268</v>
      </c>
      <c r="D1489" s="157" t="s">
        <v>4948</v>
      </c>
      <c r="E1489" s="157" t="s">
        <v>7408</v>
      </c>
      <c r="F1489" s="156">
        <v>45474</v>
      </c>
      <c r="G1489" s="156">
        <v>45474</v>
      </c>
      <c r="H1489" s="158">
        <v>380000</v>
      </c>
      <c r="I1489" s="158">
        <v>400000</v>
      </c>
      <c r="J1489" s="157" t="s">
        <v>5935</v>
      </c>
      <c r="K1489" s="157" t="s">
        <v>5901</v>
      </c>
    </row>
    <row r="1490" spans="1:11" ht="65.25" customHeight="1">
      <c r="A1490" s="152">
        <v>1489</v>
      </c>
      <c r="B1490" s="153">
        <v>45457</v>
      </c>
      <c r="C1490" s="154" t="s">
        <v>2703</v>
      </c>
      <c r="D1490" s="154" t="s">
        <v>2923</v>
      </c>
      <c r="E1490" s="154" t="s">
        <v>2924</v>
      </c>
      <c r="F1490" s="153">
        <v>45474</v>
      </c>
      <c r="G1490" s="153">
        <v>45474</v>
      </c>
      <c r="H1490" s="155">
        <v>66640</v>
      </c>
      <c r="I1490" s="155">
        <v>66640</v>
      </c>
      <c r="J1490" s="154" t="s">
        <v>5910</v>
      </c>
      <c r="K1490" s="154" t="s">
        <v>6006</v>
      </c>
    </row>
    <row r="1491" spans="1:11" ht="65.25" customHeight="1">
      <c r="A1491" s="152">
        <v>1490</v>
      </c>
      <c r="B1491" s="156">
        <v>45457</v>
      </c>
      <c r="C1491" s="157" t="s">
        <v>2703</v>
      </c>
      <c r="D1491" s="157" t="s">
        <v>1333</v>
      </c>
      <c r="E1491" s="157" t="s">
        <v>7409</v>
      </c>
      <c r="F1491" s="156">
        <v>45474</v>
      </c>
      <c r="G1491" s="156">
        <v>45474</v>
      </c>
      <c r="H1491" s="158">
        <v>154475</v>
      </c>
      <c r="I1491" s="158">
        <v>154475</v>
      </c>
      <c r="J1491" s="157" t="s">
        <v>5910</v>
      </c>
      <c r="K1491" s="157" t="s">
        <v>6006</v>
      </c>
    </row>
    <row r="1492" spans="1:11" ht="65.25" customHeight="1">
      <c r="A1492" s="152">
        <v>1491</v>
      </c>
      <c r="B1492" s="153">
        <v>45457</v>
      </c>
      <c r="C1492" s="154" t="s">
        <v>2703</v>
      </c>
      <c r="D1492" s="154" t="s">
        <v>7410</v>
      </c>
      <c r="E1492" s="154" t="s">
        <v>7411</v>
      </c>
      <c r="F1492" s="153">
        <v>45474</v>
      </c>
      <c r="G1492" s="153">
        <v>45505</v>
      </c>
      <c r="H1492" s="155">
        <v>14000</v>
      </c>
      <c r="I1492" s="155">
        <v>14000</v>
      </c>
      <c r="J1492" s="154" t="s">
        <v>5994</v>
      </c>
      <c r="K1492" s="154" t="s">
        <v>6006</v>
      </c>
    </row>
    <row r="1493" spans="1:11" ht="65.25" customHeight="1">
      <c r="A1493" s="152">
        <v>1492</v>
      </c>
      <c r="B1493" s="156">
        <v>45457</v>
      </c>
      <c r="C1493" s="157" t="s">
        <v>2703</v>
      </c>
      <c r="D1493" s="157" t="s">
        <v>7410</v>
      </c>
      <c r="E1493" s="157" t="s">
        <v>7412</v>
      </c>
      <c r="F1493" s="156">
        <v>45474</v>
      </c>
      <c r="G1493" s="156">
        <v>45505</v>
      </c>
      <c r="H1493" s="158">
        <v>14000</v>
      </c>
      <c r="I1493" s="158">
        <v>14000</v>
      </c>
      <c r="J1493" s="157" t="s">
        <v>5994</v>
      </c>
      <c r="K1493" s="157" t="s">
        <v>6006</v>
      </c>
    </row>
    <row r="1494" spans="1:11" ht="65.25" customHeight="1">
      <c r="A1494" s="152">
        <v>1493</v>
      </c>
      <c r="B1494" s="153">
        <v>45457</v>
      </c>
      <c r="C1494" s="154" t="s">
        <v>1276</v>
      </c>
      <c r="D1494" s="154" t="s">
        <v>543</v>
      </c>
      <c r="E1494" s="154" t="s">
        <v>198</v>
      </c>
      <c r="F1494" s="153">
        <v>45474</v>
      </c>
      <c r="G1494" s="153">
        <v>45459</v>
      </c>
      <c r="H1494" s="155">
        <v>146983</v>
      </c>
      <c r="I1494" s="155">
        <v>160000</v>
      </c>
      <c r="J1494" s="154" t="s">
        <v>5921</v>
      </c>
      <c r="K1494" s="154" t="s">
        <v>5901</v>
      </c>
    </row>
    <row r="1495" spans="1:11" ht="65.25" customHeight="1">
      <c r="A1495" s="152">
        <v>1494</v>
      </c>
      <c r="B1495" s="156">
        <v>45457</v>
      </c>
      <c r="C1495" s="157" t="s">
        <v>1276</v>
      </c>
      <c r="D1495" s="157" t="s">
        <v>7413</v>
      </c>
      <c r="E1495" s="157" t="s">
        <v>198</v>
      </c>
      <c r="F1495" s="156">
        <v>45474</v>
      </c>
      <c r="G1495" s="156">
        <v>45459</v>
      </c>
      <c r="H1495" s="158">
        <v>70000</v>
      </c>
      <c r="I1495" s="158">
        <v>70000</v>
      </c>
      <c r="J1495" s="157" t="s">
        <v>5921</v>
      </c>
      <c r="K1495" s="157" t="s">
        <v>5901</v>
      </c>
    </row>
    <row r="1496" spans="1:11" ht="65.25" customHeight="1">
      <c r="A1496" s="152">
        <v>1495</v>
      </c>
      <c r="B1496" s="153">
        <v>45457</v>
      </c>
      <c r="C1496" s="154" t="s">
        <v>1276</v>
      </c>
      <c r="D1496" s="154" t="s">
        <v>7414</v>
      </c>
      <c r="E1496" s="154" t="s">
        <v>198</v>
      </c>
      <c r="F1496" s="153">
        <v>45474</v>
      </c>
      <c r="G1496" s="153">
        <v>45459</v>
      </c>
      <c r="H1496" s="155">
        <v>27618</v>
      </c>
      <c r="I1496" s="155">
        <v>27618</v>
      </c>
      <c r="J1496" s="154" t="s">
        <v>5921</v>
      </c>
      <c r="K1496" s="154" t="s">
        <v>5901</v>
      </c>
    </row>
    <row r="1497" spans="1:11" ht="65.25" customHeight="1">
      <c r="A1497" s="152">
        <v>1496</v>
      </c>
      <c r="B1497" s="156">
        <v>45457</v>
      </c>
      <c r="C1497" s="157" t="s">
        <v>1276</v>
      </c>
      <c r="D1497" s="157" t="s">
        <v>7415</v>
      </c>
      <c r="E1497" s="157" t="s">
        <v>198</v>
      </c>
      <c r="F1497" s="156">
        <v>45474</v>
      </c>
      <c r="G1497" s="156">
        <v>45459</v>
      </c>
      <c r="H1497" s="158">
        <v>176212</v>
      </c>
      <c r="I1497" s="158">
        <v>180000</v>
      </c>
      <c r="J1497" s="157" t="s">
        <v>5921</v>
      </c>
      <c r="K1497" s="157" t="s">
        <v>5901</v>
      </c>
    </row>
    <row r="1498" spans="1:11" ht="65.25" customHeight="1">
      <c r="A1498" s="152">
        <v>1497</v>
      </c>
      <c r="B1498" s="153">
        <v>45457</v>
      </c>
      <c r="C1498" s="154" t="s">
        <v>3730</v>
      </c>
      <c r="D1498" s="154" t="s">
        <v>7262</v>
      </c>
      <c r="E1498" s="154" t="s">
        <v>2624</v>
      </c>
      <c r="F1498" s="153">
        <v>45474</v>
      </c>
      <c r="G1498" s="153">
        <v>45474</v>
      </c>
      <c r="H1498" s="155">
        <v>1000000</v>
      </c>
      <c r="I1498" s="155">
        <v>1400000</v>
      </c>
      <c r="J1498" s="154" t="s">
        <v>5935</v>
      </c>
      <c r="K1498" s="154" t="s">
        <v>5901</v>
      </c>
    </row>
    <row r="1499" spans="1:11" ht="65.25" customHeight="1">
      <c r="A1499" s="152">
        <v>1498</v>
      </c>
      <c r="B1499" s="156">
        <v>45457</v>
      </c>
      <c r="C1499" s="157" t="s">
        <v>1276</v>
      </c>
      <c r="D1499" s="157" t="s">
        <v>7416</v>
      </c>
      <c r="E1499" s="157" t="s">
        <v>198</v>
      </c>
      <c r="F1499" s="156">
        <v>45474</v>
      </c>
      <c r="G1499" s="156">
        <v>45459</v>
      </c>
      <c r="H1499" s="158">
        <v>50490</v>
      </c>
      <c r="I1499" s="158">
        <v>50490</v>
      </c>
      <c r="J1499" s="157" t="s">
        <v>5921</v>
      </c>
      <c r="K1499" s="157" t="s">
        <v>5901</v>
      </c>
    </row>
    <row r="1500" spans="1:11" ht="65.25" customHeight="1">
      <c r="A1500" s="152">
        <v>1499</v>
      </c>
      <c r="B1500" s="153">
        <v>45457</v>
      </c>
      <c r="C1500" s="154" t="s">
        <v>1276</v>
      </c>
      <c r="D1500" s="154" t="s">
        <v>7417</v>
      </c>
      <c r="E1500" s="154" t="s">
        <v>198</v>
      </c>
      <c r="F1500" s="153">
        <v>45474</v>
      </c>
      <c r="G1500" s="153">
        <v>45459</v>
      </c>
      <c r="H1500" s="155">
        <v>41565</v>
      </c>
      <c r="I1500" s="155">
        <v>41565</v>
      </c>
      <c r="J1500" s="154" t="s">
        <v>5921</v>
      </c>
      <c r="K1500" s="154" t="s">
        <v>5901</v>
      </c>
    </row>
    <row r="1501" spans="1:11" ht="65.25" customHeight="1">
      <c r="A1501" s="152">
        <v>1500</v>
      </c>
      <c r="B1501" s="156">
        <v>45457</v>
      </c>
      <c r="C1501" s="157" t="s">
        <v>1276</v>
      </c>
      <c r="D1501" s="157" t="s">
        <v>62</v>
      </c>
      <c r="E1501" s="157" t="s">
        <v>78</v>
      </c>
      <c r="F1501" s="156">
        <v>45474</v>
      </c>
      <c r="G1501" s="156">
        <v>45474</v>
      </c>
      <c r="H1501" s="158">
        <v>330000</v>
      </c>
      <c r="I1501" s="158">
        <v>500000</v>
      </c>
      <c r="J1501" s="157" t="s">
        <v>5910</v>
      </c>
      <c r="K1501" s="157" t="s">
        <v>5901</v>
      </c>
    </row>
    <row r="1502" spans="1:11" ht="65.25" customHeight="1">
      <c r="A1502" s="152">
        <v>1501</v>
      </c>
      <c r="B1502" s="153">
        <v>45457</v>
      </c>
      <c r="C1502" s="154" t="s">
        <v>3975</v>
      </c>
      <c r="D1502" s="154" t="s">
        <v>76</v>
      </c>
      <c r="E1502" s="154" t="s">
        <v>1030</v>
      </c>
      <c r="F1502" s="153">
        <v>45474</v>
      </c>
      <c r="G1502" s="153">
        <v>45474</v>
      </c>
      <c r="H1502" s="155">
        <v>131940</v>
      </c>
      <c r="I1502" s="155">
        <v>625030</v>
      </c>
      <c r="J1502" s="154" t="s">
        <v>5910</v>
      </c>
      <c r="K1502" s="154" t="s">
        <v>5901</v>
      </c>
    </row>
    <row r="1503" spans="1:11" ht="65.25" customHeight="1">
      <c r="A1503" s="152">
        <v>1502</v>
      </c>
      <c r="B1503" s="156">
        <v>45459</v>
      </c>
      <c r="C1503" s="157" t="s">
        <v>1535</v>
      </c>
      <c r="D1503" s="157" t="s">
        <v>6306</v>
      </c>
      <c r="E1503" s="157" t="s">
        <v>2880</v>
      </c>
      <c r="F1503" s="156">
        <v>45475</v>
      </c>
      <c r="G1503" s="156">
        <v>45505</v>
      </c>
      <c r="H1503" s="158">
        <v>25000</v>
      </c>
      <c r="I1503" s="158">
        <v>40000</v>
      </c>
      <c r="J1503" s="157" t="s">
        <v>5910</v>
      </c>
      <c r="K1503" s="157" t="s">
        <v>5901</v>
      </c>
    </row>
    <row r="1504" spans="1:11" ht="65.25" customHeight="1">
      <c r="A1504" s="152">
        <v>1503</v>
      </c>
      <c r="B1504" s="153">
        <v>45460</v>
      </c>
      <c r="C1504" s="154" t="s">
        <v>4178</v>
      </c>
      <c r="D1504" s="154" t="s">
        <v>6109</v>
      </c>
      <c r="E1504" s="154" t="s">
        <v>2864</v>
      </c>
      <c r="F1504" s="153">
        <v>45475</v>
      </c>
      <c r="G1504" s="153">
        <v>45474</v>
      </c>
      <c r="H1504" s="155">
        <v>25000</v>
      </c>
      <c r="I1504" s="155">
        <v>65000</v>
      </c>
      <c r="J1504" s="154" t="s">
        <v>5910</v>
      </c>
      <c r="K1504" s="154" t="s">
        <v>5901</v>
      </c>
    </row>
    <row r="1505" spans="1:11" ht="65.25" customHeight="1">
      <c r="A1505" s="152">
        <v>1504</v>
      </c>
      <c r="B1505" s="156">
        <v>45460</v>
      </c>
      <c r="C1505" s="157" t="s">
        <v>4178</v>
      </c>
      <c r="D1505" s="157" t="s">
        <v>6111</v>
      </c>
      <c r="E1505" s="157" t="s">
        <v>2864</v>
      </c>
      <c r="F1505" s="156">
        <v>45475</v>
      </c>
      <c r="G1505" s="156">
        <v>45474</v>
      </c>
      <c r="H1505" s="158">
        <v>25000</v>
      </c>
      <c r="I1505" s="158">
        <v>65000</v>
      </c>
      <c r="J1505" s="157" t="s">
        <v>5910</v>
      </c>
      <c r="K1505" s="157" t="s">
        <v>5901</v>
      </c>
    </row>
    <row r="1506" spans="1:11" ht="65.25" customHeight="1">
      <c r="A1506" s="152">
        <v>1505</v>
      </c>
      <c r="B1506" s="153">
        <v>45460</v>
      </c>
      <c r="C1506" s="154" t="s">
        <v>4178</v>
      </c>
      <c r="D1506" s="154" t="s">
        <v>76</v>
      </c>
      <c r="E1506" s="154" t="s">
        <v>1030</v>
      </c>
      <c r="F1506" s="153">
        <v>45475</v>
      </c>
      <c r="G1506" s="153">
        <v>45474</v>
      </c>
      <c r="H1506" s="155">
        <v>125000</v>
      </c>
      <c r="I1506" s="155">
        <v>195000</v>
      </c>
      <c r="J1506" s="154" t="s">
        <v>5910</v>
      </c>
      <c r="K1506" s="154" t="s">
        <v>5901</v>
      </c>
    </row>
    <row r="1507" spans="1:11" ht="65.25" customHeight="1">
      <c r="A1507" s="152">
        <v>1506</v>
      </c>
      <c r="B1507" s="156">
        <v>45460</v>
      </c>
      <c r="C1507" s="157" t="s">
        <v>4178</v>
      </c>
      <c r="D1507" s="157" t="s">
        <v>6423</v>
      </c>
      <c r="E1507" s="157" t="s">
        <v>7418</v>
      </c>
      <c r="F1507" s="156">
        <v>45475</v>
      </c>
      <c r="G1507" s="156">
        <v>45474</v>
      </c>
      <c r="H1507" s="158">
        <v>25000</v>
      </c>
      <c r="I1507" s="158">
        <v>95000</v>
      </c>
      <c r="J1507" s="157" t="s">
        <v>5910</v>
      </c>
      <c r="K1507" s="157" t="s">
        <v>5901</v>
      </c>
    </row>
    <row r="1508" spans="1:11" ht="65.25" customHeight="1">
      <c r="A1508" s="152">
        <v>1507</v>
      </c>
      <c r="B1508" s="153">
        <v>45460</v>
      </c>
      <c r="C1508" s="154" t="s">
        <v>3562</v>
      </c>
      <c r="D1508" s="154" t="s">
        <v>192</v>
      </c>
      <c r="E1508" s="154" t="s">
        <v>180</v>
      </c>
      <c r="F1508" s="153">
        <v>45475</v>
      </c>
      <c r="G1508" s="153">
        <v>45474</v>
      </c>
      <c r="H1508" s="155">
        <v>665000</v>
      </c>
      <c r="I1508" s="155">
        <v>725000</v>
      </c>
      <c r="J1508" s="154" t="s">
        <v>5917</v>
      </c>
      <c r="K1508" s="154" t="s">
        <v>5901</v>
      </c>
    </row>
    <row r="1509" spans="1:11" ht="65.25" customHeight="1">
      <c r="A1509" s="152">
        <v>1508</v>
      </c>
      <c r="B1509" s="156">
        <v>45460</v>
      </c>
      <c r="C1509" s="157" t="s">
        <v>1845</v>
      </c>
      <c r="D1509" s="157" t="s">
        <v>3661</v>
      </c>
      <c r="E1509" s="157" t="s">
        <v>226</v>
      </c>
      <c r="F1509" s="156">
        <v>45476</v>
      </c>
      <c r="G1509" s="156">
        <v>45471</v>
      </c>
      <c r="H1509" s="158">
        <v>55401.77</v>
      </c>
      <c r="I1509" s="158">
        <v>166205.31</v>
      </c>
      <c r="J1509" s="157" t="s">
        <v>4557</v>
      </c>
      <c r="K1509" s="157" t="s">
        <v>5901</v>
      </c>
    </row>
    <row r="1510" spans="1:11" ht="65.25" customHeight="1">
      <c r="A1510" s="152">
        <v>1509</v>
      </c>
      <c r="B1510" s="153">
        <v>45460</v>
      </c>
      <c r="C1510" s="154" t="s">
        <v>1845</v>
      </c>
      <c r="D1510" s="154" t="s">
        <v>1221</v>
      </c>
      <c r="E1510" s="154" t="s">
        <v>7419</v>
      </c>
      <c r="F1510" s="153">
        <v>45476</v>
      </c>
      <c r="G1510" s="153">
        <v>45471</v>
      </c>
      <c r="H1510" s="155">
        <v>93889</v>
      </c>
      <c r="I1510" s="155">
        <v>93889</v>
      </c>
      <c r="J1510" s="154" t="s">
        <v>4557</v>
      </c>
      <c r="K1510" s="154" t="s">
        <v>5901</v>
      </c>
    </row>
    <row r="1511" spans="1:11" ht="65.25" customHeight="1">
      <c r="A1511" s="152">
        <v>1510</v>
      </c>
      <c r="B1511" s="156">
        <v>45461</v>
      </c>
      <c r="C1511" s="157" t="s">
        <v>1276</v>
      </c>
      <c r="D1511" s="157" t="s">
        <v>7420</v>
      </c>
      <c r="E1511" s="157" t="s">
        <v>198</v>
      </c>
      <c r="F1511" s="156">
        <v>45476</v>
      </c>
      <c r="G1511" s="156">
        <v>45461</v>
      </c>
      <c r="H1511" s="158">
        <v>27540</v>
      </c>
      <c r="I1511" s="158">
        <v>27540</v>
      </c>
      <c r="J1511" s="157" t="s">
        <v>5921</v>
      </c>
      <c r="K1511" s="157" t="s">
        <v>5901</v>
      </c>
    </row>
    <row r="1512" spans="1:11" ht="65.25" customHeight="1">
      <c r="A1512" s="152">
        <v>1511</v>
      </c>
      <c r="B1512" s="153">
        <v>45461</v>
      </c>
      <c r="C1512" s="154" t="s">
        <v>500</v>
      </c>
      <c r="D1512" s="154" t="s">
        <v>3230</v>
      </c>
      <c r="E1512" s="154" t="s">
        <v>7421</v>
      </c>
      <c r="F1512" s="153">
        <v>45476</v>
      </c>
      <c r="G1512" s="153">
        <v>45467</v>
      </c>
      <c r="H1512" s="155">
        <v>25000</v>
      </c>
      <c r="I1512" s="155">
        <v>100000</v>
      </c>
      <c r="J1512" s="154" t="s">
        <v>4557</v>
      </c>
      <c r="K1512" s="154" t="s">
        <v>5901</v>
      </c>
    </row>
    <row r="1513" spans="1:11" ht="65.25" customHeight="1">
      <c r="A1513" s="152">
        <v>1512</v>
      </c>
      <c r="B1513" s="156">
        <v>45461</v>
      </c>
      <c r="C1513" s="157" t="s">
        <v>4178</v>
      </c>
      <c r="D1513" s="157" t="s">
        <v>2420</v>
      </c>
      <c r="E1513" s="157" t="s">
        <v>4218</v>
      </c>
      <c r="F1513" s="156">
        <v>45476</v>
      </c>
      <c r="G1513" s="156">
        <v>45474</v>
      </c>
      <c r="H1513" s="158">
        <v>25000</v>
      </c>
      <c r="I1513" s="158">
        <v>100000</v>
      </c>
      <c r="J1513" s="157" t="s">
        <v>5910</v>
      </c>
      <c r="K1513" s="157" t="s">
        <v>5901</v>
      </c>
    </row>
    <row r="1514" spans="1:11" ht="65.25" customHeight="1">
      <c r="A1514" s="152">
        <v>1513</v>
      </c>
      <c r="B1514" s="153">
        <v>45461</v>
      </c>
      <c r="C1514" s="154" t="s">
        <v>387</v>
      </c>
      <c r="D1514" s="154" t="s">
        <v>7422</v>
      </c>
      <c r="E1514" s="154" t="s">
        <v>7423</v>
      </c>
      <c r="F1514" s="153">
        <v>45476</v>
      </c>
      <c r="G1514" s="153">
        <v>45474</v>
      </c>
      <c r="H1514" s="155">
        <v>25000</v>
      </c>
      <c r="I1514" s="155">
        <v>75000</v>
      </c>
      <c r="J1514" s="154" t="s">
        <v>4557</v>
      </c>
      <c r="K1514" s="154" t="s">
        <v>5901</v>
      </c>
    </row>
    <row r="1515" spans="1:11" ht="65.25" customHeight="1">
      <c r="A1515" s="152">
        <v>1514</v>
      </c>
      <c r="B1515" s="156">
        <v>45461</v>
      </c>
      <c r="C1515" s="157" t="s">
        <v>3730</v>
      </c>
      <c r="D1515" s="157" t="s">
        <v>5720</v>
      </c>
      <c r="E1515" s="157" t="s">
        <v>7424</v>
      </c>
      <c r="F1515" s="156">
        <v>45476</v>
      </c>
      <c r="G1515" s="156">
        <v>45474</v>
      </c>
      <c r="H1515" s="158">
        <v>25000</v>
      </c>
      <c r="I1515" s="158">
        <v>100000</v>
      </c>
      <c r="J1515" s="157" t="s">
        <v>5910</v>
      </c>
      <c r="K1515" s="157" t="s">
        <v>5901</v>
      </c>
    </row>
    <row r="1516" spans="1:11" ht="65.25" customHeight="1">
      <c r="A1516" s="152">
        <v>1515</v>
      </c>
      <c r="B1516" s="153">
        <v>45461</v>
      </c>
      <c r="C1516" s="154" t="s">
        <v>3730</v>
      </c>
      <c r="D1516" s="154" t="s">
        <v>1316</v>
      </c>
      <c r="E1516" s="154" t="s">
        <v>2395</v>
      </c>
      <c r="F1516" s="153">
        <v>45476</v>
      </c>
      <c r="G1516" s="153">
        <v>45474</v>
      </c>
      <c r="H1516" s="155">
        <v>75000</v>
      </c>
      <c r="I1516" s="155">
        <v>100000</v>
      </c>
      <c r="J1516" s="154" t="s">
        <v>5910</v>
      </c>
      <c r="K1516" s="154" t="s">
        <v>5901</v>
      </c>
    </row>
    <row r="1517" spans="1:11" ht="65.25" customHeight="1">
      <c r="A1517" s="152">
        <v>1516</v>
      </c>
      <c r="B1517" s="156">
        <v>45461</v>
      </c>
      <c r="C1517" s="157" t="s">
        <v>3730</v>
      </c>
      <c r="D1517" s="157" t="s">
        <v>1027</v>
      </c>
      <c r="E1517" s="157" t="s">
        <v>7425</v>
      </c>
      <c r="F1517" s="156">
        <v>45476</v>
      </c>
      <c r="G1517" s="156">
        <v>45474</v>
      </c>
      <c r="H1517" s="158">
        <v>240000</v>
      </c>
      <c r="I1517" s="158">
        <v>540000</v>
      </c>
      <c r="J1517" s="157" t="s">
        <v>5910</v>
      </c>
      <c r="K1517" s="157" t="s">
        <v>5901</v>
      </c>
    </row>
    <row r="1518" spans="1:11" ht="65.25" customHeight="1">
      <c r="A1518" s="152">
        <v>1517</v>
      </c>
      <c r="B1518" s="153">
        <v>45461</v>
      </c>
      <c r="C1518" s="154" t="s">
        <v>3730</v>
      </c>
      <c r="D1518" s="154" t="s">
        <v>4767</v>
      </c>
      <c r="E1518" s="154" t="s">
        <v>6627</v>
      </c>
      <c r="F1518" s="153">
        <v>45476</v>
      </c>
      <c r="G1518" s="153">
        <v>45474</v>
      </c>
      <c r="H1518" s="155">
        <v>75000</v>
      </c>
      <c r="I1518" s="155">
        <v>130000</v>
      </c>
      <c r="J1518" s="154" t="s">
        <v>5910</v>
      </c>
      <c r="K1518" s="154" t="s">
        <v>5901</v>
      </c>
    </row>
    <row r="1519" spans="1:11" ht="65.25" customHeight="1">
      <c r="A1519" s="152">
        <v>1518</v>
      </c>
      <c r="B1519" s="156">
        <v>45461</v>
      </c>
      <c r="C1519" s="157" t="s">
        <v>3730</v>
      </c>
      <c r="D1519" s="157" t="s">
        <v>4765</v>
      </c>
      <c r="E1519" s="157" t="s">
        <v>6627</v>
      </c>
      <c r="F1519" s="156">
        <v>45476</v>
      </c>
      <c r="G1519" s="156">
        <v>45474</v>
      </c>
      <c r="H1519" s="158">
        <v>75000</v>
      </c>
      <c r="I1519" s="158">
        <v>130000</v>
      </c>
      <c r="J1519" s="157" t="s">
        <v>5910</v>
      </c>
      <c r="K1519" s="157" t="s">
        <v>5901</v>
      </c>
    </row>
    <row r="1520" spans="1:11" ht="65.25" customHeight="1">
      <c r="A1520" s="152">
        <v>1519</v>
      </c>
      <c r="B1520" s="153">
        <v>45461</v>
      </c>
      <c r="C1520" s="154" t="s">
        <v>3730</v>
      </c>
      <c r="D1520" s="154" t="s">
        <v>6376</v>
      </c>
      <c r="E1520" s="154" t="s">
        <v>7426</v>
      </c>
      <c r="F1520" s="153">
        <v>45476</v>
      </c>
      <c r="G1520" s="153">
        <v>45474</v>
      </c>
      <c r="H1520" s="155">
        <v>170000</v>
      </c>
      <c r="I1520" s="155">
        <v>250000</v>
      </c>
      <c r="J1520" s="154" t="s">
        <v>5910</v>
      </c>
      <c r="K1520" s="154" t="s">
        <v>5901</v>
      </c>
    </row>
    <row r="1521" spans="1:11" ht="65.25" customHeight="1">
      <c r="A1521" s="152">
        <v>1520</v>
      </c>
      <c r="B1521" s="156">
        <v>45461</v>
      </c>
      <c r="C1521" s="157" t="s">
        <v>3730</v>
      </c>
      <c r="D1521" s="157" t="s">
        <v>70</v>
      </c>
      <c r="E1521" s="157" t="s">
        <v>2728</v>
      </c>
      <c r="F1521" s="156">
        <v>45476</v>
      </c>
      <c r="G1521" s="156">
        <v>45474</v>
      </c>
      <c r="H1521" s="158">
        <v>25000</v>
      </c>
      <c r="I1521" s="158">
        <v>100000</v>
      </c>
      <c r="J1521" s="157" t="s">
        <v>5910</v>
      </c>
      <c r="K1521" s="157" t="s">
        <v>5901</v>
      </c>
    </row>
    <row r="1522" spans="1:11" ht="65.25" customHeight="1">
      <c r="A1522" s="152">
        <v>1521</v>
      </c>
      <c r="B1522" s="153">
        <v>45461</v>
      </c>
      <c r="C1522" s="154" t="s">
        <v>3730</v>
      </c>
      <c r="D1522" s="154" t="s">
        <v>3744</v>
      </c>
      <c r="E1522" s="154" t="s">
        <v>2728</v>
      </c>
      <c r="F1522" s="153">
        <v>45476</v>
      </c>
      <c r="G1522" s="153">
        <v>45474</v>
      </c>
      <c r="H1522" s="155">
        <v>75000</v>
      </c>
      <c r="I1522" s="155">
        <v>100000</v>
      </c>
      <c r="J1522" s="154" t="s">
        <v>5910</v>
      </c>
      <c r="K1522" s="154" t="s">
        <v>5901</v>
      </c>
    </row>
    <row r="1523" spans="1:11" ht="65.25" customHeight="1">
      <c r="A1523" s="152">
        <v>1522</v>
      </c>
      <c r="B1523" s="156">
        <v>45461</v>
      </c>
      <c r="C1523" s="157" t="s">
        <v>3730</v>
      </c>
      <c r="D1523" s="157" t="s">
        <v>3742</v>
      </c>
      <c r="E1523" s="157" t="s">
        <v>2728</v>
      </c>
      <c r="F1523" s="156">
        <v>45476</v>
      </c>
      <c r="G1523" s="156">
        <v>45474</v>
      </c>
      <c r="H1523" s="158">
        <v>75000</v>
      </c>
      <c r="I1523" s="158">
        <v>100000</v>
      </c>
      <c r="J1523" s="157" t="s">
        <v>5910</v>
      </c>
      <c r="K1523" s="157" t="s">
        <v>5901</v>
      </c>
    </row>
    <row r="1524" spans="1:11" ht="65.25" customHeight="1">
      <c r="A1524" s="152">
        <v>1523</v>
      </c>
      <c r="B1524" s="153">
        <v>45461</v>
      </c>
      <c r="C1524" s="154" t="s">
        <v>3730</v>
      </c>
      <c r="D1524" s="154" t="s">
        <v>62</v>
      </c>
      <c r="E1524" s="154" t="s">
        <v>3338</v>
      </c>
      <c r="F1524" s="153">
        <v>45476</v>
      </c>
      <c r="G1524" s="153">
        <v>45474</v>
      </c>
      <c r="H1524" s="155">
        <v>700000</v>
      </c>
      <c r="I1524" s="155">
        <v>800000</v>
      </c>
      <c r="J1524" s="154" t="s">
        <v>5910</v>
      </c>
      <c r="K1524" s="154" t="s">
        <v>5901</v>
      </c>
    </row>
    <row r="1525" spans="1:11" ht="65.25" customHeight="1">
      <c r="A1525" s="152">
        <v>1524</v>
      </c>
      <c r="B1525" s="156">
        <v>45461</v>
      </c>
      <c r="C1525" s="157" t="s">
        <v>3730</v>
      </c>
      <c r="D1525" s="157" t="s">
        <v>5119</v>
      </c>
      <c r="E1525" s="157" t="s">
        <v>158</v>
      </c>
      <c r="F1525" s="156">
        <v>45476</v>
      </c>
      <c r="G1525" s="156">
        <v>45474</v>
      </c>
      <c r="H1525" s="158">
        <v>90000</v>
      </c>
      <c r="I1525" s="158">
        <v>200000</v>
      </c>
      <c r="J1525" s="157" t="s">
        <v>5910</v>
      </c>
      <c r="K1525" s="157" t="s">
        <v>5901</v>
      </c>
    </row>
    <row r="1526" spans="1:11" ht="65.25" customHeight="1">
      <c r="A1526" s="152">
        <v>1525</v>
      </c>
      <c r="B1526" s="153">
        <v>45461</v>
      </c>
      <c r="C1526" s="154" t="s">
        <v>3730</v>
      </c>
      <c r="D1526" s="154" t="s">
        <v>35</v>
      </c>
      <c r="E1526" s="154" t="s">
        <v>136</v>
      </c>
      <c r="F1526" s="153">
        <v>45476</v>
      </c>
      <c r="G1526" s="153">
        <v>45474</v>
      </c>
      <c r="H1526" s="155">
        <v>450000</v>
      </c>
      <c r="I1526" s="155">
        <v>70000</v>
      </c>
      <c r="J1526" s="154" t="s">
        <v>5910</v>
      </c>
      <c r="K1526" s="154" t="s">
        <v>5901</v>
      </c>
    </row>
    <row r="1527" spans="1:11" ht="65.25" customHeight="1">
      <c r="A1527" s="152">
        <v>1526</v>
      </c>
      <c r="B1527" s="156">
        <v>45461</v>
      </c>
      <c r="C1527" s="157" t="s">
        <v>3730</v>
      </c>
      <c r="D1527" s="157" t="s">
        <v>55</v>
      </c>
      <c r="E1527" s="157" t="s">
        <v>56</v>
      </c>
      <c r="F1527" s="156">
        <v>45476</v>
      </c>
      <c r="G1527" s="156">
        <v>45474</v>
      </c>
      <c r="H1527" s="158">
        <v>25000</v>
      </c>
      <c r="I1527" s="158">
        <v>50000</v>
      </c>
      <c r="J1527" s="157" t="s">
        <v>5910</v>
      </c>
      <c r="K1527" s="157" t="s">
        <v>5901</v>
      </c>
    </row>
    <row r="1528" spans="1:11" ht="65.25" customHeight="1">
      <c r="A1528" s="152">
        <v>1527</v>
      </c>
      <c r="B1528" s="153">
        <v>45461</v>
      </c>
      <c r="C1528" s="154" t="s">
        <v>3730</v>
      </c>
      <c r="D1528" s="154" t="s">
        <v>1549</v>
      </c>
      <c r="E1528" s="154" t="s">
        <v>7427</v>
      </c>
      <c r="F1528" s="153">
        <v>45476</v>
      </c>
      <c r="G1528" s="153">
        <v>45474</v>
      </c>
      <c r="H1528" s="155">
        <v>25000</v>
      </c>
      <c r="I1528" s="155">
        <v>100000</v>
      </c>
      <c r="J1528" s="154" t="s">
        <v>5910</v>
      </c>
      <c r="K1528" s="154" t="s">
        <v>5901</v>
      </c>
    </row>
    <row r="1529" spans="1:11" ht="65.25" customHeight="1">
      <c r="A1529" s="152">
        <v>1528</v>
      </c>
      <c r="B1529" s="156">
        <v>45461</v>
      </c>
      <c r="C1529" s="157" t="s">
        <v>3730</v>
      </c>
      <c r="D1529" s="157" t="s">
        <v>2472</v>
      </c>
      <c r="E1529" s="157" t="s">
        <v>619</v>
      </c>
      <c r="F1529" s="156">
        <v>45476</v>
      </c>
      <c r="G1529" s="156">
        <v>45474</v>
      </c>
      <c r="H1529" s="158">
        <v>25000</v>
      </c>
      <c r="I1529" s="158">
        <v>200000</v>
      </c>
      <c r="J1529" s="157" t="s">
        <v>5910</v>
      </c>
      <c r="K1529" s="157" t="s">
        <v>5901</v>
      </c>
    </row>
    <row r="1530" spans="1:11" ht="65.25" customHeight="1">
      <c r="A1530" s="152">
        <v>1529</v>
      </c>
      <c r="B1530" s="153">
        <v>45461</v>
      </c>
      <c r="C1530" s="154" t="s">
        <v>3730</v>
      </c>
      <c r="D1530" s="154" t="s">
        <v>4520</v>
      </c>
      <c r="E1530" s="154" t="s">
        <v>3757</v>
      </c>
      <c r="F1530" s="153">
        <v>45476</v>
      </c>
      <c r="G1530" s="153">
        <v>45474</v>
      </c>
      <c r="H1530" s="155">
        <v>70000</v>
      </c>
      <c r="I1530" s="155">
        <v>100000</v>
      </c>
      <c r="J1530" s="154" t="s">
        <v>5910</v>
      </c>
      <c r="K1530" s="154" t="s">
        <v>5901</v>
      </c>
    </row>
    <row r="1531" spans="1:11" ht="65.25" customHeight="1">
      <c r="A1531" s="152">
        <v>1530</v>
      </c>
      <c r="B1531" s="156">
        <v>45461</v>
      </c>
      <c r="C1531" s="157" t="s">
        <v>3730</v>
      </c>
      <c r="D1531" s="157" t="s">
        <v>7428</v>
      </c>
      <c r="E1531" s="157" t="s">
        <v>7429</v>
      </c>
      <c r="F1531" s="156">
        <v>45476</v>
      </c>
      <c r="G1531" s="156">
        <v>45474</v>
      </c>
      <c r="H1531" s="158">
        <v>25000</v>
      </c>
      <c r="I1531" s="158">
        <v>130000</v>
      </c>
      <c r="J1531" s="157" t="s">
        <v>5910</v>
      </c>
      <c r="K1531" s="157" t="s">
        <v>5901</v>
      </c>
    </row>
    <row r="1532" spans="1:11" ht="65.25" customHeight="1">
      <c r="A1532" s="152">
        <v>1531</v>
      </c>
      <c r="B1532" s="153">
        <v>45461</v>
      </c>
      <c r="C1532" s="154" t="s">
        <v>3730</v>
      </c>
      <c r="D1532" s="154" t="s">
        <v>3752</v>
      </c>
      <c r="E1532" s="154" t="s">
        <v>1815</v>
      </c>
      <c r="F1532" s="153">
        <v>45476</v>
      </c>
      <c r="G1532" s="153">
        <v>45474</v>
      </c>
      <c r="H1532" s="155">
        <v>25000</v>
      </c>
      <c r="I1532" s="155">
        <v>45000</v>
      </c>
      <c r="J1532" s="154" t="s">
        <v>5910</v>
      </c>
      <c r="K1532" s="154" t="s">
        <v>5901</v>
      </c>
    </row>
    <row r="1533" spans="1:11" ht="65.25" customHeight="1">
      <c r="A1533" s="152">
        <v>1532</v>
      </c>
      <c r="B1533" s="156">
        <v>45461</v>
      </c>
      <c r="C1533" s="157" t="s">
        <v>3730</v>
      </c>
      <c r="D1533" s="157" t="s">
        <v>3755</v>
      </c>
      <c r="E1533" s="157" t="s">
        <v>3756</v>
      </c>
      <c r="F1533" s="156">
        <v>45476</v>
      </c>
      <c r="G1533" s="156">
        <v>45474</v>
      </c>
      <c r="H1533" s="158">
        <v>45000</v>
      </c>
      <c r="I1533" s="158">
        <v>150000</v>
      </c>
      <c r="J1533" s="157" t="s">
        <v>5910</v>
      </c>
      <c r="K1533" s="157" t="s">
        <v>5901</v>
      </c>
    </row>
    <row r="1534" spans="1:11" ht="65.25" customHeight="1">
      <c r="A1534" s="152">
        <v>1533</v>
      </c>
      <c r="B1534" s="153">
        <v>45461</v>
      </c>
      <c r="C1534" s="154" t="s">
        <v>1198</v>
      </c>
      <c r="D1534" s="154" t="s">
        <v>7430</v>
      </c>
      <c r="E1534" s="154" t="s">
        <v>120</v>
      </c>
      <c r="F1534" s="153">
        <v>45476</v>
      </c>
      <c r="G1534" s="153">
        <v>45474</v>
      </c>
      <c r="H1534" s="155">
        <v>25000</v>
      </c>
      <c r="I1534" s="155">
        <v>45000</v>
      </c>
      <c r="J1534" s="154" t="s">
        <v>4557</v>
      </c>
      <c r="K1534" s="154" t="s">
        <v>5901</v>
      </c>
    </row>
    <row r="1535" spans="1:11" ht="65.25" customHeight="1">
      <c r="A1535" s="152">
        <v>1534</v>
      </c>
      <c r="B1535" s="156">
        <v>45461</v>
      </c>
      <c r="C1535" s="157" t="s">
        <v>387</v>
      </c>
      <c r="D1535" s="157" t="s">
        <v>436</v>
      </c>
      <c r="E1535" s="157" t="s">
        <v>437</v>
      </c>
      <c r="F1535" s="156">
        <v>45476</v>
      </c>
      <c r="G1535" s="156">
        <v>45474</v>
      </c>
      <c r="H1535" s="158">
        <v>25000</v>
      </c>
      <c r="I1535" s="158">
        <v>48000</v>
      </c>
      <c r="J1535" s="157" t="s">
        <v>5902</v>
      </c>
      <c r="K1535" s="157" t="s">
        <v>5901</v>
      </c>
    </row>
    <row r="1536" spans="1:11" ht="65.25" customHeight="1">
      <c r="A1536" s="152">
        <v>1535</v>
      </c>
      <c r="B1536" s="153">
        <v>45461</v>
      </c>
      <c r="C1536" s="154" t="s">
        <v>1535</v>
      </c>
      <c r="D1536" s="154" t="s">
        <v>5202</v>
      </c>
      <c r="E1536" s="154" t="s">
        <v>78</v>
      </c>
      <c r="F1536" s="153">
        <v>45476</v>
      </c>
      <c r="G1536" s="153">
        <v>45505</v>
      </c>
      <c r="H1536" s="155">
        <v>265000</v>
      </c>
      <c r="I1536" s="155">
        <v>485000</v>
      </c>
      <c r="J1536" s="154" t="s">
        <v>5910</v>
      </c>
      <c r="K1536" s="154" t="s">
        <v>5901</v>
      </c>
    </row>
    <row r="1537" spans="1:11" ht="65.25" customHeight="1">
      <c r="A1537" s="152">
        <v>1536</v>
      </c>
      <c r="B1537" s="156">
        <v>45461</v>
      </c>
      <c r="C1537" s="157" t="s">
        <v>1535</v>
      </c>
      <c r="D1537" s="157" t="s">
        <v>1610</v>
      </c>
      <c r="E1537" s="157" t="s">
        <v>1611</v>
      </c>
      <c r="F1537" s="156">
        <v>45476</v>
      </c>
      <c r="G1537" s="156">
        <v>45478</v>
      </c>
      <c r="H1537" s="158">
        <v>85000</v>
      </c>
      <c r="I1537" s="158">
        <v>185000</v>
      </c>
      <c r="J1537" s="157" t="s">
        <v>5910</v>
      </c>
      <c r="K1537" s="157" t="s">
        <v>5901</v>
      </c>
    </row>
    <row r="1538" spans="1:11" ht="65.25" customHeight="1">
      <c r="A1538" s="152">
        <v>1537</v>
      </c>
      <c r="B1538" s="153">
        <v>45461</v>
      </c>
      <c r="C1538" s="154" t="s">
        <v>1535</v>
      </c>
      <c r="D1538" s="154" t="s">
        <v>6446</v>
      </c>
      <c r="E1538" s="154" t="s">
        <v>6447</v>
      </c>
      <c r="F1538" s="153">
        <v>45476</v>
      </c>
      <c r="G1538" s="153">
        <v>45524</v>
      </c>
      <c r="H1538" s="155">
        <v>45000</v>
      </c>
      <c r="I1538" s="155">
        <v>95000</v>
      </c>
      <c r="J1538" s="154" t="s">
        <v>5910</v>
      </c>
      <c r="K1538" s="154" t="s">
        <v>5901</v>
      </c>
    </row>
    <row r="1539" spans="1:11" ht="65.25" customHeight="1">
      <c r="A1539" s="152">
        <v>1538</v>
      </c>
      <c r="B1539" s="156">
        <v>45463</v>
      </c>
      <c r="C1539" s="157" t="s">
        <v>583</v>
      </c>
      <c r="D1539" s="157" t="s">
        <v>660</v>
      </c>
      <c r="E1539" s="157" t="s">
        <v>687</v>
      </c>
      <c r="F1539" s="156">
        <v>45478</v>
      </c>
      <c r="G1539" s="156">
        <v>45478</v>
      </c>
      <c r="H1539" s="158">
        <v>86000</v>
      </c>
      <c r="I1539" s="158">
        <v>86000</v>
      </c>
      <c r="J1539" s="157" t="s">
        <v>5902</v>
      </c>
      <c r="K1539" s="157" t="s">
        <v>5901</v>
      </c>
    </row>
    <row r="1540" spans="1:11" ht="65.25" customHeight="1">
      <c r="A1540" s="152">
        <v>1539</v>
      </c>
      <c r="B1540" s="153">
        <v>45463</v>
      </c>
      <c r="C1540" s="154" t="s">
        <v>3828</v>
      </c>
      <c r="D1540" s="154" t="s">
        <v>192</v>
      </c>
      <c r="E1540" s="154" t="s">
        <v>7431</v>
      </c>
      <c r="F1540" s="153">
        <v>45478</v>
      </c>
      <c r="G1540" s="153">
        <v>45467</v>
      </c>
      <c r="H1540" s="155">
        <v>25000</v>
      </c>
      <c r="I1540" s="155">
        <v>500000</v>
      </c>
      <c r="J1540" s="154" t="s">
        <v>5935</v>
      </c>
      <c r="K1540" s="154" t="s">
        <v>5901</v>
      </c>
    </row>
    <row r="1541" spans="1:11" ht="65.25" customHeight="1">
      <c r="A1541" s="152">
        <v>1540</v>
      </c>
      <c r="B1541" s="156">
        <v>45463</v>
      </c>
      <c r="C1541" s="157" t="s">
        <v>1535</v>
      </c>
      <c r="D1541" s="157" t="s">
        <v>1588</v>
      </c>
      <c r="E1541" s="157" t="s">
        <v>5543</v>
      </c>
      <c r="F1541" s="156">
        <v>45478</v>
      </c>
      <c r="G1541" s="156">
        <v>45488</v>
      </c>
      <c r="H1541" s="158">
        <v>35000</v>
      </c>
      <c r="I1541" s="158">
        <v>79000</v>
      </c>
      <c r="J1541" s="157" t="s">
        <v>5910</v>
      </c>
      <c r="K1541" s="157" t="s">
        <v>5901</v>
      </c>
    </row>
    <row r="1542" spans="1:11" ht="65.25" customHeight="1">
      <c r="A1542" s="152">
        <v>1541</v>
      </c>
      <c r="B1542" s="153">
        <v>45463</v>
      </c>
      <c r="C1542" s="154" t="s">
        <v>1535</v>
      </c>
      <c r="D1542" s="154" t="s">
        <v>5216</v>
      </c>
      <c r="E1542" s="154" t="s">
        <v>120</v>
      </c>
      <c r="F1542" s="153">
        <v>45478</v>
      </c>
      <c r="G1542" s="153">
        <v>45484</v>
      </c>
      <c r="H1542" s="155">
        <v>25000</v>
      </c>
      <c r="I1542" s="155">
        <v>105000</v>
      </c>
      <c r="J1542" s="154" t="s">
        <v>5910</v>
      </c>
      <c r="K1542" s="154" t="s">
        <v>5901</v>
      </c>
    </row>
    <row r="1543" spans="1:11" ht="65.25" customHeight="1">
      <c r="A1543" s="152">
        <v>1542</v>
      </c>
      <c r="B1543" s="156">
        <v>45463</v>
      </c>
      <c r="C1543" s="157" t="s">
        <v>1535</v>
      </c>
      <c r="D1543" s="157" t="s">
        <v>6309</v>
      </c>
      <c r="E1543" s="157" t="s">
        <v>706</v>
      </c>
      <c r="F1543" s="156">
        <v>45478</v>
      </c>
      <c r="G1543" s="156">
        <v>45481</v>
      </c>
      <c r="H1543" s="158">
        <v>80000</v>
      </c>
      <c r="I1543" s="158">
        <v>195000</v>
      </c>
      <c r="J1543" s="157" t="s">
        <v>5910</v>
      </c>
      <c r="K1543" s="157" t="s">
        <v>5901</v>
      </c>
    </row>
    <row r="1544" spans="1:11" ht="65.25" customHeight="1">
      <c r="A1544" s="152">
        <v>1543</v>
      </c>
      <c r="B1544" s="153">
        <v>45464</v>
      </c>
      <c r="C1544" s="154" t="s">
        <v>91</v>
      </c>
      <c r="D1544" s="154" t="s">
        <v>7432</v>
      </c>
      <c r="E1544" s="154" t="s">
        <v>7433</v>
      </c>
      <c r="F1544" s="153">
        <v>45481</v>
      </c>
      <c r="G1544" s="153">
        <v>45477</v>
      </c>
      <c r="H1544" s="155">
        <v>900000</v>
      </c>
      <c r="I1544" s="155">
        <v>1800000</v>
      </c>
      <c r="J1544" s="154" t="s">
        <v>4557</v>
      </c>
      <c r="K1544" s="154" t="s">
        <v>5901</v>
      </c>
    </row>
    <row r="1545" spans="1:11" ht="65.25" customHeight="1">
      <c r="A1545" s="152">
        <v>1544</v>
      </c>
      <c r="B1545" s="156">
        <v>45464</v>
      </c>
      <c r="C1545" s="157" t="s">
        <v>2703</v>
      </c>
      <c r="D1545" s="157" t="s">
        <v>229</v>
      </c>
      <c r="E1545" s="157" t="s">
        <v>2895</v>
      </c>
      <c r="F1545" s="156">
        <v>45481</v>
      </c>
      <c r="G1545" s="156">
        <v>45481</v>
      </c>
      <c r="H1545" s="158">
        <v>25696</v>
      </c>
      <c r="I1545" s="158">
        <v>25696</v>
      </c>
      <c r="J1545" s="157" t="s">
        <v>5917</v>
      </c>
      <c r="K1545" s="157" t="s">
        <v>5901</v>
      </c>
    </row>
    <row r="1546" spans="1:11" ht="65.25" customHeight="1">
      <c r="A1546" s="152">
        <v>1545</v>
      </c>
      <c r="B1546" s="153">
        <v>45467</v>
      </c>
      <c r="C1546" s="154" t="s">
        <v>1535</v>
      </c>
      <c r="D1546" s="154" t="s">
        <v>1592</v>
      </c>
      <c r="E1546" s="154" t="s">
        <v>120</v>
      </c>
      <c r="F1546" s="153">
        <v>45482</v>
      </c>
      <c r="G1546" s="153">
        <v>45483</v>
      </c>
      <c r="H1546" s="155">
        <v>85000</v>
      </c>
      <c r="I1546" s="155">
        <v>155000</v>
      </c>
      <c r="J1546" s="154" t="s">
        <v>5910</v>
      </c>
      <c r="K1546" s="154" t="s">
        <v>5901</v>
      </c>
    </row>
    <row r="1547" spans="1:11" ht="65.25" customHeight="1">
      <c r="A1547" s="152">
        <v>1546</v>
      </c>
      <c r="B1547" s="156">
        <v>45468</v>
      </c>
      <c r="C1547" s="157" t="s">
        <v>3975</v>
      </c>
      <c r="D1547" s="157" t="s">
        <v>521</v>
      </c>
      <c r="E1547" s="157" t="s">
        <v>4032</v>
      </c>
      <c r="F1547" s="156">
        <v>45483</v>
      </c>
      <c r="G1547" s="156">
        <v>45566</v>
      </c>
      <c r="H1547" s="158">
        <v>32088</v>
      </c>
      <c r="I1547" s="158">
        <v>50000</v>
      </c>
      <c r="J1547" s="157" t="s">
        <v>5910</v>
      </c>
      <c r="K1547" s="157" t="s">
        <v>5901</v>
      </c>
    </row>
    <row r="1548" spans="1:11" ht="65.25" customHeight="1">
      <c r="A1548" s="152">
        <v>1547</v>
      </c>
      <c r="B1548" s="153">
        <v>45468</v>
      </c>
      <c r="C1548" s="154" t="s">
        <v>3975</v>
      </c>
      <c r="D1548" s="154" t="s">
        <v>129</v>
      </c>
      <c r="E1548" s="154" t="s">
        <v>4031</v>
      </c>
      <c r="F1548" s="153">
        <v>45483</v>
      </c>
      <c r="G1548" s="153">
        <v>45566</v>
      </c>
      <c r="H1548" s="155">
        <v>33648</v>
      </c>
      <c r="I1548" s="155">
        <v>50000</v>
      </c>
      <c r="J1548" s="154" t="s">
        <v>5910</v>
      </c>
      <c r="K1548" s="154" t="s">
        <v>5901</v>
      </c>
    </row>
    <row r="1549" spans="1:11" ht="65.25" customHeight="1">
      <c r="A1549" s="152">
        <v>1548</v>
      </c>
      <c r="B1549" s="156">
        <v>45468</v>
      </c>
      <c r="C1549" s="157" t="s">
        <v>3975</v>
      </c>
      <c r="D1549" s="157" t="s">
        <v>1170</v>
      </c>
      <c r="E1549" s="157" t="s">
        <v>4024</v>
      </c>
      <c r="F1549" s="156">
        <v>45483</v>
      </c>
      <c r="G1549" s="156">
        <v>45505</v>
      </c>
      <c r="H1549" s="158">
        <v>223650</v>
      </c>
      <c r="I1549" s="158">
        <v>323650</v>
      </c>
      <c r="J1549" s="157" t="s">
        <v>5910</v>
      </c>
      <c r="K1549" s="157" t="s">
        <v>5901</v>
      </c>
    </row>
    <row r="1550" spans="1:11" ht="65.25" customHeight="1">
      <c r="A1550" s="152">
        <v>1549</v>
      </c>
      <c r="B1550" s="153">
        <v>45468</v>
      </c>
      <c r="C1550" s="154" t="s">
        <v>1198</v>
      </c>
      <c r="D1550" s="154" t="s">
        <v>6310</v>
      </c>
      <c r="E1550" s="154" t="s">
        <v>6507</v>
      </c>
      <c r="F1550" s="153">
        <v>45483</v>
      </c>
      <c r="G1550" s="153">
        <v>45488</v>
      </c>
      <c r="H1550" s="155">
        <v>25000</v>
      </c>
      <c r="I1550" s="155">
        <v>35000</v>
      </c>
      <c r="J1550" s="154" t="s">
        <v>4557</v>
      </c>
      <c r="K1550" s="154" t="s">
        <v>5901</v>
      </c>
    </row>
    <row r="1551" spans="1:11" ht="65.25" customHeight="1">
      <c r="A1551" s="152">
        <v>1550</v>
      </c>
      <c r="B1551" s="156">
        <v>45468</v>
      </c>
      <c r="C1551" s="157" t="s">
        <v>3730</v>
      </c>
      <c r="D1551" s="157" t="s">
        <v>3209</v>
      </c>
      <c r="E1551" s="157" t="s">
        <v>7058</v>
      </c>
      <c r="F1551" s="156">
        <v>45483</v>
      </c>
      <c r="G1551" s="156">
        <v>45474</v>
      </c>
      <c r="H1551" s="158">
        <v>37000</v>
      </c>
      <c r="I1551" s="158">
        <v>200000</v>
      </c>
      <c r="J1551" s="157" t="s">
        <v>5906</v>
      </c>
      <c r="K1551" s="157" t="s">
        <v>5901</v>
      </c>
    </row>
    <row r="1552" spans="1:11" ht="65.25" customHeight="1">
      <c r="A1552" s="152">
        <v>1551</v>
      </c>
      <c r="B1552" s="153">
        <v>45468</v>
      </c>
      <c r="C1552" s="154" t="s">
        <v>12</v>
      </c>
      <c r="D1552" s="154" t="s">
        <v>7434</v>
      </c>
      <c r="E1552" s="154" t="s">
        <v>7435</v>
      </c>
      <c r="F1552" s="153">
        <v>45483</v>
      </c>
      <c r="G1552" s="153">
        <v>45482</v>
      </c>
      <c r="H1552" s="155">
        <v>125000</v>
      </c>
      <c r="I1552" s="155">
        <v>158000</v>
      </c>
      <c r="J1552" s="154" t="s">
        <v>4557</v>
      </c>
      <c r="K1552" s="154" t="s">
        <v>5901</v>
      </c>
    </row>
    <row r="1553" spans="1:11" ht="65.25" customHeight="1">
      <c r="A1553" s="152">
        <v>1552</v>
      </c>
      <c r="B1553" s="156">
        <v>45468</v>
      </c>
      <c r="C1553" s="157" t="s">
        <v>12</v>
      </c>
      <c r="D1553" s="157" t="s">
        <v>7436</v>
      </c>
      <c r="E1553" s="157" t="s">
        <v>7437</v>
      </c>
      <c r="F1553" s="156">
        <v>45483</v>
      </c>
      <c r="G1553" s="156">
        <v>45482</v>
      </c>
      <c r="H1553" s="158">
        <v>65000</v>
      </c>
      <c r="I1553" s="158">
        <v>100000</v>
      </c>
      <c r="J1553" s="157" t="s">
        <v>4557</v>
      </c>
      <c r="K1553" s="157" t="s">
        <v>5901</v>
      </c>
    </row>
    <row r="1554" spans="1:11" ht="65.25" customHeight="1">
      <c r="A1554" s="152">
        <v>1553</v>
      </c>
      <c r="B1554" s="153">
        <v>45468</v>
      </c>
      <c r="C1554" s="154" t="s">
        <v>3828</v>
      </c>
      <c r="D1554" s="154" t="s">
        <v>3214</v>
      </c>
      <c r="E1554" s="154" t="s">
        <v>6184</v>
      </c>
      <c r="F1554" s="153">
        <v>45483</v>
      </c>
      <c r="G1554" s="153">
        <v>45474</v>
      </c>
      <c r="H1554" s="155">
        <v>25000</v>
      </c>
      <c r="I1554" s="155">
        <v>50000</v>
      </c>
      <c r="J1554" s="154" t="s">
        <v>5910</v>
      </c>
      <c r="K1554" s="154" t="s">
        <v>5901</v>
      </c>
    </row>
    <row r="1555" spans="1:11" ht="65.25" customHeight="1">
      <c r="A1555" s="152">
        <v>1554</v>
      </c>
      <c r="B1555" s="156">
        <v>45468</v>
      </c>
      <c r="C1555" s="157" t="s">
        <v>3562</v>
      </c>
      <c r="D1555" s="157" t="s">
        <v>3608</v>
      </c>
      <c r="E1555" s="157" t="s">
        <v>6405</v>
      </c>
      <c r="F1555" s="156">
        <v>45484</v>
      </c>
      <c r="G1555" s="156">
        <v>45505</v>
      </c>
      <c r="H1555" s="158">
        <v>120000</v>
      </c>
      <c r="I1555" s="158">
        <v>120000</v>
      </c>
      <c r="J1555" s="157" t="s">
        <v>5910</v>
      </c>
      <c r="K1555" s="157" t="s">
        <v>5901</v>
      </c>
    </row>
    <row r="1556" spans="1:11" ht="65.25" customHeight="1">
      <c r="A1556" s="152">
        <v>1555</v>
      </c>
      <c r="B1556" s="153">
        <v>45468</v>
      </c>
      <c r="C1556" s="154" t="s">
        <v>3562</v>
      </c>
      <c r="D1556" s="154" t="s">
        <v>123</v>
      </c>
      <c r="E1556" s="154" t="s">
        <v>124</v>
      </c>
      <c r="F1556" s="153">
        <v>45484</v>
      </c>
      <c r="G1556" s="153">
        <v>45505</v>
      </c>
      <c r="H1556" s="155">
        <v>1500000</v>
      </c>
      <c r="I1556" s="155">
        <v>1500000</v>
      </c>
      <c r="J1556" s="154" t="s">
        <v>5910</v>
      </c>
      <c r="K1556" s="154" t="s">
        <v>5901</v>
      </c>
    </row>
    <row r="1557" spans="1:11" ht="65.25" customHeight="1">
      <c r="A1557" s="152">
        <v>1556</v>
      </c>
      <c r="B1557" s="156">
        <v>45468</v>
      </c>
      <c r="C1557" s="157" t="s">
        <v>3562</v>
      </c>
      <c r="D1557" s="157" t="s">
        <v>5119</v>
      </c>
      <c r="E1557" s="157" t="s">
        <v>159</v>
      </c>
      <c r="F1557" s="156">
        <v>45484</v>
      </c>
      <c r="G1557" s="156">
        <v>45505</v>
      </c>
      <c r="H1557" s="158">
        <v>130000</v>
      </c>
      <c r="I1557" s="158">
        <v>130000</v>
      </c>
      <c r="J1557" s="157" t="s">
        <v>5910</v>
      </c>
      <c r="K1557" s="157" t="s">
        <v>5901</v>
      </c>
    </row>
    <row r="1558" spans="1:11" ht="65.25" customHeight="1">
      <c r="A1558" s="152">
        <v>1557</v>
      </c>
      <c r="B1558" s="153">
        <v>45468</v>
      </c>
      <c r="C1558" s="154" t="s">
        <v>3562</v>
      </c>
      <c r="D1558" s="154" t="s">
        <v>76</v>
      </c>
      <c r="E1558" s="154" t="s">
        <v>344</v>
      </c>
      <c r="F1558" s="153">
        <v>45484</v>
      </c>
      <c r="G1558" s="153">
        <v>45505</v>
      </c>
      <c r="H1558" s="155">
        <v>146000</v>
      </c>
      <c r="I1558" s="155">
        <v>146000</v>
      </c>
      <c r="J1558" s="154" t="s">
        <v>5910</v>
      </c>
      <c r="K1558" s="154" t="s">
        <v>5901</v>
      </c>
    </row>
    <row r="1559" spans="1:11" ht="65.25" customHeight="1">
      <c r="A1559" s="152">
        <v>1558</v>
      </c>
      <c r="B1559" s="156">
        <v>45468</v>
      </c>
      <c r="C1559" s="157" t="s">
        <v>3562</v>
      </c>
      <c r="D1559" s="157" t="s">
        <v>644</v>
      </c>
      <c r="E1559" s="157" t="s">
        <v>5378</v>
      </c>
      <c r="F1559" s="156">
        <v>45484</v>
      </c>
      <c r="G1559" s="156">
        <v>45505</v>
      </c>
      <c r="H1559" s="158">
        <v>95000</v>
      </c>
      <c r="I1559" s="158">
        <v>95000</v>
      </c>
      <c r="J1559" s="157" t="s">
        <v>5910</v>
      </c>
      <c r="K1559" s="157" t="s">
        <v>5901</v>
      </c>
    </row>
    <row r="1560" spans="1:11" ht="65.25" customHeight="1">
      <c r="A1560" s="152">
        <v>1559</v>
      </c>
      <c r="B1560" s="153">
        <v>45468</v>
      </c>
      <c r="C1560" s="154" t="s">
        <v>3562</v>
      </c>
      <c r="D1560" s="154" t="s">
        <v>35</v>
      </c>
      <c r="E1560" s="154" t="s">
        <v>159</v>
      </c>
      <c r="F1560" s="153">
        <v>45484</v>
      </c>
      <c r="G1560" s="153">
        <v>45505</v>
      </c>
      <c r="H1560" s="155">
        <v>155000</v>
      </c>
      <c r="I1560" s="155">
        <v>155000</v>
      </c>
      <c r="J1560" s="154" t="s">
        <v>5910</v>
      </c>
      <c r="K1560" s="154" t="s">
        <v>5901</v>
      </c>
    </row>
    <row r="1561" spans="1:11" ht="65.25" customHeight="1">
      <c r="A1561" s="152">
        <v>1560</v>
      </c>
      <c r="B1561" s="156">
        <v>45468</v>
      </c>
      <c r="C1561" s="157" t="s">
        <v>3562</v>
      </c>
      <c r="D1561" s="157" t="s">
        <v>1707</v>
      </c>
      <c r="E1561" s="157" t="s">
        <v>124</v>
      </c>
      <c r="F1561" s="156">
        <v>45484</v>
      </c>
      <c r="G1561" s="156">
        <v>45505</v>
      </c>
      <c r="H1561" s="158">
        <v>145000</v>
      </c>
      <c r="I1561" s="158">
        <v>145000</v>
      </c>
      <c r="J1561" s="157" t="s">
        <v>5910</v>
      </c>
      <c r="K1561" s="157" t="s">
        <v>5901</v>
      </c>
    </row>
    <row r="1562" spans="1:11" ht="65.25" customHeight="1">
      <c r="A1562" s="152">
        <v>1561</v>
      </c>
      <c r="B1562" s="153">
        <v>45468</v>
      </c>
      <c r="C1562" s="154" t="s">
        <v>3562</v>
      </c>
      <c r="D1562" s="154" t="s">
        <v>55</v>
      </c>
      <c r="E1562" s="154" t="s">
        <v>159</v>
      </c>
      <c r="F1562" s="153">
        <v>45484</v>
      </c>
      <c r="G1562" s="153">
        <v>45505</v>
      </c>
      <c r="H1562" s="155">
        <v>90000</v>
      </c>
      <c r="I1562" s="155">
        <v>90000</v>
      </c>
      <c r="J1562" s="154" t="s">
        <v>5910</v>
      </c>
      <c r="K1562" s="154" t="s">
        <v>5901</v>
      </c>
    </row>
    <row r="1563" spans="1:11" ht="65.25" customHeight="1">
      <c r="A1563" s="152">
        <v>1562</v>
      </c>
      <c r="B1563" s="156">
        <v>45468</v>
      </c>
      <c r="C1563" s="157" t="s">
        <v>3562</v>
      </c>
      <c r="D1563" s="157" t="s">
        <v>351</v>
      </c>
      <c r="E1563" s="157" t="s">
        <v>198</v>
      </c>
      <c r="F1563" s="156">
        <v>45484</v>
      </c>
      <c r="G1563" s="156">
        <v>45505</v>
      </c>
      <c r="H1563" s="158">
        <v>85000</v>
      </c>
      <c r="I1563" s="158">
        <v>85000</v>
      </c>
      <c r="J1563" s="157" t="s">
        <v>5910</v>
      </c>
      <c r="K1563" s="157" t="s">
        <v>5901</v>
      </c>
    </row>
    <row r="1564" spans="1:11" ht="65.25" customHeight="1">
      <c r="A1564" s="152">
        <v>1563</v>
      </c>
      <c r="B1564" s="153">
        <v>45468</v>
      </c>
      <c r="C1564" s="154" t="s">
        <v>3562</v>
      </c>
      <c r="D1564" s="154" t="s">
        <v>6317</v>
      </c>
      <c r="E1564" s="154" t="s">
        <v>5043</v>
      </c>
      <c r="F1564" s="153">
        <v>45484</v>
      </c>
      <c r="G1564" s="153">
        <v>45505</v>
      </c>
      <c r="H1564" s="155">
        <v>300000</v>
      </c>
      <c r="I1564" s="155">
        <v>300000</v>
      </c>
      <c r="J1564" s="154" t="s">
        <v>5910</v>
      </c>
      <c r="K1564" s="154" t="s">
        <v>5901</v>
      </c>
    </row>
    <row r="1565" spans="1:11" ht="65.25" customHeight="1">
      <c r="A1565" s="152">
        <v>1564</v>
      </c>
      <c r="B1565" s="156">
        <v>45468</v>
      </c>
      <c r="C1565" s="157" t="s">
        <v>3562</v>
      </c>
      <c r="D1565" s="157" t="s">
        <v>606</v>
      </c>
      <c r="E1565" s="157" t="s">
        <v>990</v>
      </c>
      <c r="F1565" s="156">
        <v>45484</v>
      </c>
      <c r="G1565" s="156">
        <v>45505</v>
      </c>
      <c r="H1565" s="158">
        <v>80000</v>
      </c>
      <c r="I1565" s="158">
        <v>80000</v>
      </c>
      <c r="J1565" s="157" t="s">
        <v>5910</v>
      </c>
      <c r="K1565" s="157" t="s">
        <v>5901</v>
      </c>
    </row>
    <row r="1566" spans="1:11" ht="65.25" customHeight="1">
      <c r="A1566" s="152">
        <v>1565</v>
      </c>
      <c r="B1566" s="153">
        <v>45468</v>
      </c>
      <c r="C1566" s="154" t="s">
        <v>3562</v>
      </c>
      <c r="D1566" s="154" t="s">
        <v>5383</v>
      </c>
      <c r="E1566" s="154" t="s">
        <v>198</v>
      </c>
      <c r="F1566" s="153">
        <v>45484</v>
      </c>
      <c r="G1566" s="153">
        <v>45505</v>
      </c>
      <c r="H1566" s="155">
        <v>90000</v>
      </c>
      <c r="I1566" s="155">
        <v>90000</v>
      </c>
      <c r="J1566" s="154" t="s">
        <v>5910</v>
      </c>
      <c r="K1566" s="154" t="s">
        <v>5901</v>
      </c>
    </row>
    <row r="1567" spans="1:11" ht="65.25" customHeight="1">
      <c r="A1567" s="152">
        <v>1566</v>
      </c>
      <c r="B1567" s="156">
        <v>45468</v>
      </c>
      <c r="C1567" s="157" t="s">
        <v>3562</v>
      </c>
      <c r="D1567" s="157" t="s">
        <v>2554</v>
      </c>
      <c r="E1567" s="157" t="s">
        <v>5384</v>
      </c>
      <c r="F1567" s="156">
        <v>45484</v>
      </c>
      <c r="G1567" s="156">
        <v>45505</v>
      </c>
      <c r="H1567" s="158">
        <v>37000</v>
      </c>
      <c r="I1567" s="158">
        <v>37000</v>
      </c>
      <c r="J1567" s="157" t="s">
        <v>5910</v>
      </c>
      <c r="K1567" s="157" t="s">
        <v>5901</v>
      </c>
    </row>
    <row r="1568" spans="1:11" ht="65.25" customHeight="1">
      <c r="A1568" s="152">
        <v>1567</v>
      </c>
      <c r="B1568" s="153">
        <v>45468</v>
      </c>
      <c r="C1568" s="154" t="s">
        <v>3562</v>
      </c>
      <c r="D1568" s="154" t="s">
        <v>6174</v>
      </c>
      <c r="E1568" s="154" t="s">
        <v>4209</v>
      </c>
      <c r="F1568" s="153">
        <v>45484</v>
      </c>
      <c r="G1568" s="153">
        <v>45566</v>
      </c>
      <c r="H1568" s="155">
        <v>55000</v>
      </c>
      <c r="I1568" s="155">
        <v>55000</v>
      </c>
      <c r="J1568" s="154" t="s">
        <v>5910</v>
      </c>
      <c r="K1568" s="154" t="s">
        <v>5901</v>
      </c>
    </row>
    <row r="1569" spans="1:11" ht="65.25" customHeight="1">
      <c r="A1569" s="152">
        <v>1568</v>
      </c>
      <c r="B1569" s="156">
        <v>45468</v>
      </c>
      <c r="C1569" s="157" t="s">
        <v>3562</v>
      </c>
      <c r="D1569" s="157" t="s">
        <v>1329</v>
      </c>
      <c r="E1569" s="157" t="s">
        <v>7438</v>
      </c>
      <c r="F1569" s="156">
        <v>45484</v>
      </c>
      <c r="G1569" s="156">
        <v>45505</v>
      </c>
      <c r="H1569" s="158">
        <v>25000</v>
      </c>
      <c r="I1569" s="158">
        <v>25000</v>
      </c>
      <c r="J1569" s="157" t="s">
        <v>5910</v>
      </c>
      <c r="K1569" s="157" t="s">
        <v>5901</v>
      </c>
    </row>
    <row r="1570" spans="1:11" ht="65.25" customHeight="1">
      <c r="A1570" s="152">
        <v>1569</v>
      </c>
      <c r="B1570" s="153">
        <v>45468</v>
      </c>
      <c r="C1570" s="154" t="s">
        <v>3562</v>
      </c>
      <c r="D1570" s="154" t="s">
        <v>5370</v>
      </c>
      <c r="E1570" s="154" t="s">
        <v>4981</v>
      </c>
      <c r="F1570" s="153">
        <v>45484</v>
      </c>
      <c r="G1570" s="153">
        <v>45566</v>
      </c>
      <c r="H1570" s="155">
        <v>30000</v>
      </c>
      <c r="I1570" s="155">
        <v>30000</v>
      </c>
      <c r="J1570" s="154" t="s">
        <v>5910</v>
      </c>
      <c r="K1570" s="154" t="s">
        <v>5901</v>
      </c>
    </row>
    <row r="1571" spans="1:11" ht="65.25" customHeight="1">
      <c r="A1571" s="152">
        <v>1570</v>
      </c>
      <c r="B1571" s="156">
        <v>45468</v>
      </c>
      <c r="C1571" s="157" t="s">
        <v>1276</v>
      </c>
      <c r="D1571" s="157" t="s">
        <v>7439</v>
      </c>
      <c r="E1571" s="157" t="s">
        <v>4629</v>
      </c>
      <c r="F1571" s="156">
        <v>45484</v>
      </c>
      <c r="G1571" s="156">
        <v>45488</v>
      </c>
      <c r="H1571" s="158">
        <v>29000</v>
      </c>
      <c r="I1571" s="158">
        <v>35000</v>
      </c>
      <c r="J1571" s="157" t="s">
        <v>5902</v>
      </c>
      <c r="K1571" s="157" t="s">
        <v>5901</v>
      </c>
    </row>
    <row r="1572" spans="1:11" ht="65.25" customHeight="1">
      <c r="A1572" s="152">
        <v>1571</v>
      </c>
      <c r="B1572" s="153">
        <v>45468</v>
      </c>
      <c r="C1572" s="154" t="s">
        <v>1276</v>
      </c>
      <c r="D1572" s="154" t="s">
        <v>6201</v>
      </c>
      <c r="E1572" s="154" t="s">
        <v>815</v>
      </c>
      <c r="F1572" s="153">
        <v>45484</v>
      </c>
      <c r="G1572" s="153">
        <v>45488</v>
      </c>
      <c r="H1572" s="155">
        <v>40000</v>
      </c>
      <c r="I1572" s="155">
        <v>40000</v>
      </c>
      <c r="J1572" s="154" t="s">
        <v>5910</v>
      </c>
      <c r="K1572" s="154" t="s">
        <v>5901</v>
      </c>
    </row>
    <row r="1573" spans="1:11" ht="65.25" customHeight="1">
      <c r="A1573" s="152">
        <v>1572</v>
      </c>
      <c r="B1573" s="156">
        <v>45469</v>
      </c>
      <c r="C1573" s="157" t="s">
        <v>3730</v>
      </c>
      <c r="D1573" s="157" t="s">
        <v>5621</v>
      </c>
      <c r="E1573" s="157" t="s">
        <v>7440</v>
      </c>
      <c r="F1573" s="156">
        <v>45484</v>
      </c>
      <c r="G1573" s="156">
        <v>45483</v>
      </c>
      <c r="H1573" s="158">
        <v>63645</v>
      </c>
      <c r="I1573" s="158">
        <v>75000</v>
      </c>
      <c r="J1573" s="157" t="s">
        <v>4557</v>
      </c>
      <c r="K1573" s="157" t="s">
        <v>5901</v>
      </c>
    </row>
    <row r="1574" spans="1:11" ht="65.25" customHeight="1">
      <c r="A1574" s="152">
        <v>1573</v>
      </c>
      <c r="B1574" s="153">
        <v>45469</v>
      </c>
      <c r="C1574" s="154" t="s">
        <v>3730</v>
      </c>
      <c r="D1574" s="154" t="s">
        <v>7441</v>
      </c>
      <c r="E1574" s="154" t="s">
        <v>3837</v>
      </c>
      <c r="F1574" s="153">
        <v>45484</v>
      </c>
      <c r="G1574" s="153">
        <v>45483</v>
      </c>
      <c r="H1574" s="155">
        <v>28982.400000000001</v>
      </c>
      <c r="I1574" s="155">
        <v>40000</v>
      </c>
      <c r="J1574" s="154" t="s">
        <v>4557</v>
      </c>
      <c r="K1574" s="154" t="s">
        <v>5901</v>
      </c>
    </row>
    <row r="1575" spans="1:11" ht="65.25" customHeight="1">
      <c r="A1575" s="152">
        <v>1574</v>
      </c>
      <c r="B1575" s="156">
        <v>45469</v>
      </c>
      <c r="C1575" s="157" t="s">
        <v>4038</v>
      </c>
      <c r="D1575" s="157" t="s">
        <v>154</v>
      </c>
      <c r="E1575" s="157" t="s">
        <v>7442</v>
      </c>
      <c r="F1575" s="156">
        <v>45484</v>
      </c>
      <c r="G1575" s="156">
        <v>45484</v>
      </c>
      <c r="H1575" s="158">
        <v>85000</v>
      </c>
      <c r="I1575" s="158">
        <v>85000</v>
      </c>
      <c r="J1575" s="157" t="s">
        <v>5906</v>
      </c>
      <c r="K1575" s="157" t="s">
        <v>5901</v>
      </c>
    </row>
    <row r="1576" spans="1:11" ht="65.25" customHeight="1">
      <c r="A1576" s="152">
        <v>1575</v>
      </c>
      <c r="B1576" s="153">
        <v>45469</v>
      </c>
      <c r="C1576" s="154" t="s">
        <v>4038</v>
      </c>
      <c r="D1576" s="154" t="s">
        <v>879</v>
      </c>
      <c r="E1576" s="154" t="s">
        <v>4144</v>
      </c>
      <c r="F1576" s="153">
        <v>45484</v>
      </c>
      <c r="G1576" s="153">
        <v>45484</v>
      </c>
      <c r="H1576" s="155">
        <v>36000</v>
      </c>
      <c r="I1576" s="155">
        <v>36000</v>
      </c>
      <c r="J1576" s="154" t="s">
        <v>5910</v>
      </c>
      <c r="K1576" s="154" t="s">
        <v>5901</v>
      </c>
    </row>
    <row r="1577" spans="1:11" ht="65.25" customHeight="1">
      <c r="A1577" s="152">
        <v>1576</v>
      </c>
      <c r="B1577" s="156">
        <v>45469</v>
      </c>
      <c r="C1577" s="157" t="s">
        <v>4178</v>
      </c>
      <c r="D1577" s="157" t="s">
        <v>5119</v>
      </c>
      <c r="E1577" s="157" t="s">
        <v>931</v>
      </c>
      <c r="F1577" s="156">
        <v>45485</v>
      </c>
      <c r="G1577" s="156">
        <v>45474</v>
      </c>
      <c r="H1577" s="158">
        <v>75000</v>
      </c>
      <c r="I1577" s="158">
        <v>350000</v>
      </c>
      <c r="J1577" s="157" t="s">
        <v>5902</v>
      </c>
      <c r="K1577" s="157" t="s">
        <v>5901</v>
      </c>
    </row>
    <row r="1578" spans="1:11" ht="65.25" customHeight="1">
      <c r="A1578" s="152">
        <v>1577</v>
      </c>
      <c r="B1578" s="153">
        <v>45469</v>
      </c>
      <c r="C1578" s="154" t="s">
        <v>4178</v>
      </c>
      <c r="D1578" s="154" t="s">
        <v>7443</v>
      </c>
      <c r="E1578" s="154" t="s">
        <v>7444</v>
      </c>
      <c r="F1578" s="153">
        <v>45485</v>
      </c>
      <c r="G1578" s="153">
        <v>45474</v>
      </c>
      <c r="H1578" s="155">
        <v>25000</v>
      </c>
      <c r="I1578" s="155">
        <v>65000</v>
      </c>
      <c r="J1578" s="154" t="s">
        <v>5902</v>
      </c>
      <c r="K1578" s="154" t="s">
        <v>5901</v>
      </c>
    </row>
    <row r="1579" spans="1:11" ht="65.25" customHeight="1">
      <c r="A1579" s="152">
        <v>1578</v>
      </c>
      <c r="B1579" s="156">
        <v>45469</v>
      </c>
      <c r="C1579" s="157" t="s">
        <v>4178</v>
      </c>
      <c r="D1579" s="157" t="s">
        <v>5705</v>
      </c>
      <c r="E1579" s="157" t="s">
        <v>6418</v>
      </c>
      <c r="F1579" s="156">
        <v>45485</v>
      </c>
      <c r="G1579" s="156">
        <v>45474</v>
      </c>
      <c r="H1579" s="158">
        <v>50000</v>
      </c>
      <c r="I1579" s="158">
        <v>110000</v>
      </c>
      <c r="J1579" s="157" t="s">
        <v>5902</v>
      </c>
      <c r="K1579" s="157" t="s">
        <v>5901</v>
      </c>
    </row>
    <row r="1580" spans="1:11" ht="65.25" customHeight="1">
      <c r="A1580" s="152">
        <v>1579</v>
      </c>
      <c r="B1580" s="153">
        <v>45469</v>
      </c>
      <c r="C1580" s="154" t="s">
        <v>4178</v>
      </c>
      <c r="D1580" s="154" t="s">
        <v>1287</v>
      </c>
      <c r="E1580" s="154" t="s">
        <v>4231</v>
      </c>
      <c r="F1580" s="153">
        <v>45485</v>
      </c>
      <c r="G1580" s="153">
        <v>45474</v>
      </c>
      <c r="H1580" s="155">
        <v>80000</v>
      </c>
      <c r="I1580" s="155">
        <v>150000</v>
      </c>
      <c r="J1580" s="154" t="s">
        <v>5910</v>
      </c>
      <c r="K1580" s="154" t="s">
        <v>5901</v>
      </c>
    </row>
    <row r="1581" spans="1:11" ht="65.25" customHeight="1">
      <c r="A1581" s="152">
        <v>1580</v>
      </c>
      <c r="B1581" s="156">
        <v>45469</v>
      </c>
      <c r="C1581" s="157" t="s">
        <v>4178</v>
      </c>
      <c r="D1581" s="157" t="s">
        <v>2949</v>
      </c>
      <c r="E1581" s="157" t="s">
        <v>7445</v>
      </c>
      <c r="F1581" s="156">
        <v>45485</v>
      </c>
      <c r="G1581" s="156">
        <v>45474</v>
      </c>
      <c r="H1581" s="158">
        <v>70000</v>
      </c>
      <c r="I1581" s="158">
        <v>90000</v>
      </c>
      <c r="J1581" s="157" t="s">
        <v>5910</v>
      </c>
      <c r="K1581" s="157" t="s">
        <v>5901</v>
      </c>
    </row>
    <row r="1582" spans="1:11" ht="65.25" customHeight="1">
      <c r="A1582" s="152">
        <v>1581</v>
      </c>
      <c r="B1582" s="153">
        <v>45469</v>
      </c>
      <c r="C1582" s="154" t="s">
        <v>4178</v>
      </c>
      <c r="D1582" s="154" t="s">
        <v>2949</v>
      </c>
      <c r="E1582" s="154" t="s">
        <v>6075</v>
      </c>
      <c r="F1582" s="153">
        <v>45485</v>
      </c>
      <c r="G1582" s="153">
        <v>45474</v>
      </c>
      <c r="H1582" s="155">
        <v>40000</v>
      </c>
      <c r="I1582" s="155">
        <v>60000</v>
      </c>
      <c r="J1582" s="154" t="s">
        <v>5910</v>
      </c>
      <c r="K1582" s="154" t="s">
        <v>5901</v>
      </c>
    </row>
    <row r="1583" spans="1:11" ht="65.25" customHeight="1">
      <c r="A1583" s="152">
        <v>1582</v>
      </c>
      <c r="B1583" s="156">
        <v>45469</v>
      </c>
      <c r="C1583" s="157" t="s">
        <v>4178</v>
      </c>
      <c r="D1583" s="157" t="s">
        <v>35</v>
      </c>
      <c r="E1583" s="157" t="s">
        <v>6412</v>
      </c>
      <c r="F1583" s="156">
        <v>45485</v>
      </c>
      <c r="G1583" s="156">
        <v>45474</v>
      </c>
      <c r="H1583" s="158">
        <v>100000</v>
      </c>
      <c r="I1583" s="158">
        <v>300000</v>
      </c>
      <c r="J1583" s="157" t="s">
        <v>5902</v>
      </c>
      <c r="K1583" s="157" t="s">
        <v>5901</v>
      </c>
    </row>
    <row r="1584" spans="1:11" ht="65.25" customHeight="1">
      <c r="A1584" s="152">
        <v>1583</v>
      </c>
      <c r="B1584" s="153">
        <v>45469</v>
      </c>
      <c r="C1584" s="154" t="s">
        <v>4178</v>
      </c>
      <c r="D1584" s="154" t="s">
        <v>55</v>
      </c>
      <c r="E1584" s="154" t="s">
        <v>4076</v>
      </c>
      <c r="F1584" s="153">
        <v>45485</v>
      </c>
      <c r="G1584" s="153">
        <v>45474</v>
      </c>
      <c r="H1584" s="155">
        <v>25000</v>
      </c>
      <c r="I1584" s="155">
        <v>130000</v>
      </c>
      <c r="J1584" s="154" t="s">
        <v>5902</v>
      </c>
      <c r="K1584" s="154" t="s">
        <v>5901</v>
      </c>
    </row>
    <row r="1585" spans="1:11" ht="65.25" customHeight="1">
      <c r="A1585" s="152">
        <v>1584</v>
      </c>
      <c r="B1585" s="156">
        <v>45469</v>
      </c>
      <c r="C1585" s="157" t="s">
        <v>4178</v>
      </c>
      <c r="D1585" s="157" t="s">
        <v>283</v>
      </c>
      <c r="E1585" s="157" t="s">
        <v>4228</v>
      </c>
      <c r="F1585" s="156">
        <v>45485</v>
      </c>
      <c r="G1585" s="156">
        <v>45474</v>
      </c>
      <c r="H1585" s="158">
        <v>45000</v>
      </c>
      <c r="I1585" s="158">
        <v>85000</v>
      </c>
      <c r="J1585" s="157" t="s">
        <v>5910</v>
      </c>
      <c r="K1585" s="157" t="s">
        <v>5901</v>
      </c>
    </row>
    <row r="1586" spans="1:11" ht="65.25" customHeight="1">
      <c r="A1586" s="152">
        <v>1585</v>
      </c>
      <c r="B1586" s="153">
        <v>45469</v>
      </c>
      <c r="C1586" s="154" t="s">
        <v>4178</v>
      </c>
      <c r="D1586" s="154" t="s">
        <v>366</v>
      </c>
      <c r="E1586" s="154" t="s">
        <v>692</v>
      </c>
      <c r="F1586" s="153">
        <v>45485</v>
      </c>
      <c r="G1586" s="153">
        <v>45474</v>
      </c>
      <c r="H1586" s="155">
        <v>25000</v>
      </c>
      <c r="I1586" s="155">
        <v>50000</v>
      </c>
      <c r="J1586" s="154" t="s">
        <v>5902</v>
      </c>
      <c r="K1586" s="154" t="s">
        <v>5901</v>
      </c>
    </row>
    <row r="1587" spans="1:11" ht="65.25" customHeight="1">
      <c r="A1587" s="152">
        <v>1586</v>
      </c>
      <c r="B1587" s="156">
        <v>45470</v>
      </c>
      <c r="C1587" s="157" t="s">
        <v>3672</v>
      </c>
      <c r="D1587" s="157" t="s">
        <v>248</v>
      </c>
      <c r="E1587" s="157" t="s">
        <v>4384</v>
      </c>
      <c r="F1587" s="156">
        <v>45485</v>
      </c>
      <c r="G1587" s="156">
        <v>45505</v>
      </c>
      <c r="H1587" s="158">
        <v>300000</v>
      </c>
      <c r="I1587" s="158">
        <v>400000</v>
      </c>
      <c r="J1587" s="157" t="s">
        <v>5910</v>
      </c>
      <c r="K1587" s="157" t="s">
        <v>5901</v>
      </c>
    </row>
    <row r="1588" spans="1:11" ht="65.25" customHeight="1">
      <c r="A1588" s="152">
        <v>1587</v>
      </c>
      <c r="B1588" s="153">
        <v>45470</v>
      </c>
      <c r="C1588" s="154" t="s">
        <v>3798</v>
      </c>
      <c r="D1588" s="154" t="s">
        <v>7446</v>
      </c>
      <c r="E1588" s="154" t="s">
        <v>7447</v>
      </c>
      <c r="F1588" s="153">
        <v>45485</v>
      </c>
      <c r="G1588" s="153">
        <v>45476</v>
      </c>
      <c r="H1588" s="155">
        <v>785933</v>
      </c>
      <c r="I1588" s="155">
        <v>785933</v>
      </c>
      <c r="J1588" s="154" t="s">
        <v>4557</v>
      </c>
      <c r="K1588" s="154" t="s">
        <v>5901</v>
      </c>
    </row>
    <row r="1589" spans="1:11" ht="65.25" customHeight="1">
      <c r="A1589" s="152">
        <v>1588</v>
      </c>
      <c r="B1589" s="156">
        <v>45470</v>
      </c>
      <c r="C1589" s="157" t="s">
        <v>3798</v>
      </c>
      <c r="D1589" s="157" t="s">
        <v>7123</v>
      </c>
      <c r="E1589" s="157" t="s">
        <v>7448</v>
      </c>
      <c r="F1589" s="156">
        <v>45485</v>
      </c>
      <c r="G1589" s="156">
        <v>45434</v>
      </c>
      <c r="H1589" s="158">
        <v>26198.14</v>
      </c>
      <c r="I1589" s="158">
        <v>26198.14</v>
      </c>
      <c r="J1589" s="157" t="s">
        <v>5900</v>
      </c>
      <c r="K1589" s="157" t="s">
        <v>5901</v>
      </c>
    </row>
    <row r="1590" spans="1:11" ht="65.25" customHeight="1">
      <c r="A1590" s="152">
        <v>1589</v>
      </c>
      <c r="B1590" s="153">
        <v>45470</v>
      </c>
      <c r="C1590" s="154" t="s">
        <v>1812</v>
      </c>
      <c r="D1590" s="154" t="s">
        <v>97</v>
      </c>
      <c r="E1590" s="154" t="s">
        <v>6544</v>
      </c>
      <c r="F1590" s="153">
        <v>45485</v>
      </c>
      <c r="G1590" s="153">
        <v>45474</v>
      </c>
      <c r="H1590" s="155">
        <v>32440</v>
      </c>
      <c r="I1590" s="155">
        <v>33947.440000000002</v>
      </c>
      <c r="J1590" s="154" t="s">
        <v>5906</v>
      </c>
      <c r="K1590" s="154" t="s">
        <v>5901</v>
      </c>
    </row>
    <row r="1591" spans="1:11" ht="65.25" customHeight="1">
      <c r="A1591" s="152">
        <v>1590</v>
      </c>
      <c r="B1591" s="156">
        <v>45470</v>
      </c>
      <c r="C1591" s="157" t="s">
        <v>1276</v>
      </c>
      <c r="D1591" s="157" t="s">
        <v>6705</v>
      </c>
      <c r="E1591" s="157" t="s">
        <v>120</v>
      </c>
      <c r="F1591" s="156">
        <v>45485</v>
      </c>
      <c r="G1591" s="156">
        <v>45488</v>
      </c>
      <c r="H1591" s="158">
        <v>25000</v>
      </c>
      <c r="I1591" s="158">
        <v>100000</v>
      </c>
      <c r="J1591" s="157" t="s">
        <v>5910</v>
      </c>
      <c r="K1591" s="157" t="s">
        <v>5901</v>
      </c>
    </row>
    <row r="1592" spans="1:11" ht="65.25" customHeight="1">
      <c r="A1592" s="152">
        <v>1591</v>
      </c>
      <c r="B1592" s="153">
        <v>45470</v>
      </c>
      <c r="C1592" s="154" t="s">
        <v>1276</v>
      </c>
      <c r="D1592" s="154" t="s">
        <v>6504</v>
      </c>
      <c r="E1592" s="154" t="s">
        <v>4429</v>
      </c>
      <c r="F1592" s="153">
        <v>45485</v>
      </c>
      <c r="G1592" s="153">
        <v>45488</v>
      </c>
      <c r="H1592" s="155">
        <v>85000</v>
      </c>
      <c r="I1592" s="155">
        <v>90000</v>
      </c>
      <c r="J1592" s="154" t="s">
        <v>5902</v>
      </c>
      <c r="K1592" s="154" t="s">
        <v>5901</v>
      </c>
    </row>
    <row r="1593" spans="1:11" ht="65.25" customHeight="1">
      <c r="A1593" s="152">
        <v>1592</v>
      </c>
      <c r="B1593" s="156">
        <v>45471</v>
      </c>
      <c r="C1593" s="157" t="s">
        <v>3975</v>
      </c>
      <c r="D1593" s="157" t="s">
        <v>5235</v>
      </c>
      <c r="E1593" s="157" t="s">
        <v>4030</v>
      </c>
      <c r="F1593" s="156">
        <v>45488</v>
      </c>
      <c r="G1593" s="156">
        <v>45566</v>
      </c>
      <c r="H1593" s="158">
        <v>718680</v>
      </c>
      <c r="I1593" s="158">
        <v>800000</v>
      </c>
      <c r="J1593" s="157" t="s">
        <v>5910</v>
      </c>
      <c r="K1593" s="157" t="s">
        <v>5901</v>
      </c>
    </row>
    <row r="1594" spans="1:11" ht="65.25" customHeight="1">
      <c r="A1594" s="152">
        <v>1593</v>
      </c>
      <c r="B1594" s="153">
        <v>45471</v>
      </c>
      <c r="C1594" s="154" t="s">
        <v>3672</v>
      </c>
      <c r="D1594" s="154" t="s">
        <v>76</v>
      </c>
      <c r="E1594" s="154" t="s">
        <v>7449</v>
      </c>
      <c r="F1594" s="153">
        <v>45488</v>
      </c>
      <c r="G1594" s="153">
        <v>45493</v>
      </c>
      <c r="H1594" s="155">
        <v>125000</v>
      </c>
      <c r="I1594" s="155">
        <v>125000</v>
      </c>
      <c r="J1594" s="154" t="s">
        <v>5910</v>
      </c>
      <c r="K1594" s="154" t="s">
        <v>5901</v>
      </c>
    </row>
    <row r="1595" spans="1:11" ht="65.25" customHeight="1">
      <c r="A1595" s="152">
        <v>1594</v>
      </c>
      <c r="B1595" s="156">
        <v>45471</v>
      </c>
      <c r="C1595" s="157" t="s">
        <v>12</v>
      </c>
      <c r="D1595" s="157" t="s">
        <v>2152</v>
      </c>
      <c r="E1595" s="157" t="s">
        <v>661</v>
      </c>
      <c r="F1595" s="156">
        <v>45488</v>
      </c>
      <c r="G1595" s="156">
        <v>45485</v>
      </c>
      <c r="H1595" s="158">
        <v>25000</v>
      </c>
      <c r="I1595" s="158">
        <v>30000</v>
      </c>
      <c r="J1595" s="157" t="s">
        <v>5902</v>
      </c>
      <c r="K1595" s="157" t="s">
        <v>5901</v>
      </c>
    </row>
    <row r="1596" spans="1:11" ht="65.25" customHeight="1">
      <c r="A1596" s="152">
        <v>1595</v>
      </c>
      <c r="B1596" s="153">
        <v>45471</v>
      </c>
      <c r="C1596" s="154" t="s">
        <v>1774</v>
      </c>
      <c r="D1596" s="154" t="s">
        <v>1433</v>
      </c>
      <c r="E1596" s="154" t="s">
        <v>7450</v>
      </c>
      <c r="F1596" s="153">
        <v>45488</v>
      </c>
      <c r="G1596" s="153">
        <v>45474</v>
      </c>
      <c r="H1596" s="155">
        <v>25000</v>
      </c>
      <c r="I1596" s="155">
        <v>210000</v>
      </c>
      <c r="J1596" s="154" t="s">
        <v>5904</v>
      </c>
      <c r="K1596" s="154" t="s">
        <v>5901</v>
      </c>
    </row>
    <row r="1597" spans="1:11" ht="65.25" customHeight="1">
      <c r="A1597" s="152">
        <v>1596</v>
      </c>
      <c r="B1597" s="156">
        <v>45471</v>
      </c>
      <c r="C1597" s="157" t="s">
        <v>3562</v>
      </c>
      <c r="D1597" s="157" t="s">
        <v>6174</v>
      </c>
      <c r="E1597" s="157" t="s">
        <v>4209</v>
      </c>
      <c r="F1597" s="156">
        <v>45488</v>
      </c>
      <c r="G1597" s="156">
        <v>45200</v>
      </c>
      <c r="H1597" s="158">
        <v>30000</v>
      </c>
      <c r="I1597" s="158">
        <v>30000</v>
      </c>
      <c r="J1597" s="157" t="s">
        <v>5910</v>
      </c>
      <c r="K1597" s="157" t="s">
        <v>5901</v>
      </c>
    </row>
    <row r="1598" spans="1:11" ht="65.25" customHeight="1">
      <c r="A1598" s="152">
        <v>1597</v>
      </c>
      <c r="B1598" s="153">
        <v>45471</v>
      </c>
      <c r="C1598" s="154" t="s">
        <v>3562</v>
      </c>
      <c r="D1598" s="154" t="s">
        <v>600</v>
      </c>
      <c r="E1598" s="154" t="s">
        <v>7451</v>
      </c>
      <c r="F1598" s="153">
        <v>45488</v>
      </c>
      <c r="G1598" s="153">
        <v>45121</v>
      </c>
      <c r="H1598" s="155">
        <v>28000</v>
      </c>
      <c r="I1598" s="155">
        <v>28000</v>
      </c>
      <c r="J1598" s="154" t="s">
        <v>5902</v>
      </c>
      <c r="K1598" s="154" t="s">
        <v>5901</v>
      </c>
    </row>
    <row r="1599" spans="1:11" ht="65.25" customHeight="1">
      <c r="A1599" s="152">
        <v>1598</v>
      </c>
      <c r="B1599" s="156">
        <v>45471</v>
      </c>
      <c r="C1599" s="157" t="s">
        <v>2542</v>
      </c>
      <c r="D1599" s="157" t="s">
        <v>62</v>
      </c>
      <c r="E1599" s="157" t="s">
        <v>78</v>
      </c>
      <c r="F1599" s="156">
        <v>45488</v>
      </c>
      <c r="G1599" s="156">
        <v>45505</v>
      </c>
      <c r="H1599" s="158">
        <v>600000</v>
      </c>
      <c r="I1599" s="158">
        <v>700000</v>
      </c>
      <c r="J1599" s="157" t="s">
        <v>5917</v>
      </c>
      <c r="K1599" s="157" t="s">
        <v>5901</v>
      </c>
    </row>
    <row r="1600" spans="1:11" ht="65.25" customHeight="1">
      <c r="A1600" s="152">
        <v>1599</v>
      </c>
      <c r="B1600" s="153">
        <v>45471</v>
      </c>
      <c r="C1600" s="154" t="s">
        <v>79</v>
      </c>
      <c r="D1600" s="154" t="s">
        <v>514</v>
      </c>
      <c r="E1600" s="154" t="s">
        <v>6044</v>
      </c>
      <c r="F1600" s="153">
        <v>45488</v>
      </c>
      <c r="G1600" s="153">
        <v>45153</v>
      </c>
      <c r="H1600" s="155">
        <v>25000</v>
      </c>
      <c r="I1600" s="155">
        <v>80000</v>
      </c>
      <c r="J1600" s="154" t="s">
        <v>5900</v>
      </c>
      <c r="K1600" s="154" t="s">
        <v>5901</v>
      </c>
    </row>
    <row r="1601" spans="1:11" ht="65.25" customHeight="1">
      <c r="A1601" s="152">
        <v>1600</v>
      </c>
      <c r="B1601" s="156">
        <v>45471</v>
      </c>
      <c r="C1601" s="157" t="s">
        <v>79</v>
      </c>
      <c r="D1601" s="157" t="s">
        <v>1508</v>
      </c>
      <c r="E1601" s="157" t="s">
        <v>7452</v>
      </c>
      <c r="F1601" s="156">
        <v>45488</v>
      </c>
      <c r="G1601" s="156">
        <v>45061</v>
      </c>
      <c r="H1601" s="158">
        <v>25000</v>
      </c>
      <c r="I1601" s="158">
        <v>80000</v>
      </c>
      <c r="J1601" s="157" t="s">
        <v>5900</v>
      </c>
      <c r="K1601" s="157" t="s">
        <v>5901</v>
      </c>
    </row>
    <row r="1602" spans="1:11" ht="65.25" customHeight="1">
      <c r="A1602" s="152">
        <v>1601</v>
      </c>
      <c r="B1602" s="153">
        <v>45471</v>
      </c>
      <c r="C1602" s="154" t="s">
        <v>79</v>
      </c>
      <c r="D1602" s="154" t="s">
        <v>6701</v>
      </c>
      <c r="E1602" s="154" t="s">
        <v>439</v>
      </c>
      <c r="F1602" s="153">
        <v>45488</v>
      </c>
      <c r="G1602" s="153">
        <v>45108</v>
      </c>
      <c r="H1602" s="155">
        <v>25000</v>
      </c>
      <c r="I1602" s="155">
        <v>80000</v>
      </c>
      <c r="J1602" s="154" t="s">
        <v>5909</v>
      </c>
      <c r="K1602" s="154" t="s">
        <v>5901</v>
      </c>
    </row>
    <row r="1603" spans="1:11" ht="65.25" customHeight="1">
      <c r="A1603" s="152">
        <v>1602</v>
      </c>
      <c r="B1603" s="156">
        <v>45471</v>
      </c>
      <c r="C1603" s="157" t="s">
        <v>79</v>
      </c>
      <c r="D1603" s="157" t="s">
        <v>7396</v>
      </c>
      <c r="E1603" s="157" t="s">
        <v>439</v>
      </c>
      <c r="F1603" s="156">
        <v>45488</v>
      </c>
      <c r="G1603" s="156">
        <v>45005</v>
      </c>
      <c r="H1603" s="158">
        <v>25000</v>
      </c>
      <c r="I1603" s="158">
        <v>50000</v>
      </c>
      <c r="J1603" s="157" t="s">
        <v>5900</v>
      </c>
      <c r="K1603" s="157" t="s">
        <v>5901</v>
      </c>
    </row>
    <row r="1604" spans="1:11" ht="65.25" customHeight="1">
      <c r="A1604" s="152">
        <v>1603</v>
      </c>
      <c r="B1604" s="153">
        <v>45471</v>
      </c>
      <c r="C1604" s="154" t="s">
        <v>79</v>
      </c>
      <c r="D1604" s="154" t="s">
        <v>6969</v>
      </c>
      <c r="E1604" s="154" t="s">
        <v>2650</v>
      </c>
      <c r="F1604" s="153">
        <v>45488</v>
      </c>
      <c r="G1604" s="153">
        <v>45271</v>
      </c>
      <c r="H1604" s="155">
        <v>25000</v>
      </c>
      <c r="I1604" s="155">
        <v>60000</v>
      </c>
      <c r="J1604" s="154" t="s">
        <v>5900</v>
      </c>
      <c r="K1604" s="154" t="s">
        <v>5901</v>
      </c>
    </row>
    <row r="1605" spans="1:11" ht="65.25" customHeight="1">
      <c r="A1605" s="152">
        <v>1604</v>
      </c>
      <c r="B1605" s="156">
        <v>45471</v>
      </c>
      <c r="C1605" s="157" t="s">
        <v>79</v>
      </c>
      <c r="D1605" s="157" t="s">
        <v>823</v>
      </c>
      <c r="E1605" s="157" t="s">
        <v>306</v>
      </c>
      <c r="F1605" s="156">
        <v>45488</v>
      </c>
      <c r="G1605" s="156">
        <v>45108</v>
      </c>
      <c r="H1605" s="158">
        <v>25000</v>
      </c>
      <c r="I1605" s="158">
        <v>40000</v>
      </c>
      <c r="J1605" s="157" t="s">
        <v>5900</v>
      </c>
      <c r="K1605" s="157" t="s">
        <v>5901</v>
      </c>
    </row>
    <row r="1606" spans="1:11" ht="65.25" customHeight="1">
      <c r="A1606" s="152">
        <v>1605</v>
      </c>
      <c r="B1606" s="153">
        <v>45471</v>
      </c>
      <c r="C1606" s="154" t="s">
        <v>79</v>
      </c>
      <c r="D1606" s="154" t="s">
        <v>6697</v>
      </c>
      <c r="E1606" s="154" t="s">
        <v>6698</v>
      </c>
      <c r="F1606" s="153">
        <v>45488</v>
      </c>
      <c r="G1606" s="153">
        <v>44960</v>
      </c>
      <c r="H1606" s="155">
        <v>25000</v>
      </c>
      <c r="I1606" s="155">
        <v>50000</v>
      </c>
      <c r="J1606" s="154" t="s">
        <v>5900</v>
      </c>
      <c r="K1606" s="154" t="s">
        <v>5901</v>
      </c>
    </row>
    <row r="1607" spans="1:11" ht="65.25" customHeight="1">
      <c r="A1607" s="152">
        <v>1606</v>
      </c>
      <c r="B1607" s="156">
        <v>45471</v>
      </c>
      <c r="C1607" s="157" t="s">
        <v>79</v>
      </c>
      <c r="D1607" s="157" t="s">
        <v>6292</v>
      </c>
      <c r="E1607" s="157" t="s">
        <v>7453</v>
      </c>
      <c r="F1607" s="156">
        <v>45488</v>
      </c>
      <c r="G1607" s="156">
        <v>45108</v>
      </c>
      <c r="H1607" s="158">
        <v>25000</v>
      </c>
      <c r="I1607" s="158">
        <v>80000</v>
      </c>
      <c r="J1607" s="157" t="s">
        <v>5900</v>
      </c>
      <c r="K1607" s="157" t="s">
        <v>5901</v>
      </c>
    </row>
    <row r="1608" spans="1:11" ht="65.25" customHeight="1">
      <c r="A1608" s="152">
        <v>1607</v>
      </c>
      <c r="B1608" s="153">
        <v>45471</v>
      </c>
      <c r="C1608" s="154" t="s">
        <v>4268</v>
      </c>
      <c r="D1608" s="154" t="s">
        <v>76</v>
      </c>
      <c r="E1608" s="154" t="s">
        <v>7454</v>
      </c>
      <c r="F1608" s="153">
        <v>45488</v>
      </c>
      <c r="G1608" s="153">
        <v>45474</v>
      </c>
      <c r="H1608" s="155">
        <v>162000</v>
      </c>
      <c r="I1608" s="155">
        <v>18000</v>
      </c>
      <c r="J1608" s="154" t="s">
        <v>5910</v>
      </c>
      <c r="K1608" s="154" t="s">
        <v>5901</v>
      </c>
    </row>
    <row r="1609" spans="1:11" ht="65.25" customHeight="1">
      <c r="A1609" s="152">
        <v>1608</v>
      </c>
      <c r="B1609" s="156">
        <v>45471</v>
      </c>
      <c r="C1609" s="157" t="s">
        <v>4268</v>
      </c>
      <c r="D1609" s="157" t="s">
        <v>76</v>
      </c>
      <c r="E1609" s="157" t="s">
        <v>7455</v>
      </c>
      <c r="F1609" s="156">
        <v>45488</v>
      </c>
      <c r="G1609" s="156">
        <v>45475</v>
      </c>
      <c r="H1609" s="158">
        <v>65500</v>
      </c>
      <c r="I1609" s="158">
        <v>70000</v>
      </c>
      <c r="J1609" s="157" t="s">
        <v>5910</v>
      </c>
      <c r="K1609" s="157" t="s">
        <v>5901</v>
      </c>
    </row>
    <row r="1610" spans="1:11" ht="65.25" customHeight="1">
      <c r="A1610" s="152">
        <v>1609</v>
      </c>
      <c r="B1610" s="153">
        <v>45471</v>
      </c>
      <c r="C1610" s="154" t="s">
        <v>1812</v>
      </c>
      <c r="D1610" s="154" t="s">
        <v>221</v>
      </c>
      <c r="E1610" s="154" t="s">
        <v>527</v>
      </c>
      <c r="F1610" s="153">
        <v>45488</v>
      </c>
      <c r="G1610" s="153">
        <v>45474</v>
      </c>
      <c r="H1610" s="155">
        <v>154632</v>
      </c>
      <c r="I1610" s="155">
        <v>600937</v>
      </c>
      <c r="J1610" s="154" t="s">
        <v>5910</v>
      </c>
      <c r="K1610" s="154" t="s">
        <v>5901</v>
      </c>
    </row>
    <row r="1611" spans="1:11" ht="65.25" customHeight="1">
      <c r="A1611" s="152">
        <v>1610</v>
      </c>
      <c r="B1611" s="156">
        <v>45472</v>
      </c>
      <c r="C1611" s="157" t="s">
        <v>3562</v>
      </c>
      <c r="D1611" s="157" t="s">
        <v>1852</v>
      </c>
      <c r="E1611" s="157" t="s">
        <v>7456</v>
      </c>
      <c r="F1611" s="156">
        <v>45488</v>
      </c>
      <c r="G1611" s="156">
        <v>45505</v>
      </c>
      <c r="H1611" s="158">
        <v>110000</v>
      </c>
      <c r="I1611" s="158">
        <v>110000</v>
      </c>
      <c r="J1611" s="157" t="s">
        <v>5910</v>
      </c>
      <c r="K1611" s="157" t="s">
        <v>5901</v>
      </c>
    </row>
    <row r="1612" spans="1:11" ht="65.25" customHeight="1">
      <c r="A1612" s="152">
        <v>1611</v>
      </c>
      <c r="B1612" s="153">
        <v>45472</v>
      </c>
      <c r="C1612" s="154" t="s">
        <v>3562</v>
      </c>
      <c r="D1612" s="154" t="s">
        <v>1831</v>
      </c>
      <c r="E1612" s="154" t="s">
        <v>7457</v>
      </c>
      <c r="F1612" s="153">
        <v>45488</v>
      </c>
      <c r="G1612" s="153">
        <v>45505</v>
      </c>
      <c r="H1612" s="155">
        <v>90000</v>
      </c>
      <c r="I1612" s="155">
        <v>90000</v>
      </c>
      <c r="J1612" s="154" t="s">
        <v>5910</v>
      </c>
      <c r="K1612" s="154" t="s">
        <v>5901</v>
      </c>
    </row>
    <row r="1613" spans="1:11" ht="65.25" customHeight="1">
      <c r="A1613" s="152">
        <v>1612</v>
      </c>
      <c r="B1613" s="156">
        <v>45472</v>
      </c>
      <c r="C1613" s="157" t="s">
        <v>3562</v>
      </c>
      <c r="D1613" s="157" t="s">
        <v>3634</v>
      </c>
      <c r="E1613" s="157" t="s">
        <v>4981</v>
      </c>
      <c r="F1613" s="156">
        <v>45488</v>
      </c>
      <c r="G1613" s="156">
        <v>45505</v>
      </c>
      <c r="H1613" s="158">
        <v>110000</v>
      </c>
      <c r="I1613" s="158">
        <v>110000</v>
      </c>
      <c r="J1613" s="157" t="s">
        <v>5910</v>
      </c>
      <c r="K1613" s="157" t="s">
        <v>5901</v>
      </c>
    </row>
    <row r="1614" spans="1:11" ht="65.25" customHeight="1">
      <c r="A1614" s="152">
        <v>1613</v>
      </c>
      <c r="B1614" s="153">
        <v>45472</v>
      </c>
      <c r="C1614" s="154" t="s">
        <v>3562</v>
      </c>
      <c r="D1614" s="154" t="s">
        <v>6038</v>
      </c>
      <c r="E1614" s="154" t="s">
        <v>6668</v>
      </c>
      <c r="F1614" s="153">
        <v>45488</v>
      </c>
      <c r="G1614" s="153">
        <v>45505</v>
      </c>
      <c r="H1614" s="155">
        <v>80000</v>
      </c>
      <c r="I1614" s="155">
        <v>80000</v>
      </c>
      <c r="J1614" s="154" t="s">
        <v>5910</v>
      </c>
      <c r="K1614" s="154" t="s">
        <v>5901</v>
      </c>
    </row>
    <row r="1615" spans="1:11" ht="65.25" customHeight="1">
      <c r="A1615" s="152">
        <v>1614</v>
      </c>
      <c r="B1615" s="156">
        <v>45472</v>
      </c>
      <c r="C1615" s="157" t="s">
        <v>3562</v>
      </c>
      <c r="D1615" s="157" t="s">
        <v>2554</v>
      </c>
      <c r="E1615" s="157" t="s">
        <v>5384</v>
      </c>
      <c r="F1615" s="156">
        <v>45488</v>
      </c>
      <c r="G1615" s="156">
        <v>45505</v>
      </c>
      <c r="H1615" s="158">
        <v>40000</v>
      </c>
      <c r="I1615" s="158">
        <v>40000</v>
      </c>
      <c r="J1615" s="157" t="s">
        <v>5910</v>
      </c>
      <c r="K1615" s="157" t="s">
        <v>5901</v>
      </c>
    </row>
    <row r="1616" spans="1:11" ht="65.25" customHeight="1">
      <c r="A1616" s="152">
        <v>1615</v>
      </c>
      <c r="B1616" s="153">
        <v>45472</v>
      </c>
      <c r="C1616" s="154" t="s">
        <v>3562</v>
      </c>
      <c r="D1616" s="154" t="s">
        <v>3620</v>
      </c>
      <c r="E1616" s="154" t="s">
        <v>7458</v>
      </c>
      <c r="F1616" s="153">
        <v>45488</v>
      </c>
      <c r="G1616" s="153">
        <v>45505</v>
      </c>
      <c r="H1616" s="155">
        <v>27000</v>
      </c>
      <c r="I1616" s="155">
        <v>27000</v>
      </c>
      <c r="J1616" s="154" t="s">
        <v>5910</v>
      </c>
      <c r="K1616" s="154" t="s">
        <v>5901</v>
      </c>
    </row>
    <row r="1617" spans="1:11" ht="65.25" customHeight="1">
      <c r="A1617" s="152">
        <v>1616</v>
      </c>
      <c r="B1617" s="156">
        <v>45472</v>
      </c>
      <c r="C1617" s="157" t="s">
        <v>3562</v>
      </c>
      <c r="D1617" s="157" t="s">
        <v>141</v>
      </c>
      <c r="E1617" s="157" t="s">
        <v>29</v>
      </c>
      <c r="F1617" s="156">
        <v>45488</v>
      </c>
      <c r="G1617" s="156">
        <v>45488</v>
      </c>
      <c r="H1617" s="158">
        <v>70000</v>
      </c>
      <c r="I1617" s="158">
        <v>70000</v>
      </c>
      <c r="J1617" s="157" t="s">
        <v>5910</v>
      </c>
      <c r="K1617" s="157" t="s">
        <v>5901</v>
      </c>
    </row>
    <row r="1618" spans="1:11" ht="65.25" customHeight="1">
      <c r="A1618" s="152">
        <v>1617</v>
      </c>
      <c r="B1618" s="153">
        <v>45473</v>
      </c>
      <c r="C1618" s="154" t="s">
        <v>3874</v>
      </c>
      <c r="D1618" s="154" t="s">
        <v>76</v>
      </c>
      <c r="E1618" s="154" t="s">
        <v>7459</v>
      </c>
      <c r="F1618" s="153">
        <v>45488</v>
      </c>
      <c r="G1618" s="153">
        <v>45108</v>
      </c>
      <c r="H1618" s="155">
        <v>25000</v>
      </c>
      <c r="I1618" s="155">
        <v>160000</v>
      </c>
      <c r="J1618" s="154" t="s">
        <v>5910</v>
      </c>
      <c r="K1618" s="154" t="s">
        <v>5901</v>
      </c>
    </row>
    <row r="1619" spans="1:11" ht="65.25" customHeight="1">
      <c r="A1619" s="152">
        <v>1618</v>
      </c>
      <c r="B1619" s="156">
        <v>45473</v>
      </c>
      <c r="C1619" s="157" t="s">
        <v>3874</v>
      </c>
      <c r="D1619" s="157" t="s">
        <v>514</v>
      </c>
      <c r="E1619" s="157" t="s">
        <v>1150</v>
      </c>
      <c r="F1619" s="156">
        <v>45488</v>
      </c>
      <c r="G1619" s="156">
        <v>45267</v>
      </c>
      <c r="H1619" s="158">
        <v>25100</v>
      </c>
      <c r="I1619" s="158">
        <v>30000</v>
      </c>
      <c r="J1619" s="157" t="s">
        <v>5900</v>
      </c>
      <c r="K1619" s="157" t="s">
        <v>5901</v>
      </c>
    </row>
    <row r="1620" spans="1:11" ht="65.25" customHeight="1">
      <c r="A1620" s="152">
        <v>1619</v>
      </c>
      <c r="B1620" s="153">
        <v>45473</v>
      </c>
      <c r="C1620" s="154" t="s">
        <v>3874</v>
      </c>
      <c r="D1620" s="154" t="s">
        <v>1592</v>
      </c>
      <c r="E1620" s="154" t="s">
        <v>7460</v>
      </c>
      <c r="F1620" s="153">
        <v>45488</v>
      </c>
      <c r="G1620" s="153">
        <v>45326</v>
      </c>
      <c r="H1620" s="155">
        <v>25000</v>
      </c>
      <c r="I1620" s="155">
        <v>26000</v>
      </c>
      <c r="J1620" s="154" t="s">
        <v>5900</v>
      </c>
      <c r="K1620" s="154" t="s">
        <v>5901</v>
      </c>
    </row>
    <row r="1621" spans="1:11" ht="65.25" customHeight="1">
      <c r="A1621" s="152">
        <v>1620</v>
      </c>
      <c r="B1621" s="156">
        <v>45473</v>
      </c>
      <c r="C1621" s="157" t="s">
        <v>3874</v>
      </c>
      <c r="D1621" s="157" t="s">
        <v>6515</v>
      </c>
      <c r="E1621" s="157" t="s">
        <v>7461</v>
      </c>
      <c r="F1621" s="156">
        <v>45488</v>
      </c>
      <c r="G1621" s="156">
        <v>45231</v>
      </c>
      <c r="H1621" s="158">
        <v>25000</v>
      </c>
      <c r="I1621" s="158">
        <v>50000</v>
      </c>
      <c r="J1621" s="157" t="s">
        <v>5900</v>
      </c>
      <c r="K1621" s="157" t="s">
        <v>5901</v>
      </c>
    </row>
    <row r="1622" spans="1:11" ht="65.25" customHeight="1">
      <c r="A1622" s="152">
        <v>1621</v>
      </c>
      <c r="B1622" s="153">
        <v>45473</v>
      </c>
      <c r="C1622" s="154" t="s">
        <v>3874</v>
      </c>
      <c r="D1622" s="154" t="s">
        <v>339</v>
      </c>
      <c r="E1622" s="154" t="s">
        <v>7462</v>
      </c>
      <c r="F1622" s="153">
        <v>45488</v>
      </c>
      <c r="G1622" s="153">
        <v>44866</v>
      </c>
      <c r="H1622" s="155">
        <v>25000</v>
      </c>
      <c r="I1622" s="155">
        <v>62000</v>
      </c>
      <c r="J1622" s="154" t="s">
        <v>5900</v>
      </c>
      <c r="K1622" s="154" t="s">
        <v>5901</v>
      </c>
    </row>
  </sheetData>
  <conditionalFormatting sqref="A2:M2513">
    <cfRule type="expression" dxfId="29" priority="1">
      <formula>MOD(ROW(),1)=1</formula>
    </cfRule>
  </conditionalFormatting>
  <hyperlinks>
    <hyperlink ref="E467" r:id="rId1" xr:uid="{8B2B0EDD-E9B2-453E-AE60-C0A03ABF9B8B}"/>
    <hyperlink ref="E717" r:id="rId2" xr:uid="{68986C6A-763E-49FC-8612-544E0BA9B2C0}"/>
    <hyperlink ref="E793" r:id="rId3" xr:uid="{7D60071D-534B-41E1-98FC-1F3CF49E8FB7}"/>
    <hyperlink ref="E881" r:id="rId4" xr:uid="{A70B026B-B57C-4754-93F6-E5F274CF3B3F}"/>
    <hyperlink ref="D1473" r:id="rId5" xr:uid="{038E5223-4458-423E-AB08-BE13CF2EFBF8}"/>
  </hyperlinks>
  <pageMargins left="0.7" right="0.7" top="0.75" bottom="0.75" header="0.3" footer="0.3"/>
  <tableParts count="1">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A6945-65FB-4CA7-AA60-3BFEBF0A3946}">
  <dimension ref="A1:L1721"/>
  <sheetViews>
    <sheetView workbookViewId="0">
      <selection activeCell="B4" sqref="B4"/>
    </sheetView>
  </sheetViews>
  <sheetFormatPr defaultRowHeight="15.75"/>
  <cols>
    <col min="1" max="1" width="22.875" style="182" bestFit="1" customWidth="1"/>
    <col min="2" max="2" width="22.125" style="182" bestFit="1" customWidth="1"/>
    <col min="3" max="3" width="17.875" style="182" customWidth="1"/>
    <col min="4" max="4" width="20.5" style="182" customWidth="1"/>
    <col min="5" max="5" width="23.875" style="182" bestFit="1" customWidth="1"/>
    <col min="6" max="6" width="25.875" style="182" bestFit="1" customWidth="1"/>
    <col min="7" max="7" width="24" style="182" bestFit="1" customWidth="1"/>
    <col min="8" max="8" width="20.875" style="182" bestFit="1" customWidth="1"/>
    <col min="9" max="9" width="22.625" style="182" bestFit="1" customWidth="1"/>
    <col min="10" max="10" width="18.5" style="182" customWidth="1"/>
    <col min="11" max="11" width="35.5" style="182" bestFit="1" customWidth="1"/>
    <col min="12" max="12" width="231.75" style="182" bestFit="1" customWidth="1"/>
    <col min="13" max="16384" width="9" style="182"/>
  </cols>
  <sheetData>
    <row r="1" spans="1:12" ht="63.75">
      <c r="A1" s="180" t="s">
        <v>0</v>
      </c>
      <c r="B1" s="180" t="s">
        <v>1</v>
      </c>
      <c r="C1" s="181" t="s">
        <v>2</v>
      </c>
      <c r="D1" s="181" t="s">
        <v>3</v>
      </c>
      <c r="E1" s="181" t="s">
        <v>7463</v>
      </c>
      <c r="F1" s="181" t="s">
        <v>7464</v>
      </c>
      <c r="G1" s="181" t="s">
        <v>7465</v>
      </c>
      <c r="H1" s="180" t="s">
        <v>7</v>
      </c>
      <c r="I1" s="180" t="s">
        <v>8</v>
      </c>
      <c r="J1" s="180" t="s">
        <v>7466</v>
      </c>
      <c r="K1" s="180" t="s">
        <v>7467</v>
      </c>
      <c r="L1" s="180" t="s">
        <v>11</v>
      </c>
    </row>
    <row r="2" spans="1:12" ht="63.75">
      <c r="A2" s="183">
        <v>1</v>
      </c>
      <c r="B2" s="184">
        <v>45496</v>
      </c>
      <c r="C2" s="157" t="s">
        <v>500</v>
      </c>
      <c r="D2" s="157" t="s">
        <v>28</v>
      </c>
      <c r="E2" s="157" t="s">
        <v>7468</v>
      </c>
      <c r="F2" s="184">
        <v>45510</v>
      </c>
      <c r="G2" s="184">
        <v>44745</v>
      </c>
      <c r="H2" s="185">
        <v>25000</v>
      </c>
      <c r="I2" s="185">
        <v>50000</v>
      </c>
      <c r="J2" s="157" t="s">
        <v>4557</v>
      </c>
      <c r="K2" s="186" t="s">
        <v>5901</v>
      </c>
      <c r="L2" s="186" t="s">
        <v>386</v>
      </c>
    </row>
    <row r="3" spans="1:12" ht="21.75">
      <c r="A3" s="187">
        <v>2</v>
      </c>
      <c r="B3" s="188">
        <v>45525</v>
      </c>
      <c r="C3" s="189" t="s">
        <v>4038</v>
      </c>
      <c r="D3" s="189" t="s">
        <v>7038</v>
      </c>
      <c r="E3" s="189" t="s">
        <v>2558</v>
      </c>
      <c r="F3" s="188">
        <v>45540</v>
      </c>
      <c r="G3" s="188">
        <v>45352</v>
      </c>
      <c r="H3" s="190">
        <v>109453.66</v>
      </c>
      <c r="I3" s="190">
        <v>109453.66</v>
      </c>
      <c r="J3" s="189" t="s">
        <v>4557</v>
      </c>
      <c r="K3" s="191" t="s">
        <v>5901</v>
      </c>
      <c r="L3" s="191" t="s">
        <v>386</v>
      </c>
    </row>
    <row r="4" spans="1:12" ht="105.75">
      <c r="A4" s="183">
        <v>3</v>
      </c>
      <c r="B4" s="184">
        <v>45525</v>
      </c>
      <c r="C4" s="157" t="s">
        <v>1400</v>
      </c>
      <c r="D4" s="157" t="s">
        <v>1511</v>
      </c>
      <c r="E4" s="157" t="s">
        <v>7043</v>
      </c>
      <c r="F4" s="184">
        <v>45540</v>
      </c>
      <c r="G4" s="184">
        <v>45283</v>
      </c>
      <c r="H4" s="185">
        <v>87891</v>
      </c>
      <c r="I4" s="185">
        <v>87891</v>
      </c>
      <c r="J4" s="157" t="s">
        <v>5910</v>
      </c>
      <c r="K4" s="186" t="s">
        <v>5901</v>
      </c>
      <c r="L4" s="186" t="s">
        <v>386</v>
      </c>
    </row>
    <row r="5" spans="1:12" ht="63.75">
      <c r="A5" s="187">
        <v>4</v>
      </c>
      <c r="B5" s="188">
        <v>45544</v>
      </c>
      <c r="C5" s="189" t="s">
        <v>2542</v>
      </c>
      <c r="D5" s="189" t="s">
        <v>2557</v>
      </c>
      <c r="E5" s="189" t="s">
        <v>2558</v>
      </c>
      <c r="F5" s="188">
        <v>45558</v>
      </c>
      <c r="G5" s="188">
        <v>45143</v>
      </c>
      <c r="H5" s="190">
        <v>25000</v>
      </c>
      <c r="I5" s="190">
        <v>48000</v>
      </c>
      <c r="J5" s="189" t="s">
        <v>5900</v>
      </c>
      <c r="K5" s="191" t="s">
        <v>5901</v>
      </c>
      <c r="L5" s="191" t="s">
        <v>386</v>
      </c>
    </row>
    <row r="6" spans="1:12" ht="42.75">
      <c r="A6" s="183">
        <v>5</v>
      </c>
      <c r="B6" s="184">
        <v>45496</v>
      </c>
      <c r="C6" s="157" t="s">
        <v>500</v>
      </c>
      <c r="D6" s="157" t="s">
        <v>6012</v>
      </c>
      <c r="E6" s="157" t="s">
        <v>7469</v>
      </c>
      <c r="F6" s="184">
        <v>45510</v>
      </c>
      <c r="G6" s="184">
        <v>45446</v>
      </c>
      <c r="H6" s="185">
        <v>90000</v>
      </c>
      <c r="I6" s="185">
        <v>200000</v>
      </c>
      <c r="J6" s="157" t="s">
        <v>4557</v>
      </c>
      <c r="K6" s="186" t="s">
        <v>5901</v>
      </c>
      <c r="L6" s="186" t="s">
        <v>386</v>
      </c>
    </row>
    <row r="7" spans="1:12" ht="84.75">
      <c r="A7" s="187">
        <v>6</v>
      </c>
      <c r="B7" s="188">
        <v>45524</v>
      </c>
      <c r="C7" s="189" t="s">
        <v>387</v>
      </c>
      <c r="D7" s="189" t="s">
        <v>2484</v>
      </c>
      <c r="E7" s="189" t="s">
        <v>4387</v>
      </c>
      <c r="F7" s="188">
        <v>45539</v>
      </c>
      <c r="G7" s="188">
        <v>45474</v>
      </c>
      <c r="H7" s="190">
        <v>55000</v>
      </c>
      <c r="I7" s="190">
        <v>85000</v>
      </c>
      <c r="J7" s="189" t="s">
        <v>5921</v>
      </c>
      <c r="K7" s="191" t="s">
        <v>5901</v>
      </c>
      <c r="L7" s="191" t="s">
        <v>386</v>
      </c>
    </row>
    <row r="8" spans="1:12" ht="127.5">
      <c r="A8" s="183">
        <v>7</v>
      </c>
      <c r="B8" s="184">
        <v>45512</v>
      </c>
      <c r="C8" s="157" t="s">
        <v>1400</v>
      </c>
      <c r="D8" s="157" t="s">
        <v>7338</v>
      </c>
      <c r="E8" s="157" t="s">
        <v>7470</v>
      </c>
      <c r="F8" s="184">
        <v>45526</v>
      </c>
      <c r="G8" s="184">
        <v>45505</v>
      </c>
      <c r="H8" s="185">
        <v>72000</v>
      </c>
      <c r="I8" s="185">
        <v>72000</v>
      </c>
      <c r="J8" s="157" t="s">
        <v>4557</v>
      </c>
      <c r="K8" s="186" t="s">
        <v>5901</v>
      </c>
      <c r="L8" s="186" t="s">
        <v>386</v>
      </c>
    </row>
    <row r="9" spans="1:12" ht="42.75">
      <c r="A9" s="187">
        <v>8</v>
      </c>
      <c r="B9" s="188">
        <v>45512</v>
      </c>
      <c r="C9" s="189" t="s">
        <v>1400</v>
      </c>
      <c r="D9" s="189" t="s">
        <v>7471</v>
      </c>
      <c r="E9" s="189" t="s">
        <v>7472</v>
      </c>
      <c r="F9" s="188">
        <v>45526</v>
      </c>
      <c r="G9" s="188">
        <v>45536</v>
      </c>
      <c r="H9" s="190">
        <v>91250</v>
      </c>
      <c r="I9" s="190">
        <v>91250</v>
      </c>
      <c r="J9" s="189" t="s">
        <v>4557</v>
      </c>
      <c r="K9" s="191" t="s">
        <v>5901</v>
      </c>
      <c r="L9" s="191" t="s">
        <v>386</v>
      </c>
    </row>
    <row r="10" spans="1:12" ht="63.75">
      <c r="A10" s="183">
        <v>9</v>
      </c>
      <c r="B10" s="184">
        <v>45524</v>
      </c>
      <c r="C10" s="157" t="s">
        <v>3838</v>
      </c>
      <c r="D10" s="157" t="s">
        <v>7049</v>
      </c>
      <c r="E10" s="157" t="s">
        <v>7473</v>
      </c>
      <c r="F10" s="184">
        <v>45539</v>
      </c>
      <c r="G10" s="184">
        <v>45418</v>
      </c>
      <c r="H10" s="185">
        <v>60000</v>
      </c>
      <c r="I10" s="185">
        <v>65000</v>
      </c>
      <c r="J10" s="157" t="s">
        <v>5909</v>
      </c>
      <c r="K10" s="186" t="s">
        <v>5901</v>
      </c>
      <c r="L10" s="186" t="s">
        <v>386</v>
      </c>
    </row>
    <row r="11" spans="1:12" ht="63.75">
      <c r="A11" s="187">
        <v>10</v>
      </c>
      <c r="B11" s="188">
        <v>45523</v>
      </c>
      <c r="C11" s="189" t="s">
        <v>3838</v>
      </c>
      <c r="D11" s="189" t="s">
        <v>1887</v>
      </c>
      <c r="E11" s="189" t="s">
        <v>289</v>
      </c>
      <c r="F11" s="188">
        <v>45538</v>
      </c>
      <c r="G11" s="188">
        <v>45200</v>
      </c>
      <c r="H11" s="190">
        <v>100000</v>
      </c>
      <c r="I11" s="190">
        <v>120000</v>
      </c>
      <c r="J11" s="189" t="s">
        <v>4557</v>
      </c>
      <c r="K11" s="191" t="s">
        <v>5901</v>
      </c>
      <c r="L11" s="191" t="s">
        <v>386</v>
      </c>
    </row>
    <row r="12" spans="1:12" ht="42.75">
      <c r="A12" s="183">
        <v>11</v>
      </c>
      <c r="B12" s="184">
        <v>45481</v>
      </c>
      <c r="C12" s="157" t="s">
        <v>1198</v>
      </c>
      <c r="D12" s="157" t="s">
        <v>6587</v>
      </c>
      <c r="E12" s="157" t="s">
        <v>7474</v>
      </c>
      <c r="F12" s="184">
        <v>45495</v>
      </c>
      <c r="G12" s="184">
        <v>45481</v>
      </c>
      <c r="H12" s="185">
        <v>75000</v>
      </c>
      <c r="I12" s="185">
        <v>90000</v>
      </c>
      <c r="J12" s="157" t="s">
        <v>4557</v>
      </c>
      <c r="K12" s="186" t="s">
        <v>5901</v>
      </c>
      <c r="L12" s="186" t="s">
        <v>386</v>
      </c>
    </row>
    <row r="13" spans="1:12" ht="42.75">
      <c r="A13" s="187">
        <v>12</v>
      </c>
      <c r="B13" s="188">
        <v>45488</v>
      </c>
      <c r="C13" s="189" t="s">
        <v>1198</v>
      </c>
      <c r="D13" s="189" t="s">
        <v>7475</v>
      </c>
      <c r="E13" s="189" t="s">
        <v>7476</v>
      </c>
      <c r="F13" s="188">
        <v>45502</v>
      </c>
      <c r="G13" s="188">
        <v>45481</v>
      </c>
      <c r="H13" s="190">
        <v>160000</v>
      </c>
      <c r="I13" s="190">
        <v>170000</v>
      </c>
      <c r="J13" s="189" t="s">
        <v>4557</v>
      </c>
      <c r="K13" s="191" t="s">
        <v>5901</v>
      </c>
      <c r="L13" s="191" t="s">
        <v>386</v>
      </c>
    </row>
    <row r="14" spans="1:12" ht="42.75">
      <c r="A14" s="183">
        <v>13</v>
      </c>
      <c r="B14" s="184">
        <v>45485</v>
      </c>
      <c r="C14" s="157" t="s">
        <v>1198</v>
      </c>
      <c r="D14" s="157" t="s">
        <v>6587</v>
      </c>
      <c r="E14" s="157" t="s">
        <v>6588</v>
      </c>
      <c r="F14" s="184">
        <v>45499</v>
      </c>
      <c r="G14" s="184">
        <v>45481</v>
      </c>
      <c r="H14" s="185">
        <v>126000</v>
      </c>
      <c r="I14" s="185">
        <v>150000</v>
      </c>
      <c r="J14" s="157" t="s">
        <v>4557</v>
      </c>
      <c r="K14" s="186" t="s">
        <v>5901</v>
      </c>
      <c r="L14" s="186" t="s">
        <v>386</v>
      </c>
    </row>
    <row r="15" spans="1:12" ht="63.75">
      <c r="A15" s="187">
        <v>14</v>
      </c>
      <c r="B15" s="188">
        <v>45525</v>
      </c>
      <c r="C15" s="189" t="s">
        <v>3730</v>
      </c>
      <c r="D15" s="189" t="s">
        <v>5621</v>
      </c>
      <c r="E15" s="189" t="s">
        <v>7440</v>
      </c>
      <c r="F15" s="188">
        <v>45540</v>
      </c>
      <c r="G15" s="188">
        <v>45483</v>
      </c>
      <c r="H15" s="190">
        <v>63645</v>
      </c>
      <c r="I15" s="190">
        <v>75000</v>
      </c>
      <c r="J15" s="189" t="s">
        <v>4557</v>
      </c>
      <c r="K15" s="191" t="s">
        <v>5901</v>
      </c>
      <c r="L15" s="191" t="s">
        <v>386</v>
      </c>
    </row>
    <row r="16" spans="1:12" ht="84.75">
      <c r="A16" s="183">
        <v>15</v>
      </c>
      <c r="B16" s="184">
        <v>45474</v>
      </c>
      <c r="C16" s="157" t="s">
        <v>2703</v>
      </c>
      <c r="D16" s="157" t="s">
        <v>229</v>
      </c>
      <c r="E16" s="157" t="s">
        <v>3008</v>
      </c>
      <c r="F16" s="184">
        <v>45489</v>
      </c>
      <c r="G16" s="184">
        <v>45489</v>
      </c>
      <c r="H16" s="185">
        <v>79360</v>
      </c>
      <c r="I16" s="185">
        <v>79360</v>
      </c>
      <c r="J16" s="157" t="s">
        <v>5917</v>
      </c>
      <c r="K16" s="186" t="s">
        <v>5901</v>
      </c>
      <c r="L16" s="186" t="s">
        <v>386</v>
      </c>
    </row>
    <row r="17" spans="1:12" ht="63.75">
      <c r="A17" s="187">
        <v>16</v>
      </c>
      <c r="B17" s="188">
        <v>45474</v>
      </c>
      <c r="C17" s="189" t="s">
        <v>1276</v>
      </c>
      <c r="D17" s="189" t="s">
        <v>7477</v>
      </c>
      <c r="E17" s="189" t="s">
        <v>7478</v>
      </c>
      <c r="F17" s="188">
        <v>45489</v>
      </c>
      <c r="G17" s="188">
        <v>45505</v>
      </c>
      <c r="H17" s="190">
        <v>50000</v>
      </c>
      <c r="I17" s="190">
        <v>50000</v>
      </c>
      <c r="J17" s="189" t="s">
        <v>5921</v>
      </c>
      <c r="K17" s="191" t="s">
        <v>5901</v>
      </c>
      <c r="L17" s="191" t="s">
        <v>386</v>
      </c>
    </row>
    <row r="18" spans="1:12" ht="63.75">
      <c r="A18" s="183">
        <v>17</v>
      </c>
      <c r="B18" s="184">
        <v>45474</v>
      </c>
      <c r="C18" s="157" t="s">
        <v>1276</v>
      </c>
      <c r="D18" s="157" t="s">
        <v>28</v>
      </c>
      <c r="E18" s="157" t="s">
        <v>1354</v>
      </c>
      <c r="F18" s="184">
        <v>45489</v>
      </c>
      <c r="G18" s="184">
        <v>45494</v>
      </c>
      <c r="H18" s="185">
        <v>152674</v>
      </c>
      <c r="I18" s="185">
        <v>250000</v>
      </c>
      <c r="J18" s="157" t="s">
        <v>4557</v>
      </c>
      <c r="K18" s="186" t="s">
        <v>5901</v>
      </c>
      <c r="L18" s="186" t="s">
        <v>386</v>
      </c>
    </row>
    <row r="19" spans="1:12" ht="84.75">
      <c r="A19" s="187">
        <v>18</v>
      </c>
      <c r="B19" s="188">
        <v>45474</v>
      </c>
      <c r="C19" s="189" t="s">
        <v>1276</v>
      </c>
      <c r="D19" s="189" t="s">
        <v>1302</v>
      </c>
      <c r="E19" s="189" t="s">
        <v>7479</v>
      </c>
      <c r="F19" s="188">
        <v>45489</v>
      </c>
      <c r="G19" s="188">
        <v>45490</v>
      </c>
      <c r="H19" s="190">
        <v>152674</v>
      </c>
      <c r="I19" s="190">
        <v>250000</v>
      </c>
      <c r="J19" s="189" t="s">
        <v>4557</v>
      </c>
      <c r="K19" s="191" t="s">
        <v>5901</v>
      </c>
      <c r="L19" s="191" t="s">
        <v>386</v>
      </c>
    </row>
    <row r="20" spans="1:12" ht="42.75">
      <c r="A20" s="183">
        <v>19</v>
      </c>
      <c r="B20" s="184">
        <v>45475</v>
      </c>
      <c r="C20" s="157" t="s">
        <v>1535</v>
      </c>
      <c r="D20" s="157" t="s">
        <v>4842</v>
      </c>
      <c r="E20" s="157" t="s">
        <v>6284</v>
      </c>
      <c r="F20" s="184">
        <v>45491</v>
      </c>
      <c r="G20" s="184">
        <v>45491</v>
      </c>
      <c r="H20" s="185">
        <v>45000</v>
      </c>
      <c r="I20" s="185">
        <v>55000</v>
      </c>
      <c r="J20" s="157" t="s">
        <v>5902</v>
      </c>
      <c r="K20" s="186" t="s">
        <v>5901</v>
      </c>
      <c r="L20" s="186" t="s">
        <v>386</v>
      </c>
    </row>
    <row r="21" spans="1:12" ht="63.75">
      <c r="A21" s="187">
        <v>20</v>
      </c>
      <c r="B21" s="188">
        <v>45503</v>
      </c>
      <c r="C21" s="189" t="s">
        <v>3798</v>
      </c>
      <c r="D21" s="189" t="s">
        <v>7480</v>
      </c>
      <c r="E21" s="189" t="s">
        <v>7481</v>
      </c>
      <c r="F21" s="188">
        <v>45517</v>
      </c>
      <c r="G21" s="188">
        <v>45489</v>
      </c>
      <c r="H21" s="190">
        <v>35355</v>
      </c>
      <c r="I21" s="190">
        <v>35355</v>
      </c>
      <c r="J21" s="189" t="s">
        <v>4557</v>
      </c>
      <c r="K21" s="191" t="s">
        <v>5901</v>
      </c>
      <c r="L21" s="191" t="s">
        <v>386</v>
      </c>
    </row>
    <row r="22" spans="1:12" ht="84.75">
      <c r="A22" s="183">
        <v>21</v>
      </c>
      <c r="B22" s="184">
        <v>45503</v>
      </c>
      <c r="C22" s="157" t="s">
        <v>3798</v>
      </c>
      <c r="D22" s="157" t="s">
        <v>7482</v>
      </c>
      <c r="E22" s="157" t="s">
        <v>7483</v>
      </c>
      <c r="F22" s="184">
        <v>45517</v>
      </c>
      <c r="G22" s="184">
        <v>45489</v>
      </c>
      <c r="H22" s="185">
        <v>55000</v>
      </c>
      <c r="I22" s="185">
        <v>55000</v>
      </c>
      <c r="J22" s="157" t="s">
        <v>4557</v>
      </c>
      <c r="K22" s="186" t="s">
        <v>5901</v>
      </c>
      <c r="L22" s="186" t="s">
        <v>386</v>
      </c>
    </row>
    <row r="23" spans="1:12" ht="63.75">
      <c r="A23" s="187">
        <v>22</v>
      </c>
      <c r="B23" s="188">
        <v>45499</v>
      </c>
      <c r="C23" s="189" t="s">
        <v>3798</v>
      </c>
      <c r="D23" s="189" t="s">
        <v>7484</v>
      </c>
      <c r="E23" s="189" t="s">
        <v>7485</v>
      </c>
      <c r="F23" s="188">
        <v>45513</v>
      </c>
      <c r="G23" s="188">
        <v>45489</v>
      </c>
      <c r="H23" s="190">
        <v>668982.80000000005</v>
      </c>
      <c r="I23" s="190">
        <v>735900</v>
      </c>
      <c r="J23" s="189" t="s">
        <v>4557</v>
      </c>
      <c r="K23" s="191" t="s">
        <v>5901</v>
      </c>
      <c r="L23" s="191" t="s">
        <v>386</v>
      </c>
    </row>
    <row r="24" spans="1:12" ht="63.75">
      <c r="A24" s="183">
        <v>23</v>
      </c>
      <c r="B24" s="184">
        <v>45524</v>
      </c>
      <c r="C24" s="157" t="s">
        <v>3895</v>
      </c>
      <c r="D24" s="157" t="s">
        <v>5408</v>
      </c>
      <c r="E24" s="157" t="s">
        <v>7486</v>
      </c>
      <c r="F24" s="184">
        <v>45539</v>
      </c>
      <c r="G24" s="184">
        <v>45530</v>
      </c>
      <c r="H24" s="185">
        <v>80000</v>
      </c>
      <c r="I24" s="185">
        <v>800000</v>
      </c>
      <c r="J24" s="157" t="s">
        <v>4557</v>
      </c>
      <c r="K24" s="186" t="s">
        <v>5901</v>
      </c>
      <c r="L24" s="186" t="s">
        <v>386</v>
      </c>
    </row>
    <row r="25" spans="1:12" ht="63.75">
      <c r="A25" s="187">
        <v>24</v>
      </c>
      <c r="B25" s="188">
        <v>45476</v>
      </c>
      <c r="C25" s="189" t="s">
        <v>1535</v>
      </c>
      <c r="D25" s="189" t="s">
        <v>7487</v>
      </c>
      <c r="E25" s="189" t="s">
        <v>1603</v>
      </c>
      <c r="F25" s="188">
        <v>45491</v>
      </c>
      <c r="G25" s="188">
        <v>45495</v>
      </c>
      <c r="H25" s="190">
        <v>25000</v>
      </c>
      <c r="I25" s="190">
        <v>85000</v>
      </c>
      <c r="J25" s="189" t="s">
        <v>4557</v>
      </c>
      <c r="K25" s="191" t="s">
        <v>5901</v>
      </c>
      <c r="L25" s="191" t="s">
        <v>386</v>
      </c>
    </row>
    <row r="26" spans="1:12" ht="63.75">
      <c r="A26" s="183">
        <v>25</v>
      </c>
      <c r="B26" s="184">
        <v>45477</v>
      </c>
      <c r="C26" s="157" t="s">
        <v>3838</v>
      </c>
      <c r="D26" s="157" t="s">
        <v>225</v>
      </c>
      <c r="E26" s="157" t="s">
        <v>120</v>
      </c>
      <c r="F26" s="184">
        <v>45491</v>
      </c>
      <c r="G26" s="184">
        <v>45538</v>
      </c>
      <c r="H26" s="185">
        <v>25000</v>
      </c>
      <c r="I26" s="185">
        <v>30000</v>
      </c>
      <c r="J26" s="157" t="s">
        <v>5910</v>
      </c>
      <c r="K26" s="186" t="s">
        <v>5901</v>
      </c>
      <c r="L26" s="186" t="s">
        <v>386</v>
      </c>
    </row>
    <row r="27" spans="1:12" ht="63.75">
      <c r="A27" s="187">
        <v>26</v>
      </c>
      <c r="B27" s="188">
        <v>45481</v>
      </c>
      <c r="C27" s="189" t="s">
        <v>3838</v>
      </c>
      <c r="D27" s="189" t="s">
        <v>956</v>
      </c>
      <c r="E27" s="189" t="s">
        <v>120</v>
      </c>
      <c r="F27" s="188">
        <v>45495</v>
      </c>
      <c r="G27" s="188">
        <v>45538</v>
      </c>
      <c r="H27" s="190">
        <v>55000</v>
      </c>
      <c r="I27" s="190">
        <v>60000</v>
      </c>
      <c r="J27" s="189" t="s">
        <v>4557</v>
      </c>
      <c r="K27" s="191" t="s">
        <v>5901</v>
      </c>
      <c r="L27" s="191" t="s">
        <v>386</v>
      </c>
    </row>
    <row r="28" spans="1:12" ht="84.75">
      <c r="A28" s="183">
        <v>27</v>
      </c>
      <c r="B28" s="184">
        <v>45478</v>
      </c>
      <c r="C28" s="157" t="s">
        <v>3258</v>
      </c>
      <c r="D28" s="157" t="s">
        <v>7488</v>
      </c>
      <c r="E28" s="157" t="s">
        <v>7489</v>
      </c>
      <c r="F28" s="184">
        <v>45492</v>
      </c>
      <c r="G28" s="184">
        <v>45485</v>
      </c>
      <c r="H28" s="185">
        <v>1500000</v>
      </c>
      <c r="I28" s="185">
        <v>3250000</v>
      </c>
      <c r="J28" s="157" t="s">
        <v>4557</v>
      </c>
      <c r="K28" s="186" t="s">
        <v>5901</v>
      </c>
      <c r="L28" s="186" t="s">
        <v>386</v>
      </c>
    </row>
    <row r="29" spans="1:12" ht="63.75">
      <c r="A29" s="187">
        <v>28</v>
      </c>
      <c r="B29" s="188">
        <v>45478</v>
      </c>
      <c r="C29" s="189" t="s">
        <v>1276</v>
      </c>
      <c r="D29" s="189" t="s">
        <v>1336</v>
      </c>
      <c r="E29" s="189" t="s">
        <v>1347</v>
      </c>
      <c r="F29" s="188">
        <v>45492</v>
      </c>
      <c r="G29" s="188">
        <v>45495</v>
      </c>
      <c r="H29" s="190">
        <v>40000</v>
      </c>
      <c r="I29" s="190">
        <v>50000</v>
      </c>
      <c r="J29" s="189" t="s">
        <v>4557</v>
      </c>
      <c r="K29" s="191" t="s">
        <v>5901</v>
      </c>
      <c r="L29" s="191" t="s">
        <v>386</v>
      </c>
    </row>
    <row r="30" spans="1:12" ht="105.75">
      <c r="A30" s="183">
        <v>29</v>
      </c>
      <c r="B30" s="184">
        <v>45481</v>
      </c>
      <c r="C30" s="157" t="s">
        <v>4178</v>
      </c>
      <c r="D30" s="157" t="s">
        <v>248</v>
      </c>
      <c r="E30" s="157" t="s">
        <v>6010</v>
      </c>
      <c r="F30" s="184">
        <v>45495</v>
      </c>
      <c r="G30" s="184">
        <v>45505</v>
      </c>
      <c r="H30" s="185">
        <v>95000</v>
      </c>
      <c r="I30" s="185">
        <v>300000</v>
      </c>
      <c r="J30" s="157" t="s">
        <v>5910</v>
      </c>
      <c r="K30" s="186" t="s">
        <v>5901</v>
      </c>
      <c r="L30" s="186" t="s">
        <v>386</v>
      </c>
    </row>
    <row r="31" spans="1:12" ht="147.75">
      <c r="A31" s="187">
        <v>30</v>
      </c>
      <c r="B31" s="188">
        <v>45481</v>
      </c>
      <c r="C31" s="189" t="s">
        <v>1665</v>
      </c>
      <c r="D31" s="189" t="s">
        <v>1513</v>
      </c>
      <c r="E31" s="189" t="s">
        <v>6569</v>
      </c>
      <c r="F31" s="188">
        <v>45495</v>
      </c>
      <c r="G31" s="188">
        <v>45474</v>
      </c>
      <c r="H31" s="190">
        <v>50000</v>
      </c>
      <c r="I31" s="190">
        <v>60000</v>
      </c>
      <c r="J31" s="189" t="s">
        <v>5910</v>
      </c>
      <c r="K31" s="191" t="s">
        <v>5901</v>
      </c>
      <c r="L31" s="191" t="s">
        <v>386</v>
      </c>
    </row>
    <row r="32" spans="1:12" ht="42.75">
      <c r="A32" s="183">
        <v>31</v>
      </c>
      <c r="B32" s="184">
        <v>45481</v>
      </c>
      <c r="C32" s="157" t="s">
        <v>91</v>
      </c>
      <c r="D32" s="157" t="s">
        <v>1170</v>
      </c>
      <c r="E32" s="157" t="s">
        <v>6543</v>
      </c>
      <c r="F32" s="184">
        <v>45495</v>
      </c>
      <c r="G32" s="184">
        <v>45505</v>
      </c>
      <c r="H32" s="185">
        <v>400000</v>
      </c>
      <c r="I32" s="185">
        <v>450000</v>
      </c>
      <c r="J32" s="157" t="s">
        <v>4557</v>
      </c>
      <c r="K32" s="186" t="s">
        <v>5901</v>
      </c>
      <c r="L32" s="186" t="s">
        <v>386</v>
      </c>
    </row>
    <row r="33" spans="1:12" ht="63.75">
      <c r="A33" s="187">
        <v>32</v>
      </c>
      <c r="B33" s="188">
        <v>45481</v>
      </c>
      <c r="C33" s="189" t="s">
        <v>2432</v>
      </c>
      <c r="D33" s="189" t="s">
        <v>5642</v>
      </c>
      <c r="E33" s="189" t="s">
        <v>7490</v>
      </c>
      <c r="F33" s="188">
        <v>45495</v>
      </c>
      <c r="G33" s="188">
        <v>45139</v>
      </c>
      <c r="H33" s="190">
        <v>25000</v>
      </c>
      <c r="I33" s="190">
        <v>60000</v>
      </c>
      <c r="J33" s="189" t="s">
        <v>5906</v>
      </c>
      <c r="K33" s="191" t="s">
        <v>5901</v>
      </c>
      <c r="L33" s="191" t="s">
        <v>386</v>
      </c>
    </row>
    <row r="34" spans="1:12" ht="63.75">
      <c r="A34" s="183">
        <v>33</v>
      </c>
      <c r="B34" s="184">
        <v>45481</v>
      </c>
      <c r="C34" s="157" t="s">
        <v>2432</v>
      </c>
      <c r="D34" s="157" t="s">
        <v>5642</v>
      </c>
      <c r="E34" s="157" t="s">
        <v>7490</v>
      </c>
      <c r="F34" s="184">
        <v>45495</v>
      </c>
      <c r="G34" s="184">
        <v>45490</v>
      </c>
      <c r="H34" s="185">
        <v>50000</v>
      </c>
      <c r="I34" s="185">
        <v>80000</v>
      </c>
      <c r="J34" s="157" t="s">
        <v>5910</v>
      </c>
      <c r="K34" s="186" t="s">
        <v>5901</v>
      </c>
      <c r="L34" s="186" t="s">
        <v>386</v>
      </c>
    </row>
    <row r="35" spans="1:12" ht="21.75">
      <c r="A35" s="187">
        <v>34</v>
      </c>
      <c r="B35" s="188">
        <v>45482</v>
      </c>
      <c r="C35" s="189" t="s">
        <v>741</v>
      </c>
      <c r="D35" s="189" t="s">
        <v>55</v>
      </c>
      <c r="E35" s="189" t="s">
        <v>159</v>
      </c>
      <c r="F35" s="188">
        <v>45496</v>
      </c>
      <c r="G35" s="188">
        <v>45474</v>
      </c>
      <c r="H35" s="190">
        <v>25000</v>
      </c>
      <c r="I35" s="190">
        <v>168899</v>
      </c>
      <c r="J35" s="189" t="s">
        <v>5902</v>
      </c>
      <c r="K35" s="191" t="s">
        <v>5901</v>
      </c>
      <c r="L35" s="191" t="s">
        <v>386</v>
      </c>
    </row>
    <row r="36" spans="1:12" ht="42.75">
      <c r="A36" s="183">
        <v>35</v>
      </c>
      <c r="B36" s="184">
        <v>45482</v>
      </c>
      <c r="C36" s="157" t="s">
        <v>741</v>
      </c>
      <c r="D36" s="157" t="s">
        <v>5119</v>
      </c>
      <c r="E36" s="157" t="s">
        <v>159</v>
      </c>
      <c r="F36" s="184">
        <v>45496</v>
      </c>
      <c r="G36" s="184">
        <v>45474</v>
      </c>
      <c r="H36" s="185">
        <v>25000</v>
      </c>
      <c r="I36" s="185">
        <v>151922</v>
      </c>
      <c r="J36" s="157" t="s">
        <v>5902</v>
      </c>
      <c r="K36" s="186" t="s">
        <v>5901</v>
      </c>
      <c r="L36" s="186" t="s">
        <v>386</v>
      </c>
    </row>
    <row r="37" spans="1:12" ht="42.75">
      <c r="A37" s="187">
        <v>36</v>
      </c>
      <c r="B37" s="188">
        <v>45482</v>
      </c>
      <c r="C37" s="189" t="s">
        <v>741</v>
      </c>
      <c r="D37" s="189" t="s">
        <v>5466</v>
      </c>
      <c r="E37" s="189" t="s">
        <v>159</v>
      </c>
      <c r="F37" s="188">
        <v>45496</v>
      </c>
      <c r="G37" s="188">
        <v>45474</v>
      </c>
      <c r="H37" s="190">
        <v>25000</v>
      </c>
      <c r="I37" s="190">
        <v>90000</v>
      </c>
      <c r="J37" s="189" t="s">
        <v>5902</v>
      </c>
      <c r="K37" s="191" t="s">
        <v>5901</v>
      </c>
      <c r="L37" s="191" t="s">
        <v>386</v>
      </c>
    </row>
    <row r="38" spans="1:12" ht="21.75">
      <c r="A38" s="183">
        <v>37</v>
      </c>
      <c r="B38" s="184">
        <v>45482</v>
      </c>
      <c r="C38" s="157" t="s">
        <v>741</v>
      </c>
      <c r="D38" s="157" t="s">
        <v>87</v>
      </c>
      <c r="E38" s="157" t="s">
        <v>159</v>
      </c>
      <c r="F38" s="184">
        <v>45496</v>
      </c>
      <c r="G38" s="184">
        <v>45474</v>
      </c>
      <c r="H38" s="185">
        <v>25000</v>
      </c>
      <c r="I38" s="185">
        <v>70000</v>
      </c>
      <c r="J38" s="157" t="s">
        <v>5902</v>
      </c>
      <c r="K38" s="186" t="s">
        <v>5901</v>
      </c>
      <c r="L38" s="186" t="s">
        <v>386</v>
      </c>
    </row>
    <row r="39" spans="1:12" ht="21.75">
      <c r="A39" s="187">
        <v>38</v>
      </c>
      <c r="B39" s="188">
        <v>45482</v>
      </c>
      <c r="C39" s="189" t="s">
        <v>741</v>
      </c>
      <c r="D39" s="189" t="s">
        <v>35</v>
      </c>
      <c r="E39" s="189" t="s">
        <v>159</v>
      </c>
      <c r="F39" s="188">
        <v>45496</v>
      </c>
      <c r="G39" s="188">
        <v>45474</v>
      </c>
      <c r="H39" s="190">
        <v>25000</v>
      </c>
      <c r="I39" s="190">
        <v>265707</v>
      </c>
      <c r="J39" s="189" t="s">
        <v>5902</v>
      </c>
      <c r="K39" s="191" t="s">
        <v>5901</v>
      </c>
      <c r="L39" s="191" t="s">
        <v>386</v>
      </c>
    </row>
    <row r="40" spans="1:12" ht="42.75">
      <c r="A40" s="183">
        <v>39</v>
      </c>
      <c r="B40" s="184">
        <v>45482</v>
      </c>
      <c r="C40" s="157" t="s">
        <v>741</v>
      </c>
      <c r="D40" s="157" t="s">
        <v>2390</v>
      </c>
      <c r="E40" s="157" t="s">
        <v>7491</v>
      </c>
      <c r="F40" s="184">
        <v>45496</v>
      </c>
      <c r="G40" s="184">
        <v>45474</v>
      </c>
      <c r="H40" s="185">
        <v>25000</v>
      </c>
      <c r="I40" s="185">
        <v>2908872</v>
      </c>
      <c r="J40" s="157" t="s">
        <v>5994</v>
      </c>
      <c r="K40" s="186" t="s">
        <v>5901</v>
      </c>
      <c r="L40" s="186" t="s">
        <v>386</v>
      </c>
    </row>
    <row r="41" spans="1:12" ht="42.75">
      <c r="A41" s="187">
        <v>40</v>
      </c>
      <c r="B41" s="188">
        <v>45482</v>
      </c>
      <c r="C41" s="189" t="s">
        <v>741</v>
      </c>
      <c r="D41" s="189" t="s">
        <v>7492</v>
      </c>
      <c r="E41" s="189" t="s">
        <v>7493</v>
      </c>
      <c r="F41" s="188">
        <v>45496</v>
      </c>
      <c r="G41" s="188">
        <v>45474</v>
      </c>
      <c r="H41" s="190">
        <v>25000</v>
      </c>
      <c r="I41" s="190">
        <v>45000</v>
      </c>
      <c r="J41" s="189" t="s">
        <v>5994</v>
      </c>
      <c r="K41" s="191" t="s">
        <v>5901</v>
      </c>
      <c r="L41" s="191" t="s">
        <v>386</v>
      </c>
    </row>
    <row r="42" spans="1:12" ht="21.75">
      <c r="A42" s="183">
        <v>41</v>
      </c>
      <c r="B42" s="184">
        <v>45482</v>
      </c>
      <c r="C42" s="157" t="s">
        <v>741</v>
      </c>
      <c r="D42" s="157" t="s">
        <v>361</v>
      </c>
      <c r="E42" s="157" t="s">
        <v>7494</v>
      </c>
      <c r="F42" s="184">
        <v>45496</v>
      </c>
      <c r="G42" s="184">
        <v>45474</v>
      </c>
      <c r="H42" s="185">
        <v>25000</v>
      </c>
      <c r="I42" s="185">
        <v>2000000</v>
      </c>
      <c r="J42" s="157" t="s">
        <v>5910</v>
      </c>
      <c r="K42" s="186" t="s">
        <v>5901</v>
      </c>
      <c r="L42" s="186" t="s">
        <v>386</v>
      </c>
    </row>
    <row r="43" spans="1:12" ht="63.75">
      <c r="A43" s="187">
        <v>42</v>
      </c>
      <c r="B43" s="188">
        <v>45482</v>
      </c>
      <c r="C43" s="189" t="s">
        <v>741</v>
      </c>
      <c r="D43" s="189" t="s">
        <v>6440</v>
      </c>
      <c r="E43" s="189" t="s">
        <v>7495</v>
      </c>
      <c r="F43" s="188">
        <v>45496</v>
      </c>
      <c r="G43" s="188">
        <v>45474</v>
      </c>
      <c r="H43" s="190">
        <v>25000</v>
      </c>
      <c r="I43" s="190">
        <v>4000000</v>
      </c>
      <c r="J43" s="189" t="s">
        <v>5910</v>
      </c>
      <c r="K43" s="191" t="s">
        <v>5901</v>
      </c>
      <c r="L43" s="191" t="s">
        <v>386</v>
      </c>
    </row>
    <row r="44" spans="1:12" ht="63.75">
      <c r="A44" s="183">
        <v>43</v>
      </c>
      <c r="B44" s="184">
        <v>45482</v>
      </c>
      <c r="C44" s="157" t="s">
        <v>741</v>
      </c>
      <c r="D44" s="157" t="s">
        <v>192</v>
      </c>
      <c r="E44" s="157" t="s">
        <v>6650</v>
      </c>
      <c r="F44" s="184">
        <v>45496</v>
      </c>
      <c r="G44" s="184">
        <v>45474</v>
      </c>
      <c r="H44" s="185">
        <v>25000</v>
      </c>
      <c r="I44" s="185">
        <v>1103600</v>
      </c>
      <c r="J44" s="157" t="s">
        <v>5910</v>
      </c>
      <c r="K44" s="186" t="s">
        <v>5901</v>
      </c>
      <c r="L44" s="186" t="s">
        <v>386</v>
      </c>
    </row>
    <row r="45" spans="1:12" ht="127.5">
      <c r="A45" s="187">
        <v>44</v>
      </c>
      <c r="B45" s="188">
        <v>45482</v>
      </c>
      <c r="C45" s="189" t="s">
        <v>741</v>
      </c>
      <c r="D45" s="189" t="s">
        <v>62</v>
      </c>
      <c r="E45" s="189" t="s">
        <v>4852</v>
      </c>
      <c r="F45" s="188">
        <v>45496</v>
      </c>
      <c r="G45" s="188">
        <v>45474</v>
      </c>
      <c r="H45" s="190">
        <v>25000</v>
      </c>
      <c r="I45" s="190">
        <v>1093431</v>
      </c>
      <c r="J45" s="189" t="s">
        <v>5910</v>
      </c>
      <c r="K45" s="191" t="s">
        <v>5901</v>
      </c>
      <c r="L45" s="191" t="s">
        <v>386</v>
      </c>
    </row>
    <row r="46" spans="1:12" ht="42.75">
      <c r="A46" s="183">
        <v>45</v>
      </c>
      <c r="B46" s="184">
        <v>45482</v>
      </c>
      <c r="C46" s="157" t="s">
        <v>741</v>
      </c>
      <c r="D46" s="157" t="s">
        <v>936</v>
      </c>
      <c r="E46" s="157" t="s">
        <v>4712</v>
      </c>
      <c r="F46" s="184">
        <v>45496</v>
      </c>
      <c r="G46" s="184">
        <v>45474</v>
      </c>
      <c r="H46" s="185">
        <v>25000</v>
      </c>
      <c r="I46" s="185">
        <v>901446</v>
      </c>
      <c r="J46" s="157" t="s">
        <v>5910</v>
      </c>
      <c r="K46" s="186" t="s">
        <v>5901</v>
      </c>
      <c r="L46" s="186" t="s">
        <v>386</v>
      </c>
    </row>
    <row r="47" spans="1:12" ht="63.75">
      <c r="A47" s="187">
        <v>46</v>
      </c>
      <c r="B47" s="188">
        <v>45482</v>
      </c>
      <c r="C47" s="189" t="s">
        <v>741</v>
      </c>
      <c r="D47" s="189" t="s">
        <v>5233</v>
      </c>
      <c r="E47" s="189" t="s">
        <v>7496</v>
      </c>
      <c r="F47" s="188">
        <v>45496</v>
      </c>
      <c r="G47" s="188">
        <v>45474</v>
      </c>
      <c r="H47" s="190">
        <v>25000</v>
      </c>
      <c r="I47" s="190">
        <v>275000</v>
      </c>
      <c r="J47" s="189" t="s">
        <v>5910</v>
      </c>
      <c r="K47" s="191" t="s">
        <v>5901</v>
      </c>
      <c r="L47" s="191" t="s">
        <v>386</v>
      </c>
    </row>
    <row r="48" spans="1:12" ht="63.75">
      <c r="A48" s="183">
        <v>47</v>
      </c>
      <c r="B48" s="184">
        <v>45482</v>
      </c>
      <c r="C48" s="157" t="s">
        <v>741</v>
      </c>
      <c r="D48" s="157" t="s">
        <v>7497</v>
      </c>
      <c r="E48" s="157" t="s">
        <v>7498</v>
      </c>
      <c r="F48" s="184">
        <v>45496</v>
      </c>
      <c r="G48" s="184">
        <v>45474</v>
      </c>
      <c r="H48" s="185">
        <v>25000</v>
      </c>
      <c r="I48" s="185">
        <v>246541</v>
      </c>
      <c r="J48" s="157" t="s">
        <v>5994</v>
      </c>
      <c r="K48" s="186" t="s">
        <v>5901</v>
      </c>
      <c r="L48" s="186" t="s">
        <v>386</v>
      </c>
    </row>
    <row r="49" spans="1:12" ht="42.75">
      <c r="A49" s="187">
        <v>48</v>
      </c>
      <c r="B49" s="188">
        <v>45482</v>
      </c>
      <c r="C49" s="189" t="s">
        <v>741</v>
      </c>
      <c r="D49" s="189" t="s">
        <v>6098</v>
      </c>
      <c r="E49" s="189" t="s">
        <v>815</v>
      </c>
      <c r="F49" s="188">
        <v>45496</v>
      </c>
      <c r="G49" s="188">
        <v>45474</v>
      </c>
      <c r="H49" s="190">
        <v>25000</v>
      </c>
      <c r="I49" s="190">
        <v>243500</v>
      </c>
      <c r="J49" s="189" t="s">
        <v>5910</v>
      </c>
      <c r="K49" s="191" t="s">
        <v>5901</v>
      </c>
      <c r="L49" s="191" t="s">
        <v>386</v>
      </c>
    </row>
    <row r="50" spans="1:12" ht="63.75">
      <c r="A50" s="183">
        <v>49</v>
      </c>
      <c r="B50" s="184">
        <v>45482</v>
      </c>
      <c r="C50" s="157" t="s">
        <v>741</v>
      </c>
      <c r="D50" s="157" t="s">
        <v>865</v>
      </c>
      <c r="E50" s="157" t="s">
        <v>2306</v>
      </c>
      <c r="F50" s="184">
        <v>45496</v>
      </c>
      <c r="G50" s="184">
        <v>45474</v>
      </c>
      <c r="H50" s="185">
        <v>25000</v>
      </c>
      <c r="I50" s="185">
        <v>205180</v>
      </c>
      <c r="J50" s="157" t="s">
        <v>5910</v>
      </c>
      <c r="K50" s="186" t="s">
        <v>5901</v>
      </c>
      <c r="L50" s="186" t="s">
        <v>386</v>
      </c>
    </row>
    <row r="51" spans="1:12" ht="42.75">
      <c r="A51" s="187">
        <v>50</v>
      </c>
      <c r="B51" s="188">
        <v>45482</v>
      </c>
      <c r="C51" s="189" t="s">
        <v>741</v>
      </c>
      <c r="D51" s="189" t="s">
        <v>958</v>
      </c>
      <c r="E51" s="189" t="s">
        <v>7499</v>
      </c>
      <c r="F51" s="188">
        <v>45496</v>
      </c>
      <c r="G51" s="188">
        <v>45474</v>
      </c>
      <c r="H51" s="190">
        <v>25000</v>
      </c>
      <c r="I51" s="190">
        <v>200000</v>
      </c>
      <c r="J51" s="189" t="s">
        <v>5910</v>
      </c>
      <c r="K51" s="191" t="s">
        <v>5901</v>
      </c>
      <c r="L51" s="191" t="s">
        <v>386</v>
      </c>
    </row>
    <row r="52" spans="1:12" ht="63.75">
      <c r="A52" s="183">
        <v>51</v>
      </c>
      <c r="B52" s="184">
        <v>45482</v>
      </c>
      <c r="C52" s="157" t="s">
        <v>741</v>
      </c>
      <c r="D52" s="157" t="s">
        <v>76</v>
      </c>
      <c r="E52" s="157" t="s">
        <v>7500</v>
      </c>
      <c r="F52" s="184">
        <v>45496</v>
      </c>
      <c r="G52" s="184">
        <v>45474</v>
      </c>
      <c r="H52" s="185">
        <v>25000</v>
      </c>
      <c r="I52" s="185">
        <v>175000</v>
      </c>
      <c r="J52" s="157" t="s">
        <v>5910</v>
      </c>
      <c r="K52" s="186" t="s">
        <v>5901</v>
      </c>
      <c r="L52" s="186" t="s">
        <v>386</v>
      </c>
    </row>
    <row r="53" spans="1:12" ht="63.75">
      <c r="A53" s="187">
        <v>52</v>
      </c>
      <c r="B53" s="188">
        <v>45482</v>
      </c>
      <c r="C53" s="189" t="s">
        <v>741</v>
      </c>
      <c r="D53" s="189" t="s">
        <v>229</v>
      </c>
      <c r="E53" s="189" t="s">
        <v>7501</v>
      </c>
      <c r="F53" s="188">
        <v>45496</v>
      </c>
      <c r="G53" s="188">
        <v>45474</v>
      </c>
      <c r="H53" s="190">
        <v>25000</v>
      </c>
      <c r="I53" s="190">
        <v>120000</v>
      </c>
      <c r="J53" s="189" t="s">
        <v>5910</v>
      </c>
      <c r="K53" s="191" t="s">
        <v>5901</v>
      </c>
      <c r="L53" s="191" t="s">
        <v>386</v>
      </c>
    </row>
    <row r="54" spans="1:12" ht="63.75">
      <c r="A54" s="183">
        <v>53</v>
      </c>
      <c r="B54" s="184">
        <v>45482</v>
      </c>
      <c r="C54" s="157" t="s">
        <v>741</v>
      </c>
      <c r="D54" s="157" t="s">
        <v>1508</v>
      </c>
      <c r="E54" s="157" t="s">
        <v>7501</v>
      </c>
      <c r="F54" s="184">
        <v>45496</v>
      </c>
      <c r="G54" s="184">
        <v>45474</v>
      </c>
      <c r="H54" s="185">
        <v>25000</v>
      </c>
      <c r="I54" s="185">
        <v>100000</v>
      </c>
      <c r="J54" s="157" t="s">
        <v>5910</v>
      </c>
      <c r="K54" s="186" t="s">
        <v>5901</v>
      </c>
      <c r="L54" s="186" t="s">
        <v>386</v>
      </c>
    </row>
    <row r="55" spans="1:12" ht="63.75">
      <c r="A55" s="187">
        <v>54</v>
      </c>
      <c r="B55" s="188">
        <v>45482</v>
      </c>
      <c r="C55" s="189" t="s">
        <v>688</v>
      </c>
      <c r="D55" s="189" t="s">
        <v>5026</v>
      </c>
      <c r="E55" s="189" t="s">
        <v>5951</v>
      </c>
      <c r="F55" s="188">
        <v>45496</v>
      </c>
      <c r="G55" s="188">
        <v>45505</v>
      </c>
      <c r="H55" s="190">
        <v>200000</v>
      </c>
      <c r="I55" s="190">
        <v>50000</v>
      </c>
      <c r="J55" s="189" t="s">
        <v>4557</v>
      </c>
      <c r="K55" s="191" t="s">
        <v>5901</v>
      </c>
      <c r="L55" s="191" t="s">
        <v>386</v>
      </c>
    </row>
    <row r="56" spans="1:12" ht="21.75">
      <c r="A56" s="183">
        <v>55</v>
      </c>
      <c r="B56" s="184">
        <v>45482</v>
      </c>
      <c r="C56" s="157" t="s">
        <v>2447</v>
      </c>
      <c r="D56" s="157" t="s">
        <v>5675</v>
      </c>
      <c r="E56" s="157" t="s">
        <v>124</v>
      </c>
      <c r="F56" s="184">
        <v>45496</v>
      </c>
      <c r="G56" s="184">
        <v>45536</v>
      </c>
      <c r="H56" s="185">
        <v>330000</v>
      </c>
      <c r="I56" s="185">
        <v>430000</v>
      </c>
      <c r="J56" s="157" t="s">
        <v>5910</v>
      </c>
      <c r="K56" s="186" t="s">
        <v>5901</v>
      </c>
      <c r="L56" s="186" t="s">
        <v>386</v>
      </c>
    </row>
    <row r="57" spans="1:12" ht="42.75">
      <c r="A57" s="187">
        <v>56</v>
      </c>
      <c r="B57" s="188">
        <v>45485</v>
      </c>
      <c r="C57" s="189" t="s">
        <v>741</v>
      </c>
      <c r="D57" s="189" t="s">
        <v>864</v>
      </c>
      <c r="E57" s="189" t="s">
        <v>6496</v>
      </c>
      <c r="F57" s="188">
        <v>45499</v>
      </c>
      <c r="G57" s="188">
        <v>45474</v>
      </c>
      <c r="H57" s="190">
        <v>25000</v>
      </c>
      <c r="I57" s="190">
        <v>92708</v>
      </c>
      <c r="J57" s="189" t="s">
        <v>5910</v>
      </c>
      <c r="K57" s="191" t="s">
        <v>5901</v>
      </c>
      <c r="L57" s="191" t="s">
        <v>386</v>
      </c>
    </row>
    <row r="58" spans="1:12" ht="63.75">
      <c r="A58" s="183">
        <v>57</v>
      </c>
      <c r="B58" s="184">
        <v>45482</v>
      </c>
      <c r="C58" s="157" t="s">
        <v>741</v>
      </c>
      <c r="D58" s="157" t="s">
        <v>814</v>
      </c>
      <c r="E58" s="157" t="s">
        <v>7502</v>
      </c>
      <c r="F58" s="184">
        <v>45496</v>
      </c>
      <c r="G58" s="184">
        <v>45474</v>
      </c>
      <c r="H58" s="185">
        <v>25000</v>
      </c>
      <c r="I58" s="185">
        <v>89400</v>
      </c>
      <c r="J58" s="157" t="s">
        <v>5910</v>
      </c>
      <c r="K58" s="186" t="s">
        <v>5901</v>
      </c>
      <c r="L58" s="186" t="s">
        <v>386</v>
      </c>
    </row>
    <row r="59" spans="1:12" ht="84.75">
      <c r="A59" s="187">
        <v>58</v>
      </c>
      <c r="B59" s="188">
        <v>45482</v>
      </c>
      <c r="C59" s="189" t="s">
        <v>741</v>
      </c>
      <c r="D59" s="189" t="s">
        <v>1350</v>
      </c>
      <c r="E59" s="189" t="s">
        <v>7503</v>
      </c>
      <c r="F59" s="188">
        <v>45496</v>
      </c>
      <c r="G59" s="188">
        <v>45474</v>
      </c>
      <c r="H59" s="190">
        <v>25000</v>
      </c>
      <c r="I59" s="190">
        <v>89400</v>
      </c>
      <c r="J59" s="189" t="s">
        <v>5910</v>
      </c>
      <c r="K59" s="191" t="s">
        <v>5901</v>
      </c>
      <c r="L59" s="189" t="s">
        <v>386</v>
      </c>
    </row>
    <row r="60" spans="1:12" ht="63.75">
      <c r="A60" s="183">
        <v>59</v>
      </c>
      <c r="B60" s="184">
        <v>45482</v>
      </c>
      <c r="C60" s="157" t="s">
        <v>741</v>
      </c>
      <c r="D60" s="157" t="s">
        <v>849</v>
      </c>
      <c r="E60" s="157" t="s">
        <v>7504</v>
      </c>
      <c r="F60" s="184">
        <v>45496</v>
      </c>
      <c r="G60" s="184">
        <v>45474</v>
      </c>
      <c r="H60" s="185">
        <v>25000</v>
      </c>
      <c r="I60" s="185">
        <v>86108</v>
      </c>
      <c r="J60" s="157" t="s">
        <v>5910</v>
      </c>
      <c r="K60" s="186" t="s">
        <v>5901</v>
      </c>
      <c r="L60" s="157" t="s">
        <v>386</v>
      </c>
    </row>
    <row r="61" spans="1:12" ht="84.75">
      <c r="A61" s="187">
        <v>60</v>
      </c>
      <c r="B61" s="188">
        <v>45482</v>
      </c>
      <c r="C61" s="189" t="s">
        <v>741</v>
      </c>
      <c r="D61" s="189" t="s">
        <v>5519</v>
      </c>
      <c r="E61" s="189" t="s">
        <v>7505</v>
      </c>
      <c r="F61" s="188">
        <v>45496</v>
      </c>
      <c r="G61" s="188">
        <v>45474</v>
      </c>
      <c r="H61" s="190">
        <v>25000</v>
      </c>
      <c r="I61" s="190">
        <v>70000</v>
      </c>
      <c r="J61" s="189" t="s">
        <v>5904</v>
      </c>
      <c r="K61" s="191" t="s">
        <v>5901</v>
      </c>
      <c r="L61" s="189" t="s">
        <v>386</v>
      </c>
    </row>
    <row r="62" spans="1:12" ht="42.75">
      <c r="A62" s="183">
        <v>61</v>
      </c>
      <c r="B62" s="184">
        <v>45483</v>
      </c>
      <c r="C62" s="157" t="s">
        <v>741</v>
      </c>
      <c r="D62" s="157" t="s">
        <v>877</v>
      </c>
      <c r="E62" s="157" t="s">
        <v>7506</v>
      </c>
      <c r="F62" s="184">
        <v>45497</v>
      </c>
      <c r="G62" s="184">
        <v>45474</v>
      </c>
      <c r="H62" s="185">
        <v>25000</v>
      </c>
      <c r="I62" s="185">
        <v>33000</v>
      </c>
      <c r="J62" s="157" t="s">
        <v>5910</v>
      </c>
      <c r="K62" s="186" t="s">
        <v>5901</v>
      </c>
      <c r="L62" s="157" t="s">
        <v>386</v>
      </c>
    </row>
    <row r="63" spans="1:12" ht="63.75">
      <c r="A63" s="187">
        <v>62</v>
      </c>
      <c r="B63" s="188">
        <v>45483</v>
      </c>
      <c r="C63" s="189" t="s">
        <v>741</v>
      </c>
      <c r="D63" s="189" t="s">
        <v>1059</v>
      </c>
      <c r="E63" s="189" t="s">
        <v>7507</v>
      </c>
      <c r="F63" s="188">
        <v>45497</v>
      </c>
      <c r="G63" s="188">
        <v>45474</v>
      </c>
      <c r="H63" s="190">
        <v>25000</v>
      </c>
      <c r="I63" s="190">
        <v>28000</v>
      </c>
      <c r="J63" s="189" t="s">
        <v>5910</v>
      </c>
      <c r="K63" s="191" t="s">
        <v>5901</v>
      </c>
      <c r="L63" s="191" t="s">
        <v>386</v>
      </c>
    </row>
    <row r="64" spans="1:12" ht="63.75">
      <c r="A64" s="183">
        <v>63</v>
      </c>
      <c r="B64" s="184">
        <v>45483</v>
      </c>
      <c r="C64" s="157" t="s">
        <v>741</v>
      </c>
      <c r="D64" s="157" t="s">
        <v>874</v>
      </c>
      <c r="E64" s="157" t="s">
        <v>7508</v>
      </c>
      <c r="F64" s="184">
        <v>45497</v>
      </c>
      <c r="G64" s="184">
        <v>45481</v>
      </c>
      <c r="H64" s="185">
        <v>25000</v>
      </c>
      <c r="I64" s="185">
        <v>35465</v>
      </c>
      <c r="J64" s="157" t="s">
        <v>5910</v>
      </c>
      <c r="K64" s="186" t="s">
        <v>5901</v>
      </c>
      <c r="L64" s="186" t="s">
        <v>386</v>
      </c>
    </row>
    <row r="65" spans="1:12" ht="84.75">
      <c r="A65" s="187">
        <v>64</v>
      </c>
      <c r="B65" s="188">
        <v>45483</v>
      </c>
      <c r="C65" s="189" t="s">
        <v>2703</v>
      </c>
      <c r="D65" s="189" t="s">
        <v>7509</v>
      </c>
      <c r="E65" s="189" t="s">
        <v>7510</v>
      </c>
      <c r="F65" s="188">
        <v>45497</v>
      </c>
      <c r="G65" s="188">
        <v>45503</v>
      </c>
      <c r="H65" s="190">
        <v>37080</v>
      </c>
      <c r="I65" s="190">
        <v>37080</v>
      </c>
      <c r="J65" s="189" t="s">
        <v>5902</v>
      </c>
      <c r="K65" s="191" t="s">
        <v>5901</v>
      </c>
      <c r="L65" s="191" t="s">
        <v>386</v>
      </c>
    </row>
    <row r="66" spans="1:12" ht="42.75">
      <c r="A66" s="183">
        <v>65</v>
      </c>
      <c r="B66" s="184">
        <v>45483</v>
      </c>
      <c r="C66" s="157" t="s">
        <v>1890</v>
      </c>
      <c r="D66" s="157" t="s">
        <v>3105</v>
      </c>
      <c r="E66" s="157" t="s">
        <v>7511</v>
      </c>
      <c r="F66" s="184">
        <v>45497</v>
      </c>
      <c r="G66" s="184">
        <v>45498</v>
      </c>
      <c r="H66" s="185">
        <v>148776</v>
      </c>
      <c r="I66" s="185">
        <v>172000</v>
      </c>
      <c r="J66" s="157" t="s">
        <v>5910</v>
      </c>
      <c r="K66" s="186" t="s">
        <v>5901</v>
      </c>
      <c r="L66" s="186" t="s">
        <v>386</v>
      </c>
    </row>
    <row r="67" spans="1:12" ht="63.75">
      <c r="A67" s="187">
        <v>66</v>
      </c>
      <c r="B67" s="188">
        <v>45483</v>
      </c>
      <c r="C67" s="189" t="s">
        <v>3975</v>
      </c>
      <c r="D67" s="189" t="s">
        <v>6373</v>
      </c>
      <c r="E67" s="189" t="s">
        <v>7512</v>
      </c>
      <c r="F67" s="188">
        <v>45497</v>
      </c>
      <c r="G67" s="188">
        <v>45497</v>
      </c>
      <c r="H67" s="190">
        <v>313326</v>
      </c>
      <c r="I67" s="190">
        <v>500000</v>
      </c>
      <c r="J67" s="189" t="s">
        <v>4557</v>
      </c>
      <c r="K67" s="191" t="s">
        <v>5901</v>
      </c>
      <c r="L67" s="191" t="s">
        <v>386</v>
      </c>
    </row>
    <row r="68" spans="1:12" ht="84.75">
      <c r="A68" s="183">
        <v>67</v>
      </c>
      <c r="B68" s="184">
        <v>45483</v>
      </c>
      <c r="C68" s="157" t="s">
        <v>2601</v>
      </c>
      <c r="D68" s="157" t="s">
        <v>956</v>
      </c>
      <c r="E68" s="157" t="s">
        <v>7513</v>
      </c>
      <c r="F68" s="184">
        <v>45497</v>
      </c>
      <c r="G68" s="184">
        <v>45524</v>
      </c>
      <c r="H68" s="185">
        <v>60000</v>
      </c>
      <c r="I68" s="185">
        <v>80000</v>
      </c>
      <c r="J68" s="157" t="s">
        <v>5910</v>
      </c>
      <c r="K68" s="186" t="s">
        <v>5901</v>
      </c>
      <c r="L68" s="186" t="s">
        <v>386</v>
      </c>
    </row>
    <row r="69" spans="1:12" ht="84.75">
      <c r="A69" s="187">
        <v>68</v>
      </c>
      <c r="B69" s="188">
        <v>45483</v>
      </c>
      <c r="C69" s="189" t="s">
        <v>2601</v>
      </c>
      <c r="D69" s="189" t="s">
        <v>225</v>
      </c>
      <c r="E69" s="189" t="s">
        <v>7514</v>
      </c>
      <c r="F69" s="188">
        <v>45497</v>
      </c>
      <c r="G69" s="188">
        <v>45524</v>
      </c>
      <c r="H69" s="190">
        <v>125000</v>
      </c>
      <c r="I69" s="190">
        <v>135000</v>
      </c>
      <c r="J69" s="189" t="s">
        <v>5910</v>
      </c>
      <c r="K69" s="191" t="s">
        <v>5901</v>
      </c>
      <c r="L69" s="191" t="s">
        <v>386</v>
      </c>
    </row>
    <row r="70" spans="1:12" ht="84.75">
      <c r="A70" s="183">
        <v>69</v>
      </c>
      <c r="B70" s="184">
        <v>45483</v>
      </c>
      <c r="C70" s="157" t="s">
        <v>2601</v>
      </c>
      <c r="D70" s="157" t="s">
        <v>2420</v>
      </c>
      <c r="E70" s="157" t="s">
        <v>6602</v>
      </c>
      <c r="F70" s="184">
        <v>45497</v>
      </c>
      <c r="G70" s="184">
        <v>45524</v>
      </c>
      <c r="H70" s="185">
        <v>50000</v>
      </c>
      <c r="I70" s="185">
        <v>70000</v>
      </c>
      <c r="J70" s="157" t="s">
        <v>5910</v>
      </c>
      <c r="K70" s="186" t="s">
        <v>5901</v>
      </c>
      <c r="L70" s="186" t="s">
        <v>386</v>
      </c>
    </row>
    <row r="71" spans="1:12" ht="84.75">
      <c r="A71" s="187">
        <v>70</v>
      </c>
      <c r="B71" s="188">
        <v>45483</v>
      </c>
      <c r="C71" s="189" t="s">
        <v>2601</v>
      </c>
      <c r="D71" s="189" t="s">
        <v>355</v>
      </c>
      <c r="E71" s="189" t="s">
        <v>7515</v>
      </c>
      <c r="F71" s="188">
        <v>45497</v>
      </c>
      <c r="G71" s="188">
        <v>45524</v>
      </c>
      <c r="H71" s="190">
        <v>60000</v>
      </c>
      <c r="I71" s="190">
        <v>70000</v>
      </c>
      <c r="J71" s="189" t="s">
        <v>5910</v>
      </c>
      <c r="K71" s="191" t="s">
        <v>5901</v>
      </c>
      <c r="L71" s="191" t="s">
        <v>386</v>
      </c>
    </row>
    <row r="72" spans="1:12" ht="84.75">
      <c r="A72" s="183">
        <v>71</v>
      </c>
      <c r="B72" s="184">
        <v>45483</v>
      </c>
      <c r="C72" s="157" t="s">
        <v>2601</v>
      </c>
      <c r="D72" s="157" t="s">
        <v>7387</v>
      </c>
      <c r="E72" s="157" t="s">
        <v>451</v>
      </c>
      <c r="F72" s="184">
        <v>45497</v>
      </c>
      <c r="G72" s="184">
        <v>45505</v>
      </c>
      <c r="H72" s="185">
        <v>202500</v>
      </c>
      <c r="I72" s="185">
        <v>202500</v>
      </c>
      <c r="J72" s="157" t="s">
        <v>5910</v>
      </c>
      <c r="K72" s="186" t="s">
        <v>5901</v>
      </c>
      <c r="L72" s="186" t="s">
        <v>386</v>
      </c>
    </row>
    <row r="73" spans="1:12" ht="84.75">
      <c r="A73" s="187">
        <v>72</v>
      </c>
      <c r="B73" s="188">
        <v>45483</v>
      </c>
      <c r="C73" s="189" t="s">
        <v>2601</v>
      </c>
      <c r="D73" s="189" t="s">
        <v>188</v>
      </c>
      <c r="E73" s="189" t="s">
        <v>2638</v>
      </c>
      <c r="F73" s="188">
        <v>45497</v>
      </c>
      <c r="G73" s="188">
        <v>45505</v>
      </c>
      <c r="H73" s="190">
        <v>65000</v>
      </c>
      <c r="I73" s="190">
        <v>70000</v>
      </c>
      <c r="J73" s="189" t="s">
        <v>5910</v>
      </c>
      <c r="K73" s="191" t="s">
        <v>5901</v>
      </c>
      <c r="L73" s="191" t="s">
        <v>386</v>
      </c>
    </row>
    <row r="74" spans="1:12" ht="84.75">
      <c r="A74" s="183">
        <v>73</v>
      </c>
      <c r="B74" s="184">
        <v>45483</v>
      </c>
      <c r="C74" s="157" t="s">
        <v>2601</v>
      </c>
      <c r="D74" s="157" t="s">
        <v>31</v>
      </c>
      <c r="E74" s="157" t="s">
        <v>7516</v>
      </c>
      <c r="F74" s="184">
        <v>45497</v>
      </c>
      <c r="G74" s="184">
        <v>45505</v>
      </c>
      <c r="H74" s="185">
        <v>26000</v>
      </c>
      <c r="I74" s="185">
        <v>30000</v>
      </c>
      <c r="J74" s="157" t="s">
        <v>5910</v>
      </c>
      <c r="K74" s="186" t="s">
        <v>5901</v>
      </c>
      <c r="L74" s="186" t="s">
        <v>386</v>
      </c>
    </row>
    <row r="75" spans="1:12" ht="84.75">
      <c r="A75" s="187">
        <v>74</v>
      </c>
      <c r="B75" s="188">
        <v>45483</v>
      </c>
      <c r="C75" s="189" t="s">
        <v>2601</v>
      </c>
      <c r="D75" s="189" t="s">
        <v>35</v>
      </c>
      <c r="E75" s="189" t="s">
        <v>136</v>
      </c>
      <c r="F75" s="188">
        <v>45497</v>
      </c>
      <c r="G75" s="188">
        <v>45505</v>
      </c>
      <c r="H75" s="190">
        <v>60000</v>
      </c>
      <c r="I75" s="190">
        <v>70000</v>
      </c>
      <c r="J75" s="189" t="s">
        <v>5902</v>
      </c>
      <c r="K75" s="191" t="s">
        <v>5901</v>
      </c>
      <c r="L75" s="191" t="s">
        <v>386</v>
      </c>
    </row>
    <row r="76" spans="1:12" ht="84.75">
      <c r="A76" s="183">
        <v>75</v>
      </c>
      <c r="B76" s="184">
        <v>45483</v>
      </c>
      <c r="C76" s="157" t="s">
        <v>2601</v>
      </c>
      <c r="D76" s="157" t="s">
        <v>5119</v>
      </c>
      <c r="E76" s="157" t="s">
        <v>5857</v>
      </c>
      <c r="F76" s="184">
        <v>45497</v>
      </c>
      <c r="G76" s="184">
        <v>45505</v>
      </c>
      <c r="H76" s="185">
        <v>30000</v>
      </c>
      <c r="I76" s="185">
        <v>35000</v>
      </c>
      <c r="J76" s="157" t="s">
        <v>5902</v>
      </c>
      <c r="K76" s="186" t="s">
        <v>5901</v>
      </c>
      <c r="L76" s="186" t="s">
        <v>386</v>
      </c>
    </row>
    <row r="77" spans="1:12" ht="63.75">
      <c r="A77" s="187">
        <v>76</v>
      </c>
      <c r="B77" s="188">
        <v>45483</v>
      </c>
      <c r="C77" s="189" t="s">
        <v>1276</v>
      </c>
      <c r="D77" s="189" t="s">
        <v>814</v>
      </c>
      <c r="E77" s="189" t="s">
        <v>4629</v>
      </c>
      <c r="F77" s="188">
        <v>45497</v>
      </c>
      <c r="G77" s="188">
        <v>45500</v>
      </c>
      <c r="H77" s="190">
        <v>53684.97</v>
      </c>
      <c r="I77" s="190">
        <v>60000</v>
      </c>
      <c r="J77" s="189" t="s">
        <v>5902</v>
      </c>
      <c r="K77" s="191" t="s">
        <v>5901</v>
      </c>
      <c r="L77" s="191" t="s">
        <v>386</v>
      </c>
    </row>
    <row r="78" spans="1:12" ht="63.75">
      <c r="A78" s="183">
        <v>77</v>
      </c>
      <c r="B78" s="184">
        <v>45484</v>
      </c>
      <c r="C78" s="157" t="s">
        <v>4178</v>
      </c>
      <c r="D78" s="157" t="s">
        <v>6844</v>
      </c>
      <c r="E78" s="157" t="s">
        <v>6845</v>
      </c>
      <c r="F78" s="184">
        <v>45498</v>
      </c>
      <c r="G78" s="184">
        <v>45536</v>
      </c>
      <c r="H78" s="185">
        <v>25000</v>
      </c>
      <c r="I78" s="185">
        <v>35000</v>
      </c>
      <c r="J78" s="157" t="s">
        <v>5910</v>
      </c>
      <c r="K78" s="186" t="s">
        <v>5901</v>
      </c>
      <c r="L78" s="186" t="s">
        <v>386</v>
      </c>
    </row>
    <row r="79" spans="1:12" ht="63.75">
      <c r="A79" s="187">
        <v>78</v>
      </c>
      <c r="B79" s="188">
        <v>45484</v>
      </c>
      <c r="C79" s="189" t="s">
        <v>688</v>
      </c>
      <c r="D79" s="189" t="s">
        <v>7517</v>
      </c>
      <c r="E79" s="189" t="s">
        <v>7518</v>
      </c>
      <c r="F79" s="188">
        <v>45498</v>
      </c>
      <c r="G79" s="188">
        <v>45505</v>
      </c>
      <c r="H79" s="190">
        <v>250000</v>
      </c>
      <c r="I79" s="190">
        <v>5000000</v>
      </c>
      <c r="J79" s="189" t="s">
        <v>4557</v>
      </c>
      <c r="K79" s="191" t="s">
        <v>5901</v>
      </c>
      <c r="L79" s="191" t="s">
        <v>386</v>
      </c>
    </row>
    <row r="80" spans="1:12" ht="409.6">
      <c r="A80" s="183">
        <v>79</v>
      </c>
      <c r="B80" s="184">
        <v>45484</v>
      </c>
      <c r="C80" s="157" t="s">
        <v>1665</v>
      </c>
      <c r="D80" s="157" t="s">
        <v>6876</v>
      </c>
      <c r="E80" s="157" t="s">
        <v>6877</v>
      </c>
      <c r="F80" s="184">
        <v>45498</v>
      </c>
      <c r="G80" s="184">
        <v>45474</v>
      </c>
      <c r="H80" s="185">
        <v>50000</v>
      </c>
      <c r="I80" s="185">
        <v>60000</v>
      </c>
      <c r="J80" s="157" t="s">
        <v>5910</v>
      </c>
      <c r="K80" s="186" t="s">
        <v>5901</v>
      </c>
      <c r="L80" s="186" t="s">
        <v>386</v>
      </c>
    </row>
    <row r="81" spans="1:12" ht="63.75">
      <c r="A81" s="187">
        <v>80</v>
      </c>
      <c r="B81" s="188">
        <v>45485</v>
      </c>
      <c r="C81" s="189" t="s">
        <v>741</v>
      </c>
      <c r="D81" s="189" t="s">
        <v>567</v>
      </c>
      <c r="E81" s="189" t="s">
        <v>2414</v>
      </c>
      <c r="F81" s="188">
        <v>45499</v>
      </c>
      <c r="G81" s="188">
        <v>45474</v>
      </c>
      <c r="H81" s="190">
        <v>25000</v>
      </c>
      <c r="I81" s="190">
        <v>60000</v>
      </c>
      <c r="J81" s="189" t="s">
        <v>5910</v>
      </c>
      <c r="K81" s="191" t="s">
        <v>5901</v>
      </c>
      <c r="L81" s="191" t="s">
        <v>386</v>
      </c>
    </row>
    <row r="82" spans="1:12" ht="42.75">
      <c r="A82" s="183">
        <v>81</v>
      </c>
      <c r="B82" s="184">
        <v>45485</v>
      </c>
      <c r="C82" s="157" t="s">
        <v>741</v>
      </c>
      <c r="D82" s="157" t="s">
        <v>144</v>
      </c>
      <c r="E82" s="157" t="s">
        <v>7519</v>
      </c>
      <c r="F82" s="184">
        <v>45499</v>
      </c>
      <c r="G82" s="184">
        <v>45474</v>
      </c>
      <c r="H82" s="185">
        <v>25000</v>
      </c>
      <c r="I82" s="185">
        <v>60000</v>
      </c>
      <c r="J82" s="157" t="s">
        <v>5910</v>
      </c>
      <c r="K82" s="186" t="s">
        <v>5901</v>
      </c>
      <c r="L82" s="186" t="s">
        <v>386</v>
      </c>
    </row>
    <row r="83" spans="1:12" ht="42.75">
      <c r="A83" s="187">
        <v>82</v>
      </c>
      <c r="B83" s="188">
        <v>45485</v>
      </c>
      <c r="C83" s="189" t="s">
        <v>741</v>
      </c>
      <c r="D83" s="189" t="s">
        <v>889</v>
      </c>
      <c r="E83" s="189" t="s">
        <v>7520</v>
      </c>
      <c r="F83" s="188">
        <v>45499</v>
      </c>
      <c r="G83" s="188">
        <v>45474</v>
      </c>
      <c r="H83" s="190">
        <v>25000</v>
      </c>
      <c r="I83" s="190">
        <v>54280</v>
      </c>
      <c r="J83" s="189" t="s">
        <v>5910</v>
      </c>
      <c r="K83" s="191" t="s">
        <v>5901</v>
      </c>
      <c r="L83" s="191" t="s">
        <v>386</v>
      </c>
    </row>
    <row r="84" spans="1:12" ht="21.75">
      <c r="A84" s="183">
        <v>83</v>
      </c>
      <c r="B84" s="184">
        <v>45485</v>
      </c>
      <c r="C84" s="157" t="s">
        <v>741</v>
      </c>
      <c r="D84" s="157" t="s">
        <v>6194</v>
      </c>
      <c r="E84" s="157" t="s">
        <v>2880</v>
      </c>
      <c r="F84" s="184">
        <v>45499</v>
      </c>
      <c r="G84" s="184">
        <v>45474</v>
      </c>
      <c r="H84" s="185">
        <v>25000</v>
      </c>
      <c r="I84" s="185">
        <v>50847</v>
      </c>
      <c r="J84" s="157" t="s">
        <v>5902</v>
      </c>
      <c r="K84" s="186" t="s">
        <v>5901</v>
      </c>
      <c r="L84" s="186" t="s">
        <v>386</v>
      </c>
    </row>
    <row r="85" spans="1:12" ht="63.75">
      <c r="A85" s="187">
        <v>84</v>
      </c>
      <c r="B85" s="188">
        <v>45485</v>
      </c>
      <c r="C85" s="189" t="s">
        <v>741</v>
      </c>
      <c r="D85" s="189" t="s">
        <v>97</v>
      </c>
      <c r="E85" s="189" t="s">
        <v>7502</v>
      </c>
      <c r="F85" s="188">
        <v>45499</v>
      </c>
      <c r="G85" s="188">
        <v>45474</v>
      </c>
      <c r="H85" s="190">
        <v>25000</v>
      </c>
      <c r="I85" s="190">
        <v>47915</v>
      </c>
      <c r="J85" s="189" t="s">
        <v>5910</v>
      </c>
      <c r="K85" s="191" t="s">
        <v>5901</v>
      </c>
      <c r="L85" s="191" t="s">
        <v>386</v>
      </c>
    </row>
    <row r="86" spans="1:12" ht="63.75">
      <c r="A86" s="183">
        <v>85</v>
      </c>
      <c r="B86" s="184">
        <v>45485</v>
      </c>
      <c r="C86" s="157" t="s">
        <v>741</v>
      </c>
      <c r="D86" s="157" t="s">
        <v>961</v>
      </c>
      <c r="E86" s="157" t="s">
        <v>7502</v>
      </c>
      <c r="F86" s="184">
        <v>45499</v>
      </c>
      <c r="G86" s="184">
        <v>45474</v>
      </c>
      <c r="H86" s="185">
        <v>25000</v>
      </c>
      <c r="I86" s="185">
        <v>43000</v>
      </c>
      <c r="J86" s="157" t="s">
        <v>5910</v>
      </c>
      <c r="K86" s="186" t="s">
        <v>5901</v>
      </c>
      <c r="L86" s="186" t="s">
        <v>386</v>
      </c>
    </row>
    <row r="87" spans="1:12" ht="42.75">
      <c r="A87" s="187">
        <v>86</v>
      </c>
      <c r="B87" s="188">
        <v>45485</v>
      </c>
      <c r="C87" s="189" t="s">
        <v>4178</v>
      </c>
      <c r="D87" s="189" t="s">
        <v>521</v>
      </c>
      <c r="E87" s="189" t="s">
        <v>126</v>
      </c>
      <c r="F87" s="188">
        <v>45499</v>
      </c>
      <c r="G87" s="188">
        <v>45536</v>
      </c>
      <c r="H87" s="190">
        <v>50000</v>
      </c>
      <c r="I87" s="190">
        <v>100000</v>
      </c>
      <c r="J87" s="189" t="s">
        <v>5921</v>
      </c>
      <c r="K87" s="191" t="s">
        <v>5901</v>
      </c>
      <c r="L87" s="191" t="s">
        <v>386</v>
      </c>
    </row>
    <row r="88" spans="1:12" ht="63.75">
      <c r="A88" s="183">
        <v>87</v>
      </c>
      <c r="B88" s="184">
        <v>45485</v>
      </c>
      <c r="C88" s="157" t="s">
        <v>741</v>
      </c>
      <c r="D88" s="157" t="s">
        <v>5629</v>
      </c>
      <c r="E88" s="157" t="s">
        <v>7521</v>
      </c>
      <c r="F88" s="184">
        <v>45499</v>
      </c>
      <c r="G88" s="184">
        <v>45474</v>
      </c>
      <c r="H88" s="185">
        <v>25000</v>
      </c>
      <c r="I88" s="185">
        <v>40000</v>
      </c>
      <c r="J88" s="157" t="s">
        <v>5910</v>
      </c>
      <c r="K88" s="186" t="s">
        <v>5901</v>
      </c>
      <c r="L88" s="186" t="s">
        <v>386</v>
      </c>
    </row>
    <row r="89" spans="1:12" ht="84.75">
      <c r="A89" s="187">
        <v>88</v>
      </c>
      <c r="B89" s="188">
        <v>45485</v>
      </c>
      <c r="C89" s="189" t="s">
        <v>741</v>
      </c>
      <c r="D89" s="189" t="s">
        <v>927</v>
      </c>
      <c r="E89" s="189" t="s">
        <v>7522</v>
      </c>
      <c r="F89" s="188">
        <v>45499</v>
      </c>
      <c r="G89" s="188">
        <v>45474</v>
      </c>
      <c r="H89" s="190">
        <v>25000</v>
      </c>
      <c r="I89" s="190">
        <v>35000</v>
      </c>
      <c r="J89" s="189" t="s">
        <v>5910</v>
      </c>
      <c r="K89" s="191" t="s">
        <v>5901</v>
      </c>
      <c r="L89" s="191" t="s">
        <v>386</v>
      </c>
    </row>
    <row r="90" spans="1:12" ht="63.75">
      <c r="A90" s="183">
        <v>89</v>
      </c>
      <c r="B90" s="184">
        <v>45485</v>
      </c>
      <c r="C90" s="157" t="s">
        <v>741</v>
      </c>
      <c r="D90" s="157" t="s">
        <v>2022</v>
      </c>
      <c r="E90" s="157" t="s">
        <v>7523</v>
      </c>
      <c r="F90" s="184">
        <v>45499</v>
      </c>
      <c r="G90" s="184">
        <v>45474</v>
      </c>
      <c r="H90" s="185">
        <v>25000</v>
      </c>
      <c r="I90" s="185">
        <v>35000</v>
      </c>
      <c r="J90" s="157" t="s">
        <v>5902</v>
      </c>
      <c r="K90" s="186" t="s">
        <v>5901</v>
      </c>
      <c r="L90" s="186" t="s">
        <v>386</v>
      </c>
    </row>
    <row r="91" spans="1:12" ht="63.75">
      <c r="A91" s="187">
        <v>90</v>
      </c>
      <c r="B91" s="188">
        <v>45490</v>
      </c>
      <c r="C91" s="189" t="s">
        <v>741</v>
      </c>
      <c r="D91" s="189" t="s">
        <v>1275</v>
      </c>
      <c r="E91" s="189" t="s">
        <v>7501</v>
      </c>
      <c r="F91" s="188">
        <v>45504</v>
      </c>
      <c r="G91" s="188">
        <v>45474</v>
      </c>
      <c r="H91" s="190">
        <v>25000</v>
      </c>
      <c r="I91" s="190">
        <v>100000</v>
      </c>
      <c r="J91" s="189" t="s">
        <v>5910</v>
      </c>
      <c r="K91" s="191" t="s">
        <v>5901</v>
      </c>
      <c r="L91" s="191" t="s">
        <v>386</v>
      </c>
    </row>
    <row r="92" spans="1:12" ht="42.75">
      <c r="A92" s="183">
        <v>91</v>
      </c>
      <c r="B92" s="184">
        <v>45485</v>
      </c>
      <c r="C92" s="157" t="s">
        <v>741</v>
      </c>
      <c r="D92" s="157" t="s">
        <v>5866</v>
      </c>
      <c r="E92" s="157" t="s">
        <v>7524</v>
      </c>
      <c r="F92" s="184">
        <v>45499</v>
      </c>
      <c r="G92" s="184">
        <v>45474</v>
      </c>
      <c r="H92" s="185">
        <v>25000</v>
      </c>
      <c r="I92" s="185">
        <v>59414</v>
      </c>
      <c r="J92" s="157" t="s">
        <v>5902</v>
      </c>
      <c r="K92" s="186" t="s">
        <v>5901</v>
      </c>
      <c r="L92" s="186" t="s">
        <v>386</v>
      </c>
    </row>
    <row r="93" spans="1:12" ht="42.75">
      <c r="A93" s="187">
        <v>92</v>
      </c>
      <c r="B93" s="188">
        <v>45485</v>
      </c>
      <c r="C93" s="189" t="s">
        <v>741</v>
      </c>
      <c r="D93" s="189" t="s">
        <v>2470</v>
      </c>
      <c r="E93" s="189" t="s">
        <v>2830</v>
      </c>
      <c r="F93" s="188">
        <v>45499</v>
      </c>
      <c r="G93" s="188">
        <v>45474</v>
      </c>
      <c r="H93" s="190">
        <v>25000</v>
      </c>
      <c r="I93" s="190">
        <v>58879</v>
      </c>
      <c r="J93" s="189" t="s">
        <v>4557</v>
      </c>
      <c r="K93" s="191" t="s">
        <v>5901</v>
      </c>
      <c r="L93" s="191" t="s">
        <v>386</v>
      </c>
    </row>
    <row r="94" spans="1:12" ht="63.75">
      <c r="A94" s="183">
        <v>93</v>
      </c>
      <c r="B94" s="184">
        <v>45485</v>
      </c>
      <c r="C94" s="157" t="s">
        <v>4178</v>
      </c>
      <c r="D94" s="157" t="s">
        <v>188</v>
      </c>
      <c r="E94" s="157" t="s">
        <v>4212</v>
      </c>
      <c r="F94" s="184">
        <v>45499</v>
      </c>
      <c r="G94" s="184">
        <v>45496</v>
      </c>
      <c r="H94" s="185">
        <v>100000</v>
      </c>
      <c r="I94" s="185">
        <v>150000</v>
      </c>
      <c r="J94" s="157" t="s">
        <v>5921</v>
      </c>
      <c r="K94" s="186" t="s">
        <v>5901</v>
      </c>
      <c r="L94" s="186" t="s">
        <v>386</v>
      </c>
    </row>
    <row r="95" spans="1:12" ht="42.75">
      <c r="A95" s="187">
        <v>94</v>
      </c>
      <c r="B95" s="188">
        <v>45485</v>
      </c>
      <c r="C95" s="189" t="s">
        <v>4178</v>
      </c>
      <c r="D95" s="189" t="s">
        <v>950</v>
      </c>
      <c r="E95" s="189" t="s">
        <v>124</v>
      </c>
      <c r="F95" s="188">
        <v>45499</v>
      </c>
      <c r="G95" s="188">
        <v>45536</v>
      </c>
      <c r="H95" s="190">
        <v>800000</v>
      </c>
      <c r="I95" s="190">
        <v>2000000</v>
      </c>
      <c r="J95" s="189" t="s">
        <v>5921</v>
      </c>
      <c r="K95" s="191" t="s">
        <v>5901</v>
      </c>
      <c r="L95" s="191" t="s">
        <v>386</v>
      </c>
    </row>
    <row r="96" spans="1:12" ht="42.75">
      <c r="A96" s="183">
        <v>95</v>
      </c>
      <c r="B96" s="184">
        <v>45485</v>
      </c>
      <c r="C96" s="157" t="s">
        <v>4178</v>
      </c>
      <c r="D96" s="157" t="s">
        <v>321</v>
      </c>
      <c r="E96" s="157" t="s">
        <v>4215</v>
      </c>
      <c r="F96" s="184">
        <v>45499</v>
      </c>
      <c r="G96" s="184">
        <v>45496</v>
      </c>
      <c r="H96" s="185">
        <v>25000</v>
      </c>
      <c r="I96" s="185">
        <v>50000</v>
      </c>
      <c r="J96" s="157" t="s">
        <v>5921</v>
      </c>
      <c r="K96" s="186" t="s">
        <v>5901</v>
      </c>
      <c r="L96" s="186" t="s">
        <v>386</v>
      </c>
    </row>
    <row r="97" spans="1:12" ht="63.75">
      <c r="A97" s="187">
        <v>96</v>
      </c>
      <c r="B97" s="188">
        <v>45488</v>
      </c>
      <c r="C97" s="189" t="s">
        <v>741</v>
      </c>
      <c r="D97" s="189" t="s">
        <v>217</v>
      </c>
      <c r="E97" s="189" t="s">
        <v>7525</v>
      </c>
      <c r="F97" s="188">
        <v>45502</v>
      </c>
      <c r="G97" s="188">
        <v>45474</v>
      </c>
      <c r="H97" s="190">
        <v>25000</v>
      </c>
      <c r="I97" s="190">
        <v>80000</v>
      </c>
      <c r="J97" s="189" t="s">
        <v>5910</v>
      </c>
      <c r="K97" s="191" t="s">
        <v>5901</v>
      </c>
      <c r="L97" s="191" t="s">
        <v>386</v>
      </c>
    </row>
    <row r="98" spans="1:12" ht="42.75">
      <c r="A98" s="183">
        <v>97</v>
      </c>
      <c r="B98" s="184">
        <v>45513</v>
      </c>
      <c r="C98" s="157" t="s">
        <v>2334</v>
      </c>
      <c r="D98" s="157" t="s">
        <v>7526</v>
      </c>
      <c r="E98" s="157" t="s">
        <v>7527</v>
      </c>
      <c r="F98" s="184">
        <v>45527</v>
      </c>
      <c r="G98" s="184">
        <v>45503</v>
      </c>
      <c r="H98" s="185">
        <v>42700</v>
      </c>
      <c r="I98" s="185">
        <v>43500</v>
      </c>
      <c r="J98" s="157" t="s">
        <v>4557</v>
      </c>
      <c r="K98" s="186" t="s">
        <v>5901</v>
      </c>
      <c r="L98" s="186" t="s">
        <v>386</v>
      </c>
    </row>
    <row r="99" spans="1:12" ht="42.75">
      <c r="A99" s="187">
        <v>98</v>
      </c>
      <c r="B99" s="188">
        <v>45488</v>
      </c>
      <c r="C99" s="189" t="s">
        <v>3344</v>
      </c>
      <c r="D99" s="189" t="s">
        <v>341</v>
      </c>
      <c r="E99" s="189" t="s">
        <v>6389</v>
      </c>
      <c r="F99" s="188">
        <v>45502</v>
      </c>
      <c r="G99" s="188">
        <v>45505</v>
      </c>
      <c r="H99" s="190">
        <v>30000</v>
      </c>
      <c r="I99" s="190">
        <v>30000</v>
      </c>
      <c r="J99" s="189" t="s">
        <v>5910</v>
      </c>
      <c r="K99" s="191" t="s">
        <v>5901</v>
      </c>
      <c r="L99" s="191" t="s">
        <v>386</v>
      </c>
    </row>
    <row r="100" spans="1:12" ht="42.75">
      <c r="A100" s="183">
        <v>99</v>
      </c>
      <c r="B100" s="184">
        <v>45488</v>
      </c>
      <c r="C100" s="157" t="s">
        <v>3344</v>
      </c>
      <c r="D100" s="157" t="s">
        <v>5548</v>
      </c>
      <c r="E100" s="157" t="s">
        <v>6389</v>
      </c>
      <c r="F100" s="184">
        <v>45502</v>
      </c>
      <c r="G100" s="184">
        <v>45505</v>
      </c>
      <c r="H100" s="185">
        <v>30000</v>
      </c>
      <c r="I100" s="185">
        <v>30000</v>
      </c>
      <c r="J100" s="157" t="s">
        <v>5910</v>
      </c>
      <c r="K100" s="186" t="s">
        <v>5901</v>
      </c>
      <c r="L100" s="186" t="s">
        <v>386</v>
      </c>
    </row>
    <row r="101" spans="1:12" ht="84.75">
      <c r="A101" s="187">
        <v>100</v>
      </c>
      <c r="B101" s="188">
        <v>45488</v>
      </c>
      <c r="C101" s="189" t="s">
        <v>3344</v>
      </c>
      <c r="D101" s="189" t="s">
        <v>5054</v>
      </c>
      <c r="E101" s="189" t="s">
        <v>7528</v>
      </c>
      <c r="F101" s="188">
        <v>45502</v>
      </c>
      <c r="G101" s="188">
        <v>45505</v>
      </c>
      <c r="H101" s="190">
        <v>60000</v>
      </c>
      <c r="I101" s="190">
        <v>60000</v>
      </c>
      <c r="J101" s="189" t="s">
        <v>5910</v>
      </c>
      <c r="K101" s="191" t="s">
        <v>5901</v>
      </c>
      <c r="L101" s="191" t="s">
        <v>386</v>
      </c>
    </row>
    <row r="102" spans="1:12" ht="42.75">
      <c r="A102" s="183">
        <v>101</v>
      </c>
      <c r="B102" s="184">
        <v>45488</v>
      </c>
      <c r="C102" s="157" t="s">
        <v>3344</v>
      </c>
      <c r="D102" s="157" t="s">
        <v>4842</v>
      </c>
      <c r="E102" s="157" t="s">
        <v>7529</v>
      </c>
      <c r="F102" s="184">
        <v>45502</v>
      </c>
      <c r="G102" s="184">
        <v>45505</v>
      </c>
      <c r="H102" s="185">
        <v>30600.34</v>
      </c>
      <c r="I102" s="185">
        <v>30604.34</v>
      </c>
      <c r="J102" s="157" t="s">
        <v>5902</v>
      </c>
      <c r="K102" s="186" t="s">
        <v>5901</v>
      </c>
      <c r="L102" s="186" t="s">
        <v>386</v>
      </c>
    </row>
    <row r="103" spans="1:12" ht="63.75">
      <c r="A103" s="187">
        <v>102</v>
      </c>
      <c r="B103" s="188">
        <v>45489</v>
      </c>
      <c r="C103" s="189" t="s">
        <v>3838</v>
      </c>
      <c r="D103" s="189" t="s">
        <v>355</v>
      </c>
      <c r="E103" s="189" t="s">
        <v>468</v>
      </c>
      <c r="F103" s="188">
        <v>45503</v>
      </c>
      <c r="G103" s="188">
        <v>45538</v>
      </c>
      <c r="H103" s="190">
        <v>200000</v>
      </c>
      <c r="I103" s="190">
        <v>240000</v>
      </c>
      <c r="J103" s="189" t="s">
        <v>5910</v>
      </c>
      <c r="K103" s="191" t="s">
        <v>5901</v>
      </c>
      <c r="L103" s="191" t="s">
        <v>386</v>
      </c>
    </row>
    <row r="104" spans="1:12" ht="63.75">
      <c r="A104" s="183">
        <v>103</v>
      </c>
      <c r="B104" s="184">
        <v>45489</v>
      </c>
      <c r="C104" s="157" t="s">
        <v>243</v>
      </c>
      <c r="D104" s="157" t="s">
        <v>351</v>
      </c>
      <c r="E104" s="157" t="s">
        <v>657</v>
      </c>
      <c r="F104" s="184">
        <v>45503</v>
      </c>
      <c r="G104" s="184">
        <v>45507</v>
      </c>
      <c r="H104" s="185">
        <v>25000</v>
      </c>
      <c r="I104" s="185">
        <v>31000</v>
      </c>
      <c r="J104" s="157" t="s">
        <v>5921</v>
      </c>
      <c r="K104" s="186" t="s">
        <v>5901</v>
      </c>
      <c r="L104" s="186" t="s">
        <v>386</v>
      </c>
    </row>
    <row r="105" spans="1:12" ht="42.75">
      <c r="A105" s="187">
        <v>104</v>
      </c>
      <c r="B105" s="188">
        <v>45489</v>
      </c>
      <c r="C105" s="189" t="s">
        <v>4268</v>
      </c>
      <c r="D105" s="189" t="s">
        <v>5400</v>
      </c>
      <c r="E105" s="189" t="s">
        <v>527</v>
      </c>
      <c r="F105" s="188">
        <v>45503</v>
      </c>
      <c r="G105" s="188">
        <v>45474</v>
      </c>
      <c r="H105" s="190">
        <v>250000</v>
      </c>
      <c r="I105" s="190">
        <v>300000</v>
      </c>
      <c r="J105" s="189" t="s">
        <v>5910</v>
      </c>
      <c r="K105" s="191" t="s">
        <v>5901</v>
      </c>
      <c r="L105" s="191" t="s">
        <v>386</v>
      </c>
    </row>
    <row r="106" spans="1:12" ht="84.75">
      <c r="A106" s="183">
        <v>105</v>
      </c>
      <c r="B106" s="184">
        <v>45489</v>
      </c>
      <c r="C106" s="157" t="s">
        <v>2601</v>
      </c>
      <c r="D106" s="157" t="s">
        <v>123</v>
      </c>
      <c r="E106" s="157" t="s">
        <v>5300</v>
      </c>
      <c r="F106" s="184">
        <v>45503</v>
      </c>
      <c r="G106" s="184">
        <v>45536</v>
      </c>
      <c r="H106" s="185">
        <v>825000</v>
      </c>
      <c r="I106" s="185">
        <v>900000</v>
      </c>
      <c r="J106" s="157" t="s">
        <v>5910</v>
      </c>
      <c r="K106" s="186" t="s">
        <v>5901</v>
      </c>
      <c r="L106" s="186" t="s">
        <v>386</v>
      </c>
    </row>
    <row r="107" spans="1:12" ht="63.75">
      <c r="A107" s="187">
        <v>106</v>
      </c>
      <c r="B107" s="188">
        <v>45489</v>
      </c>
      <c r="C107" s="189" t="s">
        <v>194</v>
      </c>
      <c r="D107" s="189" t="s">
        <v>6117</v>
      </c>
      <c r="E107" s="189" t="s">
        <v>6933</v>
      </c>
      <c r="F107" s="188">
        <v>45503</v>
      </c>
      <c r="G107" s="188">
        <v>45586</v>
      </c>
      <c r="H107" s="190">
        <v>48000</v>
      </c>
      <c r="I107" s="190">
        <v>50000</v>
      </c>
      <c r="J107" s="189" t="s">
        <v>5906</v>
      </c>
      <c r="K107" s="191" t="s">
        <v>5901</v>
      </c>
      <c r="L107" s="191" t="s">
        <v>386</v>
      </c>
    </row>
    <row r="108" spans="1:12" ht="84.75">
      <c r="A108" s="183">
        <v>107</v>
      </c>
      <c r="B108" s="184">
        <v>45489</v>
      </c>
      <c r="C108" s="157" t="s">
        <v>1890</v>
      </c>
      <c r="D108" s="157" t="s">
        <v>7530</v>
      </c>
      <c r="E108" s="157" t="s">
        <v>7531</v>
      </c>
      <c r="F108" s="184">
        <v>45503</v>
      </c>
      <c r="G108" s="184">
        <v>45504</v>
      </c>
      <c r="H108" s="185">
        <v>175650</v>
      </c>
      <c r="I108" s="185">
        <v>195000</v>
      </c>
      <c r="J108" s="157" t="s">
        <v>5902</v>
      </c>
      <c r="K108" s="186" t="s">
        <v>5901</v>
      </c>
      <c r="L108" s="186" t="s">
        <v>386</v>
      </c>
    </row>
    <row r="109" spans="1:12" ht="127.5">
      <c r="A109" s="187">
        <v>108</v>
      </c>
      <c r="B109" s="188">
        <v>45489</v>
      </c>
      <c r="C109" s="189" t="s">
        <v>1890</v>
      </c>
      <c r="D109" s="189" t="s">
        <v>4484</v>
      </c>
      <c r="E109" s="189" t="s">
        <v>7532</v>
      </c>
      <c r="F109" s="188">
        <v>45503</v>
      </c>
      <c r="G109" s="188">
        <v>45504</v>
      </c>
      <c r="H109" s="190">
        <v>340620.5</v>
      </c>
      <c r="I109" s="190">
        <v>400000</v>
      </c>
      <c r="J109" s="189" t="s">
        <v>5910</v>
      </c>
      <c r="K109" s="191" t="s">
        <v>5901</v>
      </c>
      <c r="L109" s="191" t="s">
        <v>386</v>
      </c>
    </row>
    <row r="110" spans="1:12" ht="105.75">
      <c r="A110" s="183">
        <v>109</v>
      </c>
      <c r="B110" s="184">
        <v>45489</v>
      </c>
      <c r="C110" s="157" t="s">
        <v>1890</v>
      </c>
      <c r="D110" s="157" t="s">
        <v>7533</v>
      </c>
      <c r="E110" s="157" t="s">
        <v>7534</v>
      </c>
      <c r="F110" s="184">
        <v>45503</v>
      </c>
      <c r="G110" s="184">
        <v>45504</v>
      </c>
      <c r="H110" s="185">
        <v>42560</v>
      </c>
      <c r="I110" s="185">
        <v>50000</v>
      </c>
      <c r="J110" s="157" t="s">
        <v>5902</v>
      </c>
      <c r="K110" s="186" t="s">
        <v>5901</v>
      </c>
      <c r="L110" s="186" t="s">
        <v>386</v>
      </c>
    </row>
    <row r="111" spans="1:12" ht="63.75">
      <c r="A111" s="187">
        <v>110</v>
      </c>
      <c r="B111" s="188">
        <v>45490</v>
      </c>
      <c r="C111" s="189" t="s">
        <v>1719</v>
      </c>
      <c r="D111" s="189" t="s">
        <v>7535</v>
      </c>
      <c r="E111" s="189" t="s">
        <v>7536</v>
      </c>
      <c r="F111" s="188">
        <v>45504</v>
      </c>
      <c r="G111" s="188">
        <v>45504</v>
      </c>
      <c r="H111" s="190">
        <v>33000</v>
      </c>
      <c r="I111" s="190">
        <v>33000</v>
      </c>
      <c r="J111" s="189" t="s">
        <v>5902</v>
      </c>
      <c r="K111" s="191" t="s">
        <v>5901</v>
      </c>
      <c r="L111" s="191" t="s">
        <v>386</v>
      </c>
    </row>
    <row r="112" spans="1:12" ht="127.5">
      <c r="A112" s="183">
        <v>111</v>
      </c>
      <c r="B112" s="184">
        <v>45490</v>
      </c>
      <c r="C112" s="157" t="s">
        <v>1665</v>
      </c>
      <c r="D112" s="157" t="s">
        <v>6918</v>
      </c>
      <c r="E112" s="157" t="s">
        <v>6919</v>
      </c>
      <c r="F112" s="184">
        <v>45504</v>
      </c>
      <c r="G112" s="184">
        <v>45505</v>
      </c>
      <c r="H112" s="185">
        <v>2000000</v>
      </c>
      <c r="I112" s="185">
        <v>2500000</v>
      </c>
      <c r="J112" s="157" t="s">
        <v>5910</v>
      </c>
      <c r="K112" s="186" t="s">
        <v>5901</v>
      </c>
      <c r="L112" s="186" t="s">
        <v>386</v>
      </c>
    </row>
    <row r="113" spans="1:12" ht="105.75">
      <c r="A113" s="187">
        <v>112</v>
      </c>
      <c r="B113" s="188">
        <v>45490</v>
      </c>
      <c r="C113" s="189" t="s">
        <v>1665</v>
      </c>
      <c r="D113" s="189" t="s">
        <v>1681</v>
      </c>
      <c r="E113" s="189" t="s">
        <v>7537</v>
      </c>
      <c r="F113" s="188">
        <v>45505</v>
      </c>
      <c r="G113" s="188">
        <v>45474</v>
      </c>
      <c r="H113" s="190">
        <v>800000</v>
      </c>
      <c r="I113" s="190">
        <v>900000</v>
      </c>
      <c r="J113" s="189" t="s">
        <v>5910</v>
      </c>
      <c r="K113" s="191" t="s">
        <v>5901</v>
      </c>
      <c r="L113" s="191" t="s">
        <v>386</v>
      </c>
    </row>
    <row r="114" spans="1:12" ht="84.75">
      <c r="A114" s="183">
        <v>113</v>
      </c>
      <c r="B114" s="184">
        <v>45490</v>
      </c>
      <c r="C114" s="157" t="s">
        <v>1665</v>
      </c>
      <c r="D114" s="157" t="s">
        <v>6333</v>
      </c>
      <c r="E114" s="157" t="s">
        <v>1696</v>
      </c>
      <c r="F114" s="184">
        <v>45504</v>
      </c>
      <c r="G114" s="184">
        <v>45530</v>
      </c>
      <c r="H114" s="185">
        <v>400000</v>
      </c>
      <c r="I114" s="185">
        <v>450000</v>
      </c>
      <c r="J114" s="157" t="s">
        <v>5935</v>
      </c>
      <c r="K114" s="186" t="s">
        <v>5901</v>
      </c>
      <c r="L114" s="186" t="s">
        <v>386</v>
      </c>
    </row>
    <row r="115" spans="1:12" ht="84.75">
      <c r="A115" s="187">
        <v>114</v>
      </c>
      <c r="B115" s="188">
        <v>45490</v>
      </c>
      <c r="C115" s="189" t="s">
        <v>1665</v>
      </c>
      <c r="D115" s="189" t="s">
        <v>1104</v>
      </c>
      <c r="E115" s="189" t="s">
        <v>1030</v>
      </c>
      <c r="F115" s="188">
        <v>45505</v>
      </c>
      <c r="G115" s="188">
        <v>45474</v>
      </c>
      <c r="H115" s="190">
        <v>350000</v>
      </c>
      <c r="I115" s="190">
        <v>400000</v>
      </c>
      <c r="J115" s="189" t="s">
        <v>5910</v>
      </c>
      <c r="K115" s="191" t="s">
        <v>5901</v>
      </c>
      <c r="L115" s="191" t="s">
        <v>386</v>
      </c>
    </row>
    <row r="116" spans="1:12" ht="84.75">
      <c r="A116" s="183">
        <v>115</v>
      </c>
      <c r="B116" s="184">
        <v>45490</v>
      </c>
      <c r="C116" s="157" t="s">
        <v>2329</v>
      </c>
      <c r="D116" s="157" t="s">
        <v>7262</v>
      </c>
      <c r="E116" s="157" t="s">
        <v>93</v>
      </c>
      <c r="F116" s="184">
        <v>45504</v>
      </c>
      <c r="G116" s="184">
        <v>45474</v>
      </c>
      <c r="H116" s="185">
        <v>111000</v>
      </c>
      <c r="I116" s="185">
        <v>177000</v>
      </c>
      <c r="J116" s="157" t="s">
        <v>5917</v>
      </c>
      <c r="K116" s="186" t="s">
        <v>5901</v>
      </c>
      <c r="L116" s="186" t="s">
        <v>386</v>
      </c>
    </row>
    <row r="117" spans="1:12" ht="84.75">
      <c r="A117" s="187">
        <v>116</v>
      </c>
      <c r="B117" s="188">
        <v>45490</v>
      </c>
      <c r="C117" s="189" t="s">
        <v>1665</v>
      </c>
      <c r="D117" s="189" t="s">
        <v>1715</v>
      </c>
      <c r="E117" s="189" t="s">
        <v>7538</v>
      </c>
      <c r="F117" s="188">
        <v>45505</v>
      </c>
      <c r="G117" s="188">
        <v>45474</v>
      </c>
      <c r="H117" s="190">
        <v>190000</v>
      </c>
      <c r="I117" s="190">
        <v>190000</v>
      </c>
      <c r="J117" s="189" t="s">
        <v>5910</v>
      </c>
      <c r="K117" s="191" t="s">
        <v>5901</v>
      </c>
      <c r="L117" s="191" t="s">
        <v>386</v>
      </c>
    </row>
    <row r="118" spans="1:12" ht="21.75">
      <c r="A118" s="183">
        <v>117</v>
      </c>
      <c r="B118" s="184">
        <v>45490</v>
      </c>
      <c r="C118" s="157" t="s">
        <v>1890</v>
      </c>
      <c r="D118" s="157" t="s">
        <v>35</v>
      </c>
      <c r="E118" s="157" t="s">
        <v>7539</v>
      </c>
      <c r="F118" s="184">
        <v>45504</v>
      </c>
      <c r="G118" s="184">
        <v>45505</v>
      </c>
      <c r="H118" s="185">
        <v>3062154.96</v>
      </c>
      <c r="I118" s="185">
        <v>3500000</v>
      </c>
      <c r="J118" s="157" t="s">
        <v>5902</v>
      </c>
      <c r="K118" s="186" t="s">
        <v>5901</v>
      </c>
      <c r="L118" s="186" t="s">
        <v>386</v>
      </c>
    </row>
    <row r="119" spans="1:12" ht="21.75">
      <c r="A119" s="187">
        <v>118</v>
      </c>
      <c r="B119" s="188">
        <v>45490</v>
      </c>
      <c r="C119" s="189" t="s">
        <v>1890</v>
      </c>
      <c r="D119" s="189" t="s">
        <v>55</v>
      </c>
      <c r="E119" s="189" t="s">
        <v>7540</v>
      </c>
      <c r="F119" s="188">
        <v>45504</v>
      </c>
      <c r="G119" s="188">
        <v>45505</v>
      </c>
      <c r="H119" s="190">
        <v>743893</v>
      </c>
      <c r="I119" s="190">
        <v>800000</v>
      </c>
      <c r="J119" s="189" t="s">
        <v>5902</v>
      </c>
      <c r="K119" s="191" t="s">
        <v>5901</v>
      </c>
      <c r="L119" s="191" t="s">
        <v>386</v>
      </c>
    </row>
    <row r="120" spans="1:12" ht="42.75">
      <c r="A120" s="183">
        <v>119</v>
      </c>
      <c r="B120" s="184">
        <v>45490</v>
      </c>
      <c r="C120" s="157" t="s">
        <v>741</v>
      </c>
      <c r="D120" s="157" t="s">
        <v>4454</v>
      </c>
      <c r="E120" s="157" t="s">
        <v>7519</v>
      </c>
      <c r="F120" s="184">
        <v>45504</v>
      </c>
      <c r="G120" s="184">
        <v>45474</v>
      </c>
      <c r="H120" s="185">
        <v>25000</v>
      </c>
      <c r="I120" s="185">
        <v>35000</v>
      </c>
      <c r="J120" s="157" t="s">
        <v>5902</v>
      </c>
      <c r="K120" s="186" t="s">
        <v>5901</v>
      </c>
      <c r="L120" s="186" t="s">
        <v>386</v>
      </c>
    </row>
    <row r="121" spans="1:12" ht="63.75">
      <c r="A121" s="187">
        <v>120</v>
      </c>
      <c r="B121" s="188">
        <v>45490</v>
      </c>
      <c r="C121" s="189" t="s">
        <v>2329</v>
      </c>
      <c r="D121" s="189" t="s">
        <v>76</v>
      </c>
      <c r="E121" s="189" t="s">
        <v>6487</v>
      </c>
      <c r="F121" s="188">
        <v>45504</v>
      </c>
      <c r="G121" s="188">
        <v>45474</v>
      </c>
      <c r="H121" s="190">
        <v>95000</v>
      </c>
      <c r="I121" s="190">
        <v>109000</v>
      </c>
      <c r="J121" s="189" t="s">
        <v>5910</v>
      </c>
      <c r="K121" s="191" t="s">
        <v>5901</v>
      </c>
      <c r="L121" s="191" t="s">
        <v>386</v>
      </c>
    </row>
    <row r="122" spans="1:12" ht="63.75">
      <c r="A122" s="183">
        <v>121</v>
      </c>
      <c r="B122" s="184">
        <v>45490</v>
      </c>
      <c r="C122" s="157" t="s">
        <v>2329</v>
      </c>
      <c r="D122" s="157" t="s">
        <v>76</v>
      </c>
      <c r="E122" s="157" t="s">
        <v>6488</v>
      </c>
      <c r="F122" s="184">
        <v>45504</v>
      </c>
      <c r="G122" s="184">
        <v>45474</v>
      </c>
      <c r="H122" s="185">
        <v>50000</v>
      </c>
      <c r="I122" s="185">
        <v>67000</v>
      </c>
      <c r="J122" s="157" t="s">
        <v>5910</v>
      </c>
      <c r="K122" s="186" t="s">
        <v>5901</v>
      </c>
      <c r="L122" s="186" t="s">
        <v>386</v>
      </c>
    </row>
    <row r="123" spans="1:12" ht="42.75">
      <c r="A123" s="187">
        <v>122</v>
      </c>
      <c r="B123" s="188">
        <v>45490</v>
      </c>
      <c r="C123" s="189" t="s">
        <v>2329</v>
      </c>
      <c r="D123" s="189" t="s">
        <v>5185</v>
      </c>
      <c r="E123" s="189" t="s">
        <v>6490</v>
      </c>
      <c r="F123" s="188">
        <v>45504</v>
      </c>
      <c r="G123" s="188">
        <v>45474</v>
      </c>
      <c r="H123" s="190">
        <v>90000</v>
      </c>
      <c r="I123" s="190">
        <v>10000</v>
      </c>
      <c r="J123" s="189" t="s">
        <v>5910</v>
      </c>
      <c r="K123" s="191" t="s">
        <v>5901</v>
      </c>
      <c r="L123" s="191" t="s">
        <v>386</v>
      </c>
    </row>
    <row r="124" spans="1:12" ht="42.75">
      <c r="A124" s="183">
        <v>123</v>
      </c>
      <c r="B124" s="184">
        <v>45490</v>
      </c>
      <c r="C124" s="157" t="s">
        <v>2329</v>
      </c>
      <c r="D124" s="157" t="s">
        <v>6846</v>
      </c>
      <c r="E124" s="157" t="s">
        <v>298</v>
      </c>
      <c r="F124" s="184">
        <v>45504</v>
      </c>
      <c r="G124" s="184">
        <v>45474</v>
      </c>
      <c r="H124" s="185">
        <v>50000</v>
      </c>
      <c r="I124" s="185">
        <v>70000</v>
      </c>
      <c r="J124" s="157" t="s">
        <v>5910</v>
      </c>
      <c r="K124" s="186" t="s">
        <v>5901</v>
      </c>
      <c r="L124" s="186" t="s">
        <v>386</v>
      </c>
    </row>
    <row r="125" spans="1:12" ht="42.75">
      <c r="A125" s="187">
        <v>124</v>
      </c>
      <c r="B125" s="188">
        <v>45490</v>
      </c>
      <c r="C125" s="189" t="s">
        <v>2329</v>
      </c>
      <c r="D125" s="189" t="s">
        <v>1513</v>
      </c>
      <c r="E125" s="189" t="s">
        <v>6540</v>
      </c>
      <c r="F125" s="188">
        <v>45504</v>
      </c>
      <c r="G125" s="188">
        <v>45474</v>
      </c>
      <c r="H125" s="190">
        <v>30000</v>
      </c>
      <c r="I125" s="190">
        <v>60000</v>
      </c>
      <c r="J125" s="189" t="s">
        <v>5910</v>
      </c>
      <c r="K125" s="191" t="s">
        <v>5901</v>
      </c>
      <c r="L125" s="191" t="s">
        <v>386</v>
      </c>
    </row>
    <row r="126" spans="1:12" ht="63.75">
      <c r="A126" s="183">
        <v>125</v>
      </c>
      <c r="B126" s="184">
        <v>45490</v>
      </c>
      <c r="C126" s="157" t="s">
        <v>2329</v>
      </c>
      <c r="D126" s="157" t="s">
        <v>765</v>
      </c>
      <c r="E126" s="157" t="s">
        <v>6492</v>
      </c>
      <c r="F126" s="184">
        <v>45504</v>
      </c>
      <c r="G126" s="184">
        <v>45474</v>
      </c>
      <c r="H126" s="185">
        <v>60000</v>
      </c>
      <c r="I126" s="185">
        <v>145000</v>
      </c>
      <c r="J126" s="157" t="s">
        <v>5910</v>
      </c>
      <c r="K126" s="186" t="s">
        <v>5901</v>
      </c>
      <c r="L126" s="186" t="s">
        <v>386</v>
      </c>
    </row>
    <row r="127" spans="1:12" ht="42.75">
      <c r="A127" s="187">
        <v>126</v>
      </c>
      <c r="B127" s="188">
        <v>45490</v>
      </c>
      <c r="C127" s="189" t="s">
        <v>2329</v>
      </c>
      <c r="D127" s="189" t="s">
        <v>569</v>
      </c>
      <c r="E127" s="189" t="s">
        <v>7541</v>
      </c>
      <c r="F127" s="188">
        <v>45504</v>
      </c>
      <c r="G127" s="188">
        <v>45474</v>
      </c>
      <c r="H127" s="190">
        <v>29000</v>
      </c>
      <c r="I127" s="190">
        <v>32000</v>
      </c>
      <c r="J127" s="189" t="s">
        <v>5910</v>
      </c>
      <c r="K127" s="191" t="s">
        <v>5901</v>
      </c>
      <c r="L127" s="191" t="s">
        <v>386</v>
      </c>
    </row>
    <row r="128" spans="1:12" ht="84.75">
      <c r="A128" s="183">
        <v>127</v>
      </c>
      <c r="B128" s="184">
        <v>45490</v>
      </c>
      <c r="C128" s="157" t="s">
        <v>2703</v>
      </c>
      <c r="D128" s="157" t="s">
        <v>229</v>
      </c>
      <c r="E128" s="157" t="s">
        <v>7542</v>
      </c>
      <c r="F128" s="184">
        <v>45504</v>
      </c>
      <c r="G128" s="184">
        <v>45504</v>
      </c>
      <c r="H128" s="185">
        <v>57265.74</v>
      </c>
      <c r="I128" s="185">
        <v>57265.74</v>
      </c>
      <c r="J128" s="157" t="s">
        <v>5917</v>
      </c>
      <c r="K128" s="186" t="s">
        <v>5901</v>
      </c>
      <c r="L128" s="186" t="s">
        <v>386</v>
      </c>
    </row>
    <row r="129" spans="1:12" ht="42.75">
      <c r="A129" s="187">
        <v>128</v>
      </c>
      <c r="B129" s="188">
        <v>45490</v>
      </c>
      <c r="C129" s="189" t="s">
        <v>1535</v>
      </c>
      <c r="D129" s="189" t="s">
        <v>1275</v>
      </c>
      <c r="E129" s="189" t="s">
        <v>348</v>
      </c>
      <c r="F129" s="188">
        <v>45504</v>
      </c>
      <c r="G129" s="188">
        <v>45505</v>
      </c>
      <c r="H129" s="190">
        <v>28000</v>
      </c>
      <c r="I129" s="190">
        <v>40000</v>
      </c>
      <c r="J129" s="189" t="s">
        <v>4557</v>
      </c>
      <c r="K129" s="191" t="s">
        <v>5901</v>
      </c>
      <c r="L129" s="191" t="s">
        <v>386</v>
      </c>
    </row>
    <row r="130" spans="1:12" ht="63.75">
      <c r="A130" s="183">
        <v>129</v>
      </c>
      <c r="B130" s="184">
        <v>45491</v>
      </c>
      <c r="C130" s="157" t="s">
        <v>79</v>
      </c>
      <c r="D130" s="157" t="s">
        <v>248</v>
      </c>
      <c r="E130" s="157" t="s">
        <v>120</v>
      </c>
      <c r="F130" s="184">
        <v>45505</v>
      </c>
      <c r="G130" s="184">
        <v>45460</v>
      </c>
      <c r="H130" s="185">
        <v>70000</v>
      </c>
      <c r="I130" s="185">
        <v>80000</v>
      </c>
      <c r="J130" s="157" t="s">
        <v>5900</v>
      </c>
      <c r="K130" s="186" t="s">
        <v>5901</v>
      </c>
      <c r="L130" s="186" t="s">
        <v>386</v>
      </c>
    </row>
    <row r="131" spans="1:12" ht="63.75">
      <c r="A131" s="187">
        <v>130</v>
      </c>
      <c r="B131" s="188">
        <v>45491</v>
      </c>
      <c r="C131" s="189" t="s">
        <v>1535</v>
      </c>
      <c r="D131" s="189" t="s">
        <v>7087</v>
      </c>
      <c r="E131" s="189" t="s">
        <v>7088</v>
      </c>
      <c r="F131" s="188">
        <v>45505</v>
      </c>
      <c r="G131" s="188">
        <v>45516</v>
      </c>
      <c r="H131" s="190">
        <v>25000</v>
      </c>
      <c r="I131" s="190">
        <v>45000</v>
      </c>
      <c r="J131" s="189" t="s">
        <v>4557</v>
      </c>
      <c r="K131" s="191" t="s">
        <v>5901</v>
      </c>
      <c r="L131" s="191" t="s">
        <v>386</v>
      </c>
    </row>
    <row r="132" spans="1:12" ht="63.75">
      <c r="A132" s="183">
        <v>131</v>
      </c>
      <c r="B132" s="184">
        <v>45491</v>
      </c>
      <c r="C132" s="157" t="s">
        <v>79</v>
      </c>
      <c r="D132" s="157" t="s">
        <v>7543</v>
      </c>
      <c r="E132" s="157" t="s">
        <v>3294</v>
      </c>
      <c r="F132" s="184">
        <v>45505</v>
      </c>
      <c r="G132" s="184">
        <v>45454</v>
      </c>
      <c r="H132" s="185">
        <v>25000</v>
      </c>
      <c r="I132" s="185">
        <v>30000</v>
      </c>
      <c r="J132" s="157" t="s">
        <v>5900</v>
      </c>
      <c r="K132" s="186" t="s">
        <v>5901</v>
      </c>
      <c r="L132" s="186" t="s">
        <v>386</v>
      </c>
    </row>
    <row r="133" spans="1:12" ht="63.75">
      <c r="A133" s="187">
        <v>132</v>
      </c>
      <c r="B133" s="188">
        <v>45491</v>
      </c>
      <c r="C133" s="189" t="s">
        <v>79</v>
      </c>
      <c r="D133" s="189" t="s">
        <v>7544</v>
      </c>
      <c r="E133" s="189" t="s">
        <v>1286</v>
      </c>
      <c r="F133" s="188">
        <v>45505</v>
      </c>
      <c r="G133" s="188">
        <v>45450</v>
      </c>
      <c r="H133" s="190">
        <v>40000</v>
      </c>
      <c r="I133" s="190">
        <v>50000</v>
      </c>
      <c r="J133" s="189" t="s">
        <v>5900</v>
      </c>
      <c r="K133" s="191" t="s">
        <v>5901</v>
      </c>
      <c r="L133" s="191" t="s">
        <v>386</v>
      </c>
    </row>
    <row r="134" spans="1:12" ht="21.75">
      <c r="A134" s="183">
        <v>133</v>
      </c>
      <c r="B134" s="184">
        <v>45491</v>
      </c>
      <c r="C134" s="157" t="s">
        <v>2447</v>
      </c>
      <c r="D134" s="157" t="s">
        <v>1027</v>
      </c>
      <c r="E134" s="157" t="s">
        <v>706</v>
      </c>
      <c r="F134" s="184">
        <v>45506</v>
      </c>
      <c r="G134" s="184">
        <v>45506</v>
      </c>
      <c r="H134" s="185">
        <v>50000</v>
      </c>
      <c r="I134" s="185">
        <v>70000</v>
      </c>
      <c r="J134" s="157" t="s">
        <v>4557</v>
      </c>
      <c r="K134" s="186" t="s">
        <v>5901</v>
      </c>
      <c r="L134" s="186" t="s">
        <v>386</v>
      </c>
    </row>
    <row r="135" spans="1:12" ht="147.75">
      <c r="A135" s="187">
        <v>134</v>
      </c>
      <c r="B135" s="188">
        <v>45492</v>
      </c>
      <c r="C135" s="189" t="s">
        <v>1890</v>
      </c>
      <c r="D135" s="189" t="s">
        <v>2152</v>
      </c>
      <c r="E135" s="189" t="s">
        <v>7545</v>
      </c>
      <c r="F135" s="188">
        <v>45506</v>
      </c>
      <c r="G135" s="188">
        <v>45509</v>
      </c>
      <c r="H135" s="190">
        <v>280125</v>
      </c>
      <c r="I135" s="190">
        <v>280125</v>
      </c>
      <c r="J135" s="189" t="s">
        <v>5902</v>
      </c>
      <c r="K135" s="191" t="s">
        <v>5901</v>
      </c>
      <c r="L135" s="191" t="s">
        <v>386</v>
      </c>
    </row>
    <row r="136" spans="1:12" ht="127.5">
      <c r="A136" s="183">
        <v>135</v>
      </c>
      <c r="B136" s="184">
        <v>45492</v>
      </c>
      <c r="C136" s="157" t="s">
        <v>1890</v>
      </c>
      <c r="D136" s="157" t="s">
        <v>7167</v>
      </c>
      <c r="E136" s="157" t="s">
        <v>7546</v>
      </c>
      <c r="F136" s="184">
        <v>45506</v>
      </c>
      <c r="G136" s="184">
        <v>45509</v>
      </c>
      <c r="H136" s="185">
        <v>150535</v>
      </c>
      <c r="I136" s="185">
        <v>150535</v>
      </c>
      <c r="J136" s="157" t="s">
        <v>5902</v>
      </c>
      <c r="K136" s="186" t="s">
        <v>5901</v>
      </c>
      <c r="L136" s="186" t="s">
        <v>386</v>
      </c>
    </row>
    <row r="137" spans="1:12" ht="105.75">
      <c r="A137" s="187">
        <v>136</v>
      </c>
      <c r="B137" s="188">
        <v>45492</v>
      </c>
      <c r="C137" s="189" t="s">
        <v>1890</v>
      </c>
      <c r="D137" s="189" t="s">
        <v>7547</v>
      </c>
      <c r="E137" s="189" t="s">
        <v>7548</v>
      </c>
      <c r="F137" s="188">
        <v>45506</v>
      </c>
      <c r="G137" s="188">
        <v>45509</v>
      </c>
      <c r="H137" s="190">
        <v>134912.21</v>
      </c>
      <c r="I137" s="190">
        <v>140000</v>
      </c>
      <c r="J137" s="189" t="s">
        <v>5902</v>
      </c>
      <c r="K137" s="191" t="s">
        <v>5901</v>
      </c>
      <c r="L137" s="191" t="s">
        <v>386</v>
      </c>
    </row>
    <row r="138" spans="1:12" ht="84.75">
      <c r="A138" s="183">
        <v>137</v>
      </c>
      <c r="B138" s="184">
        <v>45492</v>
      </c>
      <c r="C138" s="157" t="s">
        <v>1890</v>
      </c>
      <c r="D138" s="157" t="s">
        <v>808</v>
      </c>
      <c r="E138" s="157" t="s">
        <v>7549</v>
      </c>
      <c r="F138" s="184">
        <v>45506</v>
      </c>
      <c r="G138" s="184">
        <v>45509</v>
      </c>
      <c r="H138" s="185">
        <v>500000</v>
      </c>
      <c r="I138" s="185">
        <v>550000</v>
      </c>
      <c r="J138" s="157" t="s">
        <v>5902</v>
      </c>
      <c r="K138" s="186" t="s">
        <v>5901</v>
      </c>
      <c r="L138" s="186" t="s">
        <v>386</v>
      </c>
    </row>
    <row r="139" spans="1:12" ht="84.75">
      <c r="A139" s="187">
        <v>138</v>
      </c>
      <c r="B139" s="188">
        <v>45492</v>
      </c>
      <c r="C139" s="189" t="s">
        <v>1890</v>
      </c>
      <c r="D139" s="189" t="s">
        <v>961</v>
      </c>
      <c r="E139" s="189" t="s">
        <v>7550</v>
      </c>
      <c r="F139" s="188">
        <v>45506</v>
      </c>
      <c r="G139" s="188">
        <v>45509</v>
      </c>
      <c r="H139" s="190">
        <v>267171.40000000002</v>
      </c>
      <c r="I139" s="190">
        <v>295000</v>
      </c>
      <c r="J139" s="189" t="s">
        <v>5902</v>
      </c>
      <c r="K139" s="191" t="s">
        <v>5901</v>
      </c>
      <c r="L139" s="191" t="s">
        <v>386</v>
      </c>
    </row>
    <row r="140" spans="1:12" ht="42.75">
      <c r="A140" s="183">
        <v>139</v>
      </c>
      <c r="B140" s="184">
        <v>45492</v>
      </c>
      <c r="C140" s="157" t="s">
        <v>1535</v>
      </c>
      <c r="D140" s="157" t="s">
        <v>6532</v>
      </c>
      <c r="E140" s="157" t="s">
        <v>6533</v>
      </c>
      <c r="F140" s="184">
        <v>45506</v>
      </c>
      <c r="G140" s="184">
        <v>45516</v>
      </c>
      <c r="H140" s="185">
        <v>30000</v>
      </c>
      <c r="I140" s="185">
        <v>49000</v>
      </c>
      <c r="J140" s="157" t="s">
        <v>5902</v>
      </c>
      <c r="K140" s="186" t="s">
        <v>5901</v>
      </c>
      <c r="L140" s="186" t="s">
        <v>386</v>
      </c>
    </row>
    <row r="141" spans="1:12" ht="42.75">
      <c r="A141" s="187">
        <v>140</v>
      </c>
      <c r="B141" s="188">
        <v>45495</v>
      </c>
      <c r="C141" s="189" t="s">
        <v>2447</v>
      </c>
      <c r="D141" s="189" t="s">
        <v>7551</v>
      </c>
      <c r="E141" s="189" t="s">
        <v>7552</v>
      </c>
      <c r="F141" s="188">
        <v>45509</v>
      </c>
      <c r="G141" s="188">
        <v>45510</v>
      </c>
      <c r="H141" s="190">
        <v>275000</v>
      </c>
      <c r="I141" s="190">
        <v>295000</v>
      </c>
      <c r="J141" s="189" t="s">
        <v>4557</v>
      </c>
      <c r="K141" s="191" t="s">
        <v>5901</v>
      </c>
      <c r="L141" s="191" t="s">
        <v>386</v>
      </c>
    </row>
    <row r="142" spans="1:12" ht="84.75">
      <c r="A142" s="183">
        <v>141</v>
      </c>
      <c r="B142" s="184">
        <v>45495</v>
      </c>
      <c r="C142" s="157" t="s">
        <v>2601</v>
      </c>
      <c r="D142" s="157" t="s">
        <v>6107</v>
      </c>
      <c r="E142" s="157" t="s">
        <v>7553</v>
      </c>
      <c r="F142" s="184">
        <v>45509</v>
      </c>
      <c r="G142" s="184">
        <v>45524</v>
      </c>
      <c r="H142" s="185">
        <v>25000</v>
      </c>
      <c r="I142" s="185">
        <v>35000</v>
      </c>
      <c r="J142" s="157" t="s">
        <v>5910</v>
      </c>
      <c r="K142" s="186" t="s">
        <v>5901</v>
      </c>
      <c r="L142" s="186" t="s">
        <v>386</v>
      </c>
    </row>
    <row r="143" spans="1:12" ht="42.75">
      <c r="A143" s="187">
        <v>142</v>
      </c>
      <c r="B143" s="188">
        <v>45495</v>
      </c>
      <c r="C143" s="189" t="s">
        <v>4268</v>
      </c>
      <c r="D143" s="189" t="s">
        <v>1502</v>
      </c>
      <c r="E143" s="189" t="s">
        <v>7554</v>
      </c>
      <c r="F143" s="188">
        <v>45509</v>
      </c>
      <c r="G143" s="188">
        <v>45505</v>
      </c>
      <c r="H143" s="190">
        <v>75000</v>
      </c>
      <c r="I143" s="190">
        <v>100000</v>
      </c>
      <c r="J143" s="189" t="s">
        <v>5910</v>
      </c>
      <c r="K143" s="191" t="s">
        <v>5901</v>
      </c>
      <c r="L143" s="191" t="s">
        <v>386</v>
      </c>
    </row>
    <row r="144" spans="1:12" ht="63.75">
      <c r="A144" s="183">
        <v>143</v>
      </c>
      <c r="B144" s="184">
        <v>45495</v>
      </c>
      <c r="C144" s="157" t="s">
        <v>1888</v>
      </c>
      <c r="D144" s="157" t="s">
        <v>1152</v>
      </c>
      <c r="E144" s="157" t="s">
        <v>7555</v>
      </c>
      <c r="F144" s="184">
        <v>45509</v>
      </c>
      <c r="G144" s="184">
        <v>45502</v>
      </c>
      <c r="H144" s="185">
        <v>25000</v>
      </c>
      <c r="I144" s="185">
        <v>7500000</v>
      </c>
      <c r="J144" s="157" t="s">
        <v>4557</v>
      </c>
      <c r="K144" s="186" t="s">
        <v>5901</v>
      </c>
      <c r="L144" s="186" t="s">
        <v>386</v>
      </c>
    </row>
    <row r="145" spans="1:12" ht="63.75">
      <c r="A145" s="187">
        <v>144</v>
      </c>
      <c r="B145" s="188">
        <v>45495</v>
      </c>
      <c r="C145" s="189" t="s">
        <v>2703</v>
      </c>
      <c r="D145" s="189" t="s">
        <v>2152</v>
      </c>
      <c r="E145" s="189" t="s">
        <v>7556</v>
      </c>
      <c r="F145" s="188">
        <v>45509</v>
      </c>
      <c r="G145" s="188">
        <v>45509</v>
      </c>
      <c r="H145" s="190">
        <v>47775</v>
      </c>
      <c r="I145" s="190">
        <v>47775</v>
      </c>
      <c r="J145" s="189" t="s">
        <v>5902</v>
      </c>
      <c r="K145" s="191" t="s">
        <v>5901</v>
      </c>
      <c r="L145" s="191" t="s">
        <v>386</v>
      </c>
    </row>
    <row r="146" spans="1:12" ht="42.75">
      <c r="A146" s="183">
        <v>145</v>
      </c>
      <c r="B146" s="184">
        <v>45495</v>
      </c>
      <c r="C146" s="157" t="s">
        <v>688</v>
      </c>
      <c r="D146" s="157" t="s">
        <v>7557</v>
      </c>
      <c r="E146" s="157" t="s">
        <v>7558</v>
      </c>
      <c r="F146" s="184">
        <v>45509</v>
      </c>
      <c r="G146" s="184">
        <v>45523</v>
      </c>
      <c r="H146" s="185">
        <v>250000</v>
      </c>
      <c r="I146" s="185">
        <v>500000</v>
      </c>
      <c r="J146" s="157" t="s">
        <v>4557</v>
      </c>
      <c r="K146" s="186" t="s">
        <v>5901</v>
      </c>
      <c r="L146" s="186" t="s">
        <v>386</v>
      </c>
    </row>
    <row r="147" spans="1:12" ht="42.75">
      <c r="A147" s="187">
        <v>146</v>
      </c>
      <c r="B147" s="188">
        <v>45495</v>
      </c>
      <c r="C147" s="189" t="s">
        <v>741</v>
      </c>
      <c r="D147" s="189" t="s">
        <v>7559</v>
      </c>
      <c r="E147" s="189" t="s">
        <v>7560</v>
      </c>
      <c r="F147" s="188">
        <v>45509</v>
      </c>
      <c r="G147" s="188">
        <v>45474</v>
      </c>
      <c r="H147" s="190">
        <v>25000</v>
      </c>
      <c r="I147" s="190">
        <v>30000</v>
      </c>
      <c r="J147" s="189" t="s">
        <v>4557</v>
      </c>
      <c r="K147" s="191" t="s">
        <v>5901</v>
      </c>
      <c r="L147" s="191" t="s">
        <v>386</v>
      </c>
    </row>
    <row r="148" spans="1:12" ht="21.75">
      <c r="A148" s="183">
        <v>147</v>
      </c>
      <c r="B148" s="184">
        <v>45495</v>
      </c>
      <c r="C148" s="157" t="s">
        <v>741</v>
      </c>
      <c r="D148" s="157" t="s">
        <v>156</v>
      </c>
      <c r="E148" s="157" t="s">
        <v>7561</v>
      </c>
      <c r="F148" s="184">
        <v>45509</v>
      </c>
      <c r="G148" s="184">
        <v>45474</v>
      </c>
      <c r="H148" s="185">
        <v>25000</v>
      </c>
      <c r="I148" s="185">
        <v>50000</v>
      </c>
      <c r="J148" s="157" t="s">
        <v>4557</v>
      </c>
      <c r="K148" s="186" t="s">
        <v>5901</v>
      </c>
      <c r="L148" s="186" t="s">
        <v>386</v>
      </c>
    </row>
    <row r="149" spans="1:12" ht="63.75">
      <c r="A149" s="187">
        <v>148</v>
      </c>
      <c r="B149" s="188">
        <v>45496</v>
      </c>
      <c r="C149" s="189" t="s">
        <v>1276</v>
      </c>
      <c r="D149" s="189" t="s">
        <v>76</v>
      </c>
      <c r="E149" s="189" t="s">
        <v>1366</v>
      </c>
      <c r="F149" s="188">
        <v>45510</v>
      </c>
      <c r="G149" s="188">
        <v>45511</v>
      </c>
      <c r="H149" s="190">
        <v>400000</v>
      </c>
      <c r="I149" s="190">
        <v>500000</v>
      </c>
      <c r="J149" s="189" t="s">
        <v>5910</v>
      </c>
      <c r="K149" s="191" t="s">
        <v>5901</v>
      </c>
      <c r="L149" s="191" t="s">
        <v>386</v>
      </c>
    </row>
    <row r="150" spans="1:12" ht="63.75">
      <c r="A150" s="183">
        <v>149</v>
      </c>
      <c r="B150" s="184">
        <v>45496</v>
      </c>
      <c r="C150" s="157" t="s">
        <v>500</v>
      </c>
      <c r="D150" s="157" t="s">
        <v>961</v>
      </c>
      <c r="E150" s="157" t="s">
        <v>6793</v>
      </c>
      <c r="F150" s="184">
        <v>45510</v>
      </c>
      <c r="G150" s="184">
        <v>45497</v>
      </c>
      <c r="H150" s="185">
        <v>25000</v>
      </c>
      <c r="I150" s="185">
        <v>80000</v>
      </c>
      <c r="J150" s="157" t="s">
        <v>4557</v>
      </c>
      <c r="K150" s="186" t="s">
        <v>5901</v>
      </c>
      <c r="L150" s="186" t="s">
        <v>386</v>
      </c>
    </row>
    <row r="151" spans="1:12" ht="84.75">
      <c r="A151" s="187">
        <v>150</v>
      </c>
      <c r="B151" s="188">
        <v>45497</v>
      </c>
      <c r="C151" s="189" t="s">
        <v>2703</v>
      </c>
      <c r="D151" s="189" t="s">
        <v>6834</v>
      </c>
      <c r="E151" s="189" t="s">
        <v>7562</v>
      </c>
      <c r="F151" s="188">
        <v>45511</v>
      </c>
      <c r="G151" s="188">
        <v>45511</v>
      </c>
      <c r="H151" s="190">
        <v>78969</v>
      </c>
      <c r="I151" s="190">
        <v>78969</v>
      </c>
      <c r="J151" s="189" t="s">
        <v>5902</v>
      </c>
      <c r="K151" s="191" t="s">
        <v>5901</v>
      </c>
      <c r="L151" s="191" t="s">
        <v>386</v>
      </c>
    </row>
    <row r="152" spans="1:12" ht="63.75">
      <c r="A152" s="183">
        <v>151</v>
      </c>
      <c r="B152" s="184">
        <v>45497</v>
      </c>
      <c r="C152" s="157" t="s">
        <v>1719</v>
      </c>
      <c r="D152" s="157" t="s">
        <v>6828</v>
      </c>
      <c r="E152" s="157" t="s">
        <v>7563</v>
      </c>
      <c r="F152" s="184">
        <v>45511</v>
      </c>
      <c r="G152" s="184">
        <v>45505</v>
      </c>
      <c r="H152" s="185">
        <v>39800</v>
      </c>
      <c r="I152" s="185">
        <v>99500</v>
      </c>
      <c r="J152" s="157" t="s">
        <v>5910</v>
      </c>
      <c r="K152" s="186" t="s">
        <v>5901</v>
      </c>
      <c r="L152" s="186" t="s">
        <v>386</v>
      </c>
    </row>
    <row r="153" spans="1:12" ht="42.75">
      <c r="A153" s="187">
        <v>152</v>
      </c>
      <c r="B153" s="188">
        <v>45498</v>
      </c>
      <c r="C153" s="189" t="s">
        <v>741</v>
      </c>
      <c r="D153" s="189" t="s">
        <v>7564</v>
      </c>
      <c r="E153" s="189" t="s">
        <v>7565</v>
      </c>
      <c r="F153" s="188">
        <v>45512</v>
      </c>
      <c r="G153" s="188">
        <v>45496</v>
      </c>
      <c r="H153" s="190">
        <v>25000</v>
      </c>
      <c r="I153" s="190">
        <v>72000</v>
      </c>
      <c r="J153" s="189" t="s">
        <v>4557</v>
      </c>
      <c r="K153" s="191" t="s">
        <v>5901</v>
      </c>
      <c r="L153" s="191" t="s">
        <v>386</v>
      </c>
    </row>
    <row r="154" spans="1:12" ht="42.75">
      <c r="A154" s="183">
        <v>153</v>
      </c>
      <c r="B154" s="184">
        <v>45498</v>
      </c>
      <c r="C154" s="157" t="s">
        <v>1198</v>
      </c>
      <c r="D154" s="157" t="s">
        <v>7566</v>
      </c>
      <c r="E154" s="157" t="s">
        <v>6934</v>
      </c>
      <c r="F154" s="184">
        <v>45512</v>
      </c>
      <c r="G154" s="184">
        <v>45513</v>
      </c>
      <c r="H154" s="185">
        <v>35000</v>
      </c>
      <c r="I154" s="185">
        <v>40000</v>
      </c>
      <c r="J154" s="157" t="s">
        <v>4557</v>
      </c>
      <c r="K154" s="186" t="s">
        <v>5901</v>
      </c>
      <c r="L154" s="186" t="s">
        <v>386</v>
      </c>
    </row>
    <row r="155" spans="1:12" ht="42.75">
      <c r="A155" s="187">
        <v>154</v>
      </c>
      <c r="B155" s="188">
        <v>45498</v>
      </c>
      <c r="C155" s="189" t="s">
        <v>1198</v>
      </c>
      <c r="D155" s="189" t="s">
        <v>7567</v>
      </c>
      <c r="E155" s="189" t="s">
        <v>6934</v>
      </c>
      <c r="F155" s="188">
        <v>45512</v>
      </c>
      <c r="G155" s="188">
        <v>45513</v>
      </c>
      <c r="H155" s="190">
        <v>35000</v>
      </c>
      <c r="I155" s="190">
        <v>40000</v>
      </c>
      <c r="J155" s="189" t="s">
        <v>4557</v>
      </c>
      <c r="K155" s="191" t="s">
        <v>5901</v>
      </c>
      <c r="L155" s="191" t="s">
        <v>386</v>
      </c>
    </row>
    <row r="156" spans="1:12" ht="63.75">
      <c r="A156" s="183">
        <v>155</v>
      </c>
      <c r="B156" s="184">
        <v>45499</v>
      </c>
      <c r="C156" s="157" t="s">
        <v>1812</v>
      </c>
      <c r="D156" s="157" t="s">
        <v>739</v>
      </c>
      <c r="E156" s="157" t="s">
        <v>1830</v>
      </c>
      <c r="F156" s="184">
        <v>45513</v>
      </c>
      <c r="G156" s="184">
        <v>45530</v>
      </c>
      <c r="H156" s="185">
        <v>419380</v>
      </c>
      <c r="I156" s="185">
        <v>2096900</v>
      </c>
      <c r="J156" s="157" t="s">
        <v>5935</v>
      </c>
      <c r="K156" s="186" t="s">
        <v>5901</v>
      </c>
      <c r="L156" s="186" t="s">
        <v>386</v>
      </c>
    </row>
    <row r="157" spans="1:12" ht="63.75">
      <c r="A157" s="187">
        <v>156</v>
      </c>
      <c r="B157" s="188">
        <v>45499</v>
      </c>
      <c r="C157" s="189" t="s">
        <v>1812</v>
      </c>
      <c r="D157" s="189" t="s">
        <v>765</v>
      </c>
      <c r="E157" s="189" t="s">
        <v>6383</v>
      </c>
      <c r="F157" s="188">
        <v>45513</v>
      </c>
      <c r="G157" s="188">
        <v>45505</v>
      </c>
      <c r="H157" s="190">
        <v>321407.49</v>
      </c>
      <c r="I157" s="190">
        <v>1285629.96</v>
      </c>
      <c r="J157" s="189" t="s">
        <v>5910</v>
      </c>
      <c r="K157" s="191" t="s">
        <v>5901</v>
      </c>
      <c r="L157" s="191" t="s">
        <v>386</v>
      </c>
    </row>
    <row r="158" spans="1:12" ht="63.75">
      <c r="A158" s="183">
        <v>157</v>
      </c>
      <c r="B158" s="184">
        <v>45500</v>
      </c>
      <c r="C158" s="157" t="s">
        <v>231</v>
      </c>
      <c r="D158" s="157" t="s">
        <v>5136</v>
      </c>
      <c r="E158" s="157" t="s">
        <v>2880</v>
      </c>
      <c r="F158" s="184">
        <v>45513</v>
      </c>
      <c r="G158" s="184">
        <v>45513</v>
      </c>
      <c r="H158" s="185">
        <v>50000</v>
      </c>
      <c r="I158" s="185">
        <v>100000</v>
      </c>
      <c r="J158" s="157" t="s">
        <v>5910</v>
      </c>
      <c r="K158" s="186" t="s">
        <v>5901</v>
      </c>
      <c r="L158" s="186" t="s">
        <v>386</v>
      </c>
    </row>
    <row r="159" spans="1:12" ht="42.75">
      <c r="A159" s="187">
        <v>158</v>
      </c>
      <c r="B159" s="188">
        <v>45501</v>
      </c>
      <c r="C159" s="189" t="s">
        <v>231</v>
      </c>
      <c r="D159" s="189" t="s">
        <v>76</v>
      </c>
      <c r="E159" s="189" t="s">
        <v>1030</v>
      </c>
      <c r="F159" s="188">
        <v>45513</v>
      </c>
      <c r="G159" s="188">
        <v>45513</v>
      </c>
      <c r="H159" s="190">
        <v>127296</v>
      </c>
      <c r="I159" s="190">
        <v>127296</v>
      </c>
      <c r="J159" s="189" t="s">
        <v>5910</v>
      </c>
      <c r="K159" s="191" t="s">
        <v>5901</v>
      </c>
      <c r="L159" s="191" t="s">
        <v>386</v>
      </c>
    </row>
    <row r="160" spans="1:12" ht="42.75">
      <c r="A160" s="183">
        <v>159</v>
      </c>
      <c r="B160" s="184">
        <v>45501</v>
      </c>
      <c r="C160" s="157" t="s">
        <v>231</v>
      </c>
      <c r="D160" s="157" t="s">
        <v>267</v>
      </c>
      <c r="E160" s="157" t="s">
        <v>226</v>
      </c>
      <c r="F160" s="184">
        <v>45513</v>
      </c>
      <c r="G160" s="184">
        <v>45520</v>
      </c>
      <c r="H160" s="185">
        <v>90000</v>
      </c>
      <c r="I160" s="185">
        <v>130000</v>
      </c>
      <c r="J160" s="157" t="s">
        <v>5910</v>
      </c>
      <c r="K160" s="186" t="s">
        <v>5901</v>
      </c>
      <c r="L160" s="186" t="s">
        <v>386</v>
      </c>
    </row>
    <row r="161" spans="1:12" ht="63.75">
      <c r="A161" s="187">
        <v>160</v>
      </c>
      <c r="B161" s="188">
        <v>45502</v>
      </c>
      <c r="C161" s="189" t="s">
        <v>3218</v>
      </c>
      <c r="D161" s="189" t="s">
        <v>739</v>
      </c>
      <c r="E161" s="189" t="s">
        <v>7568</v>
      </c>
      <c r="F161" s="188">
        <v>45516</v>
      </c>
      <c r="G161" s="188">
        <v>45495</v>
      </c>
      <c r="H161" s="190">
        <v>230000</v>
      </c>
      <c r="I161" s="190">
        <v>300000</v>
      </c>
      <c r="J161" s="189" t="s">
        <v>5935</v>
      </c>
      <c r="K161" s="191" t="s">
        <v>5901</v>
      </c>
      <c r="L161" s="191" t="s">
        <v>386</v>
      </c>
    </row>
    <row r="162" spans="1:12" ht="84.75">
      <c r="A162" s="183">
        <v>161</v>
      </c>
      <c r="B162" s="184">
        <v>45516</v>
      </c>
      <c r="C162" s="157" t="s">
        <v>2601</v>
      </c>
      <c r="D162" s="157" t="s">
        <v>7569</v>
      </c>
      <c r="E162" s="157" t="s">
        <v>7570</v>
      </c>
      <c r="F162" s="184">
        <v>45530</v>
      </c>
      <c r="G162" s="184">
        <v>45516</v>
      </c>
      <c r="H162" s="185">
        <v>25000</v>
      </c>
      <c r="I162" s="185">
        <v>35000</v>
      </c>
      <c r="J162" s="157" t="s">
        <v>4557</v>
      </c>
      <c r="K162" s="186" t="s">
        <v>5901</v>
      </c>
      <c r="L162" s="186" t="s">
        <v>386</v>
      </c>
    </row>
    <row r="163" spans="1:12" ht="42.75">
      <c r="A163" s="187">
        <v>162</v>
      </c>
      <c r="B163" s="188">
        <v>45502</v>
      </c>
      <c r="C163" s="189" t="s">
        <v>2635</v>
      </c>
      <c r="D163" s="189" t="s">
        <v>7571</v>
      </c>
      <c r="E163" s="189" t="s">
        <v>78</v>
      </c>
      <c r="F163" s="188">
        <v>45516</v>
      </c>
      <c r="G163" s="188">
        <v>45523</v>
      </c>
      <c r="H163" s="190">
        <v>120000</v>
      </c>
      <c r="I163" s="190">
        <v>180000</v>
      </c>
      <c r="J163" s="189" t="s">
        <v>4557</v>
      </c>
      <c r="K163" s="191" t="s">
        <v>6006</v>
      </c>
      <c r="L163" s="191" t="s">
        <v>386</v>
      </c>
    </row>
    <row r="164" spans="1:12" ht="42.75">
      <c r="A164" s="183">
        <v>163</v>
      </c>
      <c r="B164" s="184">
        <v>45502</v>
      </c>
      <c r="C164" s="157" t="s">
        <v>2635</v>
      </c>
      <c r="D164" s="157" t="s">
        <v>1077</v>
      </c>
      <c r="E164" s="157" t="s">
        <v>6346</v>
      </c>
      <c r="F164" s="184">
        <v>45516</v>
      </c>
      <c r="G164" s="184">
        <v>45520</v>
      </c>
      <c r="H164" s="185">
        <v>74000</v>
      </c>
      <c r="I164" s="185">
        <v>150000</v>
      </c>
      <c r="J164" s="157" t="s">
        <v>5910</v>
      </c>
      <c r="K164" s="186" t="s">
        <v>5901</v>
      </c>
      <c r="L164" s="186" t="s">
        <v>386</v>
      </c>
    </row>
    <row r="165" spans="1:12" ht="63.75">
      <c r="A165" s="187">
        <v>164</v>
      </c>
      <c r="B165" s="188">
        <v>45502</v>
      </c>
      <c r="C165" s="189" t="s">
        <v>2703</v>
      </c>
      <c r="D165" s="189" t="s">
        <v>7572</v>
      </c>
      <c r="E165" s="189" t="s">
        <v>2887</v>
      </c>
      <c r="F165" s="188">
        <v>45516</v>
      </c>
      <c r="G165" s="188">
        <v>45516</v>
      </c>
      <c r="H165" s="190">
        <v>43000</v>
      </c>
      <c r="I165" s="190">
        <v>43000</v>
      </c>
      <c r="J165" s="189" t="s">
        <v>4557</v>
      </c>
      <c r="K165" s="191" t="s">
        <v>5901</v>
      </c>
      <c r="L165" s="191" t="s">
        <v>386</v>
      </c>
    </row>
    <row r="166" spans="1:12" ht="42.75">
      <c r="A166" s="183">
        <v>165</v>
      </c>
      <c r="B166" s="184">
        <v>45502</v>
      </c>
      <c r="C166" s="157" t="s">
        <v>2635</v>
      </c>
      <c r="D166" s="157" t="s">
        <v>6907</v>
      </c>
      <c r="E166" s="157" t="s">
        <v>7573</v>
      </c>
      <c r="F166" s="184">
        <v>45516</v>
      </c>
      <c r="G166" s="184">
        <v>45520</v>
      </c>
      <c r="H166" s="185">
        <v>300000</v>
      </c>
      <c r="I166" s="185">
        <v>600000</v>
      </c>
      <c r="J166" s="157" t="s">
        <v>5910</v>
      </c>
      <c r="K166" s="186" t="s">
        <v>5901</v>
      </c>
      <c r="L166" s="186" t="s">
        <v>386</v>
      </c>
    </row>
    <row r="167" spans="1:12" ht="42.75">
      <c r="A167" s="187">
        <v>166</v>
      </c>
      <c r="B167" s="188">
        <v>45502</v>
      </c>
      <c r="C167" s="189" t="s">
        <v>2635</v>
      </c>
      <c r="D167" s="189" t="s">
        <v>6338</v>
      </c>
      <c r="E167" s="189" t="s">
        <v>468</v>
      </c>
      <c r="F167" s="188">
        <v>45516</v>
      </c>
      <c r="G167" s="188">
        <v>45520</v>
      </c>
      <c r="H167" s="190">
        <v>55000</v>
      </c>
      <c r="I167" s="190">
        <v>85000</v>
      </c>
      <c r="J167" s="189" t="s">
        <v>5910</v>
      </c>
      <c r="K167" s="191" t="s">
        <v>5901</v>
      </c>
      <c r="L167" s="191" t="s">
        <v>386</v>
      </c>
    </row>
    <row r="168" spans="1:12" ht="42.75">
      <c r="A168" s="183">
        <v>167</v>
      </c>
      <c r="B168" s="184">
        <v>45502</v>
      </c>
      <c r="C168" s="157" t="s">
        <v>2635</v>
      </c>
      <c r="D168" s="157" t="s">
        <v>6392</v>
      </c>
      <c r="E168" s="157" t="s">
        <v>120</v>
      </c>
      <c r="F168" s="184">
        <v>45516</v>
      </c>
      <c r="G168" s="184">
        <v>45520</v>
      </c>
      <c r="H168" s="185">
        <v>50000</v>
      </c>
      <c r="I168" s="185">
        <v>80000</v>
      </c>
      <c r="J168" s="157" t="s">
        <v>5910</v>
      </c>
      <c r="K168" s="186" t="s">
        <v>5901</v>
      </c>
      <c r="L168" s="186" t="s">
        <v>386</v>
      </c>
    </row>
    <row r="169" spans="1:12" ht="42.75">
      <c r="A169" s="187">
        <v>168</v>
      </c>
      <c r="B169" s="188">
        <v>45502</v>
      </c>
      <c r="C169" s="189" t="s">
        <v>2635</v>
      </c>
      <c r="D169" s="189" t="s">
        <v>7574</v>
      </c>
      <c r="E169" s="189" t="s">
        <v>78</v>
      </c>
      <c r="F169" s="188">
        <v>45517</v>
      </c>
      <c r="G169" s="188">
        <v>45520</v>
      </c>
      <c r="H169" s="190">
        <v>40000</v>
      </c>
      <c r="I169" s="190">
        <v>72000</v>
      </c>
      <c r="J169" s="189" t="s">
        <v>5909</v>
      </c>
      <c r="K169" s="191" t="s">
        <v>5901</v>
      </c>
      <c r="L169" s="191" t="s">
        <v>386</v>
      </c>
    </row>
    <row r="170" spans="1:12" ht="84.75">
      <c r="A170" s="183">
        <v>169</v>
      </c>
      <c r="B170" s="184">
        <v>45502</v>
      </c>
      <c r="C170" s="157" t="s">
        <v>2635</v>
      </c>
      <c r="D170" s="157" t="s">
        <v>2683</v>
      </c>
      <c r="E170" s="157" t="s">
        <v>6344</v>
      </c>
      <c r="F170" s="184">
        <v>45517</v>
      </c>
      <c r="G170" s="184">
        <v>45520</v>
      </c>
      <c r="H170" s="185">
        <v>25000</v>
      </c>
      <c r="I170" s="185">
        <v>30000</v>
      </c>
      <c r="J170" s="157" t="s">
        <v>5909</v>
      </c>
      <c r="K170" s="186" t="s">
        <v>6006</v>
      </c>
      <c r="L170" s="186" t="s">
        <v>386</v>
      </c>
    </row>
    <row r="171" spans="1:12" ht="42.75">
      <c r="A171" s="187">
        <v>170</v>
      </c>
      <c r="B171" s="188">
        <v>45503</v>
      </c>
      <c r="C171" s="189" t="s">
        <v>2635</v>
      </c>
      <c r="D171" s="189" t="s">
        <v>731</v>
      </c>
      <c r="E171" s="189" t="s">
        <v>7575</v>
      </c>
      <c r="F171" s="188">
        <v>45517</v>
      </c>
      <c r="G171" s="188">
        <v>45520</v>
      </c>
      <c r="H171" s="190">
        <v>40000</v>
      </c>
      <c r="I171" s="190">
        <v>70000</v>
      </c>
      <c r="J171" s="189" t="s">
        <v>5910</v>
      </c>
      <c r="K171" s="191" t="s">
        <v>5901</v>
      </c>
      <c r="L171" s="191" t="s">
        <v>386</v>
      </c>
    </row>
    <row r="172" spans="1:12" ht="42.75">
      <c r="A172" s="183">
        <v>171</v>
      </c>
      <c r="B172" s="184">
        <v>45503</v>
      </c>
      <c r="C172" s="157" t="s">
        <v>2635</v>
      </c>
      <c r="D172" s="157" t="s">
        <v>4968</v>
      </c>
      <c r="E172" s="157" t="s">
        <v>120</v>
      </c>
      <c r="F172" s="184">
        <v>45517</v>
      </c>
      <c r="G172" s="184">
        <v>45520</v>
      </c>
      <c r="H172" s="185">
        <v>80000</v>
      </c>
      <c r="I172" s="185">
        <v>90000</v>
      </c>
      <c r="J172" s="157" t="s">
        <v>5910</v>
      </c>
      <c r="K172" s="186" t="s">
        <v>5901</v>
      </c>
      <c r="L172" s="186" t="s">
        <v>386</v>
      </c>
    </row>
    <row r="173" spans="1:12" ht="63.75">
      <c r="A173" s="187">
        <v>172</v>
      </c>
      <c r="B173" s="188">
        <v>45503</v>
      </c>
      <c r="C173" s="189" t="s">
        <v>2635</v>
      </c>
      <c r="D173" s="189" t="s">
        <v>6684</v>
      </c>
      <c r="E173" s="189" t="s">
        <v>120</v>
      </c>
      <c r="F173" s="188">
        <v>45517</v>
      </c>
      <c r="G173" s="188">
        <v>45520</v>
      </c>
      <c r="H173" s="190">
        <v>125000</v>
      </c>
      <c r="I173" s="190">
        <v>140000</v>
      </c>
      <c r="J173" s="189" t="s">
        <v>5910</v>
      </c>
      <c r="K173" s="191" t="s">
        <v>5901</v>
      </c>
      <c r="L173" s="191" t="s">
        <v>386</v>
      </c>
    </row>
    <row r="174" spans="1:12" ht="84.75">
      <c r="A174" s="183">
        <v>173</v>
      </c>
      <c r="B174" s="184">
        <v>45503</v>
      </c>
      <c r="C174" s="157" t="s">
        <v>1665</v>
      </c>
      <c r="D174" s="157" t="s">
        <v>134</v>
      </c>
      <c r="E174" s="157" t="s">
        <v>5457</v>
      </c>
      <c r="F174" s="184">
        <v>45517</v>
      </c>
      <c r="G174" s="184">
        <v>45474</v>
      </c>
      <c r="H174" s="185">
        <v>50000</v>
      </c>
      <c r="I174" s="185">
        <v>60000</v>
      </c>
      <c r="J174" s="157" t="s">
        <v>5910</v>
      </c>
      <c r="K174" s="186" t="s">
        <v>5901</v>
      </c>
      <c r="L174" s="186" t="s">
        <v>386</v>
      </c>
    </row>
    <row r="175" spans="1:12" ht="105.75">
      <c r="A175" s="187">
        <v>174</v>
      </c>
      <c r="B175" s="188">
        <v>45503</v>
      </c>
      <c r="C175" s="189" t="s">
        <v>3905</v>
      </c>
      <c r="D175" s="189" t="s">
        <v>192</v>
      </c>
      <c r="E175" s="189" t="s">
        <v>5146</v>
      </c>
      <c r="F175" s="188">
        <v>45517</v>
      </c>
      <c r="G175" s="188">
        <v>45518</v>
      </c>
      <c r="H175" s="190">
        <v>330000</v>
      </c>
      <c r="I175" s="190">
        <v>400000</v>
      </c>
      <c r="J175" s="189" t="s">
        <v>5917</v>
      </c>
      <c r="K175" s="191" t="s">
        <v>5901</v>
      </c>
      <c r="L175" s="191" t="s">
        <v>386</v>
      </c>
    </row>
    <row r="176" spans="1:12" ht="84.75">
      <c r="A176" s="183">
        <v>175</v>
      </c>
      <c r="B176" s="184">
        <v>45503</v>
      </c>
      <c r="C176" s="157" t="s">
        <v>1665</v>
      </c>
      <c r="D176" s="157" t="s">
        <v>5760</v>
      </c>
      <c r="E176" s="157" t="s">
        <v>7576</v>
      </c>
      <c r="F176" s="184">
        <v>45517</v>
      </c>
      <c r="G176" s="184">
        <v>45516</v>
      </c>
      <c r="H176" s="185">
        <v>70000</v>
      </c>
      <c r="I176" s="185">
        <v>75000</v>
      </c>
      <c r="J176" s="157" t="s">
        <v>4557</v>
      </c>
      <c r="K176" s="186" t="s">
        <v>5901</v>
      </c>
      <c r="L176" s="186" t="s">
        <v>386</v>
      </c>
    </row>
    <row r="177" spans="1:12" ht="42.75">
      <c r="A177" s="187">
        <v>176</v>
      </c>
      <c r="B177" s="188">
        <v>45504</v>
      </c>
      <c r="C177" s="189" t="s">
        <v>2447</v>
      </c>
      <c r="D177" s="189" t="s">
        <v>7262</v>
      </c>
      <c r="E177" s="189" t="s">
        <v>6335</v>
      </c>
      <c r="F177" s="188">
        <v>45518</v>
      </c>
      <c r="G177" s="188">
        <v>45518</v>
      </c>
      <c r="H177" s="190">
        <v>90000</v>
      </c>
      <c r="I177" s="190">
        <v>115000</v>
      </c>
      <c r="J177" s="189" t="s">
        <v>4557</v>
      </c>
      <c r="K177" s="191" t="s">
        <v>5901</v>
      </c>
      <c r="L177" s="191" t="s">
        <v>386</v>
      </c>
    </row>
    <row r="178" spans="1:12" ht="63.75">
      <c r="A178" s="183">
        <v>177</v>
      </c>
      <c r="B178" s="184">
        <v>45503</v>
      </c>
      <c r="C178" s="157" t="s">
        <v>1890</v>
      </c>
      <c r="D178" s="157" t="s">
        <v>814</v>
      </c>
      <c r="E178" s="157" t="s">
        <v>7577</v>
      </c>
      <c r="F178" s="184">
        <v>45517</v>
      </c>
      <c r="G178" s="184">
        <v>45518</v>
      </c>
      <c r="H178" s="185">
        <v>27000</v>
      </c>
      <c r="I178" s="185">
        <v>37000</v>
      </c>
      <c r="J178" s="157" t="s">
        <v>5902</v>
      </c>
      <c r="K178" s="186" t="s">
        <v>5901</v>
      </c>
      <c r="L178" s="186" t="s">
        <v>386</v>
      </c>
    </row>
    <row r="179" spans="1:12" ht="105.75">
      <c r="A179" s="187">
        <v>178</v>
      </c>
      <c r="B179" s="188">
        <v>45503</v>
      </c>
      <c r="C179" s="189" t="s">
        <v>1890</v>
      </c>
      <c r="D179" s="189" t="s">
        <v>2189</v>
      </c>
      <c r="E179" s="189" t="s">
        <v>7578</v>
      </c>
      <c r="F179" s="188">
        <v>45517</v>
      </c>
      <c r="G179" s="188">
        <v>45518</v>
      </c>
      <c r="H179" s="190">
        <v>52728</v>
      </c>
      <c r="I179" s="190">
        <v>65000</v>
      </c>
      <c r="J179" s="189" t="s">
        <v>5902</v>
      </c>
      <c r="K179" s="191" t="s">
        <v>5901</v>
      </c>
      <c r="L179" s="191" t="s">
        <v>386</v>
      </c>
    </row>
    <row r="180" spans="1:12" ht="42.75">
      <c r="A180" s="183">
        <v>179</v>
      </c>
      <c r="B180" s="184">
        <v>45503</v>
      </c>
      <c r="C180" s="157" t="s">
        <v>1719</v>
      </c>
      <c r="D180" s="157" t="s">
        <v>31</v>
      </c>
      <c r="E180" s="157" t="s">
        <v>7579</v>
      </c>
      <c r="F180" s="184">
        <v>45517</v>
      </c>
      <c r="G180" s="184">
        <v>45513</v>
      </c>
      <c r="H180" s="185">
        <v>49000</v>
      </c>
      <c r="I180" s="185">
        <v>150000</v>
      </c>
      <c r="J180" s="157" t="s">
        <v>5906</v>
      </c>
      <c r="K180" s="186" t="s">
        <v>5901</v>
      </c>
      <c r="L180" s="186" t="s">
        <v>386</v>
      </c>
    </row>
    <row r="181" spans="1:12" ht="63.75">
      <c r="A181" s="187">
        <v>180</v>
      </c>
      <c r="B181" s="188">
        <v>45503</v>
      </c>
      <c r="C181" s="189" t="s">
        <v>1890</v>
      </c>
      <c r="D181" s="189" t="s">
        <v>1865</v>
      </c>
      <c r="E181" s="189" t="s">
        <v>7580</v>
      </c>
      <c r="F181" s="188">
        <v>45517</v>
      </c>
      <c r="G181" s="188">
        <v>45518</v>
      </c>
      <c r="H181" s="190">
        <v>34644.050000000003</v>
      </c>
      <c r="I181" s="190">
        <v>45000</v>
      </c>
      <c r="J181" s="189" t="s">
        <v>5902</v>
      </c>
      <c r="K181" s="191" t="s">
        <v>5901</v>
      </c>
      <c r="L181" s="191" t="s">
        <v>386</v>
      </c>
    </row>
    <row r="182" spans="1:12" ht="84.75">
      <c r="A182" s="183">
        <v>181</v>
      </c>
      <c r="B182" s="184">
        <v>45504</v>
      </c>
      <c r="C182" s="157" t="s">
        <v>1665</v>
      </c>
      <c r="D182" s="157" t="s">
        <v>361</v>
      </c>
      <c r="E182" s="157" t="s">
        <v>7581</v>
      </c>
      <c r="F182" s="184">
        <v>45518</v>
      </c>
      <c r="G182" s="184">
        <v>45505</v>
      </c>
      <c r="H182" s="185">
        <v>2300000</v>
      </c>
      <c r="I182" s="185">
        <v>2700000</v>
      </c>
      <c r="J182" s="157" t="s">
        <v>5921</v>
      </c>
      <c r="K182" s="186" t="s">
        <v>5901</v>
      </c>
      <c r="L182" s="186" t="s">
        <v>386</v>
      </c>
    </row>
    <row r="183" spans="1:12" ht="84.75">
      <c r="A183" s="187">
        <v>182</v>
      </c>
      <c r="B183" s="188">
        <v>45504</v>
      </c>
      <c r="C183" s="189" t="s">
        <v>1665</v>
      </c>
      <c r="D183" s="189" t="s">
        <v>5233</v>
      </c>
      <c r="E183" s="189" t="s">
        <v>5819</v>
      </c>
      <c r="F183" s="188">
        <v>45518</v>
      </c>
      <c r="G183" s="188">
        <v>45505</v>
      </c>
      <c r="H183" s="190">
        <v>110000</v>
      </c>
      <c r="I183" s="190">
        <v>115000</v>
      </c>
      <c r="J183" s="189" t="s">
        <v>5921</v>
      </c>
      <c r="K183" s="191" t="s">
        <v>5901</v>
      </c>
      <c r="L183" s="191" t="s">
        <v>386</v>
      </c>
    </row>
    <row r="184" spans="1:12" ht="84.75">
      <c r="A184" s="183">
        <v>183</v>
      </c>
      <c r="B184" s="184">
        <v>45504</v>
      </c>
      <c r="C184" s="157" t="s">
        <v>1665</v>
      </c>
      <c r="D184" s="157" t="s">
        <v>225</v>
      </c>
      <c r="E184" s="157" t="s">
        <v>7582</v>
      </c>
      <c r="F184" s="184">
        <v>45518</v>
      </c>
      <c r="G184" s="184">
        <v>45516</v>
      </c>
      <c r="H184" s="185">
        <v>295000</v>
      </c>
      <c r="I184" s="185">
        <v>300000</v>
      </c>
      <c r="J184" s="157" t="s">
        <v>4557</v>
      </c>
      <c r="K184" s="186" t="s">
        <v>5901</v>
      </c>
      <c r="L184" s="186" t="s">
        <v>386</v>
      </c>
    </row>
    <row r="185" spans="1:12" ht="105.75">
      <c r="A185" s="187">
        <v>184</v>
      </c>
      <c r="B185" s="188">
        <v>45504</v>
      </c>
      <c r="C185" s="189" t="s">
        <v>1665</v>
      </c>
      <c r="D185" s="189" t="s">
        <v>7583</v>
      </c>
      <c r="E185" s="189" t="s">
        <v>5818</v>
      </c>
      <c r="F185" s="188">
        <v>45518</v>
      </c>
      <c r="G185" s="188">
        <v>45516</v>
      </c>
      <c r="H185" s="190">
        <v>90000</v>
      </c>
      <c r="I185" s="190">
        <v>95000</v>
      </c>
      <c r="J185" s="189" t="s">
        <v>4557</v>
      </c>
      <c r="K185" s="191" t="s">
        <v>5901</v>
      </c>
      <c r="L185" s="191" t="s">
        <v>386</v>
      </c>
    </row>
    <row r="186" spans="1:12" ht="84.75">
      <c r="A186" s="183">
        <v>185</v>
      </c>
      <c r="B186" s="184">
        <v>45504</v>
      </c>
      <c r="C186" s="157" t="s">
        <v>1665</v>
      </c>
      <c r="D186" s="157" t="s">
        <v>1266</v>
      </c>
      <c r="E186" s="157" t="s">
        <v>6773</v>
      </c>
      <c r="F186" s="184">
        <v>45518</v>
      </c>
      <c r="G186" s="184">
        <v>45536</v>
      </c>
      <c r="H186" s="185">
        <v>100000</v>
      </c>
      <c r="I186" s="185">
        <v>105000</v>
      </c>
      <c r="J186" s="157" t="s">
        <v>5910</v>
      </c>
      <c r="K186" s="186" t="s">
        <v>5901</v>
      </c>
      <c r="L186" s="186" t="s">
        <v>386</v>
      </c>
    </row>
    <row r="187" spans="1:12" ht="105.75">
      <c r="A187" s="187">
        <v>186</v>
      </c>
      <c r="B187" s="188">
        <v>45504</v>
      </c>
      <c r="C187" s="189" t="s">
        <v>1665</v>
      </c>
      <c r="D187" s="189" t="s">
        <v>7584</v>
      </c>
      <c r="E187" s="189" t="s">
        <v>7585</v>
      </c>
      <c r="F187" s="188">
        <v>45518</v>
      </c>
      <c r="G187" s="188">
        <v>45356</v>
      </c>
      <c r="H187" s="190">
        <v>115000</v>
      </c>
      <c r="I187" s="190">
        <v>120000</v>
      </c>
      <c r="J187" s="189" t="s">
        <v>5900</v>
      </c>
      <c r="K187" s="191" t="s">
        <v>5901</v>
      </c>
      <c r="L187" s="191" t="s">
        <v>386</v>
      </c>
    </row>
    <row r="188" spans="1:12" ht="84.75">
      <c r="A188" s="183">
        <v>187</v>
      </c>
      <c r="B188" s="184">
        <v>45504</v>
      </c>
      <c r="C188" s="157" t="s">
        <v>1535</v>
      </c>
      <c r="D188" s="157" t="s">
        <v>7586</v>
      </c>
      <c r="E188" s="157" t="s">
        <v>1628</v>
      </c>
      <c r="F188" s="184">
        <v>45518</v>
      </c>
      <c r="G188" s="184">
        <v>45505</v>
      </c>
      <c r="H188" s="185">
        <v>45000</v>
      </c>
      <c r="I188" s="185">
        <v>100000</v>
      </c>
      <c r="J188" s="157" t="s">
        <v>5921</v>
      </c>
      <c r="K188" s="186" t="s">
        <v>5901</v>
      </c>
      <c r="L188" s="186" t="s">
        <v>386</v>
      </c>
    </row>
    <row r="189" spans="1:12" ht="42.75">
      <c r="A189" s="187">
        <v>188</v>
      </c>
      <c r="B189" s="188">
        <v>45504</v>
      </c>
      <c r="C189" s="189" t="s">
        <v>3828</v>
      </c>
      <c r="D189" s="189" t="s">
        <v>7587</v>
      </c>
      <c r="E189" s="189" t="s">
        <v>6184</v>
      </c>
      <c r="F189" s="188">
        <v>45518</v>
      </c>
      <c r="G189" s="188">
        <v>45518</v>
      </c>
      <c r="H189" s="190">
        <v>25000</v>
      </c>
      <c r="I189" s="190">
        <v>200000</v>
      </c>
      <c r="J189" s="189" t="s">
        <v>5906</v>
      </c>
      <c r="K189" s="191" t="s">
        <v>5901</v>
      </c>
      <c r="L189" s="191" t="s">
        <v>386</v>
      </c>
    </row>
    <row r="190" spans="1:12" ht="42.75">
      <c r="A190" s="183">
        <v>189</v>
      </c>
      <c r="B190" s="184">
        <v>45505</v>
      </c>
      <c r="C190" s="157" t="s">
        <v>243</v>
      </c>
      <c r="D190" s="157" t="s">
        <v>5548</v>
      </c>
      <c r="E190" s="157" t="s">
        <v>6538</v>
      </c>
      <c r="F190" s="184">
        <v>45519</v>
      </c>
      <c r="G190" s="184">
        <v>45525</v>
      </c>
      <c r="H190" s="185">
        <v>120000</v>
      </c>
      <c r="I190" s="185">
        <v>135000</v>
      </c>
      <c r="J190" s="157" t="s">
        <v>5910</v>
      </c>
      <c r="K190" s="186" t="s">
        <v>5901</v>
      </c>
      <c r="L190" s="186" t="s">
        <v>386</v>
      </c>
    </row>
    <row r="191" spans="1:12" ht="84.75">
      <c r="A191" s="187">
        <v>190</v>
      </c>
      <c r="B191" s="188">
        <v>45505</v>
      </c>
      <c r="C191" s="189" t="s">
        <v>1665</v>
      </c>
      <c r="D191" s="189" t="s">
        <v>1350</v>
      </c>
      <c r="E191" s="189" t="s">
        <v>7588</v>
      </c>
      <c r="F191" s="188">
        <v>45519</v>
      </c>
      <c r="G191" s="188">
        <v>45474</v>
      </c>
      <c r="H191" s="190">
        <v>55000</v>
      </c>
      <c r="I191" s="190">
        <v>60000</v>
      </c>
      <c r="J191" s="189" t="s">
        <v>5910</v>
      </c>
      <c r="K191" s="191" t="s">
        <v>5901</v>
      </c>
      <c r="L191" s="191" t="s">
        <v>386</v>
      </c>
    </row>
    <row r="192" spans="1:12" ht="63.75">
      <c r="A192" s="183">
        <v>191</v>
      </c>
      <c r="B192" s="184">
        <v>45505</v>
      </c>
      <c r="C192" s="157" t="s">
        <v>3798</v>
      </c>
      <c r="D192" s="157" t="s">
        <v>7589</v>
      </c>
      <c r="E192" s="157" t="s">
        <v>7590</v>
      </c>
      <c r="F192" s="184">
        <v>45519</v>
      </c>
      <c r="G192" s="184">
        <v>45517</v>
      </c>
      <c r="H192" s="185">
        <v>325551</v>
      </c>
      <c r="I192" s="185">
        <v>358106.1</v>
      </c>
      <c r="J192" s="157" t="s">
        <v>4557</v>
      </c>
      <c r="K192" s="186" t="s">
        <v>5901</v>
      </c>
      <c r="L192" s="186" t="s">
        <v>386</v>
      </c>
    </row>
    <row r="193" spans="1:12" ht="84.75">
      <c r="A193" s="187">
        <v>192</v>
      </c>
      <c r="B193" s="188">
        <v>45513</v>
      </c>
      <c r="C193" s="189" t="s">
        <v>2635</v>
      </c>
      <c r="D193" s="189" t="s">
        <v>76</v>
      </c>
      <c r="E193" s="189" t="s">
        <v>7591</v>
      </c>
      <c r="F193" s="188">
        <v>45527</v>
      </c>
      <c r="G193" s="188">
        <v>45490</v>
      </c>
      <c r="H193" s="190">
        <v>112000</v>
      </c>
      <c r="I193" s="190">
        <v>122000</v>
      </c>
      <c r="J193" s="189" t="s">
        <v>5910</v>
      </c>
      <c r="K193" s="191" t="s">
        <v>5901</v>
      </c>
      <c r="L193" s="191" t="s">
        <v>386</v>
      </c>
    </row>
    <row r="194" spans="1:12" ht="63.75">
      <c r="A194" s="183">
        <v>193</v>
      </c>
      <c r="B194" s="184">
        <v>45506</v>
      </c>
      <c r="C194" s="157" t="s">
        <v>2635</v>
      </c>
      <c r="D194" s="157" t="s">
        <v>7592</v>
      </c>
      <c r="E194" s="157" t="s">
        <v>622</v>
      </c>
      <c r="F194" s="184">
        <v>45520</v>
      </c>
      <c r="G194" s="184">
        <v>45526</v>
      </c>
      <c r="H194" s="185">
        <v>50000</v>
      </c>
      <c r="I194" s="185">
        <v>70000</v>
      </c>
      <c r="J194" s="157" t="s">
        <v>4557</v>
      </c>
      <c r="K194" s="186" t="s">
        <v>5901</v>
      </c>
      <c r="L194" s="186" t="s">
        <v>386</v>
      </c>
    </row>
    <row r="195" spans="1:12" ht="63.75">
      <c r="A195" s="187">
        <v>194</v>
      </c>
      <c r="B195" s="188">
        <v>45506</v>
      </c>
      <c r="C195" s="189" t="s">
        <v>79</v>
      </c>
      <c r="D195" s="189" t="s">
        <v>7593</v>
      </c>
      <c r="E195" s="189" t="s">
        <v>2624</v>
      </c>
      <c r="F195" s="188">
        <v>45520</v>
      </c>
      <c r="G195" s="188">
        <v>45523</v>
      </c>
      <c r="H195" s="190">
        <v>565000</v>
      </c>
      <c r="I195" s="190">
        <v>585000</v>
      </c>
      <c r="J195" s="189" t="s">
        <v>5935</v>
      </c>
      <c r="K195" s="191" t="s">
        <v>5901</v>
      </c>
      <c r="L195" s="191" t="s">
        <v>386</v>
      </c>
    </row>
    <row r="196" spans="1:12" ht="63.75">
      <c r="A196" s="183">
        <v>195</v>
      </c>
      <c r="B196" s="184">
        <v>45506</v>
      </c>
      <c r="C196" s="157" t="s">
        <v>79</v>
      </c>
      <c r="D196" s="157" t="s">
        <v>6969</v>
      </c>
      <c r="E196" s="157" t="s">
        <v>1009</v>
      </c>
      <c r="F196" s="184">
        <v>45520</v>
      </c>
      <c r="G196" s="184">
        <v>45523</v>
      </c>
      <c r="H196" s="185">
        <v>70000</v>
      </c>
      <c r="I196" s="185">
        <v>90000</v>
      </c>
      <c r="J196" s="157" t="s">
        <v>5910</v>
      </c>
      <c r="K196" s="186" t="s">
        <v>5901</v>
      </c>
      <c r="L196" s="186" t="s">
        <v>386</v>
      </c>
    </row>
    <row r="197" spans="1:12" ht="42.75">
      <c r="A197" s="187">
        <v>196</v>
      </c>
      <c r="B197" s="188">
        <v>45506</v>
      </c>
      <c r="C197" s="189" t="s">
        <v>4178</v>
      </c>
      <c r="D197" s="189" t="s">
        <v>1827</v>
      </c>
      <c r="E197" s="189" t="s">
        <v>7594</v>
      </c>
      <c r="F197" s="188">
        <v>45520</v>
      </c>
      <c r="G197" s="188">
        <v>45520</v>
      </c>
      <c r="H197" s="190">
        <v>25000</v>
      </c>
      <c r="I197" s="190">
        <v>30000</v>
      </c>
      <c r="J197" s="189" t="s">
        <v>4557</v>
      </c>
      <c r="K197" s="191" t="s">
        <v>5901</v>
      </c>
      <c r="L197" s="191" t="s">
        <v>386</v>
      </c>
    </row>
    <row r="198" spans="1:12" ht="105.75">
      <c r="A198" s="183">
        <v>197</v>
      </c>
      <c r="B198" s="184">
        <v>45506</v>
      </c>
      <c r="C198" s="157" t="s">
        <v>1890</v>
      </c>
      <c r="D198" s="157" t="s">
        <v>2285</v>
      </c>
      <c r="E198" s="157" t="s">
        <v>7595</v>
      </c>
      <c r="F198" s="184">
        <v>45520</v>
      </c>
      <c r="G198" s="184">
        <v>45523</v>
      </c>
      <c r="H198" s="185">
        <v>38098.589999999997</v>
      </c>
      <c r="I198" s="185">
        <v>38098.589999999997</v>
      </c>
      <c r="J198" s="157" t="s">
        <v>5902</v>
      </c>
      <c r="K198" s="186" t="s">
        <v>5901</v>
      </c>
      <c r="L198" s="186" t="s">
        <v>386</v>
      </c>
    </row>
    <row r="199" spans="1:12" ht="147.75">
      <c r="A199" s="187">
        <v>198</v>
      </c>
      <c r="B199" s="188">
        <v>45506</v>
      </c>
      <c r="C199" s="189" t="s">
        <v>1890</v>
      </c>
      <c r="D199" s="189" t="s">
        <v>2175</v>
      </c>
      <c r="E199" s="189" t="s">
        <v>7596</v>
      </c>
      <c r="F199" s="188">
        <v>45520</v>
      </c>
      <c r="G199" s="188">
        <v>45523</v>
      </c>
      <c r="H199" s="190">
        <v>27990</v>
      </c>
      <c r="I199" s="190">
        <v>27990</v>
      </c>
      <c r="J199" s="189" t="s">
        <v>5910</v>
      </c>
      <c r="K199" s="191" t="s">
        <v>5901</v>
      </c>
      <c r="L199" s="191" t="s">
        <v>386</v>
      </c>
    </row>
    <row r="200" spans="1:12" ht="63.75">
      <c r="A200" s="183">
        <v>199</v>
      </c>
      <c r="B200" s="184">
        <v>45506</v>
      </c>
      <c r="C200" s="157" t="s">
        <v>1890</v>
      </c>
      <c r="D200" s="157" t="s">
        <v>2180</v>
      </c>
      <c r="E200" s="157" t="s">
        <v>7597</v>
      </c>
      <c r="F200" s="184">
        <v>45520</v>
      </c>
      <c r="G200" s="184">
        <v>45523</v>
      </c>
      <c r="H200" s="185">
        <v>36974.339999999997</v>
      </c>
      <c r="I200" s="185">
        <v>36974.339999999997</v>
      </c>
      <c r="J200" s="157" t="s">
        <v>5902</v>
      </c>
      <c r="K200" s="186" t="s">
        <v>5901</v>
      </c>
      <c r="L200" s="186" t="s">
        <v>386</v>
      </c>
    </row>
    <row r="201" spans="1:12" ht="105.75">
      <c r="A201" s="187">
        <v>200</v>
      </c>
      <c r="B201" s="188">
        <v>45506</v>
      </c>
      <c r="C201" s="189" t="s">
        <v>1890</v>
      </c>
      <c r="D201" s="189" t="s">
        <v>1865</v>
      </c>
      <c r="E201" s="189" t="s">
        <v>7598</v>
      </c>
      <c r="F201" s="188">
        <v>45520</v>
      </c>
      <c r="G201" s="188">
        <v>45523</v>
      </c>
      <c r="H201" s="190">
        <v>66187.710000000006</v>
      </c>
      <c r="I201" s="190">
        <v>66187.710000000006</v>
      </c>
      <c r="J201" s="189" t="s">
        <v>5902</v>
      </c>
      <c r="K201" s="191" t="s">
        <v>5901</v>
      </c>
      <c r="L201" s="191" t="s">
        <v>386</v>
      </c>
    </row>
    <row r="202" spans="1:12" ht="42.75">
      <c r="A202" s="183">
        <v>201</v>
      </c>
      <c r="B202" s="184">
        <v>45506</v>
      </c>
      <c r="C202" s="157" t="s">
        <v>1535</v>
      </c>
      <c r="D202" s="157" t="s">
        <v>361</v>
      </c>
      <c r="E202" s="157" t="s">
        <v>1252</v>
      </c>
      <c r="F202" s="184">
        <v>45520</v>
      </c>
      <c r="G202" s="184">
        <v>45536</v>
      </c>
      <c r="H202" s="185">
        <v>200000</v>
      </c>
      <c r="I202" s="185">
        <v>525000</v>
      </c>
      <c r="J202" s="157" t="s">
        <v>5921</v>
      </c>
      <c r="K202" s="186" t="s">
        <v>5901</v>
      </c>
      <c r="L202" s="186" t="s">
        <v>386</v>
      </c>
    </row>
    <row r="203" spans="1:12" ht="63.75">
      <c r="A203" s="187">
        <v>202</v>
      </c>
      <c r="B203" s="188">
        <v>45506</v>
      </c>
      <c r="C203" s="189" t="s">
        <v>1535</v>
      </c>
      <c r="D203" s="189" t="s">
        <v>2304</v>
      </c>
      <c r="E203" s="189" t="s">
        <v>6545</v>
      </c>
      <c r="F203" s="188">
        <v>45520</v>
      </c>
      <c r="G203" s="188">
        <v>45523</v>
      </c>
      <c r="H203" s="190">
        <v>25000</v>
      </c>
      <c r="I203" s="190">
        <v>45000</v>
      </c>
      <c r="J203" s="189" t="s">
        <v>5902</v>
      </c>
      <c r="K203" s="191" t="s">
        <v>5901</v>
      </c>
      <c r="L203" s="191" t="s">
        <v>386</v>
      </c>
    </row>
    <row r="204" spans="1:12" ht="84.75">
      <c r="A204" s="183">
        <v>203</v>
      </c>
      <c r="B204" s="184">
        <v>45509</v>
      </c>
      <c r="C204" s="157" t="s">
        <v>243</v>
      </c>
      <c r="D204" s="157" t="s">
        <v>7583</v>
      </c>
      <c r="E204" s="157" t="s">
        <v>6538</v>
      </c>
      <c r="F204" s="184">
        <v>45523</v>
      </c>
      <c r="G204" s="184">
        <v>45530</v>
      </c>
      <c r="H204" s="185">
        <v>80000</v>
      </c>
      <c r="I204" s="185">
        <v>115000</v>
      </c>
      <c r="J204" s="157" t="s">
        <v>4557</v>
      </c>
      <c r="K204" s="186" t="s">
        <v>5901</v>
      </c>
      <c r="L204" s="186" t="s">
        <v>386</v>
      </c>
    </row>
    <row r="205" spans="1:12" ht="84.75">
      <c r="A205" s="187">
        <v>204</v>
      </c>
      <c r="B205" s="188">
        <v>45509</v>
      </c>
      <c r="C205" s="189" t="s">
        <v>1665</v>
      </c>
      <c r="D205" s="189" t="s">
        <v>349</v>
      </c>
      <c r="E205" s="189" t="s">
        <v>4339</v>
      </c>
      <c r="F205" s="188">
        <v>45523</v>
      </c>
      <c r="G205" s="188">
        <v>45519</v>
      </c>
      <c r="H205" s="190">
        <v>25000</v>
      </c>
      <c r="I205" s="190">
        <v>45000</v>
      </c>
      <c r="J205" s="189" t="s">
        <v>5910</v>
      </c>
      <c r="K205" s="191" t="s">
        <v>5901</v>
      </c>
      <c r="L205" s="191" t="s">
        <v>386</v>
      </c>
    </row>
    <row r="206" spans="1:12" ht="42.75">
      <c r="A206" s="183">
        <v>205</v>
      </c>
      <c r="B206" s="184">
        <v>45510</v>
      </c>
      <c r="C206" s="157" t="s">
        <v>2635</v>
      </c>
      <c r="D206" s="157" t="s">
        <v>544</v>
      </c>
      <c r="E206" s="157" t="s">
        <v>7575</v>
      </c>
      <c r="F206" s="184">
        <v>45524</v>
      </c>
      <c r="G206" s="184">
        <v>45492</v>
      </c>
      <c r="H206" s="185">
        <v>25000</v>
      </c>
      <c r="I206" s="185">
        <v>50000</v>
      </c>
      <c r="J206" s="157" t="s">
        <v>5910</v>
      </c>
      <c r="K206" s="186" t="s">
        <v>5901</v>
      </c>
      <c r="L206" s="186" t="s">
        <v>386</v>
      </c>
    </row>
    <row r="207" spans="1:12" ht="42.75">
      <c r="A207" s="187">
        <v>206</v>
      </c>
      <c r="B207" s="188">
        <v>45511</v>
      </c>
      <c r="C207" s="189" t="s">
        <v>1535</v>
      </c>
      <c r="D207" s="189" t="s">
        <v>129</v>
      </c>
      <c r="E207" s="189" t="s">
        <v>1859</v>
      </c>
      <c r="F207" s="188">
        <v>45525</v>
      </c>
      <c r="G207" s="188">
        <v>45536</v>
      </c>
      <c r="H207" s="190">
        <v>25000</v>
      </c>
      <c r="I207" s="190">
        <v>55000</v>
      </c>
      <c r="J207" s="189" t="s">
        <v>5921</v>
      </c>
      <c r="K207" s="191" t="s">
        <v>5901</v>
      </c>
      <c r="L207" s="191" t="s">
        <v>386</v>
      </c>
    </row>
    <row r="208" spans="1:12" ht="63.75">
      <c r="A208" s="183">
        <v>207</v>
      </c>
      <c r="B208" s="184">
        <v>45510</v>
      </c>
      <c r="C208" s="157" t="s">
        <v>79</v>
      </c>
      <c r="D208" s="157" t="s">
        <v>7599</v>
      </c>
      <c r="E208" s="157" t="s">
        <v>7328</v>
      </c>
      <c r="F208" s="184">
        <v>45524</v>
      </c>
      <c r="G208" s="184">
        <v>45530</v>
      </c>
      <c r="H208" s="185">
        <v>25000</v>
      </c>
      <c r="I208" s="185">
        <v>35000</v>
      </c>
      <c r="J208" s="157" t="s">
        <v>4557</v>
      </c>
      <c r="K208" s="186" t="s">
        <v>5901</v>
      </c>
      <c r="L208" s="186" t="s">
        <v>386</v>
      </c>
    </row>
    <row r="209" spans="1:12" ht="63.75">
      <c r="A209" s="187">
        <v>208</v>
      </c>
      <c r="B209" s="188">
        <v>45510</v>
      </c>
      <c r="C209" s="189" t="s">
        <v>2703</v>
      </c>
      <c r="D209" s="189" t="s">
        <v>3065</v>
      </c>
      <c r="E209" s="189" t="s">
        <v>7600</v>
      </c>
      <c r="F209" s="188">
        <v>45524</v>
      </c>
      <c r="G209" s="188">
        <v>45524</v>
      </c>
      <c r="H209" s="190">
        <v>32900</v>
      </c>
      <c r="I209" s="190">
        <v>32900</v>
      </c>
      <c r="J209" s="189" t="s">
        <v>4557</v>
      </c>
      <c r="K209" s="191" t="s">
        <v>5901</v>
      </c>
      <c r="L209" s="191" t="s">
        <v>386</v>
      </c>
    </row>
    <row r="210" spans="1:12" ht="63.75">
      <c r="A210" s="183">
        <v>209</v>
      </c>
      <c r="B210" s="184">
        <v>45510</v>
      </c>
      <c r="C210" s="157" t="s">
        <v>2703</v>
      </c>
      <c r="D210" s="157" t="s">
        <v>7192</v>
      </c>
      <c r="E210" s="157" t="s">
        <v>7600</v>
      </c>
      <c r="F210" s="184">
        <v>45524</v>
      </c>
      <c r="G210" s="184">
        <v>45524</v>
      </c>
      <c r="H210" s="185">
        <v>28000</v>
      </c>
      <c r="I210" s="185">
        <v>28000</v>
      </c>
      <c r="J210" s="157" t="s">
        <v>4557</v>
      </c>
      <c r="K210" s="186" t="s">
        <v>5901</v>
      </c>
      <c r="L210" s="186" t="s">
        <v>386</v>
      </c>
    </row>
    <row r="211" spans="1:12" ht="127.5">
      <c r="A211" s="187">
        <v>210</v>
      </c>
      <c r="B211" s="188">
        <v>45510</v>
      </c>
      <c r="C211" s="189" t="s">
        <v>583</v>
      </c>
      <c r="D211" s="189" t="s">
        <v>7601</v>
      </c>
      <c r="E211" s="189" t="s">
        <v>7602</v>
      </c>
      <c r="F211" s="188">
        <v>45524</v>
      </c>
      <c r="G211" s="188">
        <v>45489</v>
      </c>
      <c r="H211" s="190">
        <v>195320.47</v>
      </c>
      <c r="I211" s="190">
        <v>196000</v>
      </c>
      <c r="J211" s="189" t="s">
        <v>4557</v>
      </c>
      <c r="K211" s="191" t="s">
        <v>5901</v>
      </c>
      <c r="L211" s="191" t="s">
        <v>386</v>
      </c>
    </row>
    <row r="212" spans="1:12" ht="84.75">
      <c r="A212" s="183">
        <v>211</v>
      </c>
      <c r="B212" s="184">
        <v>45511</v>
      </c>
      <c r="C212" s="157" t="s">
        <v>1665</v>
      </c>
      <c r="D212" s="157" t="s">
        <v>4842</v>
      </c>
      <c r="E212" s="157" t="s">
        <v>815</v>
      </c>
      <c r="F212" s="184">
        <v>45525</v>
      </c>
      <c r="G212" s="184">
        <v>45505</v>
      </c>
      <c r="H212" s="185">
        <v>27000</v>
      </c>
      <c r="I212" s="185">
        <v>28000</v>
      </c>
      <c r="J212" s="157" t="s">
        <v>5910</v>
      </c>
      <c r="K212" s="186" t="s">
        <v>5901</v>
      </c>
      <c r="L212" s="186" t="s">
        <v>386</v>
      </c>
    </row>
    <row r="213" spans="1:12" ht="84.75">
      <c r="A213" s="187">
        <v>212</v>
      </c>
      <c r="B213" s="188">
        <v>45511</v>
      </c>
      <c r="C213" s="189" t="s">
        <v>1665</v>
      </c>
      <c r="D213" s="189" t="s">
        <v>1694</v>
      </c>
      <c r="E213" s="189" t="s">
        <v>5821</v>
      </c>
      <c r="F213" s="188">
        <v>45525</v>
      </c>
      <c r="G213" s="188">
        <v>45505</v>
      </c>
      <c r="H213" s="190">
        <v>25000</v>
      </c>
      <c r="I213" s="190">
        <v>26000</v>
      </c>
      <c r="J213" s="189" t="s">
        <v>5902</v>
      </c>
      <c r="K213" s="191" t="s">
        <v>5901</v>
      </c>
      <c r="L213" s="191" t="s">
        <v>386</v>
      </c>
    </row>
    <row r="214" spans="1:12" ht="63.75">
      <c r="A214" s="183">
        <v>213</v>
      </c>
      <c r="B214" s="184">
        <v>45511</v>
      </c>
      <c r="C214" s="157" t="s">
        <v>500</v>
      </c>
      <c r="D214" s="157" t="s">
        <v>4842</v>
      </c>
      <c r="E214" s="157" t="s">
        <v>7603</v>
      </c>
      <c r="F214" s="184">
        <v>45525</v>
      </c>
      <c r="G214" s="184">
        <v>45466</v>
      </c>
      <c r="H214" s="185">
        <v>27000</v>
      </c>
      <c r="I214" s="185">
        <v>40000</v>
      </c>
      <c r="J214" s="157" t="s">
        <v>5900</v>
      </c>
      <c r="K214" s="186" t="s">
        <v>5901</v>
      </c>
      <c r="L214" s="186" t="s">
        <v>386</v>
      </c>
    </row>
    <row r="215" spans="1:12" ht="84.75">
      <c r="A215" s="187">
        <v>214</v>
      </c>
      <c r="B215" s="188">
        <v>45511</v>
      </c>
      <c r="C215" s="189" t="s">
        <v>1665</v>
      </c>
      <c r="D215" s="189" t="s">
        <v>2420</v>
      </c>
      <c r="E215" s="189" t="s">
        <v>7604</v>
      </c>
      <c r="F215" s="188">
        <v>45525</v>
      </c>
      <c r="G215" s="188">
        <v>45205</v>
      </c>
      <c r="H215" s="190">
        <v>25000</v>
      </c>
      <c r="I215" s="190">
        <v>27000</v>
      </c>
      <c r="J215" s="189" t="s">
        <v>5900</v>
      </c>
      <c r="K215" s="191" t="s">
        <v>5901</v>
      </c>
      <c r="L215" s="191" t="s">
        <v>386</v>
      </c>
    </row>
    <row r="216" spans="1:12" ht="84.75">
      <c r="A216" s="183">
        <v>215</v>
      </c>
      <c r="B216" s="184">
        <v>45511</v>
      </c>
      <c r="C216" s="157" t="s">
        <v>1665</v>
      </c>
      <c r="D216" s="157" t="s">
        <v>5119</v>
      </c>
      <c r="E216" s="157" t="s">
        <v>5822</v>
      </c>
      <c r="F216" s="184">
        <v>45525</v>
      </c>
      <c r="G216" s="184">
        <v>45505</v>
      </c>
      <c r="H216" s="185">
        <v>28000</v>
      </c>
      <c r="I216" s="185">
        <v>30000</v>
      </c>
      <c r="J216" s="157" t="s">
        <v>5902</v>
      </c>
      <c r="K216" s="186" t="s">
        <v>5901</v>
      </c>
      <c r="L216" s="186" t="s">
        <v>386</v>
      </c>
    </row>
    <row r="217" spans="1:12" ht="84.75">
      <c r="A217" s="187">
        <v>216</v>
      </c>
      <c r="B217" s="188">
        <v>45511</v>
      </c>
      <c r="C217" s="189" t="s">
        <v>1665</v>
      </c>
      <c r="D217" s="189" t="s">
        <v>4284</v>
      </c>
      <c r="E217" s="189" t="s">
        <v>306</v>
      </c>
      <c r="F217" s="188">
        <v>45525</v>
      </c>
      <c r="G217" s="188">
        <v>45505</v>
      </c>
      <c r="H217" s="190">
        <v>25000</v>
      </c>
      <c r="I217" s="190">
        <v>30000</v>
      </c>
      <c r="J217" s="189" t="s">
        <v>5910</v>
      </c>
      <c r="K217" s="191" t="s">
        <v>5901</v>
      </c>
      <c r="L217" s="191" t="s">
        <v>386</v>
      </c>
    </row>
    <row r="218" spans="1:12" ht="84.75">
      <c r="A218" s="183">
        <v>217</v>
      </c>
      <c r="B218" s="184">
        <v>45511</v>
      </c>
      <c r="C218" s="157" t="s">
        <v>1665</v>
      </c>
      <c r="D218" s="157" t="s">
        <v>7605</v>
      </c>
      <c r="E218" s="157" t="s">
        <v>7606</v>
      </c>
      <c r="F218" s="184">
        <v>45525</v>
      </c>
      <c r="G218" s="184">
        <v>45505</v>
      </c>
      <c r="H218" s="185">
        <v>30000</v>
      </c>
      <c r="I218" s="185">
        <v>35000</v>
      </c>
      <c r="J218" s="157" t="s">
        <v>5910</v>
      </c>
      <c r="K218" s="186" t="s">
        <v>5901</v>
      </c>
      <c r="L218" s="186" t="s">
        <v>386</v>
      </c>
    </row>
    <row r="219" spans="1:12" ht="84.75">
      <c r="A219" s="187">
        <v>218</v>
      </c>
      <c r="B219" s="188">
        <v>45511</v>
      </c>
      <c r="C219" s="189" t="s">
        <v>1665</v>
      </c>
      <c r="D219" s="189" t="s">
        <v>1549</v>
      </c>
      <c r="E219" s="189" t="s">
        <v>7607</v>
      </c>
      <c r="F219" s="188">
        <v>45525</v>
      </c>
      <c r="G219" s="188">
        <v>45505</v>
      </c>
      <c r="H219" s="190">
        <v>30000</v>
      </c>
      <c r="I219" s="190">
        <v>40000</v>
      </c>
      <c r="J219" s="189" t="s">
        <v>5910</v>
      </c>
      <c r="K219" s="191" t="s">
        <v>5901</v>
      </c>
      <c r="L219" s="191" t="s">
        <v>386</v>
      </c>
    </row>
    <row r="220" spans="1:12" ht="84.75">
      <c r="A220" s="183">
        <v>219</v>
      </c>
      <c r="B220" s="184">
        <v>45511</v>
      </c>
      <c r="C220" s="157" t="s">
        <v>1665</v>
      </c>
      <c r="D220" s="157" t="s">
        <v>4165</v>
      </c>
      <c r="E220" s="157" t="s">
        <v>7608</v>
      </c>
      <c r="F220" s="184">
        <v>45525</v>
      </c>
      <c r="G220" s="184">
        <v>45189</v>
      </c>
      <c r="H220" s="185">
        <v>25000</v>
      </c>
      <c r="I220" s="185">
        <v>30000</v>
      </c>
      <c r="J220" s="157" t="s">
        <v>5900</v>
      </c>
      <c r="K220" s="186" t="s">
        <v>5901</v>
      </c>
      <c r="L220" s="186" t="s">
        <v>386</v>
      </c>
    </row>
    <row r="221" spans="1:12" ht="63.75">
      <c r="A221" s="187">
        <v>220</v>
      </c>
      <c r="B221" s="188">
        <v>45511</v>
      </c>
      <c r="C221" s="189" t="s">
        <v>2703</v>
      </c>
      <c r="D221" s="189" t="s">
        <v>2706</v>
      </c>
      <c r="E221" s="189" t="s">
        <v>6003</v>
      </c>
      <c r="F221" s="188">
        <v>45525</v>
      </c>
      <c r="G221" s="188">
        <v>45551</v>
      </c>
      <c r="H221" s="190">
        <v>35107</v>
      </c>
      <c r="I221" s="190">
        <v>35107</v>
      </c>
      <c r="J221" s="189" t="s">
        <v>5902</v>
      </c>
      <c r="K221" s="191" t="s">
        <v>5901</v>
      </c>
      <c r="L221" s="191" t="s">
        <v>386</v>
      </c>
    </row>
    <row r="222" spans="1:12" ht="84.75">
      <c r="A222" s="183">
        <v>221</v>
      </c>
      <c r="B222" s="184">
        <v>45511</v>
      </c>
      <c r="C222" s="157" t="s">
        <v>2601</v>
      </c>
      <c r="D222" s="157" t="s">
        <v>4842</v>
      </c>
      <c r="E222" s="157" t="s">
        <v>7609</v>
      </c>
      <c r="F222" s="184">
        <v>45525</v>
      </c>
      <c r="G222" s="184">
        <v>45527</v>
      </c>
      <c r="H222" s="185">
        <v>30000</v>
      </c>
      <c r="I222" s="185">
        <v>35000</v>
      </c>
      <c r="J222" s="157" t="s">
        <v>5902</v>
      </c>
      <c r="K222" s="186" t="s">
        <v>5901</v>
      </c>
      <c r="L222" s="186" t="s">
        <v>386</v>
      </c>
    </row>
    <row r="223" spans="1:12" ht="84.75">
      <c r="A223" s="187">
        <v>222</v>
      </c>
      <c r="B223" s="188">
        <v>45511</v>
      </c>
      <c r="C223" s="189" t="s">
        <v>2601</v>
      </c>
      <c r="D223" s="189" t="s">
        <v>6038</v>
      </c>
      <c r="E223" s="189" t="s">
        <v>7553</v>
      </c>
      <c r="F223" s="188">
        <v>45525</v>
      </c>
      <c r="G223" s="188">
        <v>45524</v>
      </c>
      <c r="H223" s="190">
        <v>30000</v>
      </c>
      <c r="I223" s="190">
        <v>40000</v>
      </c>
      <c r="J223" s="189" t="s">
        <v>5910</v>
      </c>
      <c r="K223" s="191" t="s">
        <v>5901</v>
      </c>
      <c r="L223" s="191" t="s">
        <v>386</v>
      </c>
    </row>
    <row r="224" spans="1:12" ht="42.75">
      <c r="A224" s="183">
        <v>223</v>
      </c>
      <c r="B224" s="184">
        <v>45511</v>
      </c>
      <c r="C224" s="157" t="s">
        <v>1535</v>
      </c>
      <c r="D224" s="157" t="s">
        <v>6563</v>
      </c>
      <c r="E224" s="157" t="s">
        <v>332</v>
      </c>
      <c r="F224" s="184">
        <v>45525</v>
      </c>
      <c r="G224" s="184">
        <v>45530</v>
      </c>
      <c r="H224" s="185">
        <v>45000</v>
      </c>
      <c r="I224" s="185">
        <v>59000</v>
      </c>
      <c r="J224" s="157" t="s">
        <v>5910</v>
      </c>
      <c r="K224" s="186" t="s">
        <v>5901</v>
      </c>
      <c r="L224" s="186" t="s">
        <v>386</v>
      </c>
    </row>
    <row r="225" spans="1:12" ht="84.75">
      <c r="A225" s="187">
        <v>224</v>
      </c>
      <c r="B225" s="188">
        <v>45512</v>
      </c>
      <c r="C225" s="189" t="s">
        <v>1665</v>
      </c>
      <c r="D225" s="189" t="s">
        <v>7610</v>
      </c>
      <c r="E225" s="189" t="s">
        <v>3577</v>
      </c>
      <c r="F225" s="188">
        <v>45526</v>
      </c>
      <c r="G225" s="188">
        <v>45170</v>
      </c>
      <c r="H225" s="190">
        <v>25000</v>
      </c>
      <c r="I225" s="190">
        <v>26000</v>
      </c>
      <c r="J225" s="189" t="s">
        <v>5900</v>
      </c>
      <c r="K225" s="191" t="s">
        <v>5901</v>
      </c>
      <c r="L225" s="191" t="s">
        <v>386</v>
      </c>
    </row>
    <row r="226" spans="1:12" ht="84.75">
      <c r="A226" s="183">
        <v>225</v>
      </c>
      <c r="B226" s="184">
        <v>45512</v>
      </c>
      <c r="C226" s="157" t="s">
        <v>1665</v>
      </c>
      <c r="D226" s="157" t="s">
        <v>1669</v>
      </c>
      <c r="E226" s="157" t="s">
        <v>7611</v>
      </c>
      <c r="F226" s="184">
        <v>45526</v>
      </c>
      <c r="G226" s="184">
        <v>45505</v>
      </c>
      <c r="H226" s="185">
        <v>25000</v>
      </c>
      <c r="I226" s="185">
        <v>35000</v>
      </c>
      <c r="J226" s="157" t="s">
        <v>5910</v>
      </c>
      <c r="K226" s="186" t="s">
        <v>5901</v>
      </c>
      <c r="L226" s="186" t="s">
        <v>386</v>
      </c>
    </row>
    <row r="227" spans="1:12" ht="84.75">
      <c r="A227" s="187">
        <v>226</v>
      </c>
      <c r="B227" s="188">
        <v>45512</v>
      </c>
      <c r="C227" s="189" t="s">
        <v>1665</v>
      </c>
      <c r="D227" s="189" t="s">
        <v>514</v>
      </c>
      <c r="E227" s="189" t="s">
        <v>5820</v>
      </c>
      <c r="F227" s="188">
        <v>45526</v>
      </c>
      <c r="G227" s="188">
        <v>45505</v>
      </c>
      <c r="H227" s="190">
        <v>30000</v>
      </c>
      <c r="I227" s="190">
        <v>35000</v>
      </c>
      <c r="J227" s="189" t="s">
        <v>5910</v>
      </c>
      <c r="K227" s="191" t="s">
        <v>5901</v>
      </c>
      <c r="L227" s="191" t="s">
        <v>386</v>
      </c>
    </row>
    <row r="228" spans="1:12" ht="84.75">
      <c r="A228" s="183">
        <v>227</v>
      </c>
      <c r="B228" s="184">
        <v>45512</v>
      </c>
      <c r="C228" s="157" t="s">
        <v>1665</v>
      </c>
      <c r="D228" s="157" t="s">
        <v>6066</v>
      </c>
      <c r="E228" s="157" t="s">
        <v>3404</v>
      </c>
      <c r="F228" s="184">
        <v>45526</v>
      </c>
      <c r="G228" s="184">
        <v>45474</v>
      </c>
      <c r="H228" s="185">
        <v>40000</v>
      </c>
      <c r="I228" s="185">
        <v>45000</v>
      </c>
      <c r="J228" s="157" t="s">
        <v>5955</v>
      </c>
      <c r="K228" s="186" t="s">
        <v>5901</v>
      </c>
      <c r="L228" s="186" t="s">
        <v>386</v>
      </c>
    </row>
    <row r="229" spans="1:12" ht="84.75">
      <c r="A229" s="187">
        <v>228</v>
      </c>
      <c r="B229" s="188">
        <v>45512</v>
      </c>
      <c r="C229" s="189" t="s">
        <v>1665</v>
      </c>
      <c r="D229" s="189" t="s">
        <v>1684</v>
      </c>
      <c r="E229" s="189" t="s">
        <v>1685</v>
      </c>
      <c r="F229" s="188">
        <v>45526</v>
      </c>
      <c r="G229" s="188">
        <v>45505</v>
      </c>
      <c r="H229" s="190">
        <v>55000</v>
      </c>
      <c r="I229" s="190">
        <v>60000</v>
      </c>
      <c r="J229" s="189" t="s">
        <v>5910</v>
      </c>
      <c r="K229" s="191" t="s">
        <v>5901</v>
      </c>
      <c r="L229" s="191" t="s">
        <v>386</v>
      </c>
    </row>
    <row r="230" spans="1:12" ht="84.75">
      <c r="A230" s="183">
        <v>229</v>
      </c>
      <c r="B230" s="184">
        <v>45512</v>
      </c>
      <c r="C230" s="157" t="s">
        <v>1665</v>
      </c>
      <c r="D230" s="157" t="s">
        <v>7612</v>
      </c>
      <c r="E230" s="157" t="s">
        <v>7613</v>
      </c>
      <c r="F230" s="184">
        <v>45526</v>
      </c>
      <c r="G230" s="184">
        <v>45200</v>
      </c>
      <c r="H230" s="185">
        <v>50000</v>
      </c>
      <c r="I230" s="185">
        <v>60000</v>
      </c>
      <c r="J230" s="157" t="s">
        <v>5900</v>
      </c>
      <c r="K230" s="186" t="s">
        <v>5901</v>
      </c>
      <c r="L230" s="186" t="s">
        <v>386</v>
      </c>
    </row>
    <row r="231" spans="1:12" ht="84.75">
      <c r="A231" s="187">
        <v>230</v>
      </c>
      <c r="B231" s="188">
        <v>45512</v>
      </c>
      <c r="C231" s="189" t="s">
        <v>1665</v>
      </c>
      <c r="D231" s="189" t="s">
        <v>1843</v>
      </c>
      <c r="E231" s="189" t="s">
        <v>7614</v>
      </c>
      <c r="F231" s="188">
        <v>45526</v>
      </c>
      <c r="G231" s="188">
        <v>45231</v>
      </c>
      <c r="H231" s="190">
        <v>55000</v>
      </c>
      <c r="I231" s="190">
        <v>60000</v>
      </c>
      <c r="J231" s="189" t="s">
        <v>5900</v>
      </c>
      <c r="K231" s="191" t="s">
        <v>5901</v>
      </c>
      <c r="L231" s="191" t="s">
        <v>386</v>
      </c>
    </row>
    <row r="232" spans="1:12" ht="84.75">
      <c r="A232" s="183">
        <v>231</v>
      </c>
      <c r="B232" s="184">
        <v>45512</v>
      </c>
      <c r="C232" s="157" t="s">
        <v>1665</v>
      </c>
      <c r="D232" s="157" t="s">
        <v>6192</v>
      </c>
      <c r="E232" s="157" t="s">
        <v>6193</v>
      </c>
      <c r="F232" s="184">
        <v>45526</v>
      </c>
      <c r="G232" s="184">
        <v>45505</v>
      </c>
      <c r="H232" s="185">
        <v>65000</v>
      </c>
      <c r="I232" s="185">
        <v>70000</v>
      </c>
      <c r="J232" s="157" t="s">
        <v>5910</v>
      </c>
      <c r="K232" s="186" t="s">
        <v>5901</v>
      </c>
      <c r="L232" s="186" t="s">
        <v>386</v>
      </c>
    </row>
    <row r="233" spans="1:12" ht="84.75">
      <c r="A233" s="187">
        <v>232</v>
      </c>
      <c r="B233" s="188">
        <v>45512</v>
      </c>
      <c r="C233" s="189" t="s">
        <v>1665</v>
      </c>
      <c r="D233" s="189" t="s">
        <v>6206</v>
      </c>
      <c r="E233" s="189" t="s">
        <v>7615</v>
      </c>
      <c r="F233" s="188">
        <v>45526</v>
      </c>
      <c r="G233" s="188">
        <v>45126</v>
      </c>
      <c r="H233" s="190">
        <v>65000</v>
      </c>
      <c r="I233" s="190">
        <v>70000</v>
      </c>
      <c r="J233" s="189" t="s">
        <v>5900</v>
      </c>
      <c r="K233" s="191" t="s">
        <v>5901</v>
      </c>
      <c r="L233" s="191" t="s">
        <v>386</v>
      </c>
    </row>
    <row r="234" spans="1:12" ht="84.75">
      <c r="A234" s="183">
        <v>233</v>
      </c>
      <c r="B234" s="184">
        <v>45512</v>
      </c>
      <c r="C234" s="157" t="s">
        <v>1665</v>
      </c>
      <c r="D234" s="157" t="s">
        <v>6194</v>
      </c>
      <c r="E234" s="157" t="s">
        <v>6195</v>
      </c>
      <c r="F234" s="184">
        <v>45526</v>
      </c>
      <c r="G234" s="184">
        <v>45505</v>
      </c>
      <c r="H234" s="185">
        <v>70000</v>
      </c>
      <c r="I234" s="185">
        <v>75000</v>
      </c>
      <c r="J234" s="157" t="s">
        <v>5902</v>
      </c>
      <c r="K234" s="186" t="s">
        <v>5901</v>
      </c>
      <c r="L234" s="186" t="s">
        <v>386</v>
      </c>
    </row>
    <row r="235" spans="1:12" ht="84.75">
      <c r="A235" s="187">
        <v>234</v>
      </c>
      <c r="B235" s="188">
        <v>45512</v>
      </c>
      <c r="C235" s="189" t="s">
        <v>1665</v>
      </c>
      <c r="D235" s="189" t="s">
        <v>6356</v>
      </c>
      <c r="E235" s="189" t="s">
        <v>7616</v>
      </c>
      <c r="F235" s="188">
        <v>45526</v>
      </c>
      <c r="G235" s="188">
        <v>45505</v>
      </c>
      <c r="H235" s="190">
        <v>75000</v>
      </c>
      <c r="I235" s="190">
        <v>80000</v>
      </c>
      <c r="J235" s="189" t="s">
        <v>5910</v>
      </c>
      <c r="K235" s="191" t="s">
        <v>5901</v>
      </c>
      <c r="L235" s="191" t="s">
        <v>386</v>
      </c>
    </row>
    <row r="236" spans="1:12" ht="105.75">
      <c r="A236" s="183">
        <v>235</v>
      </c>
      <c r="B236" s="184">
        <v>45512</v>
      </c>
      <c r="C236" s="157" t="s">
        <v>1665</v>
      </c>
      <c r="D236" s="157" t="s">
        <v>6392</v>
      </c>
      <c r="E236" s="157" t="s">
        <v>6393</v>
      </c>
      <c r="F236" s="184">
        <v>45526</v>
      </c>
      <c r="G236" s="184">
        <v>45505</v>
      </c>
      <c r="H236" s="185">
        <v>140000</v>
      </c>
      <c r="I236" s="185">
        <v>150000</v>
      </c>
      <c r="J236" s="157" t="s">
        <v>5910</v>
      </c>
      <c r="K236" s="186" t="s">
        <v>5901</v>
      </c>
      <c r="L236" s="186" t="s">
        <v>386</v>
      </c>
    </row>
    <row r="237" spans="1:12" ht="84.75">
      <c r="A237" s="187">
        <v>236</v>
      </c>
      <c r="B237" s="188">
        <v>45512</v>
      </c>
      <c r="C237" s="189" t="s">
        <v>1665</v>
      </c>
      <c r="D237" s="189" t="s">
        <v>1649</v>
      </c>
      <c r="E237" s="189" t="s">
        <v>815</v>
      </c>
      <c r="F237" s="188">
        <v>45526</v>
      </c>
      <c r="G237" s="188">
        <v>45505</v>
      </c>
      <c r="H237" s="190">
        <v>100000</v>
      </c>
      <c r="I237" s="190">
        <v>105000</v>
      </c>
      <c r="J237" s="189" t="s">
        <v>5910</v>
      </c>
      <c r="K237" s="191" t="s">
        <v>5901</v>
      </c>
      <c r="L237" s="191" t="s">
        <v>386</v>
      </c>
    </row>
    <row r="238" spans="1:12" ht="84.75">
      <c r="A238" s="183">
        <v>237</v>
      </c>
      <c r="B238" s="184">
        <v>45512</v>
      </c>
      <c r="C238" s="157" t="s">
        <v>1665</v>
      </c>
      <c r="D238" s="157" t="s">
        <v>2630</v>
      </c>
      <c r="E238" s="157" t="s">
        <v>50</v>
      </c>
      <c r="F238" s="184">
        <v>45526</v>
      </c>
      <c r="G238" s="184">
        <v>45505</v>
      </c>
      <c r="H238" s="185">
        <v>105000</v>
      </c>
      <c r="I238" s="185">
        <v>110000</v>
      </c>
      <c r="J238" s="157" t="s">
        <v>5910</v>
      </c>
      <c r="K238" s="186" t="s">
        <v>5901</v>
      </c>
      <c r="L238" s="186" t="s">
        <v>386</v>
      </c>
    </row>
    <row r="239" spans="1:12" ht="84.75">
      <c r="A239" s="187">
        <v>238</v>
      </c>
      <c r="B239" s="188">
        <v>45512</v>
      </c>
      <c r="C239" s="189" t="s">
        <v>1665</v>
      </c>
      <c r="D239" s="189" t="s">
        <v>1617</v>
      </c>
      <c r="E239" s="189" t="s">
        <v>6478</v>
      </c>
      <c r="F239" s="188">
        <v>45526</v>
      </c>
      <c r="G239" s="188">
        <v>45505</v>
      </c>
      <c r="H239" s="190">
        <v>115000</v>
      </c>
      <c r="I239" s="190">
        <v>120000</v>
      </c>
      <c r="J239" s="189" t="s">
        <v>5910</v>
      </c>
      <c r="K239" s="191" t="s">
        <v>5901</v>
      </c>
      <c r="L239" s="191" t="s">
        <v>386</v>
      </c>
    </row>
    <row r="240" spans="1:12" ht="84.75">
      <c r="A240" s="183">
        <v>239</v>
      </c>
      <c r="B240" s="184">
        <v>45512</v>
      </c>
      <c r="C240" s="157" t="s">
        <v>1665</v>
      </c>
      <c r="D240" s="157" t="s">
        <v>498</v>
      </c>
      <c r="E240" s="157" t="s">
        <v>1693</v>
      </c>
      <c r="F240" s="184">
        <v>45526</v>
      </c>
      <c r="G240" s="184">
        <v>45505</v>
      </c>
      <c r="H240" s="185">
        <v>130000</v>
      </c>
      <c r="I240" s="185">
        <v>150000</v>
      </c>
      <c r="J240" s="157" t="s">
        <v>5910</v>
      </c>
      <c r="K240" s="186" t="s">
        <v>5901</v>
      </c>
      <c r="L240" s="186" t="s">
        <v>386</v>
      </c>
    </row>
    <row r="241" spans="1:12" ht="84.75">
      <c r="A241" s="187">
        <v>240</v>
      </c>
      <c r="B241" s="188">
        <v>45512</v>
      </c>
      <c r="C241" s="189" t="s">
        <v>1665</v>
      </c>
      <c r="D241" s="189" t="s">
        <v>1717</v>
      </c>
      <c r="E241" s="189" t="s">
        <v>306</v>
      </c>
      <c r="F241" s="188">
        <v>45526</v>
      </c>
      <c r="G241" s="188">
        <v>45505</v>
      </c>
      <c r="H241" s="190">
        <v>135000</v>
      </c>
      <c r="I241" s="190">
        <v>140000</v>
      </c>
      <c r="J241" s="189" t="s">
        <v>5910</v>
      </c>
      <c r="K241" s="191" t="s">
        <v>5901</v>
      </c>
      <c r="L241" s="191" t="s">
        <v>386</v>
      </c>
    </row>
    <row r="242" spans="1:12" ht="84.75">
      <c r="A242" s="183">
        <v>241</v>
      </c>
      <c r="B242" s="184">
        <v>45512</v>
      </c>
      <c r="C242" s="157" t="s">
        <v>1665</v>
      </c>
      <c r="D242" s="157" t="s">
        <v>5160</v>
      </c>
      <c r="E242" s="157" t="s">
        <v>5457</v>
      </c>
      <c r="F242" s="184">
        <v>45526</v>
      </c>
      <c r="G242" s="184">
        <v>45505</v>
      </c>
      <c r="H242" s="185">
        <v>250000</v>
      </c>
      <c r="I242" s="185">
        <v>300000</v>
      </c>
      <c r="J242" s="157" t="s">
        <v>5910</v>
      </c>
      <c r="K242" s="186" t="s">
        <v>5901</v>
      </c>
      <c r="L242" s="186" t="s">
        <v>386</v>
      </c>
    </row>
    <row r="243" spans="1:12" ht="42.75">
      <c r="A243" s="187">
        <v>242</v>
      </c>
      <c r="B243" s="188">
        <v>45512</v>
      </c>
      <c r="C243" s="189" t="s">
        <v>3828</v>
      </c>
      <c r="D243" s="189" t="s">
        <v>5598</v>
      </c>
      <c r="E243" s="189" t="s">
        <v>7617</v>
      </c>
      <c r="F243" s="188">
        <v>45526</v>
      </c>
      <c r="G243" s="188">
        <v>45530</v>
      </c>
      <c r="H243" s="190">
        <v>25000</v>
      </c>
      <c r="I243" s="190">
        <v>100000</v>
      </c>
      <c r="J243" s="189" t="s">
        <v>5910</v>
      </c>
      <c r="K243" s="191" t="s">
        <v>5901</v>
      </c>
      <c r="L243" s="191" t="s">
        <v>386</v>
      </c>
    </row>
    <row r="244" spans="1:12" ht="63.75">
      <c r="A244" s="183">
        <v>243</v>
      </c>
      <c r="B244" s="184">
        <v>45512</v>
      </c>
      <c r="C244" s="157" t="s">
        <v>1535</v>
      </c>
      <c r="D244" s="157" t="s">
        <v>6524</v>
      </c>
      <c r="E244" s="157" t="s">
        <v>6525</v>
      </c>
      <c r="F244" s="184">
        <v>45526</v>
      </c>
      <c r="G244" s="184">
        <v>45530</v>
      </c>
      <c r="H244" s="185">
        <v>65000</v>
      </c>
      <c r="I244" s="185">
        <v>135000</v>
      </c>
      <c r="J244" s="157" t="s">
        <v>5910</v>
      </c>
      <c r="K244" s="186" t="s">
        <v>5901</v>
      </c>
      <c r="L244" s="186" t="s">
        <v>386</v>
      </c>
    </row>
    <row r="245" spans="1:12" ht="42.75">
      <c r="A245" s="187">
        <v>244</v>
      </c>
      <c r="B245" s="188">
        <v>45514</v>
      </c>
      <c r="C245" s="189" t="s">
        <v>2635</v>
      </c>
      <c r="D245" s="189" t="s">
        <v>6907</v>
      </c>
      <c r="E245" s="189" t="s">
        <v>7573</v>
      </c>
      <c r="F245" s="188">
        <v>45527</v>
      </c>
      <c r="G245" s="188">
        <v>45531</v>
      </c>
      <c r="H245" s="190">
        <v>300000</v>
      </c>
      <c r="I245" s="190">
        <v>600000</v>
      </c>
      <c r="J245" s="189" t="s">
        <v>5910</v>
      </c>
      <c r="K245" s="191" t="s">
        <v>5901</v>
      </c>
      <c r="L245" s="191" t="s">
        <v>386</v>
      </c>
    </row>
    <row r="246" spans="1:12" ht="42.75">
      <c r="A246" s="183">
        <v>245</v>
      </c>
      <c r="B246" s="184">
        <v>45513</v>
      </c>
      <c r="C246" s="157" t="s">
        <v>2635</v>
      </c>
      <c r="D246" s="157" t="s">
        <v>2639</v>
      </c>
      <c r="E246" s="157" t="s">
        <v>306</v>
      </c>
      <c r="F246" s="184">
        <v>45527</v>
      </c>
      <c r="G246" s="184">
        <v>45490</v>
      </c>
      <c r="H246" s="185">
        <v>125000</v>
      </c>
      <c r="I246" s="185">
        <v>150000</v>
      </c>
      <c r="J246" s="157" t="s">
        <v>5910</v>
      </c>
      <c r="K246" s="186" t="s">
        <v>5901</v>
      </c>
      <c r="L246" s="186" t="s">
        <v>386</v>
      </c>
    </row>
    <row r="247" spans="1:12" ht="63.75">
      <c r="A247" s="187">
        <v>246</v>
      </c>
      <c r="B247" s="188">
        <v>45513</v>
      </c>
      <c r="C247" s="189" t="s">
        <v>3562</v>
      </c>
      <c r="D247" s="189" t="s">
        <v>2951</v>
      </c>
      <c r="E247" s="189" t="s">
        <v>7618</v>
      </c>
      <c r="F247" s="188">
        <v>45527</v>
      </c>
      <c r="G247" s="188">
        <v>45530</v>
      </c>
      <c r="H247" s="190">
        <v>96000</v>
      </c>
      <c r="I247" s="190">
        <v>150000</v>
      </c>
      <c r="J247" s="189" t="s">
        <v>4557</v>
      </c>
      <c r="K247" s="191" t="s">
        <v>5901</v>
      </c>
      <c r="L247" s="191" t="s">
        <v>386</v>
      </c>
    </row>
    <row r="248" spans="1:12" ht="127.5">
      <c r="A248" s="183">
        <v>247</v>
      </c>
      <c r="B248" s="184">
        <v>45513</v>
      </c>
      <c r="C248" s="157" t="s">
        <v>2703</v>
      </c>
      <c r="D248" s="159" t="s">
        <v>375</v>
      </c>
      <c r="E248" s="157" t="s">
        <v>7619</v>
      </c>
      <c r="F248" s="184">
        <v>45527</v>
      </c>
      <c r="G248" s="184">
        <v>45543</v>
      </c>
      <c r="H248" s="185">
        <v>41880</v>
      </c>
      <c r="I248" s="185">
        <v>41880</v>
      </c>
      <c r="J248" s="157" t="s">
        <v>5902</v>
      </c>
      <c r="K248" s="186" t="s">
        <v>5901</v>
      </c>
      <c r="L248" s="186" t="s">
        <v>386</v>
      </c>
    </row>
    <row r="249" spans="1:12" ht="84.75">
      <c r="A249" s="187">
        <v>248</v>
      </c>
      <c r="B249" s="188">
        <v>45516</v>
      </c>
      <c r="C249" s="189" t="s">
        <v>1665</v>
      </c>
      <c r="D249" s="189" t="s">
        <v>3227</v>
      </c>
      <c r="E249" s="189" t="s">
        <v>7620</v>
      </c>
      <c r="F249" s="188">
        <v>45530</v>
      </c>
      <c r="G249" s="188">
        <v>45455</v>
      </c>
      <c r="H249" s="190">
        <v>128000</v>
      </c>
      <c r="I249" s="190">
        <v>130000</v>
      </c>
      <c r="J249" s="189" t="s">
        <v>4557</v>
      </c>
      <c r="K249" s="191" t="s">
        <v>5901</v>
      </c>
      <c r="L249" s="191" t="s">
        <v>386</v>
      </c>
    </row>
    <row r="250" spans="1:12" ht="63.75">
      <c r="A250" s="183">
        <v>249</v>
      </c>
      <c r="B250" s="184">
        <v>45517</v>
      </c>
      <c r="C250" s="157" t="s">
        <v>3672</v>
      </c>
      <c r="D250" s="157" t="s">
        <v>248</v>
      </c>
      <c r="E250" s="157" t="s">
        <v>7621</v>
      </c>
      <c r="F250" s="184">
        <v>45531</v>
      </c>
      <c r="G250" s="184">
        <v>45108</v>
      </c>
      <c r="H250" s="185">
        <v>250000</v>
      </c>
      <c r="I250" s="185">
        <v>350000</v>
      </c>
      <c r="J250" s="157" t="s">
        <v>5910</v>
      </c>
      <c r="K250" s="186" t="s">
        <v>5901</v>
      </c>
      <c r="L250" s="186" t="s">
        <v>386</v>
      </c>
    </row>
    <row r="251" spans="1:12" ht="63.75">
      <c r="A251" s="187">
        <v>250</v>
      </c>
      <c r="B251" s="188">
        <v>45516</v>
      </c>
      <c r="C251" s="189" t="s">
        <v>3895</v>
      </c>
      <c r="D251" s="189" t="s">
        <v>5907</v>
      </c>
      <c r="E251" s="189" t="s">
        <v>7105</v>
      </c>
      <c r="F251" s="188">
        <v>45530</v>
      </c>
      <c r="G251" s="188">
        <v>45536</v>
      </c>
      <c r="H251" s="190">
        <v>361920</v>
      </c>
      <c r="I251" s="190">
        <v>400000</v>
      </c>
      <c r="J251" s="189" t="s">
        <v>4557</v>
      </c>
      <c r="K251" s="191" t="s">
        <v>5901</v>
      </c>
      <c r="L251" s="191" t="s">
        <v>386</v>
      </c>
    </row>
    <row r="252" spans="1:12" ht="63.75">
      <c r="A252" s="183">
        <v>251</v>
      </c>
      <c r="B252" s="184">
        <v>45516</v>
      </c>
      <c r="C252" s="157" t="s">
        <v>583</v>
      </c>
      <c r="D252" s="157" t="s">
        <v>1511</v>
      </c>
      <c r="E252" s="157" t="s">
        <v>6438</v>
      </c>
      <c r="F252" s="184">
        <v>45530</v>
      </c>
      <c r="G252" s="184">
        <v>45474</v>
      </c>
      <c r="H252" s="185">
        <v>68479</v>
      </c>
      <c r="I252" s="185">
        <v>69000</v>
      </c>
      <c r="J252" s="157" t="s">
        <v>5921</v>
      </c>
      <c r="K252" s="186" t="s">
        <v>5901</v>
      </c>
      <c r="L252" s="186" t="s">
        <v>386</v>
      </c>
    </row>
    <row r="253" spans="1:12" ht="84.75">
      <c r="A253" s="187">
        <v>252</v>
      </c>
      <c r="B253" s="188">
        <v>45516</v>
      </c>
      <c r="C253" s="189" t="s">
        <v>583</v>
      </c>
      <c r="D253" s="189" t="s">
        <v>7622</v>
      </c>
      <c r="E253" s="189" t="s">
        <v>659</v>
      </c>
      <c r="F253" s="188">
        <v>45530</v>
      </c>
      <c r="G253" s="188">
        <v>45413</v>
      </c>
      <c r="H253" s="190">
        <v>131926</v>
      </c>
      <c r="I253" s="190">
        <v>135000</v>
      </c>
      <c r="J253" s="189" t="s">
        <v>5921</v>
      </c>
      <c r="K253" s="191" t="s">
        <v>5901</v>
      </c>
      <c r="L253" s="191" t="s">
        <v>386</v>
      </c>
    </row>
    <row r="254" spans="1:12" ht="63.75">
      <c r="A254" s="183">
        <v>253</v>
      </c>
      <c r="B254" s="184">
        <v>45516</v>
      </c>
      <c r="C254" s="157" t="s">
        <v>3874</v>
      </c>
      <c r="D254" s="157" t="s">
        <v>339</v>
      </c>
      <c r="E254" s="157" t="s">
        <v>7623</v>
      </c>
      <c r="F254" s="184">
        <v>45531</v>
      </c>
      <c r="G254" s="184">
        <v>45125</v>
      </c>
      <c r="H254" s="185">
        <v>25000</v>
      </c>
      <c r="I254" s="185">
        <v>75000</v>
      </c>
      <c r="J254" s="157" t="s">
        <v>5900</v>
      </c>
      <c r="K254" s="186" t="s">
        <v>5901</v>
      </c>
      <c r="L254" s="186" t="s">
        <v>386</v>
      </c>
    </row>
    <row r="255" spans="1:12" ht="63.75">
      <c r="A255" s="187">
        <v>254</v>
      </c>
      <c r="B255" s="188">
        <v>45525</v>
      </c>
      <c r="C255" s="189" t="s">
        <v>3672</v>
      </c>
      <c r="D255" s="189" t="s">
        <v>6038</v>
      </c>
      <c r="E255" s="189" t="s">
        <v>7624</v>
      </c>
      <c r="F255" s="188">
        <v>45540</v>
      </c>
      <c r="G255" s="188">
        <v>45108</v>
      </c>
      <c r="H255" s="190">
        <v>25000</v>
      </c>
      <c r="I255" s="190">
        <v>35000</v>
      </c>
      <c r="J255" s="189" t="s">
        <v>5900</v>
      </c>
      <c r="K255" s="191" t="s">
        <v>5901</v>
      </c>
      <c r="L255" s="191" t="s">
        <v>386</v>
      </c>
    </row>
    <row r="256" spans="1:12" ht="84.75">
      <c r="A256" s="183">
        <v>255</v>
      </c>
      <c r="B256" s="184">
        <v>45531</v>
      </c>
      <c r="C256" s="157" t="s">
        <v>3694</v>
      </c>
      <c r="D256" s="157" t="s">
        <v>7625</v>
      </c>
      <c r="E256" s="157" t="s">
        <v>7626</v>
      </c>
      <c r="F256" s="184">
        <v>45546</v>
      </c>
      <c r="G256" s="184">
        <v>45166</v>
      </c>
      <c r="H256" s="185">
        <v>25000</v>
      </c>
      <c r="I256" s="185">
        <v>42592.19</v>
      </c>
      <c r="J256" s="157" t="s">
        <v>5900</v>
      </c>
      <c r="K256" s="186" t="s">
        <v>5901</v>
      </c>
      <c r="L256" s="186" t="s">
        <v>386</v>
      </c>
    </row>
    <row r="257" spans="1:12" ht="84.75">
      <c r="A257" s="187">
        <v>256</v>
      </c>
      <c r="B257" s="188">
        <v>45517</v>
      </c>
      <c r="C257" s="189" t="s">
        <v>3694</v>
      </c>
      <c r="D257" s="189" t="s">
        <v>5718</v>
      </c>
      <c r="E257" s="189" t="s">
        <v>7627</v>
      </c>
      <c r="F257" s="188">
        <v>45531</v>
      </c>
      <c r="G257" s="188">
        <v>44757</v>
      </c>
      <c r="H257" s="190">
        <v>25000</v>
      </c>
      <c r="I257" s="190">
        <v>59650</v>
      </c>
      <c r="J257" s="189" t="s">
        <v>5910</v>
      </c>
      <c r="K257" s="191" t="s">
        <v>5901</v>
      </c>
      <c r="L257" s="191" t="s">
        <v>386</v>
      </c>
    </row>
    <row r="258" spans="1:12" ht="105.75">
      <c r="A258" s="183">
        <v>257</v>
      </c>
      <c r="B258" s="184">
        <v>45517</v>
      </c>
      <c r="C258" s="157" t="s">
        <v>3694</v>
      </c>
      <c r="D258" s="157" t="s">
        <v>339</v>
      </c>
      <c r="E258" s="157" t="s">
        <v>7628</v>
      </c>
      <c r="F258" s="184">
        <v>45531</v>
      </c>
      <c r="G258" s="184">
        <v>45166</v>
      </c>
      <c r="H258" s="185">
        <v>25000</v>
      </c>
      <c r="I258" s="185">
        <v>90552</v>
      </c>
      <c r="J258" s="157" t="s">
        <v>5900</v>
      </c>
      <c r="K258" s="186" t="s">
        <v>5901</v>
      </c>
      <c r="L258" s="186" t="s">
        <v>386</v>
      </c>
    </row>
    <row r="259" spans="1:12" ht="63.75">
      <c r="A259" s="187">
        <v>258</v>
      </c>
      <c r="B259" s="188">
        <v>45517</v>
      </c>
      <c r="C259" s="189" t="s">
        <v>3672</v>
      </c>
      <c r="D259" s="189" t="s">
        <v>1669</v>
      </c>
      <c r="E259" s="189" t="s">
        <v>7629</v>
      </c>
      <c r="F259" s="188">
        <v>45531</v>
      </c>
      <c r="G259" s="188">
        <v>45292</v>
      </c>
      <c r="H259" s="190">
        <v>25000</v>
      </c>
      <c r="I259" s="190">
        <v>30000</v>
      </c>
      <c r="J259" s="189" t="s">
        <v>5900</v>
      </c>
      <c r="K259" s="191" t="s">
        <v>5901</v>
      </c>
      <c r="L259" s="191" t="s">
        <v>386</v>
      </c>
    </row>
    <row r="260" spans="1:12" ht="84.75">
      <c r="A260" s="183">
        <v>259</v>
      </c>
      <c r="B260" s="184">
        <v>45517</v>
      </c>
      <c r="C260" s="157" t="s">
        <v>3694</v>
      </c>
      <c r="D260" s="157" t="s">
        <v>76</v>
      </c>
      <c r="E260" s="157" t="s">
        <v>7630</v>
      </c>
      <c r="F260" s="184">
        <v>45531</v>
      </c>
      <c r="G260" s="184">
        <v>45517</v>
      </c>
      <c r="H260" s="185">
        <v>125000</v>
      </c>
      <c r="I260" s="185">
        <v>125000</v>
      </c>
      <c r="J260" s="157" t="s">
        <v>5910</v>
      </c>
      <c r="K260" s="186" t="s">
        <v>5901</v>
      </c>
      <c r="L260" s="186" t="s">
        <v>386</v>
      </c>
    </row>
    <row r="261" spans="1:12" ht="84.75">
      <c r="A261" s="187">
        <v>260</v>
      </c>
      <c r="B261" s="188">
        <v>45517</v>
      </c>
      <c r="C261" s="189" t="s">
        <v>3694</v>
      </c>
      <c r="D261" s="189" t="s">
        <v>35</v>
      </c>
      <c r="E261" s="189" t="s">
        <v>136</v>
      </c>
      <c r="F261" s="188">
        <v>45531</v>
      </c>
      <c r="G261" s="188">
        <v>45517</v>
      </c>
      <c r="H261" s="190">
        <v>285000</v>
      </c>
      <c r="I261" s="190">
        <v>285000</v>
      </c>
      <c r="J261" s="189" t="s">
        <v>5910</v>
      </c>
      <c r="K261" s="191" t="s">
        <v>5901</v>
      </c>
      <c r="L261" s="191" t="s">
        <v>386</v>
      </c>
    </row>
    <row r="262" spans="1:12" ht="84.75">
      <c r="A262" s="183">
        <v>261</v>
      </c>
      <c r="B262" s="184">
        <v>45517</v>
      </c>
      <c r="C262" s="157" t="s">
        <v>3694</v>
      </c>
      <c r="D262" s="159" t="s">
        <v>375</v>
      </c>
      <c r="E262" s="157" t="s">
        <v>7631</v>
      </c>
      <c r="F262" s="184">
        <v>45531</v>
      </c>
      <c r="G262" s="184">
        <v>45517</v>
      </c>
      <c r="H262" s="185">
        <v>35000</v>
      </c>
      <c r="I262" s="185">
        <v>35000</v>
      </c>
      <c r="J262" s="157" t="s">
        <v>5902</v>
      </c>
      <c r="K262" s="186" t="s">
        <v>5901</v>
      </c>
      <c r="L262" s="186" t="s">
        <v>386</v>
      </c>
    </row>
    <row r="263" spans="1:12" ht="84.75">
      <c r="A263" s="187">
        <v>262</v>
      </c>
      <c r="B263" s="188">
        <v>45517</v>
      </c>
      <c r="C263" s="189" t="s">
        <v>3694</v>
      </c>
      <c r="D263" s="189" t="s">
        <v>543</v>
      </c>
      <c r="E263" s="189" t="s">
        <v>6735</v>
      </c>
      <c r="F263" s="188">
        <v>45531</v>
      </c>
      <c r="G263" s="188">
        <v>45513</v>
      </c>
      <c r="H263" s="190">
        <v>75000</v>
      </c>
      <c r="I263" s="190">
        <v>75000</v>
      </c>
      <c r="J263" s="189" t="s">
        <v>5921</v>
      </c>
      <c r="K263" s="191" t="s">
        <v>5901</v>
      </c>
      <c r="L263" s="191" t="s">
        <v>386</v>
      </c>
    </row>
    <row r="264" spans="1:12" ht="84.75">
      <c r="A264" s="183">
        <v>263</v>
      </c>
      <c r="B264" s="184">
        <v>45517</v>
      </c>
      <c r="C264" s="157" t="s">
        <v>3694</v>
      </c>
      <c r="D264" s="157" t="s">
        <v>5296</v>
      </c>
      <c r="E264" s="157" t="s">
        <v>3704</v>
      </c>
      <c r="F264" s="184">
        <v>45531</v>
      </c>
      <c r="G264" s="184">
        <v>45536</v>
      </c>
      <c r="H264" s="185">
        <v>365000</v>
      </c>
      <c r="I264" s="185">
        <v>365000</v>
      </c>
      <c r="J264" s="157" t="s">
        <v>5910</v>
      </c>
      <c r="K264" s="186" t="s">
        <v>5901</v>
      </c>
      <c r="L264" s="186" t="s">
        <v>386</v>
      </c>
    </row>
    <row r="265" spans="1:12" ht="84.75">
      <c r="A265" s="187">
        <v>264</v>
      </c>
      <c r="B265" s="188">
        <v>45517</v>
      </c>
      <c r="C265" s="189" t="s">
        <v>3694</v>
      </c>
      <c r="D265" s="189" t="s">
        <v>6733</v>
      </c>
      <c r="E265" s="189" t="s">
        <v>6734</v>
      </c>
      <c r="F265" s="188">
        <v>45531</v>
      </c>
      <c r="G265" s="188">
        <v>45517</v>
      </c>
      <c r="H265" s="190">
        <v>265000</v>
      </c>
      <c r="I265" s="190">
        <v>265000</v>
      </c>
      <c r="J265" s="189" t="s">
        <v>5910</v>
      </c>
      <c r="K265" s="191" t="s">
        <v>5901</v>
      </c>
      <c r="L265" s="191" t="s">
        <v>386</v>
      </c>
    </row>
    <row r="266" spans="1:12" ht="84.75">
      <c r="A266" s="183">
        <v>265</v>
      </c>
      <c r="B266" s="184">
        <v>45517</v>
      </c>
      <c r="C266" s="157" t="s">
        <v>1665</v>
      </c>
      <c r="D266" s="157" t="s">
        <v>31</v>
      </c>
      <c r="E266" s="157" t="s">
        <v>7632</v>
      </c>
      <c r="F266" s="184">
        <v>45531</v>
      </c>
      <c r="G266" s="184">
        <v>45527</v>
      </c>
      <c r="H266" s="185">
        <v>40000</v>
      </c>
      <c r="I266" s="185">
        <v>45000</v>
      </c>
      <c r="J266" s="157" t="s">
        <v>4557</v>
      </c>
      <c r="K266" s="186" t="s">
        <v>5901</v>
      </c>
      <c r="L266" s="186" t="s">
        <v>386</v>
      </c>
    </row>
    <row r="267" spans="1:12" ht="84.75">
      <c r="A267" s="187">
        <v>266</v>
      </c>
      <c r="B267" s="188">
        <v>45517</v>
      </c>
      <c r="C267" s="189" t="s">
        <v>3694</v>
      </c>
      <c r="D267" s="189" t="s">
        <v>6333</v>
      </c>
      <c r="E267" s="189" t="s">
        <v>6736</v>
      </c>
      <c r="F267" s="188">
        <v>45531</v>
      </c>
      <c r="G267" s="188">
        <v>45517</v>
      </c>
      <c r="H267" s="190">
        <v>150000</v>
      </c>
      <c r="I267" s="190">
        <v>160000</v>
      </c>
      <c r="J267" s="189" t="s">
        <v>5910</v>
      </c>
      <c r="K267" s="191" t="s">
        <v>5901</v>
      </c>
      <c r="L267" s="191" t="s">
        <v>386</v>
      </c>
    </row>
    <row r="268" spans="1:12" ht="84.75">
      <c r="A268" s="183">
        <v>267</v>
      </c>
      <c r="B268" s="184">
        <v>45517</v>
      </c>
      <c r="C268" s="157" t="s">
        <v>1276</v>
      </c>
      <c r="D268" s="157" t="s">
        <v>1322</v>
      </c>
      <c r="E268" s="157" t="s">
        <v>1312</v>
      </c>
      <c r="F268" s="184">
        <v>45531</v>
      </c>
      <c r="G268" s="184">
        <v>45532</v>
      </c>
      <c r="H268" s="185">
        <v>25000</v>
      </c>
      <c r="I268" s="185">
        <v>50000</v>
      </c>
      <c r="J268" s="157" t="s">
        <v>5910</v>
      </c>
      <c r="K268" s="186" t="s">
        <v>5901</v>
      </c>
      <c r="L268" s="186" t="s">
        <v>386</v>
      </c>
    </row>
    <row r="269" spans="1:12" ht="84.75">
      <c r="A269" s="187">
        <v>268</v>
      </c>
      <c r="B269" s="188">
        <v>45517</v>
      </c>
      <c r="C269" s="189" t="s">
        <v>1276</v>
      </c>
      <c r="D269" s="189" t="s">
        <v>6785</v>
      </c>
      <c r="E269" s="189" t="s">
        <v>1312</v>
      </c>
      <c r="F269" s="188">
        <v>45531</v>
      </c>
      <c r="G269" s="188">
        <v>45532</v>
      </c>
      <c r="H269" s="190">
        <v>25000</v>
      </c>
      <c r="I269" s="190">
        <v>30000</v>
      </c>
      <c r="J269" s="189" t="s">
        <v>5910</v>
      </c>
      <c r="K269" s="191" t="s">
        <v>5901</v>
      </c>
      <c r="L269" s="191" t="s">
        <v>386</v>
      </c>
    </row>
    <row r="270" spans="1:12" ht="84.75">
      <c r="A270" s="183">
        <v>269</v>
      </c>
      <c r="B270" s="184">
        <v>45517</v>
      </c>
      <c r="C270" s="157" t="s">
        <v>3694</v>
      </c>
      <c r="D270" s="157" t="s">
        <v>6729</v>
      </c>
      <c r="E270" s="157" t="s">
        <v>6730</v>
      </c>
      <c r="F270" s="184">
        <v>45531</v>
      </c>
      <c r="G270" s="184">
        <v>45536</v>
      </c>
      <c r="H270" s="185">
        <v>50000</v>
      </c>
      <c r="I270" s="185">
        <v>55000</v>
      </c>
      <c r="J270" s="157" t="s">
        <v>5910</v>
      </c>
      <c r="K270" s="186" t="s">
        <v>5901</v>
      </c>
      <c r="L270" s="186" t="s">
        <v>386</v>
      </c>
    </row>
    <row r="271" spans="1:12" ht="42.75">
      <c r="A271" s="187">
        <v>270</v>
      </c>
      <c r="B271" s="188">
        <v>45517</v>
      </c>
      <c r="C271" s="189" t="s">
        <v>1276</v>
      </c>
      <c r="D271" s="189" t="s">
        <v>6614</v>
      </c>
      <c r="E271" s="189" t="s">
        <v>2830</v>
      </c>
      <c r="F271" s="188">
        <v>45531</v>
      </c>
      <c r="G271" s="188">
        <v>45532</v>
      </c>
      <c r="H271" s="190">
        <v>25000</v>
      </c>
      <c r="I271" s="190">
        <v>50000</v>
      </c>
      <c r="J271" s="189" t="s">
        <v>5910</v>
      </c>
      <c r="K271" s="191" t="s">
        <v>5901</v>
      </c>
      <c r="L271" s="191" t="s">
        <v>386</v>
      </c>
    </row>
    <row r="272" spans="1:12" ht="63.75">
      <c r="A272" s="183">
        <v>271</v>
      </c>
      <c r="B272" s="184">
        <v>45517</v>
      </c>
      <c r="C272" s="157" t="s">
        <v>3672</v>
      </c>
      <c r="D272" s="157" t="s">
        <v>7633</v>
      </c>
      <c r="E272" s="157" t="s">
        <v>7634</v>
      </c>
      <c r="F272" s="184">
        <v>45531</v>
      </c>
      <c r="G272" s="184">
        <v>44348</v>
      </c>
      <c r="H272" s="185">
        <v>25000</v>
      </c>
      <c r="I272" s="185">
        <v>30000</v>
      </c>
      <c r="J272" s="157" t="s">
        <v>5900</v>
      </c>
      <c r="K272" s="186" t="s">
        <v>5901</v>
      </c>
      <c r="L272" s="186" t="s">
        <v>386</v>
      </c>
    </row>
    <row r="273" spans="1:12" ht="63.75">
      <c r="A273" s="187">
        <v>272</v>
      </c>
      <c r="B273" s="188">
        <v>45517</v>
      </c>
      <c r="C273" s="189" t="s">
        <v>1276</v>
      </c>
      <c r="D273" s="189" t="s">
        <v>7635</v>
      </c>
      <c r="E273" s="189" t="s">
        <v>7636</v>
      </c>
      <c r="F273" s="188">
        <v>45531</v>
      </c>
      <c r="G273" s="188">
        <v>45536</v>
      </c>
      <c r="H273" s="190">
        <v>250000</v>
      </c>
      <c r="I273" s="190">
        <v>300000</v>
      </c>
      <c r="J273" s="189" t="s">
        <v>4557</v>
      </c>
      <c r="K273" s="191" t="s">
        <v>5901</v>
      </c>
      <c r="L273" s="191" t="s">
        <v>386</v>
      </c>
    </row>
    <row r="274" spans="1:12" ht="42.75">
      <c r="A274" s="183">
        <v>273</v>
      </c>
      <c r="B274" s="184">
        <v>45517</v>
      </c>
      <c r="C274" s="157" t="s">
        <v>4178</v>
      </c>
      <c r="D274" s="157" t="s">
        <v>4201</v>
      </c>
      <c r="E274" s="157" t="s">
        <v>1611</v>
      </c>
      <c r="F274" s="184">
        <v>45531</v>
      </c>
      <c r="G274" s="184">
        <v>45526</v>
      </c>
      <c r="H274" s="185">
        <v>350000</v>
      </c>
      <c r="I274" s="185">
        <v>750000</v>
      </c>
      <c r="J274" s="157" t="s">
        <v>5910</v>
      </c>
      <c r="K274" s="186" t="s">
        <v>5901</v>
      </c>
      <c r="L274" s="186" t="s">
        <v>386</v>
      </c>
    </row>
    <row r="275" spans="1:12" ht="42.75">
      <c r="A275" s="187">
        <v>274</v>
      </c>
      <c r="B275" s="188">
        <v>45517</v>
      </c>
      <c r="C275" s="189" t="s">
        <v>4178</v>
      </c>
      <c r="D275" s="189" t="s">
        <v>952</v>
      </c>
      <c r="E275" s="189" t="s">
        <v>3286</v>
      </c>
      <c r="F275" s="188">
        <v>45531</v>
      </c>
      <c r="G275" s="188">
        <v>45536</v>
      </c>
      <c r="H275" s="190">
        <v>50000</v>
      </c>
      <c r="I275" s="190">
        <v>75000</v>
      </c>
      <c r="J275" s="189" t="s">
        <v>5921</v>
      </c>
      <c r="K275" s="191" t="s">
        <v>5901</v>
      </c>
      <c r="L275" s="191" t="s">
        <v>386</v>
      </c>
    </row>
    <row r="276" spans="1:12" ht="42.75">
      <c r="A276" s="183">
        <v>275</v>
      </c>
      <c r="B276" s="184">
        <v>45517</v>
      </c>
      <c r="C276" s="157" t="s">
        <v>1276</v>
      </c>
      <c r="D276" s="157" t="s">
        <v>349</v>
      </c>
      <c r="E276" s="157" t="s">
        <v>306</v>
      </c>
      <c r="F276" s="184">
        <v>45531</v>
      </c>
      <c r="G276" s="184">
        <v>45532</v>
      </c>
      <c r="H276" s="185">
        <v>30000</v>
      </c>
      <c r="I276" s="185">
        <v>35000</v>
      </c>
      <c r="J276" s="157" t="s">
        <v>5902</v>
      </c>
      <c r="K276" s="186" t="s">
        <v>5901</v>
      </c>
      <c r="L276" s="186" t="s">
        <v>386</v>
      </c>
    </row>
    <row r="277" spans="1:12" ht="42.75">
      <c r="A277" s="187">
        <v>276</v>
      </c>
      <c r="B277" s="188">
        <v>45517</v>
      </c>
      <c r="C277" s="189" t="s">
        <v>1276</v>
      </c>
      <c r="D277" s="189" t="s">
        <v>5171</v>
      </c>
      <c r="E277" s="189" t="s">
        <v>306</v>
      </c>
      <c r="F277" s="188">
        <v>45531</v>
      </c>
      <c r="G277" s="188">
        <v>45532</v>
      </c>
      <c r="H277" s="190">
        <v>96000</v>
      </c>
      <c r="I277" s="190">
        <v>110000</v>
      </c>
      <c r="J277" s="189" t="s">
        <v>5902</v>
      </c>
      <c r="K277" s="191" t="s">
        <v>5901</v>
      </c>
      <c r="L277" s="191" t="s">
        <v>386</v>
      </c>
    </row>
    <row r="278" spans="1:12" ht="42.75">
      <c r="A278" s="183">
        <v>277</v>
      </c>
      <c r="B278" s="184">
        <v>45517</v>
      </c>
      <c r="C278" s="157" t="s">
        <v>2703</v>
      </c>
      <c r="D278" s="157" t="s">
        <v>7637</v>
      </c>
      <c r="E278" s="157" t="s">
        <v>7638</v>
      </c>
      <c r="F278" s="184">
        <v>45531</v>
      </c>
      <c r="G278" s="184">
        <v>45531</v>
      </c>
      <c r="H278" s="185">
        <v>120000</v>
      </c>
      <c r="I278" s="185">
        <v>120000</v>
      </c>
      <c r="J278" s="157" t="s">
        <v>4557</v>
      </c>
      <c r="K278" s="186" t="s">
        <v>5901</v>
      </c>
      <c r="L278" s="186" t="s">
        <v>386</v>
      </c>
    </row>
    <row r="279" spans="1:12" ht="42.75">
      <c r="A279" s="187">
        <v>278</v>
      </c>
      <c r="B279" s="188">
        <v>45518</v>
      </c>
      <c r="C279" s="189" t="s">
        <v>2386</v>
      </c>
      <c r="D279" s="189" t="s">
        <v>192</v>
      </c>
      <c r="E279" s="189" t="s">
        <v>4605</v>
      </c>
      <c r="F279" s="188">
        <v>45532</v>
      </c>
      <c r="G279" s="188">
        <v>45523</v>
      </c>
      <c r="H279" s="190">
        <v>176103</v>
      </c>
      <c r="I279" s="190">
        <v>176103</v>
      </c>
      <c r="J279" s="189" t="s">
        <v>5910</v>
      </c>
      <c r="K279" s="191" t="s">
        <v>5901</v>
      </c>
      <c r="L279" s="191" t="s">
        <v>386</v>
      </c>
    </row>
    <row r="280" spans="1:12" ht="42.75">
      <c r="A280" s="183">
        <v>279</v>
      </c>
      <c r="B280" s="184">
        <v>45518</v>
      </c>
      <c r="C280" s="157" t="s">
        <v>2386</v>
      </c>
      <c r="D280" s="157" t="s">
        <v>256</v>
      </c>
      <c r="E280" s="157" t="s">
        <v>124</v>
      </c>
      <c r="F280" s="184">
        <v>45532</v>
      </c>
      <c r="G280" s="184">
        <v>45566</v>
      </c>
      <c r="H280" s="185">
        <v>120000</v>
      </c>
      <c r="I280" s="185">
        <v>300000</v>
      </c>
      <c r="J280" s="157" t="s">
        <v>5910</v>
      </c>
      <c r="K280" s="186" t="s">
        <v>5901</v>
      </c>
      <c r="L280" s="186" t="s">
        <v>386</v>
      </c>
    </row>
    <row r="281" spans="1:12" ht="42.75">
      <c r="A281" s="187">
        <v>280</v>
      </c>
      <c r="B281" s="188">
        <v>45518</v>
      </c>
      <c r="C281" s="189" t="s">
        <v>2386</v>
      </c>
      <c r="D281" s="189" t="s">
        <v>76</v>
      </c>
      <c r="E281" s="189" t="s">
        <v>1030</v>
      </c>
      <c r="F281" s="188">
        <v>45532</v>
      </c>
      <c r="G281" s="188">
        <v>45474</v>
      </c>
      <c r="H281" s="190">
        <v>103800</v>
      </c>
      <c r="I281" s="190">
        <v>119370</v>
      </c>
      <c r="J281" s="189" t="s">
        <v>5910</v>
      </c>
      <c r="K281" s="191" t="s">
        <v>5901</v>
      </c>
      <c r="L281" s="191" t="s">
        <v>386</v>
      </c>
    </row>
    <row r="282" spans="1:12" ht="84.75">
      <c r="A282" s="183">
        <v>281</v>
      </c>
      <c r="B282" s="184">
        <v>45518</v>
      </c>
      <c r="C282" s="157" t="s">
        <v>2386</v>
      </c>
      <c r="D282" s="157" t="s">
        <v>903</v>
      </c>
      <c r="E282" s="157" t="s">
        <v>6621</v>
      </c>
      <c r="F282" s="184">
        <v>45532</v>
      </c>
      <c r="G282" s="184">
        <v>45505</v>
      </c>
      <c r="H282" s="185">
        <v>150000</v>
      </c>
      <c r="I282" s="185">
        <v>200000</v>
      </c>
      <c r="J282" s="157" t="s">
        <v>5910</v>
      </c>
      <c r="K282" s="186" t="s">
        <v>5901</v>
      </c>
      <c r="L282" s="186" t="s">
        <v>386</v>
      </c>
    </row>
    <row r="283" spans="1:12" ht="42.75">
      <c r="A283" s="187">
        <v>282</v>
      </c>
      <c r="B283" s="188">
        <v>45518</v>
      </c>
      <c r="C283" s="189" t="s">
        <v>1276</v>
      </c>
      <c r="D283" s="189" t="s">
        <v>2185</v>
      </c>
      <c r="E283" s="189" t="s">
        <v>1334</v>
      </c>
      <c r="F283" s="188">
        <v>45532</v>
      </c>
      <c r="G283" s="188">
        <v>45533</v>
      </c>
      <c r="H283" s="190">
        <v>53600</v>
      </c>
      <c r="I283" s="190">
        <v>53600</v>
      </c>
      <c r="J283" s="189" t="s">
        <v>5902</v>
      </c>
      <c r="K283" s="191" t="s">
        <v>6006</v>
      </c>
      <c r="L283" s="191" t="s">
        <v>386</v>
      </c>
    </row>
    <row r="284" spans="1:12" ht="63.75">
      <c r="A284" s="183">
        <v>283</v>
      </c>
      <c r="B284" s="184">
        <v>45518</v>
      </c>
      <c r="C284" s="157" t="s">
        <v>2386</v>
      </c>
      <c r="D284" s="157" t="s">
        <v>6620</v>
      </c>
      <c r="E284" s="157" t="s">
        <v>78</v>
      </c>
      <c r="F284" s="184">
        <v>45532</v>
      </c>
      <c r="G284" s="184">
        <v>45518</v>
      </c>
      <c r="H284" s="185">
        <v>94845</v>
      </c>
      <c r="I284" s="185">
        <v>104329</v>
      </c>
      <c r="J284" s="157" t="s">
        <v>5910</v>
      </c>
      <c r="K284" s="186" t="s">
        <v>5901</v>
      </c>
      <c r="L284" s="186" t="s">
        <v>386</v>
      </c>
    </row>
    <row r="285" spans="1:12" ht="63.75">
      <c r="A285" s="187">
        <v>284</v>
      </c>
      <c r="B285" s="188">
        <v>45523</v>
      </c>
      <c r="C285" s="189" t="s">
        <v>3672</v>
      </c>
      <c r="D285" s="189" t="s">
        <v>256</v>
      </c>
      <c r="E285" s="189" t="s">
        <v>124</v>
      </c>
      <c r="F285" s="188">
        <v>45538</v>
      </c>
      <c r="G285" s="188">
        <v>45139</v>
      </c>
      <c r="H285" s="190">
        <v>25001</v>
      </c>
      <c r="I285" s="190">
        <v>30000</v>
      </c>
      <c r="J285" s="189" t="s">
        <v>5921</v>
      </c>
      <c r="K285" s="191" t="s">
        <v>5901</v>
      </c>
      <c r="L285" s="191" t="s">
        <v>386</v>
      </c>
    </row>
    <row r="286" spans="1:12" ht="84.75">
      <c r="A286" s="183">
        <v>285</v>
      </c>
      <c r="B286" s="184">
        <v>45518</v>
      </c>
      <c r="C286" s="157" t="s">
        <v>1276</v>
      </c>
      <c r="D286" s="157" t="s">
        <v>7639</v>
      </c>
      <c r="E286" s="157" t="s">
        <v>1091</v>
      </c>
      <c r="F286" s="184">
        <v>45533</v>
      </c>
      <c r="G286" s="184">
        <v>45533</v>
      </c>
      <c r="H286" s="185">
        <v>25000</v>
      </c>
      <c r="I286" s="185">
        <v>50000</v>
      </c>
      <c r="J286" s="157" t="s">
        <v>4557</v>
      </c>
      <c r="K286" s="186" t="s">
        <v>5901</v>
      </c>
      <c r="L286" s="186" t="s">
        <v>386</v>
      </c>
    </row>
    <row r="287" spans="1:12" ht="21.75">
      <c r="A287" s="187">
        <v>286</v>
      </c>
      <c r="B287" s="188">
        <v>45519</v>
      </c>
      <c r="C287" s="189" t="s">
        <v>3828</v>
      </c>
      <c r="D287" s="189" t="s">
        <v>4358</v>
      </c>
      <c r="E287" s="189" t="s">
        <v>7640</v>
      </c>
      <c r="F287" s="188">
        <v>45533</v>
      </c>
      <c r="G287" s="188">
        <v>45518</v>
      </c>
      <c r="H287" s="190">
        <v>25000</v>
      </c>
      <c r="I287" s="190">
        <v>40000</v>
      </c>
      <c r="J287" s="189" t="s">
        <v>5909</v>
      </c>
      <c r="K287" s="191" t="s">
        <v>5901</v>
      </c>
      <c r="L287" s="191" t="s">
        <v>386</v>
      </c>
    </row>
    <row r="288" spans="1:12" ht="42.75">
      <c r="A288" s="183">
        <v>287</v>
      </c>
      <c r="B288" s="184">
        <v>45519</v>
      </c>
      <c r="C288" s="157" t="s">
        <v>2386</v>
      </c>
      <c r="D288" s="157" t="s">
        <v>2389</v>
      </c>
      <c r="E288" s="157" t="s">
        <v>1611</v>
      </c>
      <c r="F288" s="184">
        <v>45533</v>
      </c>
      <c r="G288" s="184">
        <v>45523</v>
      </c>
      <c r="H288" s="185">
        <v>69300</v>
      </c>
      <c r="I288" s="185">
        <v>85000</v>
      </c>
      <c r="J288" s="157" t="s">
        <v>5910</v>
      </c>
      <c r="K288" s="186" t="s">
        <v>5901</v>
      </c>
      <c r="L288" s="186" t="s">
        <v>386</v>
      </c>
    </row>
    <row r="289" spans="1:12" ht="42.75">
      <c r="A289" s="187">
        <v>288</v>
      </c>
      <c r="B289" s="188">
        <v>45519</v>
      </c>
      <c r="C289" s="189" t="s">
        <v>2386</v>
      </c>
      <c r="D289" s="189" t="s">
        <v>765</v>
      </c>
      <c r="E289" s="189" t="s">
        <v>120</v>
      </c>
      <c r="F289" s="188">
        <v>45533</v>
      </c>
      <c r="G289" s="188">
        <v>45519</v>
      </c>
      <c r="H289" s="190">
        <v>175000</v>
      </c>
      <c r="I289" s="190">
        <v>400000</v>
      </c>
      <c r="J289" s="189" t="s">
        <v>5910</v>
      </c>
      <c r="K289" s="191" t="s">
        <v>5901</v>
      </c>
      <c r="L289" s="191" t="s">
        <v>386</v>
      </c>
    </row>
    <row r="290" spans="1:12" ht="21.75">
      <c r="A290" s="183">
        <v>289</v>
      </c>
      <c r="B290" s="184">
        <v>45519</v>
      </c>
      <c r="C290" s="157" t="s">
        <v>3798</v>
      </c>
      <c r="D290" s="157" t="s">
        <v>55</v>
      </c>
      <c r="E290" s="157" t="s">
        <v>56</v>
      </c>
      <c r="F290" s="184">
        <v>45533</v>
      </c>
      <c r="G290" s="184">
        <v>45474</v>
      </c>
      <c r="H290" s="185">
        <v>38000</v>
      </c>
      <c r="I290" s="185">
        <v>45000</v>
      </c>
      <c r="J290" s="157" t="s">
        <v>5910</v>
      </c>
      <c r="K290" s="186" t="s">
        <v>5901</v>
      </c>
      <c r="L290" s="186" t="s">
        <v>386</v>
      </c>
    </row>
    <row r="291" spans="1:12" ht="42.75">
      <c r="A291" s="187">
        <v>290</v>
      </c>
      <c r="B291" s="188">
        <v>45519</v>
      </c>
      <c r="C291" s="189" t="s">
        <v>3798</v>
      </c>
      <c r="D291" s="189" t="s">
        <v>5119</v>
      </c>
      <c r="E291" s="189" t="s">
        <v>5725</v>
      </c>
      <c r="F291" s="188">
        <v>45533</v>
      </c>
      <c r="G291" s="188">
        <v>45474</v>
      </c>
      <c r="H291" s="190">
        <v>43000</v>
      </c>
      <c r="I291" s="190">
        <v>58000</v>
      </c>
      <c r="J291" s="189" t="s">
        <v>5910</v>
      </c>
      <c r="K291" s="191" t="s">
        <v>5901</v>
      </c>
      <c r="L291" s="191" t="s">
        <v>386</v>
      </c>
    </row>
    <row r="292" spans="1:12" ht="21.75">
      <c r="A292" s="183">
        <v>291</v>
      </c>
      <c r="B292" s="184">
        <v>45519</v>
      </c>
      <c r="C292" s="157" t="s">
        <v>3798</v>
      </c>
      <c r="D292" s="157" t="s">
        <v>35</v>
      </c>
      <c r="E292" s="157" t="s">
        <v>3813</v>
      </c>
      <c r="F292" s="184">
        <v>45533</v>
      </c>
      <c r="G292" s="184">
        <v>45474</v>
      </c>
      <c r="H292" s="185">
        <v>253000</v>
      </c>
      <c r="I292" s="185">
        <v>320000</v>
      </c>
      <c r="J292" s="157" t="s">
        <v>5910</v>
      </c>
      <c r="K292" s="186" t="s">
        <v>5901</v>
      </c>
      <c r="L292" s="186" t="s">
        <v>386</v>
      </c>
    </row>
    <row r="293" spans="1:12" ht="63.75">
      <c r="A293" s="187">
        <v>292</v>
      </c>
      <c r="B293" s="188">
        <v>45519</v>
      </c>
      <c r="C293" s="189" t="s">
        <v>3672</v>
      </c>
      <c r="D293" s="189" t="s">
        <v>129</v>
      </c>
      <c r="E293" s="189" t="s">
        <v>7641</v>
      </c>
      <c r="F293" s="188">
        <v>45533</v>
      </c>
      <c r="G293" s="188">
        <v>45170</v>
      </c>
      <c r="H293" s="190">
        <v>30000</v>
      </c>
      <c r="I293" s="190">
        <v>60000</v>
      </c>
      <c r="J293" s="189" t="s">
        <v>5921</v>
      </c>
      <c r="K293" s="191" t="s">
        <v>5901</v>
      </c>
      <c r="L293" s="191" t="s">
        <v>386</v>
      </c>
    </row>
    <row r="294" spans="1:12" ht="42.75">
      <c r="A294" s="183">
        <v>293</v>
      </c>
      <c r="B294" s="184">
        <v>45519</v>
      </c>
      <c r="C294" s="157" t="s">
        <v>3798</v>
      </c>
      <c r="D294" s="157" t="s">
        <v>3821</v>
      </c>
      <c r="E294" s="157" t="s">
        <v>6251</v>
      </c>
      <c r="F294" s="184">
        <v>45533</v>
      </c>
      <c r="G294" s="184">
        <v>45530</v>
      </c>
      <c r="H294" s="185">
        <v>544223</v>
      </c>
      <c r="I294" s="185">
        <v>544223</v>
      </c>
      <c r="J294" s="157" t="s">
        <v>5910</v>
      </c>
      <c r="K294" s="186" t="s">
        <v>5901</v>
      </c>
      <c r="L294" s="186" t="s">
        <v>386</v>
      </c>
    </row>
    <row r="295" spans="1:12" ht="84.75">
      <c r="A295" s="187">
        <v>294</v>
      </c>
      <c r="B295" s="188">
        <v>45519</v>
      </c>
      <c r="C295" s="189" t="s">
        <v>2703</v>
      </c>
      <c r="D295" s="189" t="s">
        <v>1770</v>
      </c>
      <c r="E295" s="189" t="s">
        <v>2708</v>
      </c>
      <c r="F295" s="188">
        <v>45533</v>
      </c>
      <c r="G295" s="188">
        <v>45534</v>
      </c>
      <c r="H295" s="190">
        <v>31795</v>
      </c>
      <c r="I295" s="190">
        <v>31795</v>
      </c>
      <c r="J295" s="189" t="s">
        <v>5902</v>
      </c>
      <c r="K295" s="191" t="s">
        <v>5901</v>
      </c>
      <c r="L295" s="191" t="s">
        <v>386</v>
      </c>
    </row>
    <row r="296" spans="1:12" ht="63.75">
      <c r="A296" s="183">
        <v>295</v>
      </c>
      <c r="B296" s="184">
        <v>45519</v>
      </c>
      <c r="C296" s="157" t="s">
        <v>12</v>
      </c>
      <c r="D296" s="157" t="s">
        <v>589</v>
      </c>
      <c r="E296" s="157" t="s">
        <v>6679</v>
      </c>
      <c r="F296" s="184">
        <v>45533</v>
      </c>
      <c r="G296" s="184">
        <v>45473</v>
      </c>
      <c r="H296" s="185">
        <v>25000</v>
      </c>
      <c r="I296" s="185">
        <v>40000</v>
      </c>
      <c r="J296" s="157" t="s">
        <v>5902</v>
      </c>
      <c r="K296" s="186" t="s">
        <v>5901</v>
      </c>
      <c r="L296" s="186" t="s">
        <v>386</v>
      </c>
    </row>
    <row r="297" spans="1:12" ht="42.75">
      <c r="A297" s="187">
        <v>296</v>
      </c>
      <c r="B297" s="188">
        <v>45519</v>
      </c>
      <c r="C297" s="189" t="s">
        <v>12</v>
      </c>
      <c r="D297" s="189" t="s">
        <v>6677</v>
      </c>
      <c r="E297" s="189" t="s">
        <v>7642</v>
      </c>
      <c r="F297" s="188">
        <v>45533</v>
      </c>
      <c r="G297" s="188">
        <v>45473</v>
      </c>
      <c r="H297" s="190">
        <v>25000</v>
      </c>
      <c r="I297" s="190">
        <v>30000</v>
      </c>
      <c r="J297" s="189" t="s">
        <v>5902</v>
      </c>
      <c r="K297" s="191" t="s">
        <v>5901</v>
      </c>
      <c r="L297" s="191" t="s">
        <v>386</v>
      </c>
    </row>
    <row r="298" spans="1:12" ht="63.75">
      <c r="A298" s="183">
        <v>297</v>
      </c>
      <c r="B298" s="184">
        <v>45519</v>
      </c>
      <c r="C298" s="157" t="s">
        <v>12</v>
      </c>
      <c r="D298" s="157" t="s">
        <v>6678</v>
      </c>
      <c r="E298" s="157" t="s">
        <v>6679</v>
      </c>
      <c r="F298" s="184">
        <v>45533</v>
      </c>
      <c r="G298" s="184">
        <v>45473</v>
      </c>
      <c r="H298" s="185">
        <v>25000</v>
      </c>
      <c r="I298" s="185">
        <v>40000</v>
      </c>
      <c r="J298" s="157" t="s">
        <v>5902</v>
      </c>
      <c r="K298" s="186" t="s">
        <v>5901</v>
      </c>
      <c r="L298" s="186" t="s">
        <v>386</v>
      </c>
    </row>
    <row r="299" spans="1:12" ht="63.75">
      <c r="A299" s="187">
        <v>298</v>
      </c>
      <c r="B299" s="188">
        <v>45519</v>
      </c>
      <c r="C299" s="189" t="s">
        <v>12</v>
      </c>
      <c r="D299" s="189" t="s">
        <v>5612</v>
      </c>
      <c r="E299" s="189" t="s">
        <v>7308</v>
      </c>
      <c r="F299" s="188">
        <v>45533</v>
      </c>
      <c r="G299" s="188">
        <v>45473</v>
      </c>
      <c r="H299" s="190">
        <v>50000</v>
      </c>
      <c r="I299" s="190">
        <v>90000</v>
      </c>
      <c r="J299" s="189" t="s">
        <v>5910</v>
      </c>
      <c r="K299" s="191" t="s">
        <v>5901</v>
      </c>
      <c r="L299" s="191" t="s">
        <v>386</v>
      </c>
    </row>
    <row r="300" spans="1:12" ht="63.75">
      <c r="A300" s="183">
        <v>299</v>
      </c>
      <c r="B300" s="184">
        <v>45520</v>
      </c>
      <c r="C300" s="157" t="s">
        <v>2703</v>
      </c>
      <c r="D300" s="157" t="s">
        <v>7643</v>
      </c>
      <c r="E300" s="157" t="s">
        <v>7600</v>
      </c>
      <c r="F300" s="184">
        <v>45534</v>
      </c>
      <c r="G300" s="184">
        <v>45534</v>
      </c>
      <c r="H300" s="185">
        <v>26000</v>
      </c>
      <c r="I300" s="185">
        <v>26000</v>
      </c>
      <c r="J300" s="157" t="s">
        <v>4557</v>
      </c>
      <c r="K300" s="186" t="s">
        <v>5901</v>
      </c>
      <c r="L300" s="186" t="s">
        <v>386</v>
      </c>
    </row>
    <row r="301" spans="1:12" ht="84.75">
      <c r="A301" s="187">
        <v>300</v>
      </c>
      <c r="B301" s="188">
        <v>45520</v>
      </c>
      <c r="C301" s="189" t="s">
        <v>2703</v>
      </c>
      <c r="D301" s="189" t="s">
        <v>7644</v>
      </c>
      <c r="E301" s="189" t="s">
        <v>7645</v>
      </c>
      <c r="F301" s="188">
        <v>45534</v>
      </c>
      <c r="G301" s="188">
        <v>45534</v>
      </c>
      <c r="H301" s="190">
        <v>60000</v>
      </c>
      <c r="I301" s="190">
        <v>60000</v>
      </c>
      <c r="J301" s="189" t="s">
        <v>5906</v>
      </c>
      <c r="K301" s="191" t="s">
        <v>5901</v>
      </c>
      <c r="L301" s="191" t="s">
        <v>386</v>
      </c>
    </row>
    <row r="302" spans="1:12" ht="84.75">
      <c r="A302" s="183">
        <v>301</v>
      </c>
      <c r="B302" s="184">
        <v>45520</v>
      </c>
      <c r="C302" s="157" t="s">
        <v>4154</v>
      </c>
      <c r="D302" s="157" t="s">
        <v>2484</v>
      </c>
      <c r="E302" s="157" t="s">
        <v>4387</v>
      </c>
      <c r="F302" s="184">
        <v>45534</v>
      </c>
      <c r="G302" s="184">
        <v>45521</v>
      </c>
      <c r="H302" s="185">
        <v>42000</v>
      </c>
      <c r="I302" s="185">
        <v>55000</v>
      </c>
      <c r="J302" s="157" t="s">
        <v>5910</v>
      </c>
      <c r="K302" s="186" t="s">
        <v>5901</v>
      </c>
      <c r="L302" s="186" t="s">
        <v>386</v>
      </c>
    </row>
    <row r="303" spans="1:12" ht="42.75">
      <c r="A303" s="187">
        <v>302</v>
      </c>
      <c r="B303" s="188">
        <v>45520</v>
      </c>
      <c r="C303" s="189" t="s">
        <v>4178</v>
      </c>
      <c r="D303" s="189" t="s">
        <v>7646</v>
      </c>
      <c r="E303" s="189" t="s">
        <v>5600</v>
      </c>
      <c r="F303" s="188">
        <v>45534</v>
      </c>
      <c r="G303" s="188">
        <v>45536</v>
      </c>
      <c r="H303" s="190">
        <v>25000</v>
      </c>
      <c r="I303" s="190">
        <v>65000</v>
      </c>
      <c r="J303" s="189" t="s">
        <v>4557</v>
      </c>
      <c r="K303" s="191" t="s">
        <v>5901</v>
      </c>
      <c r="L303" s="191" t="s">
        <v>386</v>
      </c>
    </row>
    <row r="304" spans="1:12" ht="42.75">
      <c r="A304" s="183">
        <v>303</v>
      </c>
      <c r="B304" s="184">
        <v>45520</v>
      </c>
      <c r="C304" s="157" t="s">
        <v>2635</v>
      </c>
      <c r="D304" s="157" t="s">
        <v>55</v>
      </c>
      <c r="E304" s="157" t="s">
        <v>159</v>
      </c>
      <c r="F304" s="184">
        <v>45534</v>
      </c>
      <c r="G304" s="184">
        <v>45474</v>
      </c>
      <c r="H304" s="185">
        <v>30000</v>
      </c>
      <c r="I304" s="185">
        <v>50000</v>
      </c>
      <c r="J304" s="157" t="s">
        <v>5910</v>
      </c>
      <c r="K304" s="186" t="s">
        <v>5901</v>
      </c>
      <c r="L304" s="186" t="s">
        <v>386</v>
      </c>
    </row>
    <row r="305" spans="1:12" ht="63.75">
      <c r="A305" s="187">
        <v>304</v>
      </c>
      <c r="B305" s="188">
        <v>45520</v>
      </c>
      <c r="C305" s="189" t="s">
        <v>2635</v>
      </c>
      <c r="D305" s="189" t="s">
        <v>946</v>
      </c>
      <c r="E305" s="189" t="s">
        <v>2662</v>
      </c>
      <c r="F305" s="188">
        <v>45534</v>
      </c>
      <c r="G305" s="188">
        <v>45474</v>
      </c>
      <c r="H305" s="190">
        <v>65000</v>
      </c>
      <c r="I305" s="190">
        <v>90000</v>
      </c>
      <c r="J305" s="189" t="s">
        <v>5910</v>
      </c>
      <c r="K305" s="191" t="s">
        <v>5901</v>
      </c>
      <c r="L305" s="191" t="s">
        <v>386</v>
      </c>
    </row>
    <row r="306" spans="1:12" ht="42.75">
      <c r="A306" s="183">
        <v>305</v>
      </c>
      <c r="B306" s="184">
        <v>45520</v>
      </c>
      <c r="C306" s="157" t="s">
        <v>2635</v>
      </c>
      <c r="D306" s="157" t="s">
        <v>35</v>
      </c>
      <c r="E306" s="157" t="s">
        <v>2698</v>
      </c>
      <c r="F306" s="184">
        <v>45534</v>
      </c>
      <c r="G306" s="184">
        <v>45474</v>
      </c>
      <c r="H306" s="185">
        <v>110000</v>
      </c>
      <c r="I306" s="185">
        <v>125000</v>
      </c>
      <c r="J306" s="157" t="s">
        <v>5910</v>
      </c>
      <c r="K306" s="186" t="s">
        <v>5901</v>
      </c>
      <c r="L306" s="186" t="s">
        <v>386</v>
      </c>
    </row>
    <row r="307" spans="1:12" ht="63.75">
      <c r="A307" s="187">
        <v>306</v>
      </c>
      <c r="B307" s="188">
        <v>45520</v>
      </c>
      <c r="C307" s="189" t="s">
        <v>2635</v>
      </c>
      <c r="D307" s="189" t="s">
        <v>2676</v>
      </c>
      <c r="E307" s="189" t="s">
        <v>2677</v>
      </c>
      <c r="F307" s="188">
        <v>45534</v>
      </c>
      <c r="G307" s="188">
        <v>45474</v>
      </c>
      <c r="H307" s="190">
        <v>65000</v>
      </c>
      <c r="I307" s="190">
        <v>85000</v>
      </c>
      <c r="J307" s="189" t="s">
        <v>5910</v>
      </c>
      <c r="K307" s="191" t="s">
        <v>5901</v>
      </c>
      <c r="L307" s="191" t="s">
        <v>386</v>
      </c>
    </row>
    <row r="308" spans="1:12" ht="63.75">
      <c r="A308" s="183">
        <v>307</v>
      </c>
      <c r="B308" s="184">
        <v>45520</v>
      </c>
      <c r="C308" s="157" t="s">
        <v>1198</v>
      </c>
      <c r="D308" s="157" t="s">
        <v>1795</v>
      </c>
      <c r="E308" s="157" t="s">
        <v>180</v>
      </c>
      <c r="F308" s="184">
        <v>45534</v>
      </c>
      <c r="G308" s="184">
        <v>45407</v>
      </c>
      <c r="H308" s="185">
        <v>36000</v>
      </c>
      <c r="I308" s="185">
        <v>37000</v>
      </c>
      <c r="J308" s="157" t="s">
        <v>5900</v>
      </c>
      <c r="K308" s="186" t="s">
        <v>5901</v>
      </c>
      <c r="L308" s="186" t="s">
        <v>386</v>
      </c>
    </row>
    <row r="309" spans="1:12" ht="63.75">
      <c r="A309" s="187">
        <v>308</v>
      </c>
      <c r="B309" s="188">
        <v>45520</v>
      </c>
      <c r="C309" s="189" t="s">
        <v>1890</v>
      </c>
      <c r="D309" s="189" t="s">
        <v>7644</v>
      </c>
      <c r="E309" s="189" t="s">
        <v>7647</v>
      </c>
      <c r="F309" s="188">
        <v>45534</v>
      </c>
      <c r="G309" s="188">
        <v>45538</v>
      </c>
      <c r="H309" s="190">
        <v>46493.95</v>
      </c>
      <c r="I309" s="190">
        <v>46493.9</v>
      </c>
      <c r="J309" s="189" t="s">
        <v>5902</v>
      </c>
      <c r="K309" s="191" t="s">
        <v>5901</v>
      </c>
      <c r="L309" s="191" t="s">
        <v>386</v>
      </c>
    </row>
    <row r="310" spans="1:12" ht="63.75">
      <c r="A310" s="183">
        <v>309</v>
      </c>
      <c r="B310" s="184">
        <v>45520</v>
      </c>
      <c r="C310" s="157" t="s">
        <v>1890</v>
      </c>
      <c r="D310" s="157" t="s">
        <v>7648</v>
      </c>
      <c r="E310" s="157" t="s">
        <v>7649</v>
      </c>
      <c r="F310" s="184">
        <v>45534</v>
      </c>
      <c r="G310" s="184">
        <v>45538</v>
      </c>
      <c r="H310" s="185">
        <v>25000</v>
      </c>
      <c r="I310" s="185">
        <v>35000</v>
      </c>
      <c r="J310" s="157" t="s">
        <v>5902</v>
      </c>
      <c r="K310" s="186" t="s">
        <v>5901</v>
      </c>
      <c r="L310" s="186" t="s">
        <v>386</v>
      </c>
    </row>
    <row r="311" spans="1:12" ht="63.75">
      <c r="A311" s="187">
        <v>310</v>
      </c>
      <c r="B311" s="188">
        <v>45521</v>
      </c>
      <c r="C311" s="189" t="s">
        <v>2447</v>
      </c>
      <c r="D311" s="189" t="s">
        <v>55</v>
      </c>
      <c r="E311" s="189" t="s">
        <v>56</v>
      </c>
      <c r="F311" s="188">
        <v>45534</v>
      </c>
      <c r="G311" s="188">
        <v>45108</v>
      </c>
      <c r="H311" s="190">
        <v>30000</v>
      </c>
      <c r="I311" s="190">
        <v>35000</v>
      </c>
      <c r="J311" s="189" t="s">
        <v>5900</v>
      </c>
      <c r="K311" s="191" t="s">
        <v>5901</v>
      </c>
      <c r="L311" s="191" t="s">
        <v>386</v>
      </c>
    </row>
    <row r="312" spans="1:12" ht="42.75">
      <c r="A312" s="183">
        <v>311</v>
      </c>
      <c r="B312" s="184">
        <v>45523</v>
      </c>
      <c r="C312" s="157" t="s">
        <v>3242</v>
      </c>
      <c r="D312" s="157" t="s">
        <v>1357</v>
      </c>
      <c r="E312" s="157" t="s">
        <v>1091</v>
      </c>
      <c r="F312" s="184">
        <v>45538</v>
      </c>
      <c r="G312" s="184">
        <v>45478</v>
      </c>
      <c r="H312" s="185">
        <v>25000</v>
      </c>
      <c r="I312" s="185">
        <v>100000</v>
      </c>
      <c r="J312" s="157" t="s">
        <v>5910</v>
      </c>
      <c r="K312" s="186" t="s">
        <v>5901</v>
      </c>
      <c r="L312" s="186" t="s">
        <v>386</v>
      </c>
    </row>
    <row r="313" spans="1:12" ht="42.75">
      <c r="A313" s="187">
        <v>312</v>
      </c>
      <c r="B313" s="188">
        <v>45523</v>
      </c>
      <c r="C313" s="189" t="s">
        <v>3242</v>
      </c>
      <c r="D313" s="189" t="s">
        <v>580</v>
      </c>
      <c r="E313" s="189" t="s">
        <v>6543</v>
      </c>
      <c r="F313" s="188">
        <v>45538</v>
      </c>
      <c r="G313" s="188">
        <v>45530</v>
      </c>
      <c r="H313" s="190">
        <v>25000</v>
      </c>
      <c r="I313" s="190">
        <v>100000</v>
      </c>
      <c r="J313" s="189" t="s">
        <v>5910</v>
      </c>
      <c r="K313" s="191" t="s">
        <v>5901</v>
      </c>
      <c r="L313" s="191" t="s">
        <v>386</v>
      </c>
    </row>
    <row r="314" spans="1:12" ht="42.75">
      <c r="A314" s="183">
        <v>313</v>
      </c>
      <c r="B314" s="184">
        <v>45523</v>
      </c>
      <c r="C314" s="157" t="s">
        <v>3242</v>
      </c>
      <c r="D314" s="157" t="s">
        <v>76</v>
      </c>
      <c r="E314" s="157" t="s">
        <v>264</v>
      </c>
      <c r="F314" s="184">
        <v>45538</v>
      </c>
      <c r="G314" s="184">
        <v>45474</v>
      </c>
      <c r="H314" s="185">
        <v>25000</v>
      </c>
      <c r="I314" s="185">
        <v>100000</v>
      </c>
      <c r="J314" s="157" t="s">
        <v>5910</v>
      </c>
      <c r="K314" s="186" t="s">
        <v>5901</v>
      </c>
      <c r="L314" s="186" t="s">
        <v>386</v>
      </c>
    </row>
    <row r="315" spans="1:12" ht="63.75">
      <c r="A315" s="187">
        <v>314</v>
      </c>
      <c r="B315" s="188">
        <v>45523</v>
      </c>
      <c r="C315" s="189" t="s">
        <v>3672</v>
      </c>
      <c r="D315" s="189" t="s">
        <v>5119</v>
      </c>
      <c r="E315" s="189" t="s">
        <v>6359</v>
      </c>
      <c r="F315" s="188">
        <v>45538</v>
      </c>
      <c r="G315" s="188">
        <v>45474</v>
      </c>
      <c r="H315" s="190">
        <v>50000</v>
      </c>
      <c r="I315" s="190">
        <v>100000</v>
      </c>
      <c r="J315" s="189" t="s">
        <v>5902</v>
      </c>
      <c r="K315" s="191" t="s">
        <v>5901</v>
      </c>
      <c r="L315" s="191" t="s">
        <v>386</v>
      </c>
    </row>
    <row r="316" spans="1:12" ht="84.75">
      <c r="A316" s="183">
        <v>315</v>
      </c>
      <c r="B316" s="184">
        <v>45523</v>
      </c>
      <c r="C316" s="157" t="s">
        <v>1665</v>
      </c>
      <c r="D316" s="157" t="s">
        <v>7387</v>
      </c>
      <c r="E316" s="157" t="s">
        <v>1689</v>
      </c>
      <c r="F316" s="184">
        <v>45538</v>
      </c>
      <c r="G316" s="184">
        <v>45505</v>
      </c>
      <c r="H316" s="185">
        <v>80000</v>
      </c>
      <c r="I316" s="185">
        <v>81000</v>
      </c>
      <c r="J316" s="157" t="s">
        <v>5906</v>
      </c>
      <c r="K316" s="186" t="s">
        <v>5901</v>
      </c>
      <c r="L316" s="186" t="s">
        <v>386</v>
      </c>
    </row>
    <row r="317" spans="1:12" ht="63.75">
      <c r="A317" s="187">
        <v>316</v>
      </c>
      <c r="B317" s="188">
        <v>45523</v>
      </c>
      <c r="C317" s="189" t="s">
        <v>3672</v>
      </c>
      <c r="D317" s="189" t="s">
        <v>35</v>
      </c>
      <c r="E317" s="189" t="s">
        <v>2698</v>
      </c>
      <c r="F317" s="188">
        <v>45538</v>
      </c>
      <c r="G317" s="188">
        <v>45473</v>
      </c>
      <c r="H317" s="190">
        <v>200000</v>
      </c>
      <c r="I317" s="190">
        <v>350000</v>
      </c>
      <c r="J317" s="189" t="s">
        <v>5902</v>
      </c>
      <c r="K317" s="191" t="s">
        <v>5901</v>
      </c>
      <c r="L317" s="191" t="s">
        <v>386</v>
      </c>
    </row>
    <row r="318" spans="1:12" ht="63.75">
      <c r="A318" s="183">
        <v>317</v>
      </c>
      <c r="B318" s="184">
        <v>45523</v>
      </c>
      <c r="C318" s="157" t="s">
        <v>3672</v>
      </c>
      <c r="D318" s="157" t="s">
        <v>55</v>
      </c>
      <c r="E318" s="157" t="s">
        <v>6280</v>
      </c>
      <c r="F318" s="184">
        <v>45538</v>
      </c>
      <c r="G318" s="184">
        <v>45473</v>
      </c>
      <c r="H318" s="185">
        <v>40000</v>
      </c>
      <c r="I318" s="185">
        <v>70000</v>
      </c>
      <c r="J318" s="157" t="s">
        <v>5902</v>
      </c>
      <c r="K318" s="186" t="s">
        <v>5901</v>
      </c>
      <c r="L318" s="186" t="s">
        <v>386</v>
      </c>
    </row>
    <row r="319" spans="1:12" ht="63.75">
      <c r="A319" s="187">
        <v>318</v>
      </c>
      <c r="B319" s="188">
        <v>45523</v>
      </c>
      <c r="C319" s="189" t="s">
        <v>3672</v>
      </c>
      <c r="D319" s="189" t="s">
        <v>1328</v>
      </c>
      <c r="E319" s="189" t="s">
        <v>7650</v>
      </c>
      <c r="F319" s="188">
        <v>45538</v>
      </c>
      <c r="G319" s="188">
        <v>44927</v>
      </c>
      <c r="H319" s="190">
        <v>25000</v>
      </c>
      <c r="I319" s="190">
        <v>65000</v>
      </c>
      <c r="J319" s="189" t="s">
        <v>5900</v>
      </c>
      <c r="K319" s="191" t="s">
        <v>5901</v>
      </c>
      <c r="L319" s="191" t="s">
        <v>386</v>
      </c>
    </row>
    <row r="320" spans="1:12" ht="84.75">
      <c r="A320" s="183">
        <v>319</v>
      </c>
      <c r="B320" s="184">
        <v>45523</v>
      </c>
      <c r="C320" s="157" t="s">
        <v>2601</v>
      </c>
      <c r="D320" s="157" t="s">
        <v>5119</v>
      </c>
      <c r="E320" s="157" t="s">
        <v>5857</v>
      </c>
      <c r="F320" s="184">
        <v>45538</v>
      </c>
      <c r="G320" s="184">
        <v>45108</v>
      </c>
      <c r="H320" s="185">
        <v>25000</v>
      </c>
      <c r="I320" s="185">
        <v>31000</v>
      </c>
      <c r="J320" s="157" t="s">
        <v>5902</v>
      </c>
      <c r="K320" s="186" t="s">
        <v>5901</v>
      </c>
      <c r="L320" s="186" t="s">
        <v>386</v>
      </c>
    </row>
    <row r="321" spans="1:12" ht="63.75">
      <c r="A321" s="187">
        <v>320</v>
      </c>
      <c r="B321" s="188">
        <v>45523</v>
      </c>
      <c r="C321" s="189" t="s">
        <v>3344</v>
      </c>
      <c r="D321" s="189" t="s">
        <v>503</v>
      </c>
      <c r="E321" s="189" t="s">
        <v>7296</v>
      </c>
      <c r="F321" s="188">
        <v>45538</v>
      </c>
      <c r="G321" s="188">
        <v>45108</v>
      </c>
      <c r="H321" s="190">
        <v>80000</v>
      </c>
      <c r="I321" s="190">
        <v>85000</v>
      </c>
      <c r="J321" s="189" t="s">
        <v>5910</v>
      </c>
      <c r="K321" s="191" t="s">
        <v>5901</v>
      </c>
      <c r="L321" s="191" t="s">
        <v>386</v>
      </c>
    </row>
    <row r="322" spans="1:12" ht="42.75">
      <c r="A322" s="183">
        <v>321</v>
      </c>
      <c r="B322" s="184">
        <v>45523</v>
      </c>
      <c r="C322" s="157" t="s">
        <v>3344</v>
      </c>
      <c r="D322" s="157" t="s">
        <v>814</v>
      </c>
      <c r="E322" s="157" t="s">
        <v>7651</v>
      </c>
      <c r="F322" s="184">
        <v>45538</v>
      </c>
      <c r="G322" s="184">
        <v>45117</v>
      </c>
      <c r="H322" s="185">
        <v>45000</v>
      </c>
      <c r="I322" s="185">
        <v>50000</v>
      </c>
      <c r="J322" s="157" t="s">
        <v>5902</v>
      </c>
      <c r="K322" s="186" t="s">
        <v>5901</v>
      </c>
      <c r="L322" s="186" t="s">
        <v>386</v>
      </c>
    </row>
    <row r="323" spans="1:12" ht="63.75">
      <c r="A323" s="187">
        <v>322</v>
      </c>
      <c r="B323" s="188">
        <v>45523</v>
      </c>
      <c r="C323" s="189" t="s">
        <v>3344</v>
      </c>
      <c r="D323" s="189" t="s">
        <v>5054</v>
      </c>
      <c r="E323" s="189" t="s">
        <v>3406</v>
      </c>
      <c r="F323" s="188">
        <v>45538</v>
      </c>
      <c r="G323" s="188">
        <v>45124</v>
      </c>
      <c r="H323" s="190">
        <v>40500</v>
      </c>
      <c r="I323" s="190">
        <v>40500</v>
      </c>
      <c r="J323" s="189" t="s">
        <v>5902</v>
      </c>
      <c r="K323" s="191" t="s">
        <v>5901</v>
      </c>
      <c r="L323" s="191" t="s">
        <v>386</v>
      </c>
    </row>
    <row r="324" spans="1:12" ht="63.75">
      <c r="A324" s="183">
        <v>323</v>
      </c>
      <c r="B324" s="184">
        <v>45523</v>
      </c>
      <c r="C324" s="157" t="s">
        <v>3344</v>
      </c>
      <c r="D324" s="157" t="s">
        <v>5216</v>
      </c>
      <c r="E324" s="157" t="s">
        <v>6389</v>
      </c>
      <c r="F324" s="184">
        <v>45538</v>
      </c>
      <c r="G324" s="184">
        <v>45210</v>
      </c>
      <c r="H324" s="185">
        <v>25000</v>
      </c>
      <c r="I324" s="185">
        <v>34345</v>
      </c>
      <c r="J324" s="157" t="s">
        <v>5900</v>
      </c>
      <c r="K324" s="186" t="s">
        <v>5901</v>
      </c>
      <c r="L324" s="186" t="s">
        <v>386</v>
      </c>
    </row>
    <row r="325" spans="1:12" ht="84.75">
      <c r="A325" s="187">
        <v>324</v>
      </c>
      <c r="B325" s="188">
        <v>45523</v>
      </c>
      <c r="C325" s="189" t="s">
        <v>2635</v>
      </c>
      <c r="D325" s="189" t="s">
        <v>4965</v>
      </c>
      <c r="E325" s="189" t="s">
        <v>6342</v>
      </c>
      <c r="F325" s="188">
        <v>45538</v>
      </c>
      <c r="G325" s="188">
        <v>45474</v>
      </c>
      <c r="H325" s="190">
        <v>775000</v>
      </c>
      <c r="I325" s="190">
        <v>830000</v>
      </c>
      <c r="J325" s="189" t="s">
        <v>5910</v>
      </c>
      <c r="K325" s="191" t="s">
        <v>5901</v>
      </c>
      <c r="L325" s="191" t="s">
        <v>386</v>
      </c>
    </row>
    <row r="326" spans="1:12" ht="84.75">
      <c r="A326" s="183">
        <v>325</v>
      </c>
      <c r="B326" s="184">
        <v>45523</v>
      </c>
      <c r="C326" s="157" t="s">
        <v>3672</v>
      </c>
      <c r="D326" s="157" t="s">
        <v>7652</v>
      </c>
      <c r="E326" s="157" t="s">
        <v>7653</v>
      </c>
      <c r="F326" s="184">
        <v>45538</v>
      </c>
      <c r="G326" s="184">
        <v>45231</v>
      </c>
      <c r="H326" s="185">
        <v>40000</v>
      </c>
      <c r="I326" s="185">
        <v>40000</v>
      </c>
      <c r="J326" s="157" t="s">
        <v>5900</v>
      </c>
      <c r="K326" s="186" t="s">
        <v>5901</v>
      </c>
      <c r="L326" s="186" t="s">
        <v>386</v>
      </c>
    </row>
    <row r="327" spans="1:12" ht="63.75">
      <c r="A327" s="187">
        <v>326</v>
      </c>
      <c r="B327" s="188">
        <v>45523</v>
      </c>
      <c r="C327" s="189" t="s">
        <v>2635</v>
      </c>
      <c r="D327" s="189" t="s">
        <v>2693</v>
      </c>
      <c r="E327" s="189" t="s">
        <v>6311</v>
      </c>
      <c r="F327" s="188">
        <v>45538</v>
      </c>
      <c r="G327" s="188">
        <v>45474</v>
      </c>
      <c r="H327" s="190">
        <v>175000</v>
      </c>
      <c r="I327" s="190">
        <v>200000</v>
      </c>
      <c r="J327" s="189" t="s">
        <v>5910</v>
      </c>
      <c r="K327" s="191" t="s">
        <v>5901</v>
      </c>
      <c r="L327" s="191" t="s">
        <v>386</v>
      </c>
    </row>
    <row r="328" spans="1:12" ht="42.75">
      <c r="A328" s="183">
        <v>327</v>
      </c>
      <c r="B328" s="184">
        <v>45523</v>
      </c>
      <c r="C328" s="157" t="s">
        <v>2635</v>
      </c>
      <c r="D328" s="157" t="s">
        <v>1228</v>
      </c>
      <c r="E328" s="157" t="s">
        <v>347</v>
      </c>
      <c r="F328" s="184">
        <v>45538</v>
      </c>
      <c r="G328" s="184">
        <v>45474</v>
      </c>
      <c r="H328" s="185">
        <v>25000</v>
      </c>
      <c r="I328" s="185">
        <v>30000</v>
      </c>
      <c r="J328" s="157" t="s">
        <v>5910</v>
      </c>
      <c r="K328" s="186" t="s">
        <v>5901</v>
      </c>
      <c r="L328" s="186" t="s">
        <v>386</v>
      </c>
    </row>
    <row r="329" spans="1:12" ht="84.75">
      <c r="A329" s="187">
        <v>328</v>
      </c>
      <c r="B329" s="188">
        <v>45523</v>
      </c>
      <c r="C329" s="189" t="s">
        <v>3672</v>
      </c>
      <c r="D329" s="189" t="s">
        <v>2497</v>
      </c>
      <c r="E329" s="189" t="s">
        <v>7654</v>
      </c>
      <c r="F329" s="188">
        <v>45538</v>
      </c>
      <c r="G329" s="188">
        <v>45122</v>
      </c>
      <c r="H329" s="190">
        <v>40000</v>
      </c>
      <c r="I329" s="190">
        <v>40000</v>
      </c>
      <c r="J329" s="189" t="s">
        <v>5935</v>
      </c>
      <c r="K329" s="191" t="s">
        <v>5901</v>
      </c>
      <c r="L329" s="191" t="s">
        <v>386</v>
      </c>
    </row>
    <row r="330" spans="1:12" ht="63.75">
      <c r="A330" s="183">
        <v>329</v>
      </c>
      <c r="B330" s="184">
        <v>45523</v>
      </c>
      <c r="C330" s="157" t="s">
        <v>3838</v>
      </c>
      <c r="D330" s="157" t="s">
        <v>765</v>
      </c>
      <c r="E330" s="157" t="s">
        <v>120</v>
      </c>
      <c r="F330" s="184">
        <v>45538</v>
      </c>
      <c r="G330" s="184">
        <v>45180</v>
      </c>
      <c r="H330" s="185">
        <v>26687</v>
      </c>
      <c r="I330" s="185">
        <v>26687</v>
      </c>
      <c r="J330" s="157" t="s">
        <v>4557</v>
      </c>
      <c r="K330" s="186" t="s">
        <v>5901</v>
      </c>
      <c r="L330" s="186" t="s">
        <v>386</v>
      </c>
    </row>
    <row r="331" spans="1:12" ht="63.75">
      <c r="A331" s="187">
        <v>330</v>
      </c>
      <c r="B331" s="188">
        <v>45523</v>
      </c>
      <c r="C331" s="189" t="s">
        <v>3838</v>
      </c>
      <c r="D331" s="189" t="s">
        <v>765</v>
      </c>
      <c r="E331" s="189" t="s">
        <v>120</v>
      </c>
      <c r="F331" s="188">
        <v>45538</v>
      </c>
      <c r="G331" s="188">
        <v>45538</v>
      </c>
      <c r="H331" s="190">
        <v>30000</v>
      </c>
      <c r="I331" s="190">
        <v>35000</v>
      </c>
      <c r="J331" s="189" t="s">
        <v>4557</v>
      </c>
      <c r="K331" s="191" t="s">
        <v>5901</v>
      </c>
      <c r="L331" s="191" t="s">
        <v>386</v>
      </c>
    </row>
    <row r="332" spans="1:12" ht="63.75">
      <c r="A332" s="183">
        <v>331</v>
      </c>
      <c r="B332" s="184">
        <v>45523</v>
      </c>
      <c r="C332" s="157" t="s">
        <v>79</v>
      </c>
      <c r="D332" s="157" t="s">
        <v>7655</v>
      </c>
      <c r="E332" s="157" t="s">
        <v>7656</v>
      </c>
      <c r="F332" s="184">
        <v>45538</v>
      </c>
      <c r="G332" s="184">
        <v>45448</v>
      </c>
      <c r="H332" s="185">
        <v>31000</v>
      </c>
      <c r="I332" s="185">
        <v>32000</v>
      </c>
      <c r="J332" s="157" t="s">
        <v>5900</v>
      </c>
      <c r="K332" s="186" t="s">
        <v>5901</v>
      </c>
      <c r="L332" s="186" t="s">
        <v>386</v>
      </c>
    </row>
    <row r="333" spans="1:12" ht="21.75">
      <c r="A333" s="187">
        <v>332</v>
      </c>
      <c r="B333" s="188">
        <v>45523</v>
      </c>
      <c r="C333" s="189" t="s">
        <v>1719</v>
      </c>
      <c r="D333" s="189" t="s">
        <v>7657</v>
      </c>
      <c r="E333" s="189" t="s">
        <v>7658</v>
      </c>
      <c r="F333" s="188">
        <v>45539</v>
      </c>
      <c r="G333" s="188">
        <v>45455</v>
      </c>
      <c r="H333" s="190">
        <v>35858.620000000003</v>
      </c>
      <c r="I333" s="190">
        <v>35858.620000000003</v>
      </c>
      <c r="J333" s="189" t="s">
        <v>5902</v>
      </c>
      <c r="K333" s="191" t="s">
        <v>5901</v>
      </c>
      <c r="L333" s="191" t="s">
        <v>386</v>
      </c>
    </row>
    <row r="334" spans="1:12" ht="42.75">
      <c r="A334" s="183">
        <v>333</v>
      </c>
      <c r="B334" s="184">
        <v>45523</v>
      </c>
      <c r="C334" s="157" t="s">
        <v>1719</v>
      </c>
      <c r="D334" s="157" t="s">
        <v>2484</v>
      </c>
      <c r="E334" s="157" t="s">
        <v>7659</v>
      </c>
      <c r="F334" s="184">
        <v>45539</v>
      </c>
      <c r="G334" s="184">
        <v>45231</v>
      </c>
      <c r="H334" s="185">
        <v>93513</v>
      </c>
      <c r="I334" s="185">
        <v>93513</v>
      </c>
      <c r="J334" s="157" t="s">
        <v>5921</v>
      </c>
      <c r="K334" s="186" t="s">
        <v>5901</v>
      </c>
      <c r="L334" s="186" t="s">
        <v>386</v>
      </c>
    </row>
    <row r="335" spans="1:12" ht="127.5">
      <c r="A335" s="187">
        <v>334</v>
      </c>
      <c r="B335" s="188">
        <v>45523</v>
      </c>
      <c r="C335" s="189" t="s">
        <v>1719</v>
      </c>
      <c r="D335" s="189" t="s">
        <v>1189</v>
      </c>
      <c r="E335" s="189" t="s">
        <v>7660</v>
      </c>
      <c r="F335" s="188">
        <v>45539</v>
      </c>
      <c r="G335" s="188">
        <v>45231</v>
      </c>
      <c r="H335" s="190">
        <v>30000</v>
      </c>
      <c r="I335" s="190">
        <v>40000</v>
      </c>
      <c r="J335" s="189" t="s">
        <v>5921</v>
      </c>
      <c r="K335" s="191" t="s">
        <v>5901</v>
      </c>
      <c r="L335" s="191" t="s">
        <v>386</v>
      </c>
    </row>
    <row r="336" spans="1:12" ht="42.75">
      <c r="A336" s="183">
        <v>335</v>
      </c>
      <c r="B336" s="184">
        <v>45523</v>
      </c>
      <c r="C336" s="157" t="s">
        <v>1719</v>
      </c>
      <c r="D336" s="157" t="s">
        <v>961</v>
      </c>
      <c r="E336" s="157" t="s">
        <v>7661</v>
      </c>
      <c r="F336" s="184">
        <v>45539</v>
      </c>
      <c r="G336" s="184">
        <v>45408</v>
      </c>
      <c r="H336" s="185">
        <v>35975</v>
      </c>
      <c r="I336" s="185">
        <v>35975</v>
      </c>
      <c r="J336" s="157" t="s">
        <v>5902</v>
      </c>
      <c r="K336" s="186" t="s">
        <v>5901</v>
      </c>
      <c r="L336" s="186" t="s">
        <v>386</v>
      </c>
    </row>
    <row r="337" spans="1:12" ht="63.75">
      <c r="A337" s="187">
        <v>336</v>
      </c>
      <c r="B337" s="188">
        <v>45523</v>
      </c>
      <c r="C337" s="189" t="s">
        <v>3838</v>
      </c>
      <c r="D337" s="189" t="s">
        <v>1163</v>
      </c>
      <c r="E337" s="189" t="s">
        <v>120</v>
      </c>
      <c r="F337" s="188">
        <v>45539</v>
      </c>
      <c r="G337" s="188">
        <v>45108</v>
      </c>
      <c r="H337" s="190">
        <v>29000</v>
      </c>
      <c r="I337" s="190">
        <v>30600</v>
      </c>
      <c r="J337" s="189" t="s">
        <v>5900</v>
      </c>
      <c r="K337" s="191" t="s">
        <v>5901</v>
      </c>
      <c r="L337" s="191" t="s">
        <v>386</v>
      </c>
    </row>
    <row r="338" spans="1:12" ht="21.75">
      <c r="A338" s="183">
        <v>337</v>
      </c>
      <c r="B338" s="184">
        <v>45523</v>
      </c>
      <c r="C338" s="157" t="s">
        <v>1719</v>
      </c>
      <c r="D338" s="157" t="s">
        <v>229</v>
      </c>
      <c r="E338" s="157" t="s">
        <v>3464</v>
      </c>
      <c r="F338" s="184">
        <v>45539</v>
      </c>
      <c r="G338" s="184">
        <v>45519</v>
      </c>
      <c r="H338" s="185">
        <v>49736</v>
      </c>
      <c r="I338" s="185">
        <v>49736</v>
      </c>
      <c r="J338" s="157" t="s">
        <v>5921</v>
      </c>
      <c r="K338" s="186" t="s">
        <v>5901</v>
      </c>
      <c r="L338" s="186" t="s">
        <v>386</v>
      </c>
    </row>
    <row r="339" spans="1:12" ht="63.75">
      <c r="A339" s="187">
        <v>338</v>
      </c>
      <c r="B339" s="188">
        <v>45524</v>
      </c>
      <c r="C339" s="189" t="s">
        <v>243</v>
      </c>
      <c r="D339" s="189" t="s">
        <v>5226</v>
      </c>
      <c r="E339" s="189" t="s">
        <v>6538</v>
      </c>
      <c r="F339" s="188">
        <v>45539</v>
      </c>
      <c r="G339" s="188">
        <v>45134</v>
      </c>
      <c r="H339" s="190">
        <v>35000</v>
      </c>
      <c r="I339" s="190">
        <v>37000</v>
      </c>
      <c r="J339" s="189" t="s">
        <v>5900</v>
      </c>
      <c r="K339" s="191" t="s">
        <v>5901</v>
      </c>
      <c r="L339" s="191" t="s">
        <v>386</v>
      </c>
    </row>
    <row r="340" spans="1:12" ht="105.75">
      <c r="A340" s="183">
        <v>339</v>
      </c>
      <c r="B340" s="184">
        <v>45524</v>
      </c>
      <c r="C340" s="157" t="s">
        <v>3798</v>
      </c>
      <c r="D340" s="157" t="s">
        <v>7662</v>
      </c>
      <c r="E340" s="157" t="s">
        <v>2782</v>
      </c>
      <c r="F340" s="184">
        <v>45539</v>
      </c>
      <c r="G340" s="184">
        <v>45505</v>
      </c>
      <c r="H340" s="185">
        <v>415590</v>
      </c>
      <c r="I340" s="185">
        <v>453000</v>
      </c>
      <c r="J340" s="157" t="s">
        <v>5917</v>
      </c>
      <c r="K340" s="186" t="s">
        <v>5901</v>
      </c>
      <c r="L340" s="186" t="s">
        <v>386</v>
      </c>
    </row>
    <row r="341" spans="1:12" ht="63.75">
      <c r="A341" s="187">
        <v>340</v>
      </c>
      <c r="B341" s="188">
        <v>45524</v>
      </c>
      <c r="C341" s="189" t="s">
        <v>3973</v>
      </c>
      <c r="D341" s="189" t="s">
        <v>7663</v>
      </c>
      <c r="E341" s="192" t="s">
        <v>7664</v>
      </c>
      <c r="F341" s="188">
        <v>45539</v>
      </c>
      <c r="G341" s="188">
        <v>45108</v>
      </c>
      <c r="H341" s="190">
        <v>25000</v>
      </c>
      <c r="I341" s="190">
        <v>56626.11</v>
      </c>
      <c r="J341" s="189" t="s">
        <v>5900</v>
      </c>
      <c r="K341" s="191" t="s">
        <v>5901</v>
      </c>
      <c r="L341" s="191" t="s">
        <v>386</v>
      </c>
    </row>
    <row r="342" spans="1:12" ht="63.75">
      <c r="A342" s="183">
        <v>341</v>
      </c>
      <c r="B342" s="184">
        <v>45524</v>
      </c>
      <c r="C342" s="157" t="s">
        <v>3258</v>
      </c>
      <c r="D342" s="157" t="s">
        <v>3292</v>
      </c>
      <c r="E342" s="157" t="s">
        <v>460</v>
      </c>
      <c r="F342" s="184">
        <v>45539</v>
      </c>
      <c r="G342" s="184">
        <v>45185</v>
      </c>
      <c r="H342" s="185">
        <v>200000</v>
      </c>
      <c r="I342" s="185">
        <v>250000</v>
      </c>
      <c r="J342" s="157" t="s">
        <v>5910</v>
      </c>
      <c r="K342" s="186" t="s">
        <v>5901</v>
      </c>
      <c r="L342" s="186" t="s">
        <v>386</v>
      </c>
    </row>
    <row r="343" spans="1:12" ht="84.75">
      <c r="A343" s="187">
        <v>342</v>
      </c>
      <c r="B343" s="188">
        <v>45524</v>
      </c>
      <c r="C343" s="189" t="s">
        <v>1400</v>
      </c>
      <c r="D343" s="189" t="s">
        <v>7665</v>
      </c>
      <c r="E343" s="189" t="s">
        <v>7666</v>
      </c>
      <c r="F343" s="188">
        <v>45539</v>
      </c>
      <c r="G343" s="188">
        <v>45474</v>
      </c>
      <c r="H343" s="190">
        <v>27300</v>
      </c>
      <c r="I343" s="190">
        <v>27300</v>
      </c>
      <c r="J343" s="189" t="s">
        <v>5906</v>
      </c>
      <c r="K343" s="191" t="s">
        <v>5901</v>
      </c>
      <c r="L343" s="191" t="s">
        <v>386</v>
      </c>
    </row>
    <row r="344" spans="1:12" ht="63.75">
      <c r="A344" s="183">
        <v>343</v>
      </c>
      <c r="B344" s="184">
        <v>45525</v>
      </c>
      <c r="C344" s="157" t="s">
        <v>3258</v>
      </c>
      <c r="D344" s="157" t="s">
        <v>5026</v>
      </c>
      <c r="E344" s="157" t="s">
        <v>7667</v>
      </c>
      <c r="F344" s="184">
        <v>45540</v>
      </c>
      <c r="G344" s="184">
        <v>45316</v>
      </c>
      <c r="H344" s="185">
        <v>25000</v>
      </c>
      <c r="I344" s="185">
        <v>60000</v>
      </c>
      <c r="J344" s="157" t="s">
        <v>5900</v>
      </c>
      <c r="K344" s="186" t="s">
        <v>5901</v>
      </c>
      <c r="L344" s="186" t="s">
        <v>386</v>
      </c>
    </row>
    <row r="345" spans="1:12" ht="63.75">
      <c r="A345" s="187">
        <v>344</v>
      </c>
      <c r="B345" s="188">
        <v>45525</v>
      </c>
      <c r="C345" s="189" t="s">
        <v>3838</v>
      </c>
      <c r="D345" s="189" t="s">
        <v>569</v>
      </c>
      <c r="E345" s="189" t="s">
        <v>143</v>
      </c>
      <c r="F345" s="188">
        <v>45540</v>
      </c>
      <c r="G345" s="188">
        <v>45108</v>
      </c>
      <c r="H345" s="190">
        <v>50000</v>
      </c>
      <c r="I345" s="190">
        <v>65000</v>
      </c>
      <c r="J345" s="189" t="s">
        <v>5900</v>
      </c>
      <c r="K345" s="191" t="s">
        <v>5901</v>
      </c>
      <c r="L345" s="191" t="s">
        <v>386</v>
      </c>
    </row>
    <row r="346" spans="1:12" ht="42.75">
      <c r="A346" s="183">
        <v>345</v>
      </c>
      <c r="B346" s="184">
        <v>45525</v>
      </c>
      <c r="C346" s="157" t="s">
        <v>3242</v>
      </c>
      <c r="D346" s="157" t="s">
        <v>355</v>
      </c>
      <c r="E346" s="157" t="s">
        <v>5882</v>
      </c>
      <c r="F346" s="184">
        <v>45540</v>
      </c>
      <c r="G346" s="184">
        <v>45530</v>
      </c>
      <c r="H346" s="185">
        <v>25000</v>
      </c>
      <c r="I346" s="185">
        <v>100000</v>
      </c>
      <c r="J346" s="157" t="s">
        <v>5910</v>
      </c>
      <c r="K346" s="186" t="s">
        <v>5901</v>
      </c>
      <c r="L346" s="186" t="s">
        <v>386</v>
      </c>
    </row>
    <row r="347" spans="1:12" ht="42.75">
      <c r="A347" s="187">
        <v>346</v>
      </c>
      <c r="B347" s="188">
        <v>45525</v>
      </c>
      <c r="C347" s="189" t="s">
        <v>3242</v>
      </c>
      <c r="D347" s="189" t="s">
        <v>1022</v>
      </c>
      <c r="E347" s="189" t="s">
        <v>78</v>
      </c>
      <c r="F347" s="188">
        <v>45540</v>
      </c>
      <c r="G347" s="188">
        <v>45474</v>
      </c>
      <c r="H347" s="190">
        <v>25000</v>
      </c>
      <c r="I347" s="190">
        <v>100000</v>
      </c>
      <c r="J347" s="189" t="s">
        <v>5910</v>
      </c>
      <c r="K347" s="191" t="s">
        <v>5901</v>
      </c>
      <c r="L347" s="191" t="s">
        <v>386</v>
      </c>
    </row>
    <row r="348" spans="1:12" ht="63.75">
      <c r="A348" s="183">
        <v>347</v>
      </c>
      <c r="B348" s="184">
        <v>45525</v>
      </c>
      <c r="C348" s="157" t="s">
        <v>91</v>
      </c>
      <c r="D348" s="157" t="s">
        <v>97</v>
      </c>
      <c r="E348" s="157" t="s">
        <v>7668</v>
      </c>
      <c r="F348" s="184">
        <v>45540</v>
      </c>
      <c r="G348" s="184">
        <v>45108</v>
      </c>
      <c r="H348" s="185">
        <v>1000000</v>
      </c>
      <c r="I348" s="185">
        <v>3000000</v>
      </c>
      <c r="J348" s="157" t="s">
        <v>5910</v>
      </c>
      <c r="K348" s="186" t="s">
        <v>5901</v>
      </c>
      <c r="L348" s="186" t="s">
        <v>386</v>
      </c>
    </row>
    <row r="349" spans="1:12" ht="42.75">
      <c r="A349" s="187">
        <v>348</v>
      </c>
      <c r="B349" s="188">
        <v>45525</v>
      </c>
      <c r="C349" s="189" t="s">
        <v>91</v>
      </c>
      <c r="D349" s="189" t="s">
        <v>121</v>
      </c>
      <c r="E349" s="189" t="s">
        <v>120</v>
      </c>
      <c r="F349" s="188">
        <v>45540</v>
      </c>
      <c r="G349" s="188">
        <v>45108</v>
      </c>
      <c r="H349" s="190">
        <v>180000</v>
      </c>
      <c r="I349" s="190">
        <v>400000</v>
      </c>
      <c r="J349" s="189" t="s">
        <v>5910</v>
      </c>
      <c r="K349" s="191" t="s">
        <v>5901</v>
      </c>
      <c r="L349" s="191" t="s">
        <v>386</v>
      </c>
    </row>
    <row r="350" spans="1:12" ht="42.75">
      <c r="A350" s="183">
        <v>349</v>
      </c>
      <c r="B350" s="184">
        <v>45525</v>
      </c>
      <c r="C350" s="157" t="s">
        <v>91</v>
      </c>
      <c r="D350" s="157" t="s">
        <v>115</v>
      </c>
      <c r="E350" s="157" t="s">
        <v>3845</v>
      </c>
      <c r="F350" s="184">
        <v>45540</v>
      </c>
      <c r="G350" s="184">
        <v>45108</v>
      </c>
      <c r="H350" s="185">
        <v>300000</v>
      </c>
      <c r="I350" s="185">
        <v>330000</v>
      </c>
      <c r="J350" s="157" t="s">
        <v>5910</v>
      </c>
      <c r="K350" s="186" t="s">
        <v>5901</v>
      </c>
      <c r="L350" s="186" t="s">
        <v>386</v>
      </c>
    </row>
    <row r="351" spans="1:12" ht="42.75">
      <c r="A351" s="187">
        <v>350</v>
      </c>
      <c r="B351" s="188">
        <v>45525</v>
      </c>
      <c r="C351" s="189" t="s">
        <v>91</v>
      </c>
      <c r="D351" s="189" t="s">
        <v>7669</v>
      </c>
      <c r="E351" s="189" t="s">
        <v>7670</v>
      </c>
      <c r="F351" s="188">
        <v>45540</v>
      </c>
      <c r="G351" s="188">
        <v>45108</v>
      </c>
      <c r="H351" s="190">
        <v>230000</v>
      </c>
      <c r="I351" s="190">
        <v>500000</v>
      </c>
      <c r="J351" s="189" t="s">
        <v>5994</v>
      </c>
      <c r="K351" s="191" t="s">
        <v>5901</v>
      </c>
      <c r="L351" s="191" t="s">
        <v>386</v>
      </c>
    </row>
    <row r="352" spans="1:12" ht="42.75">
      <c r="A352" s="183">
        <v>351</v>
      </c>
      <c r="B352" s="184">
        <v>45525</v>
      </c>
      <c r="C352" s="157" t="s">
        <v>91</v>
      </c>
      <c r="D352" s="157" t="s">
        <v>7671</v>
      </c>
      <c r="E352" s="157" t="s">
        <v>7672</v>
      </c>
      <c r="F352" s="184">
        <v>45540</v>
      </c>
      <c r="G352" s="184">
        <v>45108</v>
      </c>
      <c r="H352" s="185">
        <v>150000</v>
      </c>
      <c r="I352" s="185">
        <v>250000</v>
      </c>
      <c r="J352" s="157" t="s">
        <v>5910</v>
      </c>
      <c r="K352" s="186" t="s">
        <v>5901</v>
      </c>
      <c r="L352" s="186" t="s">
        <v>386</v>
      </c>
    </row>
    <row r="353" spans="1:12" ht="42.75">
      <c r="A353" s="187">
        <v>352</v>
      </c>
      <c r="B353" s="188">
        <v>45525</v>
      </c>
      <c r="C353" s="189" t="s">
        <v>91</v>
      </c>
      <c r="D353" s="189" t="s">
        <v>139</v>
      </c>
      <c r="E353" s="189" t="s">
        <v>140</v>
      </c>
      <c r="F353" s="188">
        <v>45540</v>
      </c>
      <c r="G353" s="188">
        <v>45108</v>
      </c>
      <c r="H353" s="190">
        <v>100000</v>
      </c>
      <c r="I353" s="190">
        <v>300000</v>
      </c>
      <c r="J353" s="189" t="s">
        <v>5910</v>
      </c>
      <c r="K353" s="191" t="s">
        <v>5901</v>
      </c>
      <c r="L353" s="191" t="s">
        <v>386</v>
      </c>
    </row>
    <row r="354" spans="1:12" ht="42.75">
      <c r="A354" s="183">
        <v>353</v>
      </c>
      <c r="B354" s="184">
        <v>45525</v>
      </c>
      <c r="C354" s="157" t="s">
        <v>91</v>
      </c>
      <c r="D354" s="157" t="s">
        <v>35</v>
      </c>
      <c r="E354" s="157" t="s">
        <v>6852</v>
      </c>
      <c r="F354" s="184">
        <v>45540</v>
      </c>
      <c r="G354" s="184">
        <v>45108</v>
      </c>
      <c r="H354" s="185">
        <v>120000</v>
      </c>
      <c r="I354" s="185">
        <v>200000</v>
      </c>
      <c r="J354" s="157" t="s">
        <v>5910</v>
      </c>
      <c r="K354" s="186" t="s">
        <v>5901</v>
      </c>
      <c r="L354" s="186" t="s">
        <v>386</v>
      </c>
    </row>
    <row r="355" spans="1:12" ht="42.75">
      <c r="A355" s="187">
        <v>354</v>
      </c>
      <c r="B355" s="188">
        <v>45525</v>
      </c>
      <c r="C355" s="189" t="s">
        <v>91</v>
      </c>
      <c r="D355" s="189" t="s">
        <v>4799</v>
      </c>
      <c r="E355" s="189" t="s">
        <v>344</v>
      </c>
      <c r="F355" s="188">
        <v>45540</v>
      </c>
      <c r="G355" s="188">
        <v>45108</v>
      </c>
      <c r="H355" s="190">
        <v>100000</v>
      </c>
      <c r="I355" s="190">
        <v>150000</v>
      </c>
      <c r="J355" s="189" t="s">
        <v>5910</v>
      </c>
      <c r="K355" s="191" t="s">
        <v>5901</v>
      </c>
      <c r="L355" s="191" t="s">
        <v>386</v>
      </c>
    </row>
    <row r="356" spans="1:12" ht="84.75">
      <c r="A356" s="183">
        <v>355</v>
      </c>
      <c r="B356" s="184">
        <v>45525</v>
      </c>
      <c r="C356" s="157" t="s">
        <v>91</v>
      </c>
      <c r="D356" s="157" t="s">
        <v>1350</v>
      </c>
      <c r="E356" s="157" t="s">
        <v>7673</v>
      </c>
      <c r="F356" s="184">
        <v>45540</v>
      </c>
      <c r="G356" s="184">
        <v>45108</v>
      </c>
      <c r="H356" s="185">
        <v>132000</v>
      </c>
      <c r="I356" s="185">
        <v>132000</v>
      </c>
      <c r="J356" s="157" t="s">
        <v>5902</v>
      </c>
      <c r="K356" s="186" t="s">
        <v>5901</v>
      </c>
      <c r="L356" s="186" t="s">
        <v>386</v>
      </c>
    </row>
    <row r="357" spans="1:12" ht="42.75">
      <c r="A357" s="187">
        <v>356</v>
      </c>
      <c r="B357" s="188">
        <v>45527</v>
      </c>
      <c r="C357" s="189" t="s">
        <v>91</v>
      </c>
      <c r="D357" s="189" t="s">
        <v>521</v>
      </c>
      <c r="E357" s="189" t="s">
        <v>124</v>
      </c>
      <c r="F357" s="188">
        <v>45544</v>
      </c>
      <c r="G357" s="188">
        <v>45108</v>
      </c>
      <c r="H357" s="190">
        <v>50000</v>
      </c>
      <c r="I357" s="190">
        <v>100000</v>
      </c>
      <c r="J357" s="189" t="s">
        <v>5921</v>
      </c>
      <c r="K357" s="191" t="s">
        <v>5901</v>
      </c>
      <c r="L357" s="191" t="s">
        <v>386</v>
      </c>
    </row>
    <row r="358" spans="1:12" ht="63.75">
      <c r="A358" s="183">
        <v>357</v>
      </c>
      <c r="B358" s="184">
        <v>45525</v>
      </c>
      <c r="C358" s="157" t="s">
        <v>91</v>
      </c>
      <c r="D358" s="157" t="s">
        <v>151</v>
      </c>
      <c r="E358" s="157" t="s">
        <v>7674</v>
      </c>
      <c r="F358" s="184">
        <v>45540</v>
      </c>
      <c r="G358" s="184">
        <v>45108</v>
      </c>
      <c r="H358" s="185">
        <v>50000</v>
      </c>
      <c r="I358" s="185">
        <v>100000</v>
      </c>
      <c r="J358" s="157" t="s">
        <v>5910</v>
      </c>
      <c r="K358" s="186" t="s">
        <v>5901</v>
      </c>
      <c r="L358" s="186" t="s">
        <v>386</v>
      </c>
    </row>
    <row r="359" spans="1:12" ht="42.75">
      <c r="A359" s="187">
        <v>358</v>
      </c>
      <c r="B359" s="188">
        <v>45527</v>
      </c>
      <c r="C359" s="189" t="s">
        <v>91</v>
      </c>
      <c r="D359" s="189" t="s">
        <v>129</v>
      </c>
      <c r="E359" s="189" t="s">
        <v>3286</v>
      </c>
      <c r="F359" s="188">
        <v>45544</v>
      </c>
      <c r="G359" s="188">
        <v>45108</v>
      </c>
      <c r="H359" s="190">
        <v>50000</v>
      </c>
      <c r="I359" s="190">
        <v>100000</v>
      </c>
      <c r="J359" s="189" t="s">
        <v>5921</v>
      </c>
      <c r="K359" s="191" t="s">
        <v>5901</v>
      </c>
      <c r="L359" s="191" t="s">
        <v>386</v>
      </c>
    </row>
    <row r="360" spans="1:12" ht="42.75">
      <c r="A360" s="183">
        <v>359</v>
      </c>
      <c r="B360" s="184">
        <v>45525</v>
      </c>
      <c r="C360" s="157" t="s">
        <v>91</v>
      </c>
      <c r="D360" s="157" t="s">
        <v>6386</v>
      </c>
      <c r="E360" s="157" t="s">
        <v>6459</v>
      </c>
      <c r="F360" s="184">
        <v>45540</v>
      </c>
      <c r="G360" s="184">
        <v>45108</v>
      </c>
      <c r="H360" s="185">
        <v>50000</v>
      </c>
      <c r="I360" s="185">
        <v>100000</v>
      </c>
      <c r="J360" s="157" t="s">
        <v>5910</v>
      </c>
      <c r="K360" s="186" t="s">
        <v>5901</v>
      </c>
      <c r="L360" s="186" t="s">
        <v>386</v>
      </c>
    </row>
    <row r="361" spans="1:12" ht="42.75">
      <c r="A361" s="187">
        <v>360</v>
      </c>
      <c r="B361" s="188">
        <v>45525</v>
      </c>
      <c r="C361" s="189" t="s">
        <v>91</v>
      </c>
      <c r="D361" s="189" t="s">
        <v>184</v>
      </c>
      <c r="E361" s="189" t="s">
        <v>7675</v>
      </c>
      <c r="F361" s="188">
        <v>45540</v>
      </c>
      <c r="G361" s="188">
        <v>45108</v>
      </c>
      <c r="H361" s="190">
        <v>30000</v>
      </c>
      <c r="I361" s="190">
        <v>60000</v>
      </c>
      <c r="J361" s="189" t="s">
        <v>5910</v>
      </c>
      <c r="K361" s="191" t="s">
        <v>5901</v>
      </c>
      <c r="L361" s="191" t="s">
        <v>386</v>
      </c>
    </row>
    <row r="362" spans="1:12" ht="42.75">
      <c r="A362" s="183">
        <v>361</v>
      </c>
      <c r="B362" s="184">
        <v>45525</v>
      </c>
      <c r="C362" s="157" t="s">
        <v>91</v>
      </c>
      <c r="D362" s="157" t="s">
        <v>144</v>
      </c>
      <c r="E362" s="157" t="s">
        <v>114</v>
      </c>
      <c r="F362" s="184">
        <v>45540</v>
      </c>
      <c r="G362" s="184">
        <v>45108</v>
      </c>
      <c r="H362" s="185">
        <v>30000</v>
      </c>
      <c r="I362" s="185">
        <v>60000</v>
      </c>
      <c r="J362" s="157" t="s">
        <v>5910</v>
      </c>
      <c r="K362" s="186" t="s">
        <v>5901</v>
      </c>
      <c r="L362" s="186" t="s">
        <v>386</v>
      </c>
    </row>
    <row r="363" spans="1:12" ht="42.75">
      <c r="A363" s="187">
        <v>362</v>
      </c>
      <c r="B363" s="188">
        <v>45525</v>
      </c>
      <c r="C363" s="189" t="s">
        <v>91</v>
      </c>
      <c r="D363" s="189" t="s">
        <v>6403</v>
      </c>
      <c r="E363" s="189" t="s">
        <v>226</v>
      </c>
      <c r="F363" s="188">
        <v>45540</v>
      </c>
      <c r="G363" s="188">
        <v>45108</v>
      </c>
      <c r="H363" s="190">
        <v>30000</v>
      </c>
      <c r="I363" s="190">
        <v>70000</v>
      </c>
      <c r="J363" s="189" t="s">
        <v>5910</v>
      </c>
      <c r="K363" s="191" t="s">
        <v>5901</v>
      </c>
      <c r="L363" s="191" t="s">
        <v>386</v>
      </c>
    </row>
    <row r="364" spans="1:12" ht="42.75">
      <c r="A364" s="183">
        <v>363</v>
      </c>
      <c r="B364" s="184">
        <v>45525</v>
      </c>
      <c r="C364" s="157" t="s">
        <v>91</v>
      </c>
      <c r="D364" s="157" t="s">
        <v>87</v>
      </c>
      <c r="E364" s="157" t="s">
        <v>435</v>
      </c>
      <c r="F364" s="184">
        <v>45540</v>
      </c>
      <c r="G364" s="184">
        <v>45108</v>
      </c>
      <c r="H364" s="185">
        <v>25000</v>
      </c>
      <c r="I364" s="185">
        <v>60000</v>
      </c>
      <c r="J364" s="157" t="s">
        <v>5910</v>
      </c>
      <c r="K364" s="186" t="s">
        <v>5901</v>
      </c>
      <c r="L364" s="186" t="s">
        <v>386</v>
      </c>
    </row>
    <row r="365" spans="1:12" ht="42.75">
      <c r="A365" s="187">
        <v>364</v>
      </c>
      <c r="B365" s="188">
        <v>45525</v>
      </c>
      <c r="C365" s="189" t="s">
        <v>91</v>
      </c>
      <c r="D365" s="189" t="s">
        <v>1275</v>
      </c>
      <c r="E365" s="189" t="s">
        <v>7676</v>
      </c>
      <c r="F365" s="188">
        <v>45540</v>
      </c>
      <c r="G365" s="188">
        <v>45108</v>
      </c>
      <c r="H365" s="190">
        <v>25000</v>
      </c>
      <c r="I365" s="190">
        <v>50000</v>
      </c>
      <c r="J365" s="189" t="s">
        <v>5910</v>
      </c>
      <c r="K365" s="191" t="s">
        <v>5901</v>
      </c>
      <c r="L365" s="191" t="s">
        <v>386</v>
      </c>
    </row>
    <row r="366" spans="1:12" ht="63.75">
      <c r="A366" s="183">
        <v>365</v>
      </c>
      <c r="B366" s="184">
        <v>45525</v>
      </c>
      <c r="C366" s="157" t="s">
        <v>91</v>
      </c>
      <c r="D366" s="157" t="s">
        <v>2966</v>
      </c>
      <c r="E366" s="157" t="s">
        <v>140</v>
      </c>
      <c r="F366" s="186" t="s">
        <v>386</v>
      </c>
      <c r="G366" s="184">
        <v>45108</v>
      </c>
      <c r="H366" s="185">
        <v>25000</v>
      </c>
      <c r="I366" s="185">
        <v>40000</v>
      </c>
      <c r="J366" s="157" t="s">
        <v>5900</v>
      </c>
      <c r="K366" s="186" t="s">
        <v>5901</v>
      </c>
      <c r="L366" s="186" t="s">
        <v>386</v>
      </c>
    </row>
    <row r="367" spans="1:12" ht="63.75">
      <c r="A367" s="187">
        <v>366</v>
      </c>
      <c r="B367" s="188">
        <v>45525</v>
      </c>
      <c r="C367" s="189" t="s">
        <v>91</v>
      </c>
      <c r="D367" s="189" t="s">
        <v>4769</v>
      </c>
      <c r="E367" s="189" t="s">
        <v>7677</v>
      </c>
      <c r="F367" s="191" t="s">
        <v>386</v>
      </c>
      <c r="G367" s="188">
        <v>45108</v>
      </c>
      <c r="H367" s="190">
        <v>25000</v>
      </c>
      <c r="I367" s="190">
        <v>50000</v>
      </c>
      <c r="J367" s="189" t="s">
        <v>5900</v>
      </c>
      <c r="K367" s="191" t="s">
        <v>5901</v>
      </c>
      <c r="L367" s="191" t="s">
        <v>386</v>
      </c>
    </row>
    <row r="368" spans="1:12" ht="42.75">
      <c r="A368" s="183">
        <v>367</v>
      </c>
      <c r="B368" s="184">
        <v>45525</v>
      </c>
      <c r="C368" s="157" t="s">
        <v>91</v>
      </c>
      <c r="D368" s="157" t="s">
        <v>5119</v>
      </c>
      <c r="E368" s="157" t="s">
        <v>899</v>
      </c>
      <c r="F368" s="184">
        <v>45540</v>
      </c>
      <c r="G368" s="184">
        <v>45108</v>
      </c>
      <c r="H368" s="185">
        <v>25000</v>
      </c>
      <c r="I368" s="185">
        <v>50000</v>
      </c>
      <c r="J368" s="157" t="s">
        <v>5910</v>
      </c>
      <c r="K368" s="186" t="s">
        <v>5901</v>
      </c>
      <c r="L368" s="186" t="s">
        <v>386</v>
      </c>
    </row>
    <row r="369" spans="1:12" ht="42.75">
      <c r="A369" s="187">
        <v>368</v>
      </c>
      <c r="B369" s="188">
        <v>45525</v>
      </c>
      <c r="C369" s="189" t="s">
        <v>91</v>
      </c>
      <c r="D369" s="189" t="s">
        <v>164</v>
      </c>
      <c r="E369" s="189" t="s">
        <v>2592</v>
      </c>
      <c r="F369" s="188">
        <v>45540</v>
      </c>
      <c r="G369" s="188">
        <v>45108</v>
      </c>
      <c r="H369" s="190">
        <v>25000</v>
      </c>
      <c r="I369" s="190">
        <v>40000</v>
      </c>
      <c r="J369" s="189" t="s">
        <v>5910</v>
      </c>
      <c r="K369" s="191" t="s">
        <v>5901</v>
      </c>
      <c r="L369" s="191" t="s">
        <v>386</v>
      </c>
    </row>
    <row r="370" spans="1:12" ht="42.75">
      <c r="A370" s="183">
        <v>369</v>
      </c>
      <c r="B370" s="184">
        <v>45525</v>
      </c>
      <c r="C370" s="157" t="s">
        <v>91</v>
      </c>
      <c r="D370" s="157" t="s">
        <v>7678</v>
      </c>
      <c r="E370" s="157" t="s">
        <v>7679</v>
      </c>
      <c r="F370" s="184">
        <v>45540</v>
      </c>
      <c r="G370" s="184">
        <v>45108</v>
      </c>
      <c r="H370" s="185">
        <v>25000</v>
      </c>
      <c r="I370" s="185">
        <v>40000</v>
      </c>
      <c r="J370" s="157" t="s">
        <v>5902</v>
      </c>
      <c r="K370" s="186" t="s">
        <v>5901</v>
      </c>
      <c r="L370" s="186" t="s">
        <v>386</v>
      </c>
    </row>
    <row r="371" spans="1:12" ht="63.75">
      <c r="A371" s="187">
        <v>370</v>
      </c>
      <c r="B371" s="188">
        <v>45525</v>
      </c>
      <c r="C371" s="189" t="s">
        <v>91</v>
      </c>
      <c r="D371" s="189" t="s">
        <v>156</v>
      </c>
      <c r="E371" s="189" t="s">
        <v>157</v>
      </c>
      <c r="F371" s="188">
        <v>45540</v>
      </c>
      <c r="G371" s="188">
        <v>45108</v>
      </c>
      <c r="H371" s="190">
        <v>25000</v>
      </c>
      <c r="I371" s="190">
        <v>30000</v>
      </c>
      <c r="J371" s="189" t="s">
        <v>5900</v>
      </c>
      <c r="K371" s="191" t="s">
        <v>5901</v>
      </c>
      <c r="L371" s="191" t="s">
        <v>386</v>
      </c>
    </row>
    <row r="372" spans="1:12" ht="42.75">
      <c r="A372" s="183">
        <v>371</v>
      </c>
      <c r="B372" s="184">
        <v>45525</v>
      </c>
      <c r="C372" s="157" t="s">
        <v>500</v>
      </c>
      <c r="D372" s="157" t="s">
        <v>4201</v>
      </c>
      <c r="E372" s="157" t="s">
        <v>433</v>
      </c>
      <c r="F372" s="184">
        <v>45540</v>
      </c>
      <c r="G372" s="184">
        <v>45110</v>
      </c>
      <c r="H372" s="185">
        <v>70000</v>
      </c>
      <c r="I372" s="185">
        <v>120000</v>
      </c>
      <c r="J372" s="157" t="s">
        <v>4557</v>
      </c>
      <c r="K372" s="186" t="s">
        <v>5901</v>
      </c>
      <c r="L372" s="186" t="s">
        <v>386</v>
      </c>
    </row>
    <row r="373" spans="1:12" ht="63.75">
      <c r="A373" s="187">
        <v>372</v>
      </c>
      <c r="B373" s="188">
        <v>45525</v>
      </c>
      <c r="C373" s="189" t="s">
        <v>500</v>
      </c>
      <c r="D373" s="189" t="s">
        <v>558</v>
      </c>
      <c r="E373" s="189" t="s">
        <v>559</v>
      </c>
      <c r="F373" s="188">
        <v>45540</v>
      </c>
      <c r="G373" s="188">
        <v>45108</v>
      </c>
      <c r="H373" s="190">
        <v>25000</v>
      </c>
      <c r="I373" s="190">
        <v>45000</v>
      </c>
      <c r="J373" s="189" t="s">
        <v>5900</v>
      </c>
      <c r="K373" s="191" t="s">
        <v>5901</v>
      </c>
      <c r="L373" s="191" t="s">
        <v>386</v>
      </c>
    </row>
    <row r="374" spans="1:12" ht="42.75">
      <c r="A374" s="183">
        <v>373</v>
      </c>
      <c r="B374" s="184">
        <v>45525</v>
      </c>
      <c r="C374" s="157" t="s">
        <v>500</v>
      </c>
      <c r="D374" s="157" t="s">
        <v>517</v>
      </c>
      <c r="E374" s="157" t="s">
        <v>7680</v>
      </c>
      <c r="F374" s="184">
        <v>45540</v>
      </c>
      <c r="G374" s="184">
        <v>45108</v>
      </c>
      <c r="H374" s="185">
        <v>25000</v>
      </c>
      <c r="I374" s="185">
        <v>40000</v>
      </c>
      <c r="J374" s="157" t="s">
        <v>5910</v>
      </c>
      <c r="K374" s="186" t="s">
        <v>5901</v>
      </c>
      <c r="L374" s="186" t="s">
        <v>386</v>
      </c>
    </row>
    <row r="375" spans="1:12" ht="127.5">
      <c r="A375" s="187">
        <v>374</v>
      </c>
      <c r="B375" s="188">
        <v>45525</v>
      </c>
      <c r="C375" s="189" t="s">
        <v>500</v>
      </c>
      <c r="D375" s="189" t="s">
        <v>554</v>
      </c>
      <c r="E375" s="189" t="s">
        <v>7680</v>
      </c>
      <c r="F375" s="188">
        <v>45540</v>
      </c>
      <c r="G375" s="188">
        <v>45108</v>
      </c>
      <c r="H375" s="190">
        <v>25000</v>
      </c>
      <c r="I375" s="190">
        <v>48000</v>
      </c>
      <c r="J375" s="189" t="s">
        <v>5910</v>
      </c>
      <c r="K375" s="191" t="s">
        <v>5901</v>
      </c>
      <c r="L375" s="191" t="s">
        <v>386</v>
      </c>
    </row>
    <row r="376" spans="1:12" ht="42.75">
      <c r="A376" s="183">
        <v>375</v>
      </c>
      <c r="B376" s="184">
        <v>45525</v>
      </c>
      <c r="C376" s="157" t="s">
        <v>500</v>
      </c>
      <c r="D376" s="157" t="s">
        <v>7236</v>
      </c>
      <c r="E376" s="157" t="s">
        <v>289</v>
      </c>
      <c r="F376" s="184">
        <v>45540</v>
      </c>
      <c r="G376" s="184">
        <v>45117</v>
      </c>
      <c r="H376" s="185">
        <v>25000</v>
      </c>
      <c r="I376" s="185">
        <v>40000</v>
      </c>
      <c r="J376" s="157" t="s">
        <v>4557</v>
      </c>
      <c r="K376" s="186" t="s">
        <v>5901</v>
      </c>
      <c r="L376" s="186" t="s">
        <v>386</v>
      </c>
    </row>
    <row r="377" spans="1:12" ht="42.75">
      <c r="A377" s="187">
        <v>376</v>
      </c>
      <c r="B377" s="188">
        <v>45525</v>
      </c>
      <c r="C377" s="189" t="s">
        <v>500</v>
      </c>
      <c r="D377" s="189" t="s">
        <v>7681</v>
      </c>
      <c r="E377" s="189" t="s">
        <v>7682</v>
      </c>
      <c r="F377" s="188">
        <v>45540</v>
      </c>
      <c r="G377" s="188">
        <v>45108</v>
      </c>
      <c r="H377" s="190">
        <v>25000</v>
      </c>
      <c r="I377" s="190">
        <v>40000</v>
      </c>
      <c r="J377" s="189" t="s">
        <v>4557</v>
      </c>
      <c r="K377" s="191" t="s">
        <v>5901</v>
      </c>
      <c r="L377" s="191" t="s">
        <v>386</v>
      </c>
    </row>
    <row r="378" spans="1:12" ht="84.75">
      <c r="A378" s="183">
        <v>377</v>
      </c>
      <c r="B378" s="184">
        <v>45525</v>
      </c>
      <c r="C378" s="157" t="s">
        <v>500</v>
      </c>
      <c r="D378" s="157" t="s">
        <v>3230</v>
      </c>
      <c r="E378" s="157" t="s">
        <v>7421</v>
      </c>
      <c r="F378" s="184">
        <v>45540</v>
      </c>
      <c r="G378" s="184">
        <v>45108</v>
      </c>
      <c r="H378" s="185">
        <v>25000</v>
      </c>
      <c r="I378" s="185">
        <v>35000</v>
      </c>
      <c r="J378" s="157" t="s">
        <v>4557</v>
      </c>
      <c r="K378" s="186" t="s">
        <v>5901</v>
      </c>
      <c r="L378" s="186" t="s">
        <v>386</v>
      </c>
    </row>
    <row r="379" spans="1:12" ht="63.75">
      <c r="A379" s="187">
        <v>378</v>
      </c>
      <c r="B379" s="188">
        <v>45525</v>
      </c>
      <c r="C379" s="189" t="s">
        <v>500</v>
      </c>
      <c r="D379" s="189" t="s">
        <v>129</v>
      </c>
      <c r="E379" s="189" t="s">
        <v>7683</v>
      </c>
      <c r="F379" s="188">
        <v>45540</v>
      </c>
      <c r="G379" s="188">
        <v>45108</v>
      </c>
      <c r="H379" s="190">
        <v>25000</v>
      </c>
      <c r="I379" s="190">
        <v>35000</v>
      </c>
      <c r="J379" s="189" t="s">
        <v>5921</v>
      </c>
      <c r="K379" s="191" t="s">
        <v>5901</v>
      </c>
      <c r="L379" s="191" t="s">
        <v>386</v>
      </c>
    </row>
    <row r="380" spans="1:12" ht="42.75">
      <c r="A380" s="183">
        <v>379</v>
      </c>
      <c r="B380" s="184">
        <v>45525</v>
      </c>
      <c r="C380" s="157" t="s">
        <v>500</v>
      </c>
      <c r="D380" s="157" t="s">
        <v>87</v>
      </c>
      <c r="E380" s="157" t="s">
        <v>135</v>
      </c>
      <c r="F380" s="184">
        <v>45540</v>
      </c>
      <c r="G380" s="184">
        <v>45108</v>
      </c>
      <c r="H380" s="185">
        <v>25000</v>
      </c>
      <c r="I380" s="185">
        <v>33000</v>
      </c>
      <c r="J380" s="157" t="s">
        <v>5902</v>
      </c>
      <c r="K380" s="186" t="s">
        <v>5901</v>
      </c>
      <c r="L380" s="186" t="s">
        <v>386</v>
      </c>
    </row>
    <row r="381" spans="1:12" ht="63.75">
      <c r="A381" s="187">
        <v>380</v>
      </c>
      <c r="B381" s="188">
        <v>45541</v>
      </c>
      <c r="C381" s="189" t="s">
        <v>3418</v>
      </c>
      <c r="D381" s="189" t="s">
        <v>908</v>
      </c>
      <c r="E381" s="189" t="s">
        <v>4883</v>
      </c>
      <c r="F381" s="188">
        <v>45555</v>
      </c>
      <c r="G381" s="188">
        <v>45108</v>
      </c>
      <c r="H381" s="190">
        <v>25000</v>
      </c>
      <c r="I381" s="190">
        <v>45000</v>
      </c>
      <c r="J381" s="189" t="s">
        <v>5900</v>
      </c>
      <c r="K381" s="191" t="s">
        <v>5901</v>
      </c>
      <c r="L381" s="191" t="s">
        <v>386</v>
      </c>
    </row>
    <row r="382" spans="1:12" ht="63.75">
      <c r="A382" s="183">
        <v>381</v>
      </c>
      <c r="B382" s="184">
        <v>45525</v>
      </c>
      <c r="C382" s="157" t="s">
        <v>500</v>
      </c>
      <c r="D382" s="157" t="s">
        <v>7684</v>
      </c>
      <c r="E382" s="157" t="s">
        <v>7685</v>
      </c>
      <c r="F382" s="184">
        <v>45540</v>
      </c>
      <c r="G382" s="184">
        <v>45108</v>
      </c>
      <c r="H382" s="185">
        <v>25000</v>
      </c>
      <c r="I382" s="185">
        <v>27000</v>
      </c>
      <c r="J382" s="157" t="s">
        <v>5900</v>
      </c>
      <c r="K382" s="186" t="s">
        <v>5901</v>
      </c>
      <c r="L382" s="186" t="s">
        <v>386</v>
      </c>
    </row>
    <row r="383" spans="1:12" ht="42.75">
      <c r="A383" s="187">
        <v>382</v>
      </c>
      <c r="B383" s="188">
        <v>45525</v>
      </c>
      <c r="C383" s="189" t="s">
        <v>500</v>
      </c>
      <c r="D383" s="189" t="s">
        <v>3554</v>
      </c>
      <c r="E383" s="189" t="s">
        <v>7686</v>
      </c>
      <c r="F383" s="188">
        <v>45540</v>
      </c>
      <c r="G383" s="188">
        <v>45108</v>
      </c>
      <c r="H383" s="190">
        <v>25000</v>
      </c>
      <c r="I383" s="190">
        <v>30000</v>
      </c>
      <c r="J383" s="189" t="s">
        <v>5902</v>
      </c>
      <c r="K383" s="191" t="s">
        <v>5901</v>
      </c>
      <c r="L383" s="191" t="s">
        <v>386</v>
      </c>
    </row>
    <row r="384" spans="1:12" ht="42.75">
      <c r="A384" s="183">
        <v>383</v>
      </c>
      <c r="B384" s="184">
        <v>45525</v>
      </c>
      <c r="C384" s="157" t="s">
        <v>500</v>
      </c>
      <c r="D384" s="157" t="s">
        <v>5119</v>
      </c>
      <c r="E384" s="157" t="s">
        <v>158</v>
      </c>
      <c r="F384" s="184">
        <v>45540</v>
      </c>
      <c r="G384" s="184">
        <v>45108</v>
      </c>
      <c r="H384" s="185">
        <v>25000</v>
      </c>
      <c r="I384" s="185">
        <v>105000</v>
      </c>
      <c r="J384" s="157" t="s">
        <v>5902</v>
      </c>
      <c r="K384" s="186" t="s">
        <v>5901</v>
      </c>
      <c r="L384" s="186" t="s">
        <v>386</v>
      </c>
    </row>
    <row r="385" spans="1:12" ht="63.75">
      <c r="A385" s="187">
        <v>384</v>
      </c>
      <c r="B385" s="188">
        <v>45525</v>
      </c>
      <c r="C385" s="189" t="s">
        <v>4243</v>
      </c>
      <c r="D385" s="189" t="s">
        <v>2999</v>
      </c>
      <c r="E385" s="189" t="s">
        <v>3845</v>
      </c>
      <c r="F385" s="188">
        <v>45540</v>
      </c>
      <c r="G385" s="188">
        <v>45140</v>
      </c>
      <c r="H385" s="190">
        <v>52500</v>
      </c>
      <c r="I385" s="190">
        <v>90000</v>
      </c>
      <c r="J385" s="189" t="s">
        <v>5904</v>
      </c>
      <c r="K385" s="191" t="s">
        <v>5901</v>
      </c>
      <c r="L385" s="191" t="s">
        <v>386</v>
      </c>
    </row>
    <row r="386" spans="1:12" ht="63.75">
      <c r="A386" s="183">
        <v>385</v>
      </c>
      <c r="B386" s="184">
        <v>45525</v>
      </c>
      <c r="C386" s="157" t="s">
        <v>500</v>
      </c>
      <c r="D386" s="157" t="s">
        <v>1333</v>
      </c>
      <c r="E386" s="157" t="s">
        <v>7687</v>
      </c>
      <c r="F386" s="184">
        <v>45540</v>
      </c>
      <c r="G386" s="184">
        <v>45108</v>
      </c>
      <c r="H386" s="185">
        <v>25000</v>
      </c>
      <c r="I386" s="185">
        <v>53000</v>
      </c>
      <c r="J386" s="157" t="s">
        <v>5900</v>
      </c>
      <c r="K386" s="186" t="s">
        <v>5901</v>
      </c>
      <c r="L386" s="186" t="s">
        <v>386</v>
      </c>
    </row>
    <row r="387" spans="1:12" ht="127.5">
      <c r="A387" s="187">
        <v>386</v>
      </c>
      <c r="B387" s="188">
        <v>45559</v>
      </c>
      <c r="C387" s="189" t="s">
        <v>2413</v>
      </c>
      <c r="D387" s="189" t="s">
        <v>76</v>
      </c>
      <c r="E387" s="189" t="s">
        <v>7688</v>
      </c>
      <c r="F387" s="188">
        <v>45573</v>
      </c>
      <c r="G387" s="188">
        <v>45383</v>
      </c>
      <c r="H387" s="190">
        <v>100000</v>
      </c>
      <c r="I387" s="190">
        <v>145000</v>
      </c>
      <c r="J387" s="189" t="s">
        <v>4557</v>
      </c>
      <c r="K387" s="191" t="s">
        <v>5901</v>
      </c>
      <c r="L387" s="191" t="s">
        <v>386</v>
      </c>
    </row>
    <row r="388" spans="1:12" ht="127.5">
      <c r="A388" s="183">
        <v>387</v>
      </c>
      <c r="B388" s="184">
        <v>45525</v>
      </c>
      <c r="C388" s="157" t="s">
        <v>2413</v>
      </c>
      <c r="D388" s="157" t="s">
        <v>5673</v>
      </c>
      <c r="E388" s="157" t="s">
        <v>7689</v>
      </c>
      <c r="F388" s="184">
        <v>45540</v>
      </c>
      <c r="G388" s="184">
        <v>45108</v>
      </c>
      <c r="H388" s="185">
        <v>70000</v>
      </c>
      <c r="I388" s="185">
        <v>72800</v>
      </c>
      <c r="J388" s="157" t="s">
        <v>5902</v>
      </c>
      <c r="K388" s="186" t="s">
        <v>5901</v>
      </c>
      <c r="L388" s="186" t="s">
        <v>386</v>
      </c>
    </row>
    <row r="389" spans="1:12" ht="127.5">
      <c r="A389" s="187">
        <v>388</v>
      </c>
      <c r="B389" s="188">
        <v>45527</v>
      </c>
      <c r="C389" s="189" t="s">
        <v>2413</v>
      </c>
      <c r="D389" s="189" t="s">
        <v>7690</v>
      </c>
      <c r="E389" s="189" t="s">
        <v>7691</v>
      </c>
      <c r="F389" s="188">
        <v>45544</v>
      </c>
      <c r="G389" s="188">
        <v>45120</v>
      </c>
      <c r="H389" s="190">
        <v>90000</v>
      </c>
      <c r="I389" s="190">
        <v>120000</v>
      </c>
      <c r="J389" s="189" t="s">
        <v>4557</v>
      </c>
      <c r="K389" s="191" t="s">
        <v>5901</v>
      </c>
      <c r="L389" s="191" t="s">
        <v>386</v>
      </c>
    </row>
    <row r="390" spans="1:12" ht="147.75">
      <c r="A390" s="183">
        <v>389</v>
      </c>
      <c r="B390" s="184">
        <v>45526</v>
      </c>
      <c r="C390" s="157" t="s">
        <v>2413</v>
      </c>
      <c r="D390" s="157" t="s">
        <v>2420</v>
      </c>
      <c r="E390" s="157" t="s">
        <v>7692</v>
      </c>
      <c r="F390" s="184">
        <v>45541</v>
      </c>
      <c r="G390" s="184">
        <v>44805</v>
      </c>
      <c r="H390" s="185">
        <v>25000</v>
      </c>
      <c r="I390" s="185">
        <v>60000</v>
      </c>
      <c r="J390" s="157" t="s">
        <v>4557</v>
      </c>
      <c r="K390" s="186" t="s">
        <v>5901</v>
      </c>
      <c r="L390" s="186" t="s">
        <v>386</v>
      </c>
    </row>
    <row r="391" spans="1:12" ht="127.5">
      <c r="A391" s="187">
        <v>390</v>
      </c>
      <c r="B391" s="188">
        <v>45525</v>
      </c>
      <c r="C391" s="189" t="s">
        <v>2703</v>
      </c>
      <c r="D391" s="189" t="s">
        <v>1567</v>
      </c>
      <c r="E391" s="189" t="s">
        <v>7693</v>
      </c>
      <c r="F391" s="188">
        <v>45540</v>
      </c>
      <c r="G391" s="188">
        <v>45540</v>
      </c>
      <c r="H391" s="190">
        <v>198000</v>
      </c>
      <c r="I391" s="190">
        <v>198000</v>
      </c>
      <c r="J391" s="189" t="s">
        <v>4557</v>
      </c>
      <c r="K391" s="191" t="s">
        <v>5901</v>
      </c>
      <c r="L391" s="191" t="s">
        <v>386</v>
      </c>
    </row>
    <row r="392" spans="1:12" ht="127.5">
      <c r="A392" s="183">
        <v>391</v>
      </c>
      <c r="B392" s="184">
        <v>45525</v>
      </c>
      <c r="C392" s="157" t="s">
        <v>2413</v>
      </c>
      <c r="D392" s="157" t="s">
        <v>7694</v>
      </c>
      <c r="E392" s="157" t="s">
        <v>7695</v>
      </c>
      <c r="F392" s="184">
        <v>45540</v>
      </c>
      <c r="G392" s="184">
        <v>45199</v>
      </c>
      <c r="H392" s="185">
        <v>100000</v>
      </c>
      <c r="I392" s="185">
        <v>210000</v>
      </c>
      <c r="J392" s="157" t="s">
        <v>5902</v>
      </c>
      <c r="K392" s="186" t="s">
        <v>5901</v>
      </c>
      <c r="L392" s="186" t="s">
        <v>386</v>
      </c>
    </row>
    <row r="393" spans="1:12" ht="42.75">
      <c r="A393" s="187">
        <v>392</v>
      </c>
      <c r="B393" s="188">
        <v>45525</v>
      </c>
      <c r="C393" s="189" t="s">
        <v>4038</v>
      </c>
      <c r="D393" s="189" t="s">
        <v>2718</v>
      </c>
      <c r="E393" s="189" t="s">
        <v>2562</v>
      </c>
      <c r="F393" s="188">
        <v>45540</v>
      </c>
      <c r="G393" s="188">
        <v>45211</v>
      </c>
      <c r="H393" s="190">
        <v>102544.08</v>
      </c>
      <c r="I393" s="190">
        <v>102544.08</v>
      </c>
      <c r="J393" s="189" t="s">
        <v>5902</v>
      </c>
      <c r="K393" s="191" t="s">
        <v>5901</v>
      </c>
      <c r="L393" s="191" t="s">
        <v>386</v>
      </c>
    </row>
    <row r="394" spans="1:12" ht="63.75">
      <c r="A394" s="183">
        <v>393</v>
      </c>
      <c r="B394" s="184">
        <v>45525</v>
      </c>
      <c r="C394" s="157" t="s">
        <v>1276</v>
      </c>
      <c r="D394" s="157" t="s">
        <v>7696</v>
      </c>
      <c r="E394" s="157" t="s">
        <v>1347</v>
      </c>
      <c r="F394" s="184">
        <v>45540</v>
      </c>
      <c r="G394" s="184">
        <v>45230</v>
      </c>
      <c r="H394" s="185">
        <v>25000</v>
      </c>
      <c r="I394" s="185">
        <v>38000</v>
      </c>
      <c r="J394" s="157" t="s">
        <v>5900</v>
      </c>
      <c r="K394" s="186" t="s">
        <v>5901</v>
      </c>
      <c r="L394" s="186" t="s">
        <v>386</v>
      </c>
    </row>
    <row r="395" spans="1:12" ht="84.75">
      <c r="A395" s="187">
        <v>394</v>
      </c>
      <c r="B395" s="188">
        <v>45525</v>
      </c>
      <c r="C395" s="189" t="s">
        <v>1276</v>
      </c>
      <c r="D395" s="189" t="s">
        <v>7697</v>
      </c>
      <c r="E395" s="189" t="s">
        <v>7698</v>
      </c>
      <c r="F395" s="188">
        <v>45541</v>
      </c>
      <c r="G395" s="188">
        <v>45384</v>
      </c>
      <c r="H395" s="190">
        <v>25000</v>
      </c>
      <c r="I395" s="190">
        <v>60000</v>
      </c>
      <c r="J395" s="189" t="s">
        <v>5900</v>
      </c>
      <c r="K395" s="191" t="s">
        <v>5901</v>
      </c>
      <c r="L395" s="191" t="s">
        <v>386</v>
      </c>
    </row>
    <row r="396" spans="1:12" ht="63.75">
      <c r="A396" s="183">
        <v>395</v>
      </c>
      <c r="B396" s="184">
        <v>45525</v>
      </c>
      <c r="C396" s="157" t="s">
        <v>1276</v>
      </c>
      <c r="D396" s="157" t="s">
        <v>7635</v>
      </c>
      <c r="E396" s="157" t="s">
        <v>7636</v>
      </c>
      <c r="F396" s="184">
        <v>45541</v>
      </c>
      <c r="G396" s="184">
        <v>45384</v>
      </c>
      <c r="H396" s="185">
        <v>25000</v>
      </c>
      <c r="I396" s="185">
        <v>30000</v>
      </c>
      <c r="J396" s="157" t="s">
        <v>5900</v>
      </c>
      <c r="K396" s="186" t="s">
        <v>5901</v>
      </c>
      <c r="L396" s="186" t="s">
        <v>386</v>
      </c>
    </row>
    <row r="397" spans="1:12" ht="63.75">
      <c r="A397" s="187">
        <v>396</v>
      </c>
      <c r="B397" s="188">
        <v>45526</v>
      </c>
      <c r="C397" s="189" t="s">
        <v>91</v>
      </c>
      <c r="D397" s="189" t="s">
        <v>7699</v>
      </c>
      <c r="E397" s="189" t="s">
        <v>7700</v>
      </c>
      <c r="F397" s="188">
        <v>45541</v>
      </c>
      <c r="G397" s="188">
        <v>45180</v>
      </c>
      <c r="H397" s="190">
        <v>25000</v>
      </c>
      <c r="I397" s="190">
        <v>60000</v>
      </c>
      <c r="J397" s="189" t="s">
        <v>5900</v>
      </c>
      <c r="K397" s="191" t="s">
        <v>5901</v>
      </c>
      <c r="L397" s="191" t="s">
        <v>386</v>
      </c>
    </row>
    <row r="398" spans="1:12" ht="63.75">
      <c r="A398" s="183">
        <v>397</v>
      </c>
      <c r="B398" s="184">
        <v>45526</v>
      </c>
      <c r="C398" s="157" t="s">
        <v>91</v>
      </c>
      <c r="D398" s="157" t="s">
        <v>1502</v>
      </c>
      <c r="E398" s="157" t="s">
        <v>7701</v>
      </c>
      <c r="F398" s="184">
        <v>45541</v>
      </c>
      <c r="G398" s="184">
        <v>45175</v>
      </c>
      <c r="H398" s="185">
        <v>25000</v>
      </c>
      <c r="I398" s="185">
        <v>50000</v>
      </c>
      <c r="J398" s="157" t="s">
        <v>5904</v>
      </c>
      <c r="K398" s="186" t="s">
        <v>5901</v>
      </c>
      <c r="L398" s="186" t="s">
        <v>386</v>
      </c>
    </row>
    <row r="399" spans="1:12" ht="63.75">
      <c r="A399" s="187">
        <v>398</v>
      </c>
      <c r="B399" s="188">
        <v>45526</v>
      </c>
      <c r="C399" s="189" t="s">
        <v>91</v>
      </c>
      <c r="D399" s="189" t="s">
        <v>7702</v>
      </c>
      <c r="E399" s="189" t="s">
        <v>7701</v>
      </c>
      <c r="F399" s="188">
        <v>45541</v>
      </c>
      <c r="G399" s="188">
        <v>45293</v>
      </c>
      <c r="H399" s="190">
        <v>25000</v>
      </c>
      <c r="I399" s="190">
        <v>100000</v>
      </c>
      <c r="J399" s="189" t="s">
        <v>5904</v>
      </c>
      <c r="K399" s="191" t="s">
        <v>5901</v>
      </c>
      <c r="L399" s="191" t="s">
        <v>386</v>
      </c>
    </row>
    <row r="400" spans="1:12" ht="42.75">
      <c r="A400" s="183">
        <v>399</v>
      </c>
      <c r="B400" s="184">
        <v>45533</v>
      </c>
      <c r="C400" s="157" t="s">
        <v>91</v>
      </c>
      <c r="D400" s="157" t="s">
        <v>3612</v>
      </c>
      <c r="E400" s="157" t="s">
        <v>3613</v>
      </c>
      <c r="F400" s="184">
        <v>45548</v>
      </c>
      <c r="G400" s="184">
        <v>45208</v>
      </c>
      <c r="H400" s="185">
        <v>40000</v>
      </c>
      <c r="I400" s="185">
        <v>100000</v>
      </c>
      <c r="J400" s="157" t="s">
        <v>4557</v>
      </c>
      <c r="K400" s="186" t="s">
        <v>5901</v>
      </c>
      <c r="L400" s="186" t="s">
        <v>386</v>
      </c>
    </row>
    <row r="401" spans="1:12" ht="42.75">
      <c r="A401" s="187">
        <v>400</v>
      </c>
      <c r="B401" s="188">
        <v>45526</v>
      </c>
      <c r="C401" s="189" t="s">
        <v>91</v>
      </c>
      <c r="D401" s="189" t="s">
        <v>3214</v>
      </c>
      <c r="E401" s="189" t="s">
        <v>7703</v>
      </c>
      <c r="F401" s="188">
        <v>45541</v>
      </c>
      <c r="G401" s="188">
        <v>45170</v>
      </c>
      <c r="H401" s="190">
        <v>25000</v>
      </c>
      <c r="I401" s="190">
        <v>40000</v>
      </c>
      <c r="J401" s="189" t="s">
        <v>5935</v>
      </c>
      <c r="K401" s="191" t="s">
        <v>5901</v>
      </c>
      <c r="L401" s="191" t="s">
        <v>386</v>
      </c>
    </row>
    <row r="402" spans="1:12" ht="42.75">
      <c r="A402" s="183">
        <v>401</v>
      </c>
      <c r="B402" s="184">
        <v>45526</v>
      </c>
      <c r="C402" s="157" t="s">
        <v>3453</v>
      </c>
      <c r="D402" s="157" t="s">
        <v>7704</v>
      </c>
      <c r="E402" s="157" t="s">
        <v>7705</v>
      </c>
      <c r="F402" s="184">
        <v>45541</v>
      </c>
      <c r="G402" s="184">
        <v>45540</v>
      </c>
      <c r="H402" s="185">
        <v>25000</v>
      </c>
      <c r="I402" s="185">
        <v>100000</v>
      </c>
      <c r="J402" s="157" t="s">
        <v>4557</v>
      </c>
      <c r="K402" s="186" t="s">
        <v>5901</v>
      </c>
      <c r="L402" s="186" t="s">
        <v>386</v>
      </c>
    </row>
    <row r="403" spans="1:12" ht="42.75">
      <c r="A403" s="187">
        <v>402</v>
      </c>
      <c r="B403" s="188">
        <v>45526</v>
      </c>
      <c r="C403" s="189" t="s">
        <v>3453</v>
      </c>
      <c r="D403" s="189" t="s">
        <v>765</v>
      </c>
      <c r="E403" s="189" t="s">
        <v>120</v>
      </c>
      <c r="F403" s="188">
        <v>45541</v>
      </c>
      <c r="G403" s="188">
        <v>45530</v>
      </c>
      <c r="H403" s="190">
        <v>25000</v>
      </c>
      <c r="I403" s="190">
        <v>160000</v>
      </c>
      <c r="J403" s="189" t="s">
        <v>5910</v>
      </c>
      <c r="K403" s="191" t="s">
        <v>5901</v>
      </c>
      <c r="L403" s="191" t="s">
        <v>386</v>
      </c>
    </row>
    <row r="404" spans="1:12" ht="42.75">
      <c r="A404" s="183">
        <v>403</v>
      </c>
      <c r="B404" s="184">
        <v>45526</v>
      </c>
      <c r="C404" s="157" t="s">
        <v>3453</v>
      </c>
      <c r="D404" s="157" t="s">
        <v>65</v>
      </c>
      <c r="E404" s="157" t="s">
        <v>3830</v>
      </c>
      <c r="F404" s="184">
        <v>45541</v>
      </c>
      <c r="G404" s="184">
        <v>45505</v>
      </c>
      <c r="H404" s="185">
        <v>25000</v>
      </c>
      <c r="I404" s="185">
        <v>700000</v>
      </c>
      <c r="J404" s="157" t="s">
        <v>5910</v>
      </c>
      <c r="K404" s="186" t="s">
        <v>5901</v>
      </c>
      <c r="L404" s="186" t="s">
        <v>386</v>
      </c>
    </row>
    <row r="405" spans="1:12" ht="42.75">
      <c r="A405" s="187">
        <v>404</v>
      </c>
      <c r="B405" s="188">
        <v>45526</v>
      </c>
      <c r="C405" s="189" t="s">
        <v>1890</v>
      </c>
      <c r="D405" s="189" t="s">
        <v>7706</v>
      </c>
      <c r="E405" s="189" t="s">
        <v>7707</v>
      </c>
      <c r="F405" s="188">
        <v>45541</v>
      </c>
      <c r="G405" s="188">
        <v>45544</v>
      </c>
      <c r="H405" s="190">
        <v>50000</v>
      </c>
      <c r="I405" s="190">
        <v>60000</v>
      </c>
      <c r="J405" s="189" t="s">
        <v>5902</v>
      </c>
      <c r="K405" s="191" t="s">
        <v>5901</v>
      </c>
      <c r="L405" s="191" t="s">
        <v>386</v>
      </c>
    </row>
    <row r="406" spans="1:12" ht="63.75">
      <c r="A406" s="183">
        <v>405</v>
      </c>
      <c r="B406" s="184">
        <v>45526</v>
      </c>
      <c r="C406" s="157" t="s">
        <v>3798</v>
      </c>
      <c r="D406" s="157" t="s">
        <v>7708</v>
      </c>
      <c r="E406" s="157" t="s">
        <v>1024</v>
      </c>
      <c r="F406" s="184">
        <v>45544</v>
      </c>
      <c r="G406" s="184">
        <v>45540</v>
      </c>
      <c r="H406" s="185">
        <v>68832</v>
      </c>
      <c r="I406" s="185">
        <v>68832</v>
      </c>
      <c r="J406" s="157" t="s">
        <v>5902</v>
      </c>
      <c r="K406" s="186" t="s">
        <v>5901</v>
      </c>
      <c r="L406" s="186" t="s">
        <v>386</v>
      </c>
    </row>
    <row r="407" spans="1:12" ht="127.5">
      <c r="A407" s="187">
        <v>406</v>
      </c>
      <c r="B407" s="188">
        <v>45527</v>
      </c>
      <c r="C407" s="189" t="s">
        <v>3344</v>
      </c>
      <c r="D407" s="189" t="s">
        <v>2902</v>
      </c>
      <c r="E407" s="189" t="s">
        <v>7709</v>
      </c>
      <c r="F407" s="188">
        <v>45544</v>
      </c>
      <c r="G407" s="188">
        <v>45542</v>
      </c>
      <c r="H407" s="190">
        <v>163008</v>
      </c>
      <c r="I407" s="190">
        <v>163008</v>
      </c>
      <c r="J407" s="189" t="s">
        <v>5921</v>
      </c>
      <c r="K407" s="191" t="s">
        <v>5901</v>
      </c>
      <c r="L407" s="191" t="s">
        <v>386</v>
      </c>
    </row>
    <row r="408" spans="1:12" ht="63.75">
      <c r="A408" s="183">
        <v>407</v>
      </c>
      <c r="B408" s="184">
        <v>45533</v>
      </c>
      <c r="C408" s="157" t="s">
        <v>91</v>
      </c>
      <c r="D408" s="157" t="s">
        <v>2175</v>
      </c>
      <c r="E408" s="157" t="s">
        <v>7710</v>
      </c>
      <c r="F408" s="184">
        <v>45548</v>
      </c>
      <c r="G408" s="184">
        <v>45147</v>
      </c>
      <c r="H408" s="185">
        <v>25000</v>
      </c>
      <c r="I408" s="185">
        <v>50000</v>
      </c>
      <c r="J408" s="157" t="s">
        <v>4557</v>
      </c>
      <c r="K408" s="186" t="s">
        <v>5901</v>
      </c>
      <c r="L408" s="186" t="s">
        <v>386</v>
      </c>
    </row>
    <row r="409" spans="1:12" ht="63.75">
      <c r="A409" s="187">
        <v>408</v>
      </c>
      <c r="B409" s="188">
        <v>45527</v>
      </c>
      <c r="C409" s="189" t="s">
        <v>194</v>
      </c>
      <c r="D409" s="189" t="s">
        <v>7711</v>
      </c>
      <c r="E409" s="189" t="s">
        <v>7712</v>
      </c>
      <c r="F409" s="188">
        <v>45544</v>
      </c>
      <c r="G409" s="188">
        <v>45541</v>
      </c>
      <c r="H409" s="190">
        <v>28000</v>
      </c>
      <c r="I409" s="190">
        <v>30000</v>
      </c>
      <c r="J409" s="189" t="s">
        <v>4557</v>
      </c>
      <c r="K409" s="191" t="s">
        <v>5901</v>
      </c>
      <c r="L409" s="191" t="s">
        <v>386</v>
      </c>
    </row>
    <row r="410" spans="1:12" ht="84.75">
      <c r="A410" s="183">
        <v>409</v>
      </c>
      <c r="B410" s="184">
        <v>45527</v>
      </c>
      <c r="C410" s="157" t="s">
        <v>2703</v>
      </c>
      <c r="D410" s="157" t="s">
        <v>7713</v>
      </c>
      <c r="E410" s="157" t="s">
        <v>7714</v>
      </c>
      <c r="F410" s="184">
        <v>45544</v>
      </c>
      <c r="G410" s="184">
        <v>45544</v>
      </c>
      <c r="H410" s="185">
        <v>111500</v>
      </c>
      <c r="I410" s="185">
        <v>111500</v>
      </c>
      <c r="J410" s="157" t="s">
        <v>4557</v>
      </c>
      <c r="K410" s="186" t="s">
        <v>5901</v>
      </c>
      <c r="L410" s="186" t="s">
        <v>386</v>
      </c>
    </row>
    <row r="411" spans="1:12" ht="63.75">
      <c r="A411" s="187">
        <v>410</v>
      </c>
      <c r="B411" s="188">
        <v>45527</v>
      </c>
      <c r="C411" s="189" t="s">
        <v>2432</v>
      </c>
      <c r="D411" s="189" t="s">
        <v>503</v>
      </c>
      <c r="E411" s="189" t="s">
        <v>7715</v>
      </c>
      <c r="F411" s="188">
        <v>45544</v>
      </c>
      <c r="G411" s="188">
        <v>45536</v>
      </c>
      <c r="H411" s="190">
        <v>48000</v>
      </c>
      <c r="I411" s="190">
        <v>48000</v>
      </c>
      <c r="J411" s="189" t="s">
        <v>5910</v>
      </c>
      <c r="K411" s="191" t="s">
        <v>5901</v>
      </c>
      <c r="L411" s="191" t="s">
        <v>386</v>
      </c>
    </row>
    <row r="412" spans="1:12" ht="42.75">
      <c r="A412" s="183">
        <v>411</v>
      </c>
      <c r="B412" s="184">
        <v>45533</v>
      </c>
      <c r="C412" s="157" t="s">
        <v>688</v>
      </c>
      <c r="D412" s="157" t="s">
        <v>7262</v>
      </c>
      <c r="E412" s="157" t="s">
        <v>7716</v>
      </c>
      <c r="F412" s="184">
        <v>45548</v>
      </c>
      <c r="G412" s="184">
        <v>45530</v>
      </c>
      <c r="H412" s="185">
        <v>620000</v>
      </c>
      <c r="I412" s="185">
        <v>750000</v>
      </c>
      <c r="J412" s="157" t="s">
        <v>5904</v>
      </c>
      <c r="K412" s="186" t="s">
        <v>5901</v>
      </c>
      <c r="L412" s="186" t="s">
        <v>386</v>
      </c>
    </row>
    <row r="413" spans="1:12" ht="84.75">
      <c r="A413" s="187">
        <v>412</v>
      </c>
      <c r="B413" s="188">
        <v>45530</v>
      </c>
      <c r="C413" s="189" t="s">
        <v>1845</v>
      </c>
      <c r="D413" s="189" t="s">
        <v>366</v>
      </c>
      <c r="E413" s="189" t="s">
        <v>3462</v>
      </c>
      <c r="F413" s="188">
        <v>45545</v>
      </c>
      <c r="G413" s="188">
        <v>45216</v>
      </c>
      <c r="H413" s="190">
        <v>30000</v>
      </c>
      <c r="I413" s="190">
        <v>30000</v>
      </c>
      <c r="J413" s="189" t="s">
        <v>5910</v>
      </c>
      <c r="K413" s="191" t="s">
        <v>5901</v>
      </c>
      <c r="L413" s="191" t="s">
        <v>386</v>
      </c>
    </row>
    <row r="414" spans="1:12" ht="84.75">
      <c r="A414" s="183">
        <v>413</v>
      </c>
      <c r="B414" s="184">
        <v>45530</v>
      </c>
      <c r="C414" s="157" t="s">
        <v>1845</v>
      </c>
      <c r="D414" s="157" t="s">
        <v>366</v>
      </c>
      <c r="E414" s="157" t="s">
        <v>3462</v>
      </c>
      <c r="F414" s="184">
        <v>45545</v>
      </c>
      <c r="G414" s="184">
        <v>45545</v>
      </c>
      <c r="H414" s="185">
        <v>25000</v>
      </c>
      <c r="I414" s="185">
        <v>90000</v>
      </c>
      <c r="J414" s="157" t="s">
        <v>5910</v>
      </c>
      <c r="K414" s="186" t="s">
        <v>5901</v>
      </c>
      <c r="L414" s="186" t="s">
        <v>386</v>
      </c>
    </row>
    <row r="415" spans="1:12" ht="84.75">
      <c r="A415" s="187">
        <v>414</v>
      </c>
      <c r="B415" s="188">
        <v>45530</v>
      </c>
      <c r="C415" s="189" t="s">
        <v>1845</v>
      </c>
      <c r="D415" s="189" t="s">
        <v>156</v>
      </c>
      <c r="E415" s="189" t="s">
        <v>157</v>
      </c>
      <c r="F415" s="188">
        <v>45545</v>
      </c>
      <c r="G415" s="188">
        <v>45216</v>
      </c>
      <c r="H415" s="190">
        <v>25000</v>
      </c>
      <c r="I415" s="190">
        <v>40000</v>
      </c>
      <c r="J415" s="189" t="s">
        <v>5900</v>
      </c>
      <c r="K415" s="191" t="s">
        <v>5901</v>
      </c>
      <c r="L415" s="191" t="s">
        <v>386</v>
      </c>
    </row>
    <row r="416" spans="1:12" ht="63.75">
      <c r="A416" s="183">
        <v>415</v>
      </c>
      <c r="B416" s="184">
        <v>45530</v>
      </c>
      <c r="C416" s="157" t="s">
        <v>2432</v>
      </c>
      <c r="D416" s="157" t="s">
        <v>7717</v>
      </c>
      <c r="E416" s="157" t="s">
        <v>7718</v>
      </c>
      <c r="F416" s="184">
        <v>45545</v>
      </c>
      <c r="G416" s="184">
        <v>45536</v>
      </c>
      <c r="H416" s="185">
        <v>99000</v>
      </c>
      <c r="I416" s="185">
        <v>99000</v>
      </c>
      <c r="J416" s="157" t="s">
        <v>4557</v>
      </c>
      <c r="K416" s="186" t="s">
        <v>5901</v>
      </c>
      <c r="L416" s="186" t="s">
        <v>386</v>
      </c>
    </row>
    <row r="417" spans="1:12" ht="42.75">
      <c r="A417" s="187">
        <v>416</v>
      </c>
      <c r="B417" s="188">
        <v>45530</v>
      </c>
      <c r="C417" s="189" t="s">
        <v>2432</v>
      </c>
      <c r="D417" s="189" t="s">
        <v>6945</v>
      </c>
      <c r="E417" s="189" t="s">
        <v>7719</v>
      </c>
      <c r="F417" s="188">
        <v>45545</v>
      </c>
      <c r="G417" s="188">
        <v>45536</v>
      </c>
      <c r="H417" s="190">
        <v>25000</v>
      </c>
      <c r="I417" s="190">
        <v>45000</v>
      </c>
      <c r="J417" s="189" t="s">
        <v>4557</v>
      </c>
      <c r="K417" s="191" t="s">
        <v>5901</v>
      </c>
      <c r="L417" s="191" t="s">
        <v>386</v>
      </c>
    </row>
    <row r="418" spans="1:12" ht="84.75">
      <c r="A418" s="183">
        <v>417</v>
      </c>
      <c r="B418" s="184">
        <v>45530</v>
      </c>
      <c r="C418" s="157" t="s">
        <v>1845</v>
      </c>
      <c r="D418" s="157" t="s">
        <v>7720</v>
      </c>
      <c r="E418" s="157" t="s">
        <v>7721</v>
      </c>
      <c r="F418" s="184">
        <v>45545</v>
      </c>
      <c r="G418" s="184">
        <v>45460</v>
      </c>
      <c r="H418" s="185">
        <v>1000000</v>
      </c>
      <c r="I418" s="185">
        <v>2500000</v>
      </c>
      <c r="J418" s="157" t="s">
        <v>5921</v>
      </c>
      <c r="K418" s="186" t="s">
        <v>5901</v>
      </c>
      <c r="L418" s="186" t="s">
        <v>386</v>
      </c>
    </row>
    <row r="419" spans="1:12" ht="63.75">
      <c r="A419" s="187">
        <v>418</v>
      </c>
      <c r="B419" s="188">
        <v>45531</v>
      </c>
      <c r="C419" s="189" t="s">
        <v>2703</v>
      </c>
      <c r="D419" s="189" t="s">
        <v>2472</v>
      </c>
      <c r="E419" s="189" t="s">
        <v>6137</v>
      </c>
      <c r="F419" s="188">
        <v>45546</v>
      </c>
      <c r="G419" s="188">
        <v>45579</v>
      </c>
      <c r="H419" s="190">
        <v>27000</v>
      </c>
      <c r="I419" s="190">
        <v>27000</v>
      </c>
      <c r="J419" s="189" t="s">
        <v>5902</v>
      </c>
      <c r="K419" s="191" t="s">
        <v>5901</v>
      </c>
      <c r="L419" s="191" t="s">
        <v>386</v>
      </c>
    </row>
    <row r="420" spans="1:12" ht="42.75">
      <c r="A420" s="183">
        <v>419</v>
      </c>
      <c r="B420" s="184">
        <v>45531</v>
      </c>
      <c r="C420" s="157" t="s">
        <v>3453</v>
      </c>
      <c r="D420" s="157" t="s">
        <v>5141</v>
      </c>
      <c r="E420" s="157" t="s">
        <v>120</v>
      </c>
      <c r="F420" s="184">
        <v>45546</v>
      </c>
      <c r="G420" s="184">
        <v>45520</v>
      </c>
      <c r="H420" s="185">
        <v>25000</v>
      </c>
      <c r="I420" s="185">
        <v>160000</v>
      </c>
      <c r="J420" s="157" t="s">
        <v>5910</v>
      </c>
      <c r="K420" s="186" t="s">
        <v>5901</v>
      </c>
      <c r="L420" s="186" t="s">
        <v>386</v>
      </c>
    </row>
    <row r="421" spans="1:12" ht="42.75">
      <c r="A421" s="187">
        <v>420</v>
      </c>
      <c r="B421" s="188">
        <v>45531</v>
      </c>
      <c r="C421" s="189" t="s">
        <v>4268</v>
      </c>
      <c r="D421" s="189" t="s">
        <v>225</v>
      </c>
      <c r="E421" s="189" t="s">
        <v>5951</v>
      </c>
      <c r="F421" s="188">
        <v>45546</v>
      </c>
      <c r="G421" s="188">
        <v>45531</v>
      </c>
      <c r="H421" s="190">
        <v>110000</v>
      </c>
      <c r="I421" s="190">
        <v>150000</v>
      </c>
      <c r="J421" s="189" t="s">
        <v>4557</v>
      </c>
      <c r="K421" s="191" t="s">
        <v>5901</v>
      </c>
      <c r="L421" s="191" t="s">
        <v>386</v>
      </c>
    </row>
    <row r="422" spans="1:12" ht="42.75">
      <c r="A422" s="183">
        <v>421</v>
      </c>
      <c r="B422" s="184">
        <v>45531</v>
      </c>
      <c r="C422" s="157" t="s">
        <v>4268</v>
      </c>
      <c r="D422" s="157" t="s">
        <v>248</v>
      </c>
      <c r="E422" s="157" t="s">
        <v>7722</v>
      </c>
      <c r="F422" s="184">
        <v>45546</v>
      </c>
      <c r="G422" s="184">
        <v>45538</v>
      </c>
      <c r="H422" s="185">
        <v>25000</v>
      </c>
      <c r="I422" s="185">
        <v>50000</v>
      </c>
      <c r="J422" s="157" t="s">
        <v>4557</v>
      </c>
      <c r="K422" s="186" t="s">
        <v>5901</v>
      </c>
      <c r="L422" s="186" t="s">
        <v>386</v>
      </c>
    </row>
    <row r="423" spans="1:12" ht="42.75">
      <c r="A423" s="187">
        <v>422</v>
      </c>
      <c r="B423" s="188">
        <v>45531</v>
      </c>
      <c r="C423" s="189" t="s">
        <v>3798</v>
      </c>
      <c r="D423" s="189" t="s">
        <v>4344</v>
      </c>
      <c r="E423" s="189" t="s">
        <v>7723</v>
      </c>
      <c r="F423" s="188">
        <v>45546</v>
      </c>
      <c r="G423" s="188">
        <v>45545</v>
      </c>
      <c r="H423" s="190">
        <v>73783</v>
      </c>
      <c r="I423" s="190">
        <v>73783</v>
      </c>
      <c r="J423" s="189" t="s">
        <v>5902</v>
      </c>
      <c r="K423" s="191" t="s">
        <v>5901</v>
      </c>
      <c r="L423" s="191" t="s">
        <v>386</v>
      </c>
    </row>
    <row r="424" spans="1:12" ht="63.75">
      <c r="A424" s="183">
        <v>423</v>
      </c>
      <c r="B424" s="184">
        <v>45531</v>
      </c>
      <c r="C424" s="157" t="s">
        <v>3453</v>
      </c>
      <c r="D424" s="157" t="s">
        <v>2420</v>
      </c>
      <c r="E424" s="157" t="s">
        <v>120</v>
      </c>
      <c r="F424" s="184">
        <v>45546</v>
      </c>
      <c r="G424" s="184">
        <v>45520</v>
      </c>
      <c r="H424" s="185">
        <v>25000</v>
      </c>
      <c r="I424" s="185">
        <v>250000</v>
      </c>
      <c r="J424" s="157" t="s">
        <v>5910</v>
      </c>
      <c r="K424" s="186" t="s">
        <v>5901</v>
      </c>
      <c r="L424" s="186" t="s">
        <v>386</v>
      </c>
    </row>
    <row r="425" spans="1:12" ht="42.75">
      <c r="A425" s="187">
        <v>424</v>
      </c>
      <c r="B425" s="188">
        <v>45531</v>
      </c>
      <c r="C425" s="189" t="s">
        <v>576</v>
      </c>
      <c r="D425" s="189" t="s">
        <v>7593</v>
      </c>
      <c r="E425" s="189" t="s">
        <v>180</v>
      </c>
      <c r="F425" s="188">
        <v>45546</v>
      </c>
      <c r="G425" s="188">
        <v>45474</v>
      </c>
      <c r="H425" s="190">
        <v>80000</v>
      </c>
      <c r="I425" s="190">
        <v>125000</v>
      </c>
      <c r="J425" s="189" t="s">
        <v>5935</v>
      </c>
      <c r="K425" s="191" t="s">
        <v>5901</v>
      </c>
      <c r="L425" s="191" t="s">
        <v>386</v>
      </c>
    </row>
    <row r="426" spans="1:12" ht="42.75">
      <c r="A426" s="183">
        <v>425</v>
      </c>
      <c r="B426" s="184">
        <v>45531</v>
      </c>
      <c r="C426" s="157" t="s">
        <v>3453</v>
      </c>
      <c r="D426" s="157" t="s">
        <v>35</v>
      </c>
      <c r="E426" s="157" t="s">
        <v>5155</v>
      </c>
      <c r="F426" s="184">
        <v>45546</v>
      </c>
      <c r="G426" s="184">
        <v>45485</v>
      </c>
      <c r="H426" s="185">
        <v>100000</v>
      </c>
      <c r="I426" s="185">
        <v>280000</v>
      </c>
      <c r="J426" s="157" t="s">
        <v>5902</v>
      </c>
      <c r="K426" s="186" t="s">
        <v>5901</v>
      </c>
      <c r="L426" s="186" t="s">
        <v>386</v>
      </c>
    </row>
    <row r="427" spans="1:12" ht="105.75">
      <c r="A427" s="187">
        <v>426</v>
      </c>
      <c r="B427" s="188">
        <v>45531</v>
      </c>
      <c r="C427" s="189" t="s">
        <v>3694</v>
      </c>
      <c r="D427" s="189" t="s">
        <v>339</v>
      </c>
      <c r="E427" s="189" t="s">
        <v>7628</v>
      </c>
      <c r="F427" s="188">
        <v>45546</v>
      </c>
      <c r="G427" s="188">
        <v>45527</v>
      </c>
      <c r="H427" s="190">
        <v>25000</v>
      </c>
      <c r="I427" s="190">
        <v>90000</v>
      </c>
      <c r="J427" s="189" t="s">
        <v>5900</v>
      </c>
      <c r="K427" s="191" t="s">
        <v>5901</v>
      </c>
      <c r="L427" s="191" t="s">
        <v>386</v>
      </c>
    </row>
    <row r="428" spans="1:12" ht="105.75">
      <c r="A428" s="183">
        <v>427</v>
      </c>
      <c r="B428" s="184">
        <v>45531</v>
      </c>
      <c r="C428" s="157" t="s">
        <v>3694</v>
      </c>
      <c r="D428" s="157" t="s">
        <v>1448</v>
      </c>
      <c r="E428" s="157" t="s">
        <v>7724</v>
      </c>
      <c r="F428" s="184">
        <v>45546</v>
      </c>
      <c r="G428" s="184">
        <v>45530</v>
      </c>
      <c r="H428" s="185">
        <v>678400</v>
      </c>
      <c r="I428" s="185">
        <v>100000</v>
      </c>
      <c r="J428" s="157" t="s">
        <v>4557</v>
      </c>
      <c r="K428" s="186" t="s">
        <v>5901</v>
      </c>
      <c r="L428" s="186" t="s">
        <v>386</v>
      </c>
    </row>
    <row r="429" spans="1:12" ht="63.75">
      <c r="A429" s="187">
        <v>428</v>
      </c>
      <c r="B429" s="188">
        <v>45531</v>
      </c>
      <c r="C429" s="189" t="s">
        <v>2394</v>
      </c>
      <c r="D429" s="189" t="s">
        <v>6862</v>
      </c>
      <c r="E429" s="189" t="s">
        <v>255</v>
      </c>
      <c r="F429" s="188">
        <v>45547</v>
      </c>
      <c r="G429" s="188">
        <v>45178</v>
      </c>
      <c r="H429" s="190">
        <v>38853.160000000003</v>
      </c>
      <c r="I429" s="190">
        <v>38853.160000000003</v>
      </c>
      <c r="J429" s="189" t="s">
        <v>5910</v>
      </c>
      <c r="K429" s="191" t="s">
        <v>5901</v>
      </c>
      <c r="L429" s="191" t="s">
        <v>386</v>
      </c>
    </row>
    <row r="430" spans="1:12" ht="63.75">
      <c r="A430" s="183">
        <v>429</v>
      </c>
      <c r="B430" s="184">
        <v>45531</v>
      </c>
      <c r="C430" s="157" t="s">
        <v>2394</v>
      </c>
      <c r="D430" s="157" t="s">
        <v>7725</v>
      </c>
      <c r="E430" s="157" t="s">
        <v>3845</v>
      </c>
      <c r="F430" s="184">
        <v>45547</v>
      </c>
      <c r="G430" s="184">
        <v>45139</v>
      </c>
      <c r="H430" s="185">
        <v>227438.72</v>
      </c>
      <c r="I430" s="185">
        <v>227438.72</v>
      </c>
      <c r="J430" s="157" t="s">
        <v>5910</v>
      </c>
      <c r="K430" s="186" t="s">
        <v>5901</v>
      </c>
      <c r="L430" s="186" t="s">
        <v>386</v>
      </c>
    </row>
    <row r="431" spans="1:12" ht="63.75">
      <c r="A431" s="187">
        <v>430</v>
      </c>
      <c r="B431" s="188">
        <v>45531</v>
      </c>
      <c r="C431" s="189" t="s">
        <v>2394</v>
      </c>
      <c r="D431" s="189" t="s">
        <v>6846</v>
      </c>
      <c r="E431" s="189" t="s">
        <v>347</v>
      </c>
      <c r="F431" s="188">
        <v>45547</v>
      </c>
      <c r="G431" s="188">
        <v>45108</v>
      </c>
      <c r="H431" s="190">
        <v>50506.51</v>
      </c>
      <c r="I431" s="190">
        <v>50506.51</v>
      </c>
      <c r="J431" s="189" t="s">
        <v>5910</v>
      </c>
      <c r="K431" s="191" t="s">
        <v>5901</v>
      </c>
      <c r="L431" s="191" t="s">
        <v>386</v>
      </c>
    </row>
    <row r="432" spans="1:12" ht="63.75">
      <c r="A432" s="183">
        <v>431</v>
      </c>
      <c r="B432" s="184">
        <v>45531</v>
      </c>
      <c r="C432" s="157" t="s">
        <v>2394</v>
      </c>
      <c r="D432" s="157" t="s">
        <v>76</v>
      </c>
      <c r="E432" s="157" t="s">
        <v>6847</v>
      </c>
      <c r="F432" s="184">
        <v>45547</v>
      </c>
      <c r="G432" s="184">
        <v>45108</v>
      </c>
      <c r="H432" s="185">
        <v>229180</v>
      </c>
      <c r="I432" s="185">
        <v>229180</v>
      </c>
      <c r="J432" s="157" t="s">
        <v>5910</v>
      </c>
      <c r="K432" s="186" t="s">
        <v>5901</v>
      </c>
      <c r="L432" s="186" t="s">
        <v>386</v>
      </c>
    </row>
    <row r="433" spans="1:12" ht="63.75">
      <c r="A433" s="187">
        <v>432</v>
      </c>
      <c r="B433" s="188">
        <v>45535</v>
      </c>
      <c r="C433" s="189" t="s">
        <v>2394</v>
      </c>
      <c r="D433" s="189" t="s">
        <v>7726</v>
      </c>
      <c r="E433" s="189" t="s">
        <v>7727</v>
      </c>
      <c r="F433" s="188">
        <v>45551</v>
      </c>
      <c r="G433" s="188">
        <v>45260</v>
      </c>
      <c r="H433" s="190">
        <v>66166.7</v>
      </c>
      <c r="I433" s="190">
        <v>66166.7</v>
      </c>
      <c r="J433" s="189" t="s">
        <v>4557</v>
      </c>
      <c r="K433" s="191" t="s">
        <v>5901</v>
      </c>
      <c r="L433" s="191" t="s">
        <v>386</v>
      </c>
    </row>
    <row r="434" spans="1:12" ht="63.75">
      <c r="A434" s="183">
        <v>433</v>
      </c>
      <c r="B434" s="184">
        <v>45531</v>
      </c>
      <c r="C434" s="157" t="s">
        <v>2394</v>
      </c>
      <c r="D434" s="157" t="s">
        <v>225</v>
      </c>
      <c r="E434" s="157" t="s">
        <v>3539</v>
      </c>
      <c r="F434" s="184">
        <v>45547</v>
      </c>
      <c r="G434" s="184">
        <v>45139</v>
      </c>
      <c r="H434" s="185">
        <v>46473.75</v>
      </c>
      <c r="I434" s="185">
        <v>46473.75</v>
      </c>
      <c r="J434" s="157" t="s">
        <v>5910</v>
      </c>
      <c r="K434" s="186" t="s">
        <v>5901</v>
      </c>
      <c r="L434" s="186" t="s">
        <v>386</v>
      </c>
    </row>
    <row r="435" spans="1:12" ht="63.75">
      <c r="A435" s="187">
        <v>434</v>
      </c>
      <c r="B435" s="188">
        <v>45531</v>
      </c>
      <c r="C435" s="189" t="s">
        <v>2394</v>
      </c>
      <c r="D435" s="189" t="s">
        <v>5855</v>
      </c>
      <c r="E435" s="189" t="s">
        <v>6848</v>
      </c>
      <c r="F435" s="188">
        <v>45547</v>
      </c>
      <c r="G435" s="188">
        <v>45134</v>
      </c>
      <c r="H435" s="190">
        <v>107087.78</v>
      </c>
      <c r="I435" s="190">
        <v>107087.78</v>
      </c>
      <c r="J435" s="189" t="s">
        <v>5910</v>
      </c>
      <c r="K435" s="191" t="s">
        <v>5901</v>
      </c>
      <c r="L435" s="191" t="s">
        <v>386</v>
      </c>
    </row>
    <row r="436" spans="1:12" ht="42.75">
      <c r="A436" s="183">
        <v>435</v>
      </c>
      <c r="B436" s="184">
        <v>45532</v>
      </c>
      <c r="C436" s="157" t="s">
        <v>1890</v>
      </c>
      <c r="D436" s="157" t="s">
        <v>1333</v>
      </c>
      <c r="E436" s="157" t="s">
        <v>7728</v>
      </c>
      <c r="F436" s="184">
        <v>45547</v>
      </c>
      <c r="G436" s="184">
        <v>45548</v>
      </c>
      <c r="H436" s="185">
        <v>112775</v>
      </c>
      <c r="I436" s="185">
        <v>112775</v>
      </c>
      <c r="J436" s="157" t="s">
        <v>5902</v>
      </c>
      <c r="K436" s="186" t="s">
        <v>5901</v>
      </c>
      <c r="L436" s="186" t="s">
        <v>386</v>
      </c>
    </row>
    <row r="437" spans="1:12" ht="84.75">
      <c r="A437" s="187">
        <v>436</v>
      </c>
      <c r="B437" s="188">
        <v>45532</v>
      </c>
      <c r="C437" s="189" t="s">
        <v>12</v>
      </c>
      <c r="D437" s="189" t="s">
        <v>2152</v>
      </c>
      <c r="E437" s="189" t="s">
        <v>7729</v>
      </c>
      <c r="F437" s="188">
        <v>45547</v>
      </c>
      <c r="G437" s="188">
        <v>45546</v>
      </c>
      <c r="H437" s="190">
        <v>25000</v>
      </c>
      <c r="I437" s="190">
        <v>30000</v>
      </c>
      <c r="J437" s="189" t="s">
        <v>5902</v>
      </c>
      <c r="K437" s="191" t="s">
        <v>5901</v>
      </c>
      <c r="L437" s="191" t="s">
        <v>386</v>
      </c>
    </row>
    <row r="438" spans="1:12" ht="63.75">
      <c r="A438" s="183">
        <v>437</v>
      </c>
      <c r="B438" s="184">
        <v>45532</v>
      </c>
      <c r="C438" s="157" t="s">
        <v>2394</v>
      </c>
      <c r="D438" s="157" t="s">
        <v>5999</v>
      </c>
      <c r="E438" s="157" t="s">
        <v>6849</v>
      </c>
      <c r="F438" s="184">
        <v>45548</v>
      </c>
      <c r="G438" s="184">
        <v>45139</v>
      </c>
      <c r="H438" s="185">
        <v>196326.39999999999</v>
      </c>
      <c r="I438" s="185">
        <v>196326.39999999999</v>
      </c>
      <c r="J438" s="157" t="s">
        <v>5910</v>
      </c>
      <c r="K438" s="186" t="s">
        <v>5901</v>
      </c>
      <c r="L438" s="186" t="s">
        <v>386</v>
      </c>
    </row>
    <row r="439" spans="1:12" ht="63.75">
      <c r="A439" s="187">
        <v>438</v>
      </c>
      <c r="B439" s="188">
        <v>45532</v>
      </c>
      <c r="C439" s="189" t="s">
        <v>2394</v>
      </c>
      <c r="D439" s="189" t="s">
        <v>5045</v>
      </c>
      <c r="E439" s="189" t="s">
        <v>4768</v>
      </c>
      <c r="F439" s="188">
        <v>45548</v>
      </c>
      <c r="G439" s="188">
        <v>45137</v>
      </c>
      <c r="H439" s="190">
        <v>31899.18</v>
      </c>
      <c r="I439" s="190">
        <v>31899.18</v>
      </c>
      <c r="J439" s="189" t="s">
        <v>5910</v>
      </c>
      <c r="K439" s="191" t="s">
        <v>5901</v>
      </c>
      <c r="L439" s="191" t="s">
        <v>386</v>
      </c>
    </row>
    <row r="440" spans="1:12" ht="105.75">
      <c r="A440" s="183">
        <v>439</v>
      </c>
      <c r="B440" s="184">
        <v>45533</v>
      </c>
      <c r="C440" s="157" t="s">
        <v>3453</v>
      </c>
      <c r="D440" s="157" t="s">
        <v>6983</v>
      </c>
      <c r="E440" s="157" t="s">
        <v>7730</v>
      </c>
      <c r="F440" s="184">
        <v>45548</v>
      </c>
      <c r="G440" s="184">
        <v>45541</v>
      </c>
      <c r="H440" s="185">
        <v>25000</v>
      </c>
      <c r="I440" s="185">
        <v>53000</v>
      </c>
      <c r="J440" s="157" t="s">
        <v>5910</v>
      </c>
      <c r="K440" s="186" t="s">
        <v>5901</v>
      </c>
      <c r="L440" s="186" t="s">
        <v>386</v>
      </c>
    </row>
    <row r="441" spans="1:12" ht="84.75">
      <c r="A441" s="187">
        <v>440</v>
      </c>
      <c r="B441" s="188">
        <v>45533</v>
      </c>
      <c r="C441" s="189" t="s">
        <v>1665</v>
      </c>
      <c r="D441" s="189" t="s">
        <v>7731</v>
      </c>
      <c r="E441" s="189" t="s">
        <v>7576</v>
      </c>
      <c r="F441" s="188">
        <v>45548</v>
      </c>
      <c r="G441" s="188">
        <v>45547</v>
      </c>
      <c r="H441" s="190">
        <v>25000</v>
      </c>
      <c r="I441" s="190">
        <v>35000</v>
      </c>
      <c r="J441" s="189" t="s">
        <v>4557</v>
      </c>
      <c r="K441" s="191" t="s">
        <v>5901</v>
      </c>
      <c r="L441" s="191" t="s">
        <v>386</v>
      </c>
    </row>
    <row r="442" spans="1:12" ht="63.75">
      <c r="A442" s="183">
        <v>441</v>
      </c>
      <c r="B442" s="184">
        <v>45534</v>
      </c>
      <c r="C442" s="157" t="s">
        <v>1890</v>
      </c>
      <c r="D442" s="157" t="s">
        <v>123</v>
      </c>
      <c r="E442" s="157" t="s">
        <v>7732</v>
      </c>
      <c r="F442" s="184">
        <v>45551</v>
      </c>
      <c r="G442" s="184">
        <v>45566</v>
      </c>
      <c r="H442" s="185">
        <v>9052326.1199999992</v>
      </c>
      <c r="I442" s="185">
        <v>9052326.1199999992</v>
      </c>
      <c r="J442" s="157" t="s">
        <v>5921</v>
      </c>
      <c r="K442" s="186" t="s">
        <v>5901</v>
      </c>
      <c r="L442" s="186" t="s">
        <v>386</v>
      </c>
    </row>
    <row r="443" spans="1:12" ht="63.75">
      <c r="A443" s="187">
        <v>442</v>
      </c>
      <c r="B443" s="188">
        <v>45534</v>
      </c>
      <c r="C443" s="189" t="s">
        <v>1890</v>
      </c>
      <c r="D443" s="189" t="s">
        <v>31</v>
      </c>
      <c r="E443" s="189" t="s">
        <v>7733</v>
      </c>
      <c r="F443" s="188">
        <v>45551</v>
      </c>
      <c r="G443" s="188">
        <v>45552</v>
      </c>
      <c r="H443" s="190">
        <v>130000</v>
      </c>
      <c r="I443" s="190">
        <v>130000</v>
      </c>
      <c r="J443" s="189" t="s">
        <v>5902</v>
      </c>
      <c r="K443" s="191" t="s">
        <v>5901</v>
      </c>
      <c r="L443" s="191" t="s">
        <v>386</v>
      </c>
    </row>
    <row r="444" spans="1:12" ht="84.75">
      <c r="A444" s="183">
        <v>443</v>
      </c>
      <c r="B444" s="184">
        <v>45534</v>
      </c>
      <c r="C444" s="157" t="s">
        <v>1890</v>
      </c>
      <c r="D444" s="157" t="s">
        <v>5682</v>
      </c>
      <c r="E444" s="157" t="s">
        <v>7734</v>
      </c>
      <c r="F444" s="184">
        <v>45551</v>
      </c>
      <c r="G444" s="184">
        <v>45552</v>
      </c>
      <c r="H444" s="185">
        <v>25000</v>
      </c>
      <c r="I444" s="185">
        <v>25000</v>
      </c>
      <c r="J444" s="157" t="s">
        <v>5902</v>
      </c>
      <c r="K444" s="186" t="s">
        <v>5901</v>
      </c>
      <c r="L444" s="186" t="s">
        <v>386</v>
      </c>
    </row>
    <row r="445" spans="1:12" ht="63.75">
      <c r="A445" s="187">
        <v>444</v>
      </c>
      <c r="B445" s="188">
        <v>45534</v>
      </c>
      <c r="C445" s="189" t="s">
        <v>741</v>
      </c>
      <c r="D445" s="189" t="s">
        <v>806</v>
      </c>
      <c r="E445" s="189" t="s">
        <v>7735</v>
      </c>
      <c r="F445" s="188">
        <v>45551</v>
      </c>
      <c r="G445" s="188">
        <v>45533</v>
      </c>
      <c r="H445" s="190">
        <v>25000</v>
      </c>
      <c r="I445" s="190">
        <v>100000</v>
      </c>
      <c r="J445" s="189" t="s">
        <v>4557</v>
      </c>
      <c r="K445" s="191" t="s">
        <v>5901</v>
      </c>
      <c r="L445" s="191" t="s">
        <v>386</v>
      </c>
    </row>
    <row r="446" spans="1:12" ht="63.75">
      <c r="A446" s="183">
        <v>445</v>
      </c>
      <c r="B446" s="184">
        <v>45534</v>
      </c>
      <c r="C446" s="157" t="s">
        <v>2394</v>
      </c>
      <c r="D446" s="157" t="s">
        <v>139</v>
      </c>
      <c r="E446" s="157" t="s">
        <v>7736</v>
      </c>
      <c r="F446" s="184">
        <v>45551</v>
      </c>
      <c r="G446" s="184">
        <v>45139</v>
      </c>
      <c r="H446" s="185">
        <v>25712.36</v>
      </c>
      <c r="I446" s="185">
        <v>25712.36</v>
      </c>
      <c r="J446" s="157" t="s">
        <v>5900</v>
      </c>
      <c r="K446" s="186" t="s">
        <v>5901</v>
      </c>
      <c r="L446" s="186" t="s">
        <v>386</v>
      </c>
    </row>
    <row r="447" spans="1:12" ht="63.75">
      <c r="A447" s="187">
        <v>446</v>
      </c>
      <c r="B447" s="188">
        <v>45534</v>
      </c>
      <c r="C447" s="189" t="s">
        <v>2394</v>
      </c>
      <c r="D447" s="189" t="s">
        <v>814</v>
      </c>
      <c r="E447" s="189" t="s">
        <v>6894</v>
      </c>
      <c r="F447" s="188">
        <v>45551</v>
      </c>
      <c r="G447" s="188">
        <v>45108</v>
      </c>
      <c r="H447" s="190">
        <v>48958.25</v>
      </c>
      <c r="I447" s="190">
        <v>48958.25</v>
      </c>
      <c r="J447" s="189" t="s">
        <v>5900</v>
      </c>
      <c r="K447" s="191" t="s">
        <v>5901</v>
      </c>
      <c r="L447" s="191" t="s">
        <v>386</v>
      </c>
    </row>
    <row r="448" spans="1:12" ht="63.75">
      <c r="A448" s="183">
        <v>447</v>
      </c>
      <c r="B448" s="184">
        <v>45537</v>
      </c>
      <c r="C448" s="157" t="s">
        <v>2394</v>
      </c>
      <c r="D448" s="157" t="s">
        <v>7737</v>
      </c>
      <c r="E448" s="157" t="s">
        <v>7738</v>
      </c>
      <c r="F448" s="184">
        <v>45552</v>
      </c>
      <c r="G448" s="184">
        <v>45138</v>
      </c>
      <c r="H448" s="185">
        <v>40657</v>
      </c>
      <c r="I448" s="185">
        <v>40657</v>
      </c>
      <c r="J448" s="157" t="s">
        <v>5909</v>
      </c>
      <c r="K448" s="186" t="s">
        <v>5901</v>
      </c>
      <c r="L448" s="186" t="s">
        <v>386</v>
      </c>
    </row>
    <row r="449" spans="1:12" ht="63.75">
      <c r="A449" s="187">
        <v>448</v>
      </c>
      <c r="B449" s="188">
        <v>45535</v>
      </c>
      <c r="C449" s="189" t="s">
        <v>2394</v>
      </c>
      <c r="D449" s="189" t="s">
        <v>35</v>
      </c>
      <c r="E449" s="189" t="s">
        <v>159</v>
      </c>
      <c r="F449" s="188">
        <v>45551</v>
      </c>
      <c r="G449" s="188">
        <v>45138</v>
      </c>
      <c r="H449" s="190">
        <v>90736.46</v>
      </c>
      <c r="I449" s="190">
        <v>90736.46</v>
      </c>
      <c r="J449" s="189" t="s">
        <v>5902</v>
      </c>
      <c r="K449" s="191" t="s">
        <v>5901</v>
      </c>
      <c r="L449" s="191" t="s">
        <v>386</v>
      </c>
    </row>
    <row r="450" spans="1:12" ht="63.75">
      <c r="A450" s="183">
        <v>449</v>
      </c>
      <c r="B450" s="184">
        <v>45539</v>
      </c>
      <c r="C450" s="157" t="s">
        <v>3933</v>
      </c>
      <c r="D450" s="157" t="s">
        <v>1170</v>
      </c>
      <c r="E450" s="157" t="s">
        <v>7739</v>
      </c>
      <c r="F450" s="184">
        <v>45553</v>
      </c>
      <c r="G450" s="184">
        <v>45537</v>
      </c>
      <c r="H450" s="185">
        <v>100000</v>
      </c>
      <c r="I450" s="185">
        <v>400000</v>
      </c>
      <c r="J450" s="157" t="s">
        <v>5904</v>
      </c>
      <c r="K450" s="186" t="s">
        <v>5901</v>
      </c>
      <c r="L450" s="186" t="s">
        <v>386</v>
      </c>
    </row>
    <row r="451" spans="1:12" ht="84.75">
      <c r="A451" s="187">
        <v>450</v>
      </c>
      <c r="B451" s="188">
        <v>45536</v>
      </c>
      <c r="C451" s="189" t="s">
        <v>243</v>
      </c>
      <c r="D451" s="189" t="s">
        <v>7740</v>
      </c>
      <c r="E451" s="189" t="s">
        <v>5135</v>
      </c>
      <c r="F451" s="188">
        <v>45551</v>
      </c>
      <c r="G451" s="188">
        <v>45532</v>
      </c>
      <c r="H451" s="190">
        <v>85000</v>
      </c>
      <c r="I451" s="190">
        <v>95000</v>
      </c>
      <c r="J451" s="189" t="s">
        <v>5904</v>
      </c>
      <c r="K451" s="191" t="s">
        <v>5901</v>
      </c>
      <c r="L451" s="191" t="s">
        <v>386</v>
      </c>
    </row>
    <row r="452" spans="1:12" ht="105.75">
      <c r="A452" s="183">
        <v>451</v>
      </c>
      <c r="B452" s="184">
        <v>45538</v>
      </c>
      <c r="C452" s="157" t="s">
        <v>4306</v>
      </c>
      <c r="D452" s="157" t="s">
        <v>6688</v>
      </c>
      <c r="E452" s="157" t="s">
        <v>6689</v>
      </c>
      <c r="F452" s="184">
        <v>45552</v>
      </c>
      <c r="G452" s="184">
        <v>45523</v>
      </c>
      <c r="H452" s="185">
        <v>25000</v>
      </c>
      <c r="I452" s="185">
        <v>46400</v>
      </c>
      <c r="J452" s="157" t="s">
        <v>5910</v>
      </c>
      <c r="K452" s="186" t="s">
        <v>5901</v>
      </c>
      <c r="L452" s="186" t="s">
        <v>386</v>
      </c>
    </row>
    <row r="453" spans="1:12" ht="63.75">
      <c r="A453" s="187">
        <v>452</v>
      </c>
      <c r="B453" s="188">
        <v>45538</v>
      </c>
      <c r="C453" s="189" t="s">
        <v>3258</v>
      </c>
      <c r="D453" s="189" t="s">
        <v>3292</v>
      </c>
      <c r="E453" s="189" t="s">
        <v>7741</v>
      </c>
      <c r="F453" s="188">
        <v>45552</v>
      </c>
      <c r="G453" s="188">
        <v>44826</v>
      </c>
      <c r="H453" s="190">
        <v>211000</v>
      </c>
      <c r="I453" s="190">
        <v>325000</v>
      </c>
      <c r="J453" s="189" t="s">
        <v>5910</v>
      </c>
      <c r="K453" s="191" t="s">
        <v>5901</v>
      </c>
      <c r="L453" s="191" t="s">
        <v>386</v>
      </c>
    </row>
    <row r="454" spans="1:12" ht="105.75">
      <c r="A454" s="183">
        <v>453</v>
      </c>
      <c r="B454" s="184">
        <v>45538</v>
      </c>
      <c r="C454" s="157" t="s">
        <v>4306</v>
      </c>
      <c r="D454" s="157" t="s">
        <v>985</v>
      </c>
      <c r="E454" s="157" t="s">
        <v>7742</v>
      </c>
      <c r="F454" s="184">
        <v>45552</v>
      </c>
      <c r="G454" s="184">
        <v>45474</v>
      </c>
      <c r="H454" s="185">
        <v>100000</v>
      </c>
      <c r="I454" s="185">
        <v>100000</v>
      </c>
      <c r="J454" s="157" t="s">
        <v>5910</v>
      </c>
      <c r="K454" s="186" t="s">
        <v>5901</v>
      </c>
      <c r="L454" s="186" t="s">
        <v>386</v>
      </c>
    </row>
    <row r="455" spans="1:12" ht="42.75">
      <c r="A455" s="187">
        <v>454</v>
      </c>
      <c r="B455" s="188">
        <v>45539</v>
      </c>
      <c r="C455" s="189" t="s">
        <v>3453</v>
      </c>
      <c r="D455" s="189" t="s">
        <v>123</v>
      </c>
      <c r="E455" s="189" t="s">
        <v>124</v>
      </c>
      <c r="F455" s="188">
        <v>45553</v>
      </c>
      <c r="G455" s="188">
        <v>45518</v>
      </c>
      <c r="H455" s="190">
        <v>100000</v>
      </c>
      <c r="I455" s="190">
        <v>17000000</v>
      </c>
      <c r="J455" s="189" t="s">
        <v>5910</v>
      </c>
      <c r="K455" s="191" t="s">
        <v>5901</v>
      </c>
      <c r="L455" s="191" t="s">
        <v>386</v>
      </c>
    </row>
    <row r="456" spans="1:12" ht="63.75">
      <c r="A456" s="183">
        <v>455</v>
      </c>
      <c r="B456" s="184">
        <v>45539</v>
      </c>
      <c r="C456" s="157" t="s">
        <v>79</v>
      </c>
      <c r="D456" s="157" t="s">
        <v>6701</v>
      </c>
      <c r="E456" s="157" t="s">
        <v>7743</v>
      </c>
      <c r="F456" s="184">
        <v>45553</v>
      </c>
      <c r="G456" s="184">
        <v>45554</v>
      </c>
      <c r="H456" s="185">
        <v>150000</v>
      </c>
      <c r="I456" s="185">
        <v>160000</v>
      </c>
      <c r="J456" s="157" t="s">
        <v>4557</v>
      </c>
      <c r="K456" s="186" t="s">
        <v>5901</v>
      </c>
      <c r="L456" s="186" t="s">
        <v>386</v>
      </c>
    </row>
    <row r="457" spans="1:12" ht="63.75">
      <c r="A457" s="187">
        <v>456</v>
      </c>
      <c r="B457" s="188">
        <v>45539</v>
      </c>
      <c r="C457" s="189" t="s">
        <v>79</v>
      </c>
      <c r="D457" s="189" t="s">
        <v>3214</v>
      </c>
      <c r="E457" s="189" t="s">
        <v>1167</v>
      </c>
      <c r="F457" s="188">
        <v>45553</v>
      </c>
      <c r="G457" s="188">
        <v>45554</v>
      </c>
      <c r="H457" s="190">
        <v>25000</v>
      </c>
      <c r="I457" s="190">
        <v>30000</v>
      </c>
      <c r="J457" s="189" t="s">
        <v>5935</v>
      </c>
      <c r="K457" s="191" t="s">
        <v>5901</v>
      </c>
      <c r="L457" s="191" t="s">
        <v>386</v>
      </c>
    </row>
    <row r="458" spans="1:12" ht="63.75">
      <c r="A458" s="183">
        <v>457</v>
      </c>
      <c r="B458" s="184">
        <v>45539</v>
      </c>
      <c r="C458" s="157" t="s">
        <v>79</v>
      </c>
      <c r="D458" s="157" t="s">
        <v>87</v>
      </c>
      <c r="E458" s="157" t="s">
        <v>1167</v>
      </c>
      <c r="F458" s="184">
        <v>45553</v>
      </c>
      <c r="G458" s="184">
        <v>45554</v>
      </c>
      <c r="H458" s="185">
        <v>30000</v>
      </c>
      <c r="I458" s="185">
        <v>40000</v>
      </c>
      <c r="J458" s="157" t="s">
        <v>5935</v>
      </c>
      <c r="K458" s="186" t="s">
        <v>5901</v>
      </c>
      <c r="L458" s="186" t="s">
        <v>386</v>
      </c>
    </row>
    <row r="459" spans="1:12" ht="63.75">
      <c r="A459" s="187">
        <v>458</v>
      </c>
      <c r="B459" s="188">
        <v>45541</v>
      </c>
      <c r="C459" s="189" t="s">
        <v>243</v>
      </c>
      <c r="D459" s="189" t="s">
        <v>361</v>
      </c>
      <c r="E459" s="189" t="s">
        <v>379</v>
      </c>
      <c r="F459" s="188">
        <v>45555</v>
      </c>
      <c r="G459" s="188">
        <v>45566</v>
      </c>
      <c r="H459" s="190">
        <v>715000</v>
      </c>
      <c r="I459" s="190">
        <v>725000</v>
      </c>
      <c r="J459" s="189" t="s">
        <v>5921</v>
      </c>
      <c r="K459" s="191" t="s">
        <v>5901</v>
      </c>
      <c r="L459" s="191" t="s">
        <v>386</v>
      </c>
    </row>
    <row r="460" spans="1:12" ht="63.75">
      <c r="A460" s="183">
        <v>459</v>
      </c>
      <c r="B460" s="184">
        <v>45541</v>
      </c>
      <c r="C460" s="157" t="s">
        <v>243</v>
      </c>
      <c r="D460" s="157" t="s">
        <v>129</v>
      </c>
      <c r="E460" s="157" t="s">
        <v>1253</v>
      </c>
      <c r="F460" s="184">
        <v>45555</v>
      </c>
      <c r="G460" s="184">
        <v>45566</v>
      </c>
      <c r="H460" s="185">
        <v>30000</v>
      </c>
      <c r="I460" s="185">
        <v>40000</v>
      </c>
      <c r="J460" s="157" t="s">
        <v>5921</v>
      </c>
      <c r="K460" s="186" t="s">
        <v>5901</v>
      </c>
      <c r="L460" s="186" t="s">
        <v>386</v>
      </c>
    </row>
    <row r="461" spans="1:12" ht="42.75">
      <c r="A461" s="187">
        <v>460</v>
      </c>
      <c r="B461" s="188">
        <v>45541</v>
      </c>
      <c r="C461" s="189" t="s">
        <v>1890</v>
      </c>
      <c r="D461" s="189" t="s">
        <v>521</v>
      </c>
      <c r="E461" s="189" t="s">
        <v>7744</v>
      </c>
      <c r="F461" s="188">
        <v>45555</v>
      </c>
      <c r="G461" s="188">
        <v>45566</v>
      </c>
      <c r="H461" s="190">
        <v>169476</v>
      </c>
      <c r="I461" s="190">
        <v>200000</v>
      </c>
      <c r="J461" s="189" t="s">
        <v>5921</v>
      </c>
      <c r="K461" s="191" t="s">
        <v>5901</v>
      </c>
      <c r="L461" s="191" t="s">
        <v>386</v>
      </c>
    </row>
    <row r="462" spans="1:12" ht="42.75">
      <c r="A462" s="183">
        <v>461</v>
      </c>
      <c r="B462" s="184">
        <v>45541</v>
      </c>
      <c r="C462" s="157" t="s">
        <v>1890</v>
      </c>
      <c r="D462" s="157" t="s">
        <v>2291</v>
      </c>
      <c r="E462" s="157" t="s">
        <v>7707</v>
      </c>
      <c r="F462" s="184">
        <v>45555</v>
      </c>
      <c r="G462" s="184">
        <v>45558</v>
      </c>
      <c r="H462" s="185">
        <v>27375</v>
      </c>
      <c r="I462" s="185">
        <v>27375</v>
      </c>
      <c r="J462" s="157" t="s">
        <v>5902</v>
      </c>
      <c r="K462" s="186" t="s">
        <v>5901</v>
      </c>
      <c r="L462" s="186" t="s">
        <v>386</v>
      </c>
    </row>
    <row r="463" spans="1:12" ht="127.5">
      <c r="A463" s="187">
        <v>462</v>
      </c>
      <c r="B463" s="188">
        <v>45541</v>
      </c>
      <c r="C463" s="189" t="s">
        <v>1890</v>
      </c>
      <c r="D463" s="189" t="s">
        <v>1969</v>
      </c>
      <c r="E463" s="189" t="s">
        <v>7745</v>
      </c>
      <c r="F463" s="188">
        <v>45555</v>
      </c>
      <c r="G463" s="188">
        <v>45576</v>
      </c>
      <c r="H463" s="190">
        <v>120000</v>
      </c>
      <c r="I463" s="190">
        <v>120000</v>
      </c>
      <c r="J463" s="189" t="s">
        <v>5910</v>
      </c>
      <c r="K463" s="191" t="s">
        <v>5901</v>
      </c>
      <c r="L463" s="191" t="s">
        <v>386</v>
      </c>
    </row>
    <row r="464" spans="1:12" ht="42.75">
      <c r="A464" s="183">
        <v>463</v>
      </c>
      <c r="B464" s="184">
        <v>45544</v>
      </c>
      <c r="C464" s="157" t="s">
        <v>1890</v>
      </c>
      <c r="D464" s="157" t="s">
        <v>7746</v>
      </c>
      <c r="E464" s="157" t="s">
        <v>7747</v>
      </c>
      <c r="F464" s="184">
        <v>45558</v>
      </c>
      <c r="G464" s="184">
        <v>45558</v>
      </c>
      <c r="H464" s="185">
        <v>60000</v>
      </c>
      <c r="I464" s="185">
        <v>60000</v>
      </c>
      <c r="J464" s="157" t="s">
        <v>4557</v>
      </c>
      <c r="K464" s="186" t="s">
        <v>5901</v>
      </c>
      <c r="L464" s="186" t="s">
        <v>386</v>
      </c>
    </row>
    <row r="465" spans="1:12" ht="21.75">
      <c r="A465" s="187">
        <v>464</v>
      </c>
      <c r="B465" s="188">
        <v>45545</v>
      </c>
      <c r="C465" s="189" t="s">
        <v>500</v>
      </c>
      <c r="D465" s="189" t="s">
        <v>571</v>
      </c>
      <c r="E465" s="189" t="s">
        <v>512</v>
      </c>
      <c r="F465" s="188">
        <v>45559</v>
      </c>
      <c r="G465" s="188">
        <v>45566</v>
      </c>
      <c r="H465" s="190">
        <v>25000</v>
      </c>
      <c r="I465" s="190">
        <v>160000</v>
      </c>
      <c r="J465" s="189" t="s">
        <v>5921</v>
      </c>
      <c r="K465" s="191" t="s">
        <v>5901</v>
      </c>
      <c r="L465" s="191" t="s">
        <v>386</v>
      </c>
    </row>
    <row r="466" spans="1:12" ht="84.75">
      <c r="A466" s="183">
        <v>465</v>
      </c>
      <c r="B466" s="184">
        <v>45545</v>
      </c>
      <c r="C466" s="157" t="s">
        <v>3798</v>
      </c>
      <c r="D466" s="157" t="s">
        <v>7748</v>
      </c>
      <c r="E466" s="157" t="s">
        <v>27</v>
      </c>
      <c r="F466" s="184">
        <v>45559</v>
      </c>
      <c r="G466" s="184">
        <v>45558</v>
      </c>
      <c r="H466" s="185">
        <v>169400</v>
      </c>
      <c r="I466" s="185">
        <v>186340</v>
      </c>
      <c r="J466" s="157" t="s">
        <v>5904</v>
      </c>
      <c r="K466" s="186" t="s">
        <v>5901</v>
      </c>
      <c r="L466" s="186" t="s">
        <v>386</v>
      </c>
    </row>
    <row r="467" spans="1:12" ht="360">
      <c r="A467" s="187">
        <v>466</v>
      </c>
      <c r="B467" s="188">
        <v>45545</v>
      </c>
      <c r="C467" s="189" t="s">
        <v>583</v>
      </c>
      <c r="D467" s="189" t="s">
        <v>76</v>
      </c>
      <c r="E467" s="189" t="s">
        <v>7749</v>
      </c>
      <c r="F467" s="188">
        <v>45559</v>
      </c>
      <c r="G467" s="188">
        <v>45530</v>
      </c>
      <c r="H467" s="190">
        <v>220000</v>
      </c>
      <c r="I467" s="190">
        <v>220000</v>
      </c>
      <c r="J467" s="189" t="s">
        <v>4557</v>
      </c>
      <c r="K467" s="191" t="s">
        <v>5901</v>
      </c>
      <c r="L467" s="191" t="s">
        <v>386</v>
      </c>
    </row>
    <row r="468" spans="1:12" ht="84.75">
      <c r="A468" s="183">
        <v>467</v>
      </c>
      <c r="B468" s="184">
        <v>45546</v>
      </c>
      <c r="C468" s="157" t="s">
        <v>1719</v>
      </c>
      <c r="D468" s="157" t="s">
        <v>3451</v>
      </c>
      <c r="E468" s="157" t="s">
        <v>7750</v>
      </c>
      <c r="F468" s="184">
        <v>45560</v>
      </c>
      <c r="G468" s="184">
        <v>45561</v>
      </c>
      <c r="H468" s="185">
        <v>150000</v>
      </c>
      <c r="I468" s="185">
        <v>250000</v>
      </c>
      <c r="J468" s="157" t="s">
        <v>4557</v>
      </c>
      <c r="K468" s="186" t="s">
        <v>5901</v>
      </c>
      <c r="L468" s="186" t="s">
        <v>386</v>
      </c>
    </row>
    <row r="469" spans="1:12" ht="42.75">
      <c r="A469" s="187">
        <v>468</v>
      </c>
      <c r="B469" s="188">
        <v>45546</v>
      </c>
      <c r="C469" s="189" t="s">
        <v>3874</v>
      </c>
      <c r="D469" s="189" t="s">
        <v>6515</v>
      </c>
      <c r="E469" s="189" t="s">
        <v>7751</v>
      </c>
      <c r="F469" s="188">
        <v>45560</v>
      </c>
      <c r="G469" s="188">
        <v>45530</v>
      </c>
      <c r="H469" s="190">
        <v>25000</v>
      </c>
      <c r="I469" s="190">
        <v>55000</v>
      </c>
      <c r="J469" s="189" t="s">
        <v>4557</v>
      </c>
      <c r="K469" s="191" t="s">
        <v>5901</v>
      </c>
      <c r="L469" s="191" t="s">
        <v>386</v>
      </c>
    </row>
    <row r="470" spans="1:12" ht="105.75">
      <c r="A470" s="183">
        <v>469</v>
      </c>
      <c r="B470" s="184">
        <v>45546</v>
      </c>
      <c r="C470" s="157" t="s">
        <v>2703</v>
      </c>
      <c r="D470" s="157" t="s">
        <v>782</v>
      </c>
      <c r="E470" s="157" t="s">
        <v>7752</v>
      </c>
      <c r="F470" s="184">
        <v>45560</v>
      </c>
      <c r="G470" s="184">
        <v>45560</v>
      </c>
      <c r="H470" s="185">
        <v>967344</v>
      </c>
      <c r="I470" s="185">
        <v>967344</v>
      </c>
      <c r="J470" s="157" t="s">
        <v>4557</v>
      </c>
      <c r="K470" s="186" t="s">
        <v>5901</v>
      </c>
      <c r="L470" s="186" t="s">
        <v>386</v>
      </c>
    </row>
    <row r="471" spans="1:12" ht="63.75">
      <c r="A471" s="187">
        <v>470</v>
      </c>
      <c r="B471" s="188">
        <v>45547</v>
      </c>
      <c r="C471" s="189" t="s">
        <v>2635</v>
      </c>
      <c r="D471" s="189" t="s">
        <v>7257</v>
      </c>
      <c r="E471" s="189" t="s">
        <v>7753</v>
      </c>
      <c r="F471" s="188">
        <v>45561</v>
      </c>
      <c r="G471" s="188">
        <v>45551</v>
      </c>
      <c r="H471" s="190">
        <v>30000</v>
      </c>
      <c r="I471" s="190">
        <v>50000</v>
      </c>
      <c r="J471" s="189" t="s">
        <v>5910</v>
      </c>
      <c r="K471" s="191" t="s">
        <v>5901</v>
      </c>
      <c r="L471" s="191" t="s">
        <v>386</v>
      </c>
    </row>
    <row r="472" spans="1:12" ht="105.75">
      <c r="A472" s="183">
        <v>471</v>
      </c>
      <c r="B472" s="184">
        <v>45547</v>
      </c>
      <c r="C472" s="157" t="s">
        <v>4375</v>
      </c>
      <c r="D472" s="157" t="s">
        <v>5999</v>
      </c>
      <c r="E472" s="157" t="s">
        <v>6774</v>
      </c>
      <c r="F472" s="184">
        <v>45561</v>
      </c>
      <c r="G472" s="184">
        <v>45530</v>
      </c>
      <c r="H472" s="185">
        <v>170082</v>
      </c>
      <c r="I472" s="185">
        <v>175000</v>
      </c>
      <c r="J472" s="157" t="s">
        <v>5910</v>
      </c>
      <c r="K472" s="186" t="s">
        <v>5901</v>
      </c>
      <c r="L472" s="186" t="s">
        <v>386</v>
      </c>
    </row>
    <row r="473" spans="1:12" ht="63.75">
      <c r="A473" s="187">
        <v>472</v>
      </c>
      <c r="B473" s="188">
        <v>45548</v>
      </c>
      <c r="C473" s="189" t="s">
        <v>231</v>
      </c>
      <c r="D473" s="189" t="s">
        <v>5546</v>
      </c>
      <c r="E473" s="189" t="s">
        <v>6637</v>
      </c>
      <c r="F473" s="188">
        <v>45562</v>
      </c>
      <c r="G473" s="188">
        <v>45561</v>
      </c>
      <c r="H473" s="190">
        <v>150000</v>
      </c>
      <c r="I473" s="190">
        <v>200000</v>
      </c>
      <c r="J473" s="189" t="s">
        <v>5910</v>
      </c>
      <c r="K473" s="191" t="s">
        <v>5901</v>
      </c>
      <c r="L473" s="191" t="s">
        <v>386</v>
      </c>
    </row>
    <row r="474" spans="1:12" ht="84.75">
      <c r="A474" s="183">
        <v>473</v>
      </c>
      <c r="B474" s="184">
        <v>45548</v>
      </c>
      <c r="C474" s="157" t="s">
        <v>231</v>
      </c>
      <c r="D474" s="157" t="s">
        <v>3661</v>
      </c>
      <c r="E474" s="157" t="s">
        <v>6596</v>
      </c>
      <c r="F474" s="184">
        <v>45562</v>
      </c>
      <c r="G474" s="184">
        <v>45561</v>
      </c>
      <c r="H474" s="185">
        <v>60000</v>
      </c>
      <c r="I474" s="185">
        <v>80000</v>
      </c>
      <c r="J474" s="157" t="s">
        <v>5910</v>
      </c>
      <c r="K474" s="186" t="s">
        <v>5901</v>
      </c>
      <c r="L474" s="186" t="s">
        <v>386</v>
      </c>
    </row>
    <row r="475" spans="1:12" ht="63.75">
      <c r="A475" s="187">
        <v>474</v>
      </c>
      <c r="B475" s="188">
        <v>45548</v>
      </c>
      <c r="C475" s="189" t="s">
        <v>231</v>
      </c>
      <c r="D475" s="189" t="s">
        <v>62</v>
      </c>
      <c r="E475" s="189" t="s">
        <v>175</v>
      </c>
      <c r="F475" s="188">
        <v>45562</v>
      </c>
      <c r="G475" s="188">
        <v>45561</v>
      </c>
      <c r="H475" s="190">
        <v>214000</v>
      </c>
      <c r="I475" s="190">
        <v>230200</v>
      </c>
      <c r="J475" s="189" t="s">
        <v>5910</v>
      </c>
      <c r="K475" s="191" t="s">
        <v>5901</v>
      </c>
      <c r="L475" s="191" t="s">
        <v>386</v>
      </c>
    </row>
    <row r="476" spans="1:12" ht="105.75">
      <c r="A476" s="183">
        <v>475</v>
      </c>
      <c r="B476" s="184">
        <v>45560</v>
      </c>
      <c r="C476" s="157" t="s">
        <v>1400</v>
      </c>
      <c r="D476" s="157" t="s">
        <v>5185</v>
      </c>
      <c r="E476" s="157" t="s">
        <v>7754</v>
      </c>
      <c r="F476" s="184">
        <v>45574</v>
      </c>
      <c r="G476" s="184">
        <v>45566</v>
      </c>
      <c r="H476" s="185">
        <v>99000</v>
      </c>
      <c r="I476" s="185">
        <v>99000</v>
      </c>
      <c r="J476" s="157" t="s">
        <v>4557</v>
      </c>
      <c r="K476" s="186" t="s">
        <v>5901</v>
      </c>
      <c r="L476" s="186" t="s">
        <v>386</v>
      </c>
    </row>
    <row r="477" spans="1:12" ht="42.75">
      <c r="A477" s="187">
        <v>476</v>
      </c>
      <c r="B477" s="188">
        <v>45560</v>
      </c>
      <c r="C477" s="189" t="s">
        <v>1400</v>
      </c>
      <c r="D477" s="189" t="s">
        <v>7755</v>
      </c>
      <c r="E477" s="189" t="s">
        <v>7756</v>
      </c>
      <c r="F477" s="188">
        <v>45574</v>
      </c>
      <c r="G477" s="188">
        <v>45566</v>
      </c>
      <c r="H477" s="190">
        <v>78400</v>
      </c>
      <c r="I477" s="190">
        <v>78400</v>
      </c>
      <c r="J477" s="189" t="s">
        <v>4557</v>
      </c>
      <c r="K477" s="191" t="s">
        <v>5901</v>
      </c>
      <c r="L477" s="191" t="s">
        <v>386</v>
      </c>
    </row>
    <row r="478" spans="1:12" ht="63.75">
      <c r="A478" s="183">
        <v>477</v>
      </c>
      <c r="B478" s="184">
        <v>45548</v>
      </c>
      <c r="C478" s="157" t="s">
        <v>583</v>
      </c>
      <c r="D478" s="157" t="s">
        <v>630</v>
      </c>
      <c r="E478" s="157" t="s">
        <v>463</v>
      </c>
      <c r="F478" s="184">
        <v>45562</v>
      </c>
      <c r="G478" s="184">
        <v>45427</v>
      </c>
      <c r="H478" s="185">
        <v>62000</v>
      </c>
      <c r="I478" s="185">
        <v>65000</v>
      </c>
      <c r="J478" s="157" t="s">
        <v>5955</v>
      </c>
      <c r="K478" s="186" t="s">
        <v>5901</v>
      </c>
      <c r="L478" s="186" t="s">
        <v>386</v>
      </c>
    </row>
    <row r="479" spans="1:12" ht="63.75">
      <c r="A479" s="187">
        <v>478</v>
      </c>
      <c r="B479" s="188">
        <v>45551</v>
      </c>
      <c r="C479" s="189" t="s">
        <v>1198</v>
      </c>
      <c r="D479" s="189" t="s">
        <v>123</v>
      </c>
      <c r="E479" s="189" t="s">
        <v>6997</v>
      </c>
      <c r="F479" s="188">
        <v>45565</v>
      </c>
      <c r="G479" s="188">
        <v>45566</v>
      </c>
      <c r="H479" s="190">
        <v>700000</v>
      </c>
      <c r="I479" s="190">
        <v>800000</v>
      </c>
      <c r="J479" s="189" t="s">
        <v>5910</v>
      </c>
      <c r="K479" s="191" t="s">
        <v>5901</v>
      </c>
      <c r="L479" s="191" t="s">
        <v>386</v>
      </c>
    </row>
    <row r="480" spans="1:12" ht="42.75">
      <c r="A480" s="183">
        <v>479</v>
      </c>
      <c r="B480" s="184">
        <v>45551</v>
      </c>
      <c r="C480" s="157" t="s">
        <v>1198</v>
      </c>
      <c r="D480" s="157" t="s">
        <v>129</v>
      </c>
      <c r="E480" s="157" t="s">
        <v>7757</v>
      </c>
      <c r="F480" s="184">
        <v>45565</v>
      </c>
      <c r="G480" s="184">
        <v>45566</v>
      </c>
      <c r="H480" s="185">
        <v>35000</v>
      </c>
      <c r="I480" s="185">
        <v>40000</v>
      </c>
      <c r="J480" s="157" t="s">
        <v>5910</v>
      </c>
      <c r="K480" s="186" t="s">
        <v>5901</v>
      </c>
      <c r="L480" s="186" t="s">
        <v>386</v>
      </c>
    </row>
    <row r="481" spans="1:12" ht="63.75">
      <c r="A481" s="187">
        <v>480</v>
      </c>
      <c r="B481" s="188">
        <v>45551</v>
      </c>
      <c r="C481" s="189" t="s">
        <v>1198</v>
      </c>
      <c r="D481" s="189" t="s">
        <v>188</v>
      </c>
      <c r="E481" s="189" t="s">
        <v>198</v>
      </c>
      <c r="F481" s="188">
        <v>45565</v>
      </c>
      <c r="G481" s="188">
        <v>45566</v>
      </c>
      <c r="H481" s="190">
        <v>90000</v>
      </c>
      <c r="I481" s="190">
        <v>100000</v>
      </c>
      <c r="J481" s="189" t="s">
        <v>5910</v>
      </c>
      <c r="K481" s="191" t="s">
        <v>5901</v>
      </c>
      <c r="L481" s="191" t="s">
        <v>386</v>
      </c>
    </row>
    <row r="482" spans="1:12" ht="63.75">
      <c r="A482" s="183">
        <v>481</v>
      </c>
      <c r="B482" s="184">
        <v>45551</v>
      </c>
      <c r="C482" s="157" t="s">
        <v>3453</v>
      </c>
      <c r="D482" s="157" t="s">
        <v>3493</v>
      </c>
      <c r="E482" s="157" t="s">
        <v>7758</v>
      </c>
      <c r="F482" s="184">
        <v>45565</v>
      </c>
      <c r="G482" s="184">
        <v>45519</v>
      </c>
      <c r="H482" s="185">
        <v>25000</v>
      </c>
      <c r="I482" s="185">
        <v>200000</v>
      </c>
      <c r="J482" s="157" t="s">
        <v>5910</v>
      </c>
      <c r="K482" s="186" t="s">
        <v>5901</v>
      </c>
      <c r="L482" s="186" t="s">
        <v>386</v>
      </c>
    </row>
    <row r="483" spans="1:12" ht="63.75">
      <c r="A483" s="187">
        <v>482</v>
      </c>
      <c r="B483" s="188">
        <v>45551</v>
      </c>
      <c r="C483" s="189" t="s">
        <v>4243</v>
      </c>
      <c r="D483" s="189" t="s">
        <v>192</v>
      </c>
      <c r="E483" s="189" t="s">
        <v>6543</v>
      </c>
      <c r="F483" s="188">
        <v>45565</v>
      </c>
      <c r="G483" s="188">
        <v>45557</v>
      </c>
      <c r="H483" s="190">
        <v>150000</v>
      </c>
      <c r="I483" s="190">
        <v>200000</v>
      </c>
      <c r="J483" s="189" t="s">
        <v>5910</v>
      </c>
      <c r="K483" s="191" t="s">
        <v>5901</v>
      </c>
      <c r="L483" s="191" t="s">
        <v>386</v>
      </c>
    </row>
    <row r="484" spans="1:12" ht="63.75">
      <c r="A484" s="183">
        <v>483</v>
      </c>
      <c r="B484" s="184">
        <v>45551</v>
      </c>
      <c r="C484" s="157" t="s">
        <v>3838</v>
      </c>
      <c r="D484" s="157" t="s">
        <v>1686</v>
      </c>
      <c r="E484" s="157" t="s">
        <v>7759</v>
      </c>
      <c r="F484" s="184">
        <v>45565</v>
      </c>
      <c r="G484" s="184">
        <v>45566</v>
      </c>
      <c r="H484" s="185">
        <v>45000</v>
      </c>
      <c r="I484" s="185">
        <v>50000</v>
      </c>
      <c r="J484" s="157" t="s">
        <v>5910</v>
      </c>
      <c r="K484" s="186" t="s">
        <v>5901</v>
      </c>
      <c r="L484" s="186" t="s">
        <v>386</v>
      </c>
    </row>
    <row r="485" spans="1:12" ht="63.75">
      <c r="A485" s="187">
        <v>484</v>
      </c>
      <c r="B485" s="188">
        <v>45551</v>
      </c>
      <c r="C485" s="189" t="s">
        <v>3838</v>
      </c>
      <c r="D485" s="189" t="s">
        <v>125</v>
      </c>
      <c r="E485" s="189" t="s">
        <v>3443</v>
      </c>
      <c r="F485" s="188">
        <v>45565</v>
      </c>
      <c r="G485" s="188">
        <v>45566</v>
      </c>
      <c r="H485" s="190">
        <v>30000</v>
      </c>
      <c r="I485" s="190">
        <v>35000</v>
      </c>
      <c r="J485" s="189" t="s">
        <v>5910</v>
      </c>
      <c r="K485" s="191" t="s">
        <v>5901</v>
      </c>
      <c r="L485" s="191" t="s">
        <v>386</v>
      </c>
    </row>
    <row r="486" spans="1:12" ht="147.75">
      <c r="A486" s="183">
        <v>485</v>
      </c>
      <c r="B486" s="184">
        <v>45551</v>
      </c>
      <c r="C486" s="157" t="s">
        <v>583</v>
      </c>
      <c r="D486" s="157" t="s">
        <v>5152</v>
      </c>
      <c r="E486" s="157" t="s">
        <v>7760</v>
      </c>
      <c r="F486" s="184">
        <v>45565</v>
      </c>
      <c r="G486" s="184">
        <v>45189</v>
      </c>
      <c r="H486" s="185">
        <v>82600</v>
      </c>
      <c r="I486" s="185">
        <v>85000</v>
      </c>
      <c r="J486" s="157" t="s">
        <v>4557</v>
      </c>
      <c r="K486" s="186" t="s">
        <v>5901</v>
      </c>
      <c r="L486" s="186" t="s">
        <v>386</v>
      </c>
    </row>
    <row r="487" spans="1:12" ht="63.75">
      <c r="A487" s="187">
        <v>486</v>
      </c>
      <c r="B487" s="188">
        <v>45552</v>
      </c>
      <c r="C487" s="189" t="s">
        <v>3453</v>
      </c>
      <c r="D487" s="189" t="s">
        <v>7761</v>
      </c>
      <c r="E487" s="189" t="s">
        <v>120</v>
      </c>
      <c r="F487" s="188">
        <v>45566</v>
      </c>
      <c r="G487" s="188">
        <v>45562</v>
      </c>
      <c r="H487" s="190">
        <v>25000</v>
      </c>
      <c r="I487" s="190">
        <v>50000</v>
      </c>
      <c r="J487" s="189" t="s">
        <v>4557</v>
      </c>
      <c r="K487" s="191" t="s">
        <v>5901</v>
      </c>
      <c r="L487" s="191" t="s">
        <v>386</v>
      </c>
    </row>
    <row r="488" spans="1:12" ht="42.75">
      <c r="A488" s="183">
        <v>487</v>
      </c>
      <c r="B488" s="184">
        <v>45552</v>
      </c>
      <c r="C488" s="157" t="s">
        <v>2703</v>
      </c>
      <c r="D488" s="157" t="s">
        <v>7762</v>
      </c>
      <c r="E488" s="157" t="s">
        <v>289</v>
      </c>
      <c r="F488" s="184">
        <v>45566</v>
      </c>
      <c r="G488" s="184">
        <v>45447</v>
      </c>
      <c r="H488" s="185">
        <v>27970</v>
      </c>
      <c r="I488" s="185">
        <v>27970</v>
      </c>
      <c r="J488" s="157" t="s">
        <v>5902</v>
      </c>
      <c r="K488" s="186" t="s">
        <v>5901</v>
      </c>
      <c r="L488" s="186" t="s">
        <v>386</v>
      </c>
    </row>
    <row r="489" spans="1:12" ht="84.75">
      <c r="A489" s="187">
        <v>488</v>
      </c>
      <c r="B489" s="188">
        <v>45552</v>
      </c>
      <c r="C489" s="189" t="s">
        <v>1086</v>
      </c>
      <c r="D489" s="189" t="s">
        <v>7282</v>
      </c>
      <c r="E489" s="189" t="s">
        <v>7763</v>
      </c>
      <c r="F489" s="188">
        <v>45566</v>
      </c>
      <c r="G489" s="188">
        <v>45558</v>
      </c>
      <c r="H489" s="190">
        <v>50000</v>
      </c>
      <c r="I489" s="190">
        <v>250000</v>
      </c>
      <c r="J489" s="189" t="s">
        <v>5906</v>
      </c>
      <c r="K489" s="191" t="s">
        <v>5901</v>
      </c>
      <c r="L489" s="191" t="s">
        <v>386</v>
      </c>
    </row>
    <row r="490" spans="1:12" ht="84.75">
      <c r="A490" s="183">
        <v>489</v>
      </c>
      <c r="B490" s="184">
        <v>45552</v>
      </c>
      <c r="C490" s="157" t="s">
        <v>2703</v>
      </c>
      <c r="D490" s="157" t="s">
        <v>7764</v>
      </c>
      <c r="E490" s="157" t="s">
        <v>7765</v>
      </c>
      <c r="F490" s="184">
        <v>45567</v>
      </c>
      <c r="G490" s="184">
        <v>45566</v>
      </c>
      <c r="H490" s="185">
        <v>40000</v>
      </c>
      <c r="I490" s="185">
        <v>40000</v>
      </c>
      <c r="J490" s="157" t="s">
        <v>4557</v>
      </c>
      <c r="K490" s="186" t="s">
        <v>5901</v>
      </c>
      <c r="L490" s="186" t="s">
        <v>386</v>
      </c>
    </row>
    <row r="491" spans="1:12" ht="84.75">
      <c r="A491" s="187">
        <v>490</v>
      </c>
      <c r="B491" s="188">
        <v>45552</v>
      </c>
      <c r="C491" s="189" t="s">
        <v>2703</v>
      </c>
      <c r="D491" s="189" t="s">
        <v>7766</v>
      </c>
      <c r="E491" s="189" t="s">
        <v>7765</v>
      </c>
      <c r="F491" s="188">
        <v>45567</v>
      </c>
      <c r="G491" s="188">
        <v>45566</v>
      </c>
      <c r="H491" s="190">
        <v>40000</v>
      </c>
      <c r="I491" s="190">
        <v>40000</v>
      </c>
      <c r="J491" s="189" t="s">
        <v>4557</v>
      </c>
      <c r="K491" s="191" t="s">
        <v>5901</v>
      </c>
      <c r="L491" s="191" t="s">
        <v>386</v>
      </c>
    </row>
    <row r="492" spans="1:12" ht="63.75">
      <c r="A492" s="183">
        <v>491</v>
      </c>
      <c r="B492" s="184">
        <v>45553</v>
      </c>
      <c r="C492" s="157" t="s">
        <v>2703</v>
      </c>
      <c r="D492" s="157" t="s">
        <v>1942</v>
      </c>
      <c r="E492" s="157" t="s">
        <v>6671</v>
      </c>
      <c r="F492" s="184">
        <v>45567</v>
      </c>
      <c r="G492" s="184">
        <v>45567</v>
      </c>
      <c r="H492" s="185">
        <v>125000</v>
      </c>
      <c r="I492" s="185">
        <v>125000</v>
      </c>
      <c r="J492" s="157" t="s">
        <v>5902</v>
      </c>
      <c r="K492" s="186" t="s">
        <v>5901</v>
      </c>
      <c r="L492" s="186" t="s">
        <v>386</v>
      </c>
    </row>
    <row r="493" spans="1:12" ht="63.75">
      <c r="A493" s="187">
        <v>492</v>
      </c>
      <c r="B493" s="188">
        <v>45553</v>
      </c>
      <c r="C493" s="189" t="s">
        <v>5644</v>
      </c>
      <c r="D493" s="189" t="s">
        <v>5647</v>
      </c>
      <c r="E493" s="189" t="s">
        <v>7767</v>
      </c>
      <c r="F493" s="188">
        <v>45567</v>
      </c>
      <c r="G493" s="188">
        <v>45108</v>
      </c>
      <c r="H493" s="190">
        <v>29208</v>
      </c>
      <c r="I493" s="190">
        <v>35000</v>
      </c>
      <c r="J493" s="189" t="s">
        <v>5910</v>
      </c>
      <c r="K493" s="191" t="s">
        <v>5901</v>
      </c>
      <c r="L493" s="191" t="s">
        <v>386</v>
      </c>
    </row>
    <row r="494" spans="1:12" ht="63.75">
      <c r="A494" s="183">
        <v>493</v>
      </c>
      <c r="B494" s="184">
        <v>45553</v>
      </c>
      <c r="C494" s="157" t="s">
        <v>5644</v>
      </c>
      <c r="D494" s="157" t="s">
        <v>5647</v>
      </c>
      <c r="E494" s="157" t="s">
        <v>7767</v>
      </c>
      <c r="F494" s="184">
        <v>45567</v>
      </c>
      <c r="G494" s="184">
        <v>45474</v>
      </c>
      <c r="H494" s="185">
        <v>29999</v>
      </c>
      <c r="I494" s="185">
        <v>35000</v>
      </c>
      <c r="J494" s="157" t="s">
        <v>5910</v>
      </c>
      <c r="K494" s="186" t="s">
        <v>5901</v>
      </c>
      <c r="L494" s="186" t="s">
        <v>386</v>
      </c>
    </row>
    <row r="495" spans="1:12" ht="42.75">
      <c r="A495" s="187">
        <v>494</v>
      </c>
      <c r="B495" s="188">
        <v>45553</v>
      </c>
      <c r="C495" s="189" t="s">
        <v>5644</v>
      </c>
      <c r="D495" s="189" t="s">
        <v>76</v>
      </c>
      <c r="E495" s="189" t="s">
        <v>2629</v>
      </c>
      <c r="F495" s="188">
        <v>45567</v>
      </c>
      <c r="G495" s="188">
        <v>45474</v>
      </c>
      <c r="H495" s="190">
        <v>90300</v>
      </c>
      <c r="I495" s="190">
        <v>95000</v>
      </c>
      <c r="J495" s="189" t="s">
        <v>5910</v>
      </c>
      <c r="K495" s="191" t="s">
        <v>5901</v>
      </c>
      <c r="L495" s="191" t="s">
        <v>386</v>
      </c>
    </row>
    <row r="496" spans="1:12" ht="42.75">
      <c r="A496" s="183">
        <v>495</v>
      </c>
      <c r="B496" s="184">
        <v>45553</v>
      </c>
      <c r="C496" s="157" t="s">
        <v>5644</v>
      </c>
      <c r="D496" s="157" t="s">
        <v>76</v>
      </c>
      <c r="E496" s="157" t="s">
        <v>2629</v>
      </c>
      <c r="F496" s="184">
        <v>45567</v>
      </c>
      <c r="G496" s="184">
        <v>45108</v>
      </c>
      <c r="H496" s="185">
        <v>84900</v>
      </c>
      <c r="I496" s="185">
        <v>90000</v>
      </c>
      <c r="J496" s="157" t="s">
        <v>5910</v>
      </c>
      <c r="K496" s="186" t="s">
        <v>5901</v>
      </c>
      <c r="L496" s="186" t="s">
        <v>386</v>
      </c>
    </row>
    <row r="497" spans="1:12" ht="21.75">
      <c r="A497" s="187">
        <v>496</v>
      </c>
      <c r="B497" s="188">
        <v>45553</v>
      </c>
      <c r="C497" s="189" t="s">
        <v>3798</v>
      </c>
      <c r="D497" s="189" t="s">
        <v>7768</v>
      </c>
      <c r="E497" s="189" t="s">
        <v>7769</v>
      </c>
      <c r="F497" s="188">
        <v>45567</v>
      </c>
      <c r="G497" s="188">
        <v>45567</v>
      </c>
      <c r="H497" s="190">
        <v>43636</v>
      </c>
      <c r="I497" s="190">
        <v>43636</v>
      </c>
      <c r="J497" s="189" t="s">
        <v>5904</v>
      </c>
      <c r="K497" s="191" t="s">
        <v>5901</v>
      </c>
      <c r="L497" s="191" t="s">
        <v>386</v>
      </c>
    </row>
    <row r="498" spans="1:12" ht="63.75">
      <c r="A498" s="183">
        <v>497</v>
      </c>
      <c r="B498" s="184">
        <v>45553</v>
      </c>
      <c r="C498" s="157" t="s">
        <v>3258</v>
      </c>
      <c r="D498" s="157" t="s">
        <v>55</v>
      </c>
      <c r="E498" s="157" t="s">
        <v>56</v>
      </c>
      <c r="F498" s="184">
        <v>45567</v>
      </c>
      <c r="G498" s="184">
        <v>45536</v>
      </c>
      <c r="H498" s="185">
        <v>35000</v>
      </c>
      <c r="I498" s="185">
        <v>40000</v>
      </c>
      <c r="J498" s="157" t="s">
        <v>5902</v>
      </c>
      <c r="K498" s="186" t="s">
        <v>5901</v>
      </c>
      <c r="L498" s="186" t="s">
        <v>386</v>
      </c>
    </row>
    <row r="499" spans="1:12" ht="42.75">
      <c r="A499" s="187">
        <v>498</v>
      </c>
      <c r="B499" s="188">
        <v>45554</v>
      </c>
      <c r="C499" s="189" t="s">
        <v>688</v>
      </c>
      <c r="D499" s="189" t="s">
        <v>7770</v>
      </c>
      <c r="E499" s="189" t="s">
        <v>3358</v>
      </c>
      <c r="F499" s="188">
        <v>45568</v>
      </c>
      <c r="G499" s="188">
        <v>45566</v>
      </c>
      <c r="H499" s="190">
        <v>100000</v>
      </c>
      <c r="I499" s="190">
        <v>250000</v>
      </c>
      <c r="J499" s="189" t="s">
        <v>5921</v>
      </c>
      <c r="K499" s="191" t="s">
        <v>5901</v>
      </c>
      <c r="L499" s="191" t="s">
        <v>386</v>
      </c>
    </row>
    <row r="500" spans="1:12" ht="105.75">
      <c r="A500" s="183">
        <v>499</v>
      </c>
      <c r="B500" s="184">
        <v>45554</v>
      </c>
      <c r="C500" s="157" t="s">
        <v>1665</v>
      </c>
      <c r="D500" s="157" t="s">
        <v>7584</v>
      </c>
      <c r="E500" s="157" t="s">
        <v>7585</v>
      </c>
      <c r="F500" s="184">
        <v>45568</v>
      </c>
      <c r="G500" s="184">
        <v>45568</v>
      </c>
      <c r="H500" s="185">
        <v>120000</v>
      </c>
      <c r="I500" s="185">
        <v>130000</v>
      </c>
      <c r="J500" s="157" t="s">
        <v>4557</v>
      </c>
      <c r="K500" s="186" t="s">
        <v>5901</v>
      </c>
      <c r="L500" s="186" t="s">
        <v>386</v>
      </c>
    </row>
    <row r="501" spans="1:12" ht="42.75">
      <c r="A501" s="187">
        <v>500</v>
      </c>
      <c r="B501" s="188">
        <v>45554</v>
      </c>
      <c r="C501" s="189" t="s">
        <v>3453</v>
      </c>
      <c r="D501" s="189" t="s">
        <v>1248</v>
      </c>
      <c r="E501" s="189" t="s">
        <v>7771</v>
      </c>
      <c r="F501" s="188">
        <v>45568</v>
      </c>
      <c r="G501" s="188">
        <v>45215</v>
      </c>
      <c r="H501" s="190">
        <v>100000</v>
      </c>
      <c r="I501" s="190">
        <v>15000000</v>
      </c>
      <c r="J501" s="189" t="s">
        <v>4557</v>
      </c>
      <c r="K501" s="191" t="s">
        <v>5901</v>
      </c>
      <c r="L501" s="189" t="s">
        <v>386</v>
      </c>
    </row>
    <row r="502" spans="1:12" ht="63.75">
      <c r="A502" s="183">
        <v>501</v>
      </c>
      <c r="B502" s="184">
        <v>45554</v>
      </c>
      <c r="C502" s="157" t="s">
        <v>3258</v>
      </c>
      <c r="D502" s="157" t="s">
        <v>5119</v>
      </c>
      <c r="E502" s="157" t="s">
        <v>5493</v>
      </c>
      <c r="F502" s="184">
        <v>45569</v>
      </c>
      <c r="G502" s="184">
        <v>45536</v>
      </c>
      <c r="H502" s="185">
        <v>63000</v>
      </c>
      <c r="I502" s="185">
        <v>67000</v>
      </c>
      <c r="J502" s="157" t="s">
        <v>5902</v>
      </c>
      <c r="K502" s="186" t="s">
        <v>5901</v>
      </c>
      <c r="L502" s="157" t="s">
        <v>386</v>
      </c>
    </row>
    <row r="503" spans="1:12" ht="63.75">
      <c r="A503" s="187">
        <v>502</v>
      </c>
      <c r="B503" s="188">
        <v>45554</v>
      </c>
      <c r="C503" s="189" t="s">
        <v>3258</v>
      </c>
      <c r="D503" s="189" t="s">
        <v>35</v>
      </c>
      <c r="E503" s="189" t="s">
        <v>6680</v>
      </c>
      <c r="F503" s="188">
        <v>45569</v>
      </c>
      <c r="G503" s="188">
        <v>45536</v>
      </c>
      <c r="H503" s="190">
        <v>95000</v>
      </c>
      <c r="I503" s="190">
        <v>105000</v>
      </c>
      <c r="J503" s="189" t="s">
        <v>5902</v>
      </c>
      <c r="K503" s="191" t="s">
        <v>5901</v>
      </c>
      <c r="L503" s="189" t="s">
        <v>386</v>
      </c>
    </row>
    <row r="504" spans="1:12" ht="63.75">
      <c r="A504" s="183">
        <v>503</v>
      </c>
      <c r="B504" s="184">
        <v>45554</v>
      </c>
      <c r="C504" s="157" t="s">
        <v>3258</v>
      </c>
      <c r="D504" s="157" t="s">
        <v>7772</v>
      </c>
      <c r="E504" s="157" t="s">
        <v>3295</v>
      </c>
      <c r="F504" s="184">
        <v>45569</v>
      </c>
      <c r="G504" s="184">
        <v>45536</v>
      </c>
      <c r="H504" s="185">
        <v>68000</v>
      </c>
      <c r="I504" s="185">
        <v>75000</v>
      </c>
      <c r="J504" s="157" t="s">
        <v>5910</v>
      </c>
      <c r="K504" s="186" t="s">
        <v>5901</v>
      </c>
      <c r="L504" s="186" t="s">
        <v>386</v>
      </c>
    </row>
    <row r="505" spans="1:12" ht="63.75">
      <c r="A505" s="187">
        <v>504</v>
      </c>
      <c r="B505" s="188">
        <v>45554</v>
      </c>
      <c r="C505" s="189" t="s">
        <v>3258</v>
      </c>
      <c r="D505" s="189" t="s">
        <v>5296</v>
      </c>
      <c r="E505" s="189" t="s">
        <v>7773</v>
      </c>
      <c r="F505" s="188">
        <v>45569</v>
      </c>
      <c r="G505" s="188">
        <v>45566</v>
      </c>
      <c r="H505" s="190">
        <v>140000</v>
      </c>
      <c r="I505" s="190">
        <v>155000</v>
      </c>
      <c r="J505" s="189" t="s">
        <v>5910</v>
      </c>
      <c r="K505" s="191" t="s">
        <v>5901</v>
      </c>
      <c r="L505" s="191" t="s">
        <v>386</v>
      </c>
    </row>
    <row r="506" spans="1:12" ht="63.75">
      <c r="A506" s="183">
        <v>505</v>
      </c>
      <c r="B506" s="184">
        <v>45554</v>
      </c>
      <c r="C506" s="157" t="s">
        <v>3258</v>
      </c>
      <c r="D506" s="157" t="s">
        <v>123</v>
      </c>
      <c r="E506" s="157" t="s">
        <v>7773</v>
      </c>
      <c r="F506" s="184">
        <v>45569</v>
      </c>
      <c r="G506" s="184">
        <v>45566</v>
      </c>
      <c r="H506" s="185">
        <v>800000</v>
      </c>
      <c r="I506" s="185">
        <v>900000</v>
      </c>
      <c r="J506" s="157" t="s">
        <v>5910</v>
      </c>
      <c r="K506" s="186" t="s">
        <v>5901</v>
      </c>
      <c r="L506" s="157" t="s">
        <v>386</v>
      </c>
    </row>
    <row r="507" spans="1:12" ht="63.75">
      <c r="A507" s="187">
        <v>506</v>
      </c>
      <c r="B507" s="188">
        <v>45554</v>
      </c>
      <c r="C507" s="189" t="s">
        <v>3258</v>
      </c>
      <c r="D507" s="189" t="s">
        <v>2004</v>
      </c>
      <c r="E507" s="189" t="s">
        <v>7774</v>
      </c>
      <c r="F507" s="188">
        <v>45569</v>
      </c>
      <c r="G507" s="188">
        <v>45530</v>
      </c>
      <c r="H507" s="190">
        <v>60000</v>
      </c>
      <c r="I507" s="190">
        <v>65000</v>
      </c>
      <c r="J507" s="189" t="s">
        <v>5921</v>
      </c>
      <c r="K507" s="191" t="s">
        <v>5901</v>
      </c>
      <c r="L507" s="191" t="s">
        <v>386</v>
      </c>
    </row>
    <row r="508" spans="1:12" ht="84.75">
      <c r="A508" s="183">
        <v>507</v>
      </c>
      <c r="B508" s="184">
        <v>45554</v>
      </c>
      <c r="C508" s="157" t="s">
        <v>3258</v>
      </c>
      <c r="D508" s="157" t="s">
        <v>5383</v>
      </c>
      <c r="E508" s="157" t="s">
        <v>6747</v>
      </c>
      <c r="F508" s="184">
        <v>45569</v>
      </c>
      <c r="G508" s="184">
        <v>45530</v>
      </c>
      <c r="H508" s="185">
        <v>65000</v>
      </c>
      <c r="I508" s="185">
        <v>78000</v>
      </c>
      <c r="J508" s="157" t="s">
        <v>5910</v>
      </c>
      <c r="K508" s="186" t="s">
        <v>5901</v>
      </c>
      <c r="L508" s="186" t="s">
        <v>386</v>
      </c>
    </row>
    <row r="509" spans="1:12" ht="63.75">
      <c r="A509" s="187">
        <v>508</v>
      </c>
      <c r="B509" s="188">
        <v>45555</v>
      </c>
      <c r="C509" s="189" t="s">
        <v>5644</v>
      </c>
      <c r="D509" s="189" t="s">
        <v>2824</v>
      </c>
      <c r="E509" s="189" t="s">
        <v>7775</v>
      </c>
      <c r="F509" s="188">
        <v>45569</v>
      </c>
      <c r="G509" s="188">
        <v>44613</v>
      </c>
      <c r="H509" s="190">
        <v>54855</v>
      </c>
      <c r="I509" s="190">
        <v>124548</v>
      </c>
      <c r="J509" s="189" t="s">
        <v>4557</v>
      </c>
      <c r="K509" s="191" t="s">
        <v>5901</v>
      </c>
      <c r="L509" s="191" t="s">
        <v>386</v>
      </c>
    </row>
    <row r="510" spans="1:12" ht="63.75">
      <c r="A510" s="183">
        <v>509</v>
      </c>
      <c r="B510" s="184">
        <v>45555</v>
      </c>
      <c r="C510" s="157" t="s">
        <v>4375</v>
      </c>
      <c r="D510" s="157" t="s">
        <v>62</v>
      </c>
      <c r="E510" s="157" t="s">
        <v>7776</v>
      </c>
      <c r="F510" s="184">
        <v>45569</v>
      </c>
      <c r="G510" s="184">
        <v>45572</v>
      </c>
      <c r="H510" s="185">
        <v>159381.48000000001</v>
      </c>
      <c r="I510" s="185">
        <v>169382.59</v>
      </c>
      <c r="J510" s="157" t="s">
        <v>4557</v>
      </c>
      <c r="K510" s="186" t="s">
        <v>5901</v>
      </c>
      <c r="L510" s="186" t="s">
        <v>386</v>
      </c>
    </row>
    <row r="511" spans="1:12" ht="63.75">
      <c r="A511" s="187">
        <v>510</v>
      </c>
      <c r="B511" s="188">
        <v>45558</v>
      </c>
      <c r="C511" s="189" t="s">
        <v>3828</v>
      </c>
      <c r="D511" s="189" t="s">
        <v>3110</v>
      </c>
      <c r="E511" s="189" t="s">
        <v>7777</v>
      </c>
      <c r="F511" s="188">
        <v>45572</v>
      </c>
      <c r="G511" s="188">
        <v>45201</v>
      </c>
      <c r="H511" s="190">
        <v>25000</v>
      </c>
      <c r="I511" s="190">
        <v>40000</v>
      </c>
      <c r="J511" s="189" t="s">
        <v>5900</v>
      </c>
      <c r="K511" s="191" t="s">
        <v>5901</v>
      </c>
      <c r="L511" s="191" t="s">
        <v>386</v>
      </c>
    </row>
    <row r="512" spans="1:12" ht="42.75">
      <c r="A512" s="183">
        <v>511</v>
      </c>
      <c r="B512" s="184">
        <v>45560</v>
      </c>
      <c r="C512" s="157" t="s">
        <v>2635</v>
      </c>
      <c r="D512" s="157" t="s">
        <v>7066</v>
      </c>
      <c r="E512" s="157" t="s">
        <v>2698</v>
      </c>
      <c r="F512" s="184">
        <v>45574</v>
      </c>
      <c r="G512" s="184">
        <v>45573</v>
      </c>
      <c r="H512" s="185">
        <v>60000</v>
      </c>
      <c r="I512" s="185">
        <v>90000</v>
      </c>
      <c r="J512" s="157" t="s">
        <v>4557</v>
      </c>
      <c r="K512" s="186" t="s">
        <v>5901</v>
      </c>
      <c r="L512" s="186" t="s">
        <v>386</v>
      </c>
    </row>
    <row r="513" spans="1:12" ht="42.75">
      <c r="A513" s="187">
        <v>512</v>
      </c>
      <c r="B513" s="188">
        <v>45558</v>
      </c>
      <c r="C513" s="189" t="s">
        <v>741</v>
      </c>
      <c r="D513" s="189" t="s">
        <v>31</v>
      </c>
      <c r="E513" s="189" t="s">
        <v>7778</v>
      </c>
      <c r="F513" s="188">
        <v>45572</v>
      </c>
      <c r="G513" s="188">
        <v>45558</v>
      </c>
      <c r="H513" s="190">
        <v>25000</v>
      </c>
      <c r="I513" s="190">
        <v>120000</v>
      </c>
      <c r="J513" s="189" t="s">
        <v>5906</v>
      </c>
      <c r="K513" s="191" t="s">
        <v>6006</v>
      </c>
      <c r="L513" s="191" t="s">
        <v>386</v>
      </c>
    </row>
    <row r="514" spans="1:12" ht="127.5">
      <c r="A514" s="183">
        <v>513</v>
      </c>
      <c r="B514" s="184">
        <v>45558</v>
      </c>
      <c r="C514" s="157" t="s">
        <v>1890</v>
      </c>
      <c r="D514" s="157" t="s">
        <v>7167</v>
      </c>
      <c r="E514" s="157" t="s">
        <v>7779</v>
      </c>
      <c r="F514" s="184">
        <v>45572</v>
      </c>
      <c r="G514" s="184">
        <v>45573</v>
      </c>
      <c r="H514" s="185">
        <v>100000</v>
      </c>
      <c r="I514" s="185">
        <v>100000</v>
      </c>
      <c r="J514" s="157" t="s">
        <v>5902</v>
      </c>
      <c r="K514" s="186" t="s">
        <v>5901</v>
      </c>
      <c r="L514" s="186" t="s">
        <v>386</v>
      </c>
    </row>
    <row r="515" spans="1:12" ht="127.5">
      <c r="A515" s="187">
        <v>514</v>
      </c>
      <c r="B515" s="188">
        <v>45558</v>
      </c>
      <c r="C515" s="189" t="s">
        <v>387</v>
      </c>
      <c r="D515" s="189" t="s">
        <v>7780</v>
      </c>
      <c r="E515" s="189" t="s">
        <v>7781</v>
      </c>
      <c r="F515" s="188">
        <v>45572</v>
      </c>
      <c r="G515" s="188">
        <v>45572</v>
      </c>
      <c r="H515" s="190">
        <v>40000</v>
      </c>
      <c r="I515" s="190">
        <v>60000</v>
      </c>
      <c r="J515" s="189" t="s">
        <v>5921</v>
      </c>
      <c r="K515" s="191" t="s">
        <v>5901</v>
      </c>
      <c r="L515" s="191" t="s">
        <v>386</v>
      </c>
    </row>
    <row r="516" spans="1:12" ht="84.75">
      <c r="A516" s="183">
        <v>515</v>
      </c>
      <c r="B516" s="184">
        <v>45559</v>
      </c>
      <c r="C516" s="157" t="s">
        <v>2703</v>
      </c>
      <c r="D516" s="157" t="s">
        <v>1098</v>
      </c>
      <c r="E516" s="157" t="s">
        <v>7782</v>
      </c>
      <c r="F516" s="184">
        <v>45573</v>
      </c>
      <c r="G516" s="184">
        <v>45573</v>
      </c>
      <c r="H516" s="185">
        <v>48000</v>
      </c>
      <c r="I516" s="185">
        <v>48000</v>
      </c>
      <c r="J516" s="157" t="s">
        <v>5906</v>
      </c>
      <c r="K516" s="186" t="s">
        <v>5901</v>
      </c>
      <c r="L516" s="186" t="s">
        <v>386</v>
      </c>
    </row>
    <row r="517" spans="1:12" ht="63.75">
      <c r="A517" s="187">
        <v>516</v>
      </c>
      <c r="B517" s="188">
        <v>45559</v>
      </c>
      <c r="C517" s="189" t="s">
        <v>3973</v>
      </c>
      <c r="D517" s="189" t="s">
        <v>1827</v>
      </c>
      <c r="E517" s="189" t="s">
        <v>3014</v>
      </c>
      <c r="F517" s="188">
        <v>45573</v>
      </c>
      <c r="G517" s="188">
        <v>45569</v>
      </c>
      <c r="H517" s="190">
        <v>25000</v>
      </c>
      <c r="I517" s="190">
        <v>40000</v>
      </c>
      <c r="J517" s="189" t="s">
        <v>4557</v>
      </c>
      <c r="K517" s="191" t="s">
        <v>5901</v>
      </c>
      <c r="L517" s="191" t="s">
        <v>386</v>
      </c>
    </row>
    <row r="518" spans="1:12" ht="63.75">
      <c r="A518" s="183">
        <v>517</v>
      </c>
      <c r="B518" s="184">
        <v>45559</v>
      </c>
      <c r="C518" s="157" t="s">
        <v>3973</v>
      </c>
      <c r="D518" s="157" t="s">
        <v>1827</v>
      </c>
      <c r="E518" s="157" t="s">
        <v>6452</v>
      </c>
      <c r="F518" s="184">
        <v>45573</v>
      </c>
      <c r="G518" s="184">
        <v>45569</v>
      </c>
      <c r="H518" s="185">
        <v>25000</v>
      </c>
      <c r="I518" s="185">
        <v>40000</v>
      </c>
      <c r="J518" s="157" t="s">
        <v>4557</v>
      </c>
      <c r="K518" s="186" t="s">
        <v>5901</v>
      </c>
      <c r="L518" s="186" t="s">
        <v>386</v>
      </c>
    </row>
    <row r="519" spans="1:12" ht="42.75">
      <c r="A519" s="187">
        <v>518</v>
      </c>
      <c r="B519" s="188">
        <v>45560</v>
      </c>
      <c r="C519" s="189" t="s">
        <v>2635</v>
      </c>
      <c r="D519" s="189" t="s">
        <v>7258</v>
      </c>
      <c r="E519" s="189" t="s">
        <v>7783</v>
      </c>
      <c r="F519" s="188">
        <v>45574</v>
      </c>
      <c r="G519" s="188">
        <v>45572</v>
      </c>
      <c r="H519" s="190">
        <v>25000</v>
      </c>
      <c r="I519" s="190">
        <v>40000</v>
      </c>
      <c r="J519" s="189" t="s">
        <v>5910</v>
      </c>
      <c r="K519" s="191" t="s">
        <v>5901</v>
      </c>
      <c r="L519" s="191" t="s">
        <v>386</v>
      </c>
    </row>
    <row r="520" spans="1:12" ht="84.75">
      <c r="A520" s="183">
        <v>519</v>
      </c>
      <c r="B520" s="184">
        <v>45560</v>
      </c>
      <c r="C520" s="157" t="s">
        <v>2447</v>
      </c>
      <c r="D520" s="157" t="s">
        <v>7784</v>
      </c>
      <c r="E520" s="157" t="s">
        <v>512</v>
      </c>
      <c r="F520" s="184">
        <v>45574</v>
      </c>
      <c r="G520" s="184">
        <v>45576</v>
      </c>
      <c r="H520" s="185">
        <v>28000</v>
      </c>
      <c r="I520" s="185">
        <v>50000</v>
      </c>
      <c r="J520" s="157" t="s">
        <v>5917</v>
      </c>
      <c r="K520" s="186" t="s">
        <v>5901</v>
      </c>
      <c r="L520" s="186" t="s">
        <v>386</v>
      </c>
    </row>
    <row r="521" spans="1:12" ht="42.75">
      <c r="A521" s="187">
        <v>520</v>
      </c>
      <c r="B521" s="188">
        <v>45560</v>
      </c>
      <c r="C521" s="189" t="s">
        <v>3453</v>
      </c>
      <c r="D521" s="189" t="s">
        <v>31</v>
      </c>
      <c r="E521" s="189" t="s">
        <v>7785</v>
      </c>
      <c r="F521" s="188">
        <v>45574</v>
      </c>
      <c r="G521" s="188">
        <v>45569</v>
      </c>
      <c r="H521" s="190">
        <v>30000</v>
      </c>
      <c r="I521" s="190">
        <v>55000</v>
      </c>
      <c r="J521" s="189" t="s">
        <v>5906</v>
      </c>
      <c r="K521" s="191" t="s">
        <v>5901</v>
      </c>
      <c r="L521" s="191" t="s">
        <v>386</v>
      </c>
    </row>
    <row r="522" spans="1:12" ht="42.75">
      <c r="A522" s="183">
        <v>521</v>
      </c>
      <c r="B522" s="184">
        <v>45560</v>
      </c>
      <c r="C522" s="157" t="s">
        <v>3453</v>
      </c>
      <c r="D522" s="157" t="s">
        <v>3469</v>
      </c>
      <c r="E522" s="157" t="s">
        <v>7786</v>
      </c>
      <c r="F522" s="184">
        <v>45575</v>
      </c>
      <c r="G522" s="184">
        <v>45569</v>
      </c>
      <c r="H522" s="185">
        <v>75000</v>
      </c>
      <c r="I522" s="185">
        <v>250000</v>
      </c>
      <c r="J522" s="157" t="s">
        <v>5910</v>
      </c>
      <c r="K522" s="186" t="s">
        <v>5901</v>
      </c>
      <c r="L522" s="186" t="s">
        <v>386</v>
      </c>
    </row>
    <row r="523" spans="1:12" ht="42.75">
      <c r="A523" s="187">
        <v>522</v>
      </c>
      <c r="B523" s="188">
        <v>45561</v>
      </c>
      <c r="C523" s="189" t="s">
        <v>3453</v>
      </c>
      <c r="D523" s="189" t="s">
        <v>1224</v>
      </c>
      <c r="E523" s="189" t="s">
        <v>7787</v>
      </c>
      <c r="F523" s="188">
        <v>45575</v>
      </c>
      <c r="G523" s="188">
        <v>45523</v>
      </c>
      <c r="H523" s="190">
        <v>50000</v>
      </c>
      <c r="I523" s="190">
        <v>145000</v>
      </c>
      <c r="J523" s="189" t="s">
        <v>5910</v>
      </c>
      <c r="K523" s="191" t="s">
        <v>5901</v>
      </c>
      <c r="L523" s="191" t="s">
        <v>386</v>
      </c>
    </row>
    <row r="524" spans="1:12" ht="42.75">
      <c r="A524" s="183">
        <v>523</v>
      </c>
      <c r="B524" s="184">
        <v>45561</v>
      </c>
      <c r="C524" s="157" t="s">
        <v>3453</v>
      </c>
      <c r="D524" s="157" t="s">
        <v>192</v>
      </c>
      <c r="E524" s="157" t="s">
        <v>7788</v>
      </c>
      <c r="F524" s="184">
        <v>45575</v>
      </c>
      <c r="G524" s="184">
        <v>45523</v>
      </c>
      <c r="H524" s="185">
        <v>25000</v>
      </c>
      <c r="I524" s="185">
        <v>100000</v>
      </c>
      <c r="J524" s="157" t="s">
        <v>5910</v>
      </c>
      <c r="K524" s="186" t="s">
        <v>5901</v>
      </c>
      <c r="L524" s="186" t="s">
        <v>386</v>
      </c>
    </row>
    <row r="525" spans="1:12" ht="147.75">
      <c r="A525" s="187">
        <v>524</v>
      </c>
      <c r="B525" s="188">
        <v>45561</v>
      </c>
      <c r="C525" s="189" t="s">
        <v>1665</v>
      </c>
      <c r="D525" s="189" t="s">
        <v>5152</v>
      </c>
      <c r="E525" s="189" t="s">
        <v>7789</v>
      </c>
      <c r="F525" s="188">
        <v>45575</v>
      </c>
      <c r="G525" s="188">
        <v>45573</v>
      </c>
      <c r="H525" s="190">
        <v>230000</v>
      </c>
      <c r="I525" s="190">
        <v>250000</v>
      </c>
      <c r="J525" s="189" t="s">
        <v>4557</v>
      </c>
      <c r="K525" s="191" t="s">
        <v>5901</v>
      </c>
      <c r="L525" s="191" t="s">
        <v>386</v>
      </c>
    </row>
    <row r="526" spans="1:12" ht="42.75">
      <c r="A526" s="183">
        <v>525</v>
      </c>
      <c r="B526" s="184">
        <v>45562</v>
      </c>
      <c r="C526" s="157" t="s">
        <v>2635</v>
      </c>
      <c r="D526" s="157" t="s">
        <v>7790</v>
      </c>
      <c r="E526" s="157" t="s">
        <v>120</v>
      </c>
      <c r="F526" s="186" t="s">
        <v>386</v>
      </c>
      <c r="G526" s="184">
        <v>45579</v>
      </c>
      <c r="H526" s="185">
        <v>80000</v>
      </c>
      <c r="I526" s="185">
        <v>90000</v>
      </c>
      <c r="J526" s="157" t="s">
        <v>4557</v>
      </c>
      <c r="K526" s="186" t="s">
        <v>5901</v>
      </c>
      <c r="L526" s="186" t="s">
        <v>386</v>
      </c>
    </row>
    <row r="527" spans="1:12" ht="42.75">
      <c r="A527" s="187">
        <v>526</v>
      </c>
      <c r="B527" s="188">
        <v>45562</v>
      </c>
      <c r="C527" s="189" t="s">
        <v>194</v>
      </c>
      <c r="D527" s="189" t="s">
        <v>7791</v>
      </c>
      <c r="E527" s="189" t="s">
        <v>5988</v>
      </c>
      <c r="F527" s="188">
        <v>45576</v>
      </c>
      <c r="G527" s="188">
        <v>45576</v>
      </c>
      <c r="H527" s="190">
        <v>25000</v>
      </c>
      <c r="I527" s="190">
        <v>45000</v>
      </c>
      <c r="J527" s="189" t="s">
        <v>4557</v>
      </c>
      <c r="K527" s="191" t="s">
        <v>5901</v>
      </c>
      <c r="L527" s="191" t="s">
        <v>386</v>
      </c>
    </row>
    <row r="528" spans="1:12" ht="42.75">
      <c r="A528" s="183">
        <v>527</v>
      </c>
      <c r="B528" s="184">
        <v>45562</v>
      </c>
      <c r="C528" s="157" t="s">
        <v>4038</v>
      </c>
      <c r="D528" s="157" t="s">
        <v>5119</v>
      </c>
      <c r="E528" s="157" t="s">
        <v>899</v>
      </c>
      <c r="F528" s="184">
        <v>45576</v>
      </c>
      <c r="G528" s="184">
        <v>45108</v>
      </c>
      <c r="H528" s="185">
        <v>85000</v>
      </c>
      <c r="I528" s="185">
        <v>85000</v>
      </c>
      <c r="J528" s="157" t="s">
        <v>5902</v>
      </c>
      <c r="K528" s="186" t="s">
        <v>5901</v>
      </c>
      <c r="L528" s="157" t="s">
        <v>386</v>
      </c>
    </row>
    <row r="529" spans="1:12" ht="84.75">
      <c r="A529" s="187">
        <v>528</v>
      </c>
      <c r="B529" s="188">
        <v>45563</v>
      </c>
      <c r="C529" s="189" t="s">
        <v>3874</v>
      </c>
      <c r="D529" s="189" t="s">
        <v>7593</v>
      </c>
      <c r="E529" s="189" t="s">
        <v>7792</v>
      </c>
      <c r="F529" s="188">
        <v>45576</v>
      </c>
      <c r="G529" s="188">
        <v>45505</v>
      </c>
      <c r="H529" s="190">
        <v>25000</v>
      </c>
      <c r="I529" s="190">
        <v>60000</v>
      </c>
      <c r="J529" s="189" t="s">
        <v>5917</v>
      </c>
      <c r="K529" s="191" t="s">
        <v>5901</v>
      </c>
      <c r="L529" s="191" t="s">
        <v>386</v>
      </c>
    </row>
    <row r="530" spans="1:12" ht="84.75">
      <c r="A530" s="183">
        <v>529</v>
      </c>
      <c r="B530" s="184">
        <v>45565</v>
      </c>
      <c r="C530" s="157" t="s">
        <v>3895</v>
      </c>
      <c r="D530" s="157" t="s">
        <v>1505</v>
      </c>
      <c r="E530" s="157" t="s">
        <v>7793</v>
      </c>
      <c r="F530" s="186" t="s">
        <v>386</v>
      </c>
      <c r="G530" s="184">
        <v>45597</v>
      </c>
      <c r="H530" s="185">
        <v>852487.2</v>
      </c>
      <c r="I530" s="185">
        <v>900000</v>
      </c>
      <c r="J530" s="157" t="s">
        <v>4557</v>
      </c>
      <c r="K530" s="186" t="s">
        <v>5901</v>
      </c>
      <c r="L530" s="186" t="s">
        <v>386</v>
      </c>
    </row>
    <row r="531" spans="1:12" ht="42.75">
      <c r="A531" s="187">
        <v>530</v>
      </c>
      <c r="B531" s="188">
        <v>45565</v>
      </c>
      <c r="C531" s="189" t="s">
        <v>4038</v>
      </c>
      <c r="D531" s="189" t="s">
        <v>335</v>
      </c>
      <c r="E531" s="189" t="s">
        <v>2562</v>
      </c>
      <c r="F531" s="188">
        <v>45580</v>
      </c>
      <c r="G531" s="188">
        <v>45469</v>
      </c>
      <c r="H531" s="190">
        <v>32184.74</v>
      </c>
      <c r="I531" s="190">
        <v>32184.74</v>
      </c>
      <c r="J531" s="189" t="s">
        <v>5902</v>
      </c>
      <c r="K531" s="191" t="s">
        <v>5901</v>
      </c>
      <c r="L531" s="191" t="s">
        <v>386</v>
      </c>
    </row>
    <row r="532" spans="1:12" ht="63.75">
      <c r="A532" s="187">
        <v>531</v>
      </c>
      <c r="B532" s="156">
        <v>45566</v>
      </c>
      <c r="C532" s="157" t="s">
        <v>688</v>
      </c>
      <c r="D532" s="157" t="s">
        <v>7794</v>
      </c>
      <c r="E532" s="157" t="s">
        <v>7795</v>
      </c>
      <c r="F532" s="156">
        <v>45622</v>
      </c>
      <c r="G532" s="156">
        <v>45078</v>
      </c>
      <c r="H532" s="158">
        <v>20000000</v>
      </c>
      <c r="I532" s="158">
        <v>40000000</v>
      </c>
      <c r="J532" s="157" t="s">
        <v>4557</v>
      </c>
      <c r="K532" s="157" t="s">
        <v>5901</v>
      </c>
      <c r="L532" s="186" t="s">
        <v>386</v>
      </c>
    </row>
    <row r="533" spans="1:12" ht="63.75">
      <c r="A533" s="187">
        <v>532</v>
      </c>
      <c r="B533" s="193">
        <v>45566</v>
      </c>
      <c r="C533" s="189" t="s">
        <v>1535</v>
      </c>
      <c r="D533" s="189" t="s">
        <v>4428</v>
      </c>
      <c r="E533" s="189" t="s">
        <v>1603</v>
      </c>
      <c r="F533" s="193">
        <v>45581</v>
      </c>
      <c r="G533" s="193">
        <v>45550</v>
      </c>
      <c r="H533" s="194">
        <v>40000</v>
      </c>
      <c r="I533" s="194">
        <v>60000</v>
      </c>
      <c r="J533" s="189" t="s">
        <v>4557</v>
      </c>
      <c r="K533" s="189" t="s">
        <v>5901</v>
      </c>
      <c r="L533" s="191" t="s">
        <v>386</v>
      </c>
    </row>
    <row r="534" spans="1:12" ht="63.75">
      <c r="A534" s="187">
        <v>533</v>
      </c>
      <c r="B534" s="156">
        <v>45567</v>
      </c>
      <c r="C534" s="157" t="s">
        <v>79</v>
      </c>
      <c r="D534" s="157" t="s">
        <v>5203</v>
      </c>
      <c r="E534" s="157" t="s">
        <v>7796</v>
      </c>
      <c r="F534" s="156">
        <v>45582</v>
      </c>
      <c r="G534" s="156">
        <v>45554</v>
      </c>
      <c r="H534" s="158">
        <v>30000</v>
      </c>
      <c r="I534" s="158">
        <v>40000</v>
      </c>
      <c r="J534" s="157" t="s">
        <v>4557</v>
      </c>
      <c r="K534" s="157" t="s">
        <v>5901</v>
      </c>
      <c r="L534" s="186" t="s">
        <v>386</v>
      </c>
    </row>
    <row r="535" spans="1:12" ht="42.75">
      <c r="A535" s="187">
        <v>534</v>
      </c>
      <c r="B535" s="193">
        <v>45566</v>
      </c>
      <c r="C535" s="189" t="s">
        <v>2447</v>
      </c>
      <c r="D535" s="189" t="s">
        <v>2526</v>
      </c>
      <c r="E535" s="189" t="s">
        <v>7797</v>
      </c>
      <c r="F535" s="193">
        <v>45581</v>
      </c>
      <c r="G535" s="193">
        <v>45582</v>
      </c>
      <c r="H535" s="194">
        <v>37500</v>
      </c>
      <c r="I535" s="194">
        <v>50000</v>
      </c>
      <c r="J535" s="189" t="s">
        <v>4557</v>
      </c>
      <c r="K535" s="189" t="s">
        <v>5901</v>
      </c>
      <c r="L535" s="191" t="s">
        <v>386</v>
      </c>
    </row>
    <row r="536" spans="1:12" ht="63.75">
      <c r="A536" s="187">
        <v>535</v>
      </c>
      <c r="B536" s="156">
        <v>45566</v>
      </c>
      <c r="C536" s="157" t="s">
        <v>1198</v>
      </c>
      <c r="D536" s="157" t="s">
        <v>1218</v>
      </c>
      <c r="E536" s="157" t="s">
        <v>7743</v>
      </c>
      <c r="F536" s="156">
        <v>45581</v>
      </c>
      <c r="G536" s="156">
        <v>45540</v>
      </c>
      <c r="H536" s="158">
        <v>35000</v>
      </c>
      <c r="I536" s="158">
        <v>55000</v>
      </c>
      <c r="J536" s="157" t="s">
        <v>5904</v>
      </c>
      <c r="K536" s="157" t="s">
        <v>5901</v>
      </c>
      <c r="L536" s="186" t="s">
        <v>386</v>
      </c>
    </row>
    <row r="537" spans="1:12" ht="211.5">
      <c r="A537" s="187">
        <v>536</v>
      </c>
      <c r="B537" s="193">
        <v>45566</v>
      </c>
      <c r="C537" s="189" t="s">
        <v>4375</v>
      </c>
      <c r="D537" s="189" t="s">
        <v>6392</v>
      </c>
      <c r="E537" s="189" t="s">
        <v>7798</v>
      </c>
      <c r="F537" s="193">
        <v>45581</v>
      </c>
      <c r="G537" s="193">
        <v>45474</v>
      </c>
      <c r="H537" s="194">
        <v>40000</v>
      </c>
      <c r="I537" s="194">
        <v>40000</v>
      </c>
      <c r="J537" s="189" t="s">
        <v>5900</v>
      </c>
      <c r="K537" s="189" t="s">
        <v>5901</v>
      </c>
      <c r="L537" s="191" t="s">
        <v>386</v>
      </c>
    </row>
    <row r="538" spans="1:12" ht="127.5">
      <c r="A538" s="187">
        <v>537</v>
      </c>
      <c r="B538" s="156">
        <v>45566</v>
      </c>
      <c r="C538" s="157" t="s">
        <v>4375</v>
      </c>
      <c r="D538" s="157" t="s">
        <v>765</v>
      </c>
      <c r="E538" s="157" t="s">
        <v>7799</v>
      </c>
      <c r="F538" s="156">
        <v>45581</v>
      </c>
      <c r="G538" s="156">
        <v>45505</v>
      </c>
      <c r="H538" s="158">
        <v>25000</v>
      </c>
      <c r="I538" s="158">
        <v>110000</v>
      </c>
      <c r="J538" s="157" t="s">
        <v>5910</v>
      </c>
      <c r="K538" s="157" t="s">
        <v>5901</v>
      </c>
      <c r="L538" s="186" t="s">
        <v>386</v>
      </c>
    </row>
    <row r="539" spans="1:12" ht="147.75">
      <c r="A539" s="187">
        <v>538</v>
      </c>
      <c r="B539" s="193">
        <v>45566</v>
      </c>
      <c r="C539" s="189" t="s">
        <v>4375</v>
      </c>
      <c r="D539" s="189" t="s">
        <v>1508</v>
      </c>
      <c r="E539" s="189" t="s">
        <v>6636</v>
      </c>
      <c r="F539" s="193">
        <v>45581</v>
      </c>
      <c r="G539" s="193">
        <v>45490</v>
      </c>
      <c r="H539" s="194">
        <v>25000</v>
      </c>
      <c r="I539" s="194">
        <v>110000</v>
      </c>
      <c r="J539" s="189" t="s">
        <v>5910</v>
      </c>
      <c r="K539" s="189" t="s">
        <v>5901</v>
      </c>
      <c r="L539" s="191" t="s">
        <v>386</v>
      </c>
    </row>
    <row r="540" spans="1:12" ht="63.75">
      <c r="A540" s="187">
        <v>539</v>
      </c>
      <c r="B540" s="156">
        <v>45567</v>
      </c>
      <c r="C540" s="157" t="s">
        <v>688</v>
      </c>
      <c r="D540" s="157" t="s">
        <v>3552</v>
      </c>
      <c r="E540" s="157" t="s">
        <v>7800</v>
      </c>
      <c r="F540" s="156">
        <v>45582</v>
      </c>
      <c r="G540" s="156">
        <v>45566</v>
      </c>
      <c r="H540" s="158">
        <v>100000</v>
      </c>
      <c r="I540" s="158">
        <v>500000</v>
      </c>
      <c r="J540" s="157" t="s">
        <v>5902</v>
      </c>
      <c r="K540" s="157" t="s">
        <v>5901</v>
      </c>
      <c r="L540" s="186" t="s">
        <v>386</v>
      </c>
    </row>
    <row r="541" spans="1:12" ht="42.75">
      <c r="A541" s="187">
        <v>540</v>
      </c>
      <c r="B541" s="193">
        <v>45568</v>
      </c>
      <c r="C541" s="189" t="s">
        <v>2703</v>
      </c>
      <c r="D541" s="189" t="s">
        <v>2630</v>
      </c>
      <c r="E541" s="189" t="s">
        <v>7801</v>
      </c>
      <c r="F541" s="193">
        <v>45583</v>
      </c>
      <c r="G541" s="193">
        <v>45583</v>
      </c>
      <c r="H541" s="194">
        <v>250000</v>
      </c>
      <c r="I541" s="194">
        <v>250000</v>
      </c>
      <c r="J541" s="189" t="s">
        <v>4557</v>
      </c>
      <c r="K541" s="189" t="s">
        <v>5901</v>
      </c>
      <c r="L541" s="191" t="s">
        <v>386</v>
      </c>
    </row>
    <row r="542" spans="1:12" ht="21.75">
      <c r="A542" s="187">
        <v>541</v>
      </c>
      <c r="B542" s="156">
        <v>45568</v>
      </c>
      <c r="C542" s="157" t="s">
        <v>1276</v>
      </c>
      <c r="D542" s="157" t="s">
        <v>1343</v>
      </c>
      <c r="E542" s="157" t="s">
        <v>619</v>
      </c>
      <c r="F542" s="156">
        <v>45583</v>
      </c>
      <c r="G542" s="156">
        <v>45642</v>
      </c>
      <c r="H542" s="158">
        <v>50340</v>
      </c>
      <c r="I542" s="158">
        <v>80000</v>
      </c>
      <c r="J542" s="157" t="s">
        <v>5902</v>
      </c>
      <c r="K542" s="157" t="s">
        <v>5901</v>
      </c>
      <c r="L542" s="186" t="s">
        <v>386</v>
      </c>
    </row>
    <row r="543" spans="1:12" ht="63.75">
      <c r="A543" s="187">
        <v>542</v>
      </c>
      <c r="B543" s="193">
        <v>45568</v>
      </c>
      <c r="C543" s="189" t="s">
        <v>2542</v>
      </c>
      <c r="D543" s="189" t="s">
        <v>7802</v>
      </c>
      <c r="E543" s="189" t="s">
        <v>7803</v>
      </c>
      <c r="F543" s="193">
        <v>45586</v>
      </c>
      <c r="G543" s="193">
        <v>45582</v>
      </c>
      <c r="H543" s="194">
        <v>40000</v>
      </c>
      <c r="I543" s="194">
        <v>60000</v>
      </c>
      <c r="J543" s="189" t="s">
        <v>4557</v>
      </c>
      <c r="K543" s="189" t="s">
        <v>5901</v>
      </c>
      <c r="L543" s="191" t="s">
        <v>386</v>
      </c>
    </row>
    <row r="544" spans="1:12" ht="42.75">
      <c r="A544" s="187">
        <v>543</v>
      </c>
      <c r="B544" s="156">
        <v>45569</v>
      </c>
      <c r="C544" s="157" t="s">
        <v>1198</v>
      </c>
      <c r="D544" s="157" t="s">
        <v>76</v>
      </c>
      <c r="E544" s="157" t="s">
        <v>4879</v>
      </c>
      <c r="F544" s="156">
        <v>45586</v>
      </c>
      <c r="G544" s="156">
        <v>45474</v>
      </c>
      <c r="H544" s="158">
        <v>260000</v>
      </c>
      <c r="I544" s="158">
        <v>300000</v>
      </c>
      <c r="J544" s="157" t="s">
        <v>5910</v>
      </c>
      <c r="K544" s="157" t="s">
        <v>5901</v>
      </c>
      <c r="L544" s="186" t="s">
        <v>386</v>
      </c>
    </row>
    <row r="545" spans="1:12" ht="63.75">
      <c r="A545" s="187">
        <v>544</v>
      </c>
      <c r="B545" s="193">
        <v>45569</v>
      </c>
      <c r="C545" s="189" t="s">
        <v>1198</v>
      </c>
      <c r="D545" s="189" t="s">
        <v>5185</v>
      </c>
      <c r="E545" s="189" t="s">
        <v>7804</v>
      </c>
      <c r="F545" s="193">
        <v>45586</v>
      </c>
      <c r="G545" s="193">
        <v>45587</v>
      </c>
      <c r="H545" s="194">
        <v>80000</v>
      </c>
      <c r="I545" s="194">
        <v>90000</v>
      </c>
      <c r="J545" s="189" t="s">
        <v>5910</v>
      </c>
      <c r="K545" s="189" t="s">
        <v>5901</v>
      </c>
      <c r="L545" s="191" t="s">
        <v>386</v>
      </c>
    </row>
    <row r="546" spans="1:12" ht="63.75">
      <c r="A546" s="187">
        <v>545</v>
      </c>
      <c r="B546" s="156">
        <v>45569</v>
      </c>
      <c r="C546" s="157" t="s">
        <v>500</v>
      </c>
      <c r="D546" s="157" t="s">
        <v>7805</v>
      </c>
      <c r="E546" s="157" t="s">
        <v>537</v>
      </c>
      <c r="F546" s="156">
        <v>45586</v>
      </c>
      <c r="G546" s="156">
        <v>45569</v>
      </c>
      <c r="H546" s="158">
        <v>25000</v>
      </c>
      <c r="I546" s="158">
        <v>100000</v>
      </c>
      <c r="J546" s="157" t="s">
        <v>4557</v>
      </c>
      <c r="K546" s="157" t="s">
        <v>5901</v>
      </c>
      <c r="L546" s="186" t="s">
        <v>386</v>
      </c>
    </row>
    <row r="547" spans="1:12" ht="42.75">
      <c r="A547" s="187">
        <v>546</v>
      </c>
      <c r="B547" s="193">
        <v>45569</v>
      </c>
      <c r="C547" s="189" t="s">
        <v>4178</v>
      </c>
      <c r="D547" s="189" t="s">
        <v>2681</v>
      </c>
      <c r="E547" s="189" t="s">
        <v>6418</v>
      </c>
      <c r="F547" s="193">
        <v>45586</v>
      </c>
      <c r="G547" s="193">
        <v>45658</v>
      </c>
      <c r="H547" s="194">
        <v>57000</v>
      </c>
      <c r="I547" s="194">
        <v>100000</v>
      </c>
      <c r="J547" s="189" t="s">
        <v>5902</v>
      </c>
      <c r="K547" s="189" t="s">
        <v>5901</v>
      </c>
      <c r="L547" s="191" t="s">
        <v>386</v>
      </c>
    </row>
    <row r="548" spans="1:12" ht="42.75">
      <c r="A548" s="187">
        <v>547</v>
      </c>
      <c r="B548" s="156">
        <v>45572</v>
      </c>
      <c r="C548" s="157" t="s">
        <v>3242</v>
      </c>
      <c r="D548" s="157" t="s">
        <v>6865</v>
      </c>
      <c r="E548" s="157" t="s">
        <v>298</v>
      </c>
      <c r="F548" s="156">
        <v>45587</v>
      </c>
      <c r="G548" s="156">
        <v>45566</v>
      </c>
      <c r="H548" s="158">
        <v>25000</v>
      </c>
      <c r="I548" s="158">
        <v>100000</v>
      </c>
      <c r="J548" s="157" t="s">
        <v>5910</v>
      </c>
      <c r="K548" s="157" t="s">
        <v>5901</v>
      </c>
      <c r="L548" s="186" t="s">
        <v>386</v>
      </c>
    </row>
    <row r="549" spans="1:12" ht="63.75">
      <c r="A549" s="187">
        <v>548</v>
      </c>
      <c r="B549" s="193">
        <v>45574</v>
      </c>
      <c r="C549" s="189" t="s">
        <v>3874</v>
      </c>
      <c r="D549" s="189" t="s">
        <v>5519</v>
      </c>
      <c r="E549" s="189" t="s">
        <v>7806</v>
      </c>
      <c r="F549" s="193">
        <v>45589</v>
      </c>
      <c r="G549" s="193">
        <v>45562</v>
      </c>
      <c r="H549" s="194">
        <v>25000</v>
      </c>
      <c r="I549" s="194">
        <v>34200</v>
      </c>
      <c r="J549" s="189" t="s">
        <v>5900</v>
      </c>
      <c r="K549" s="189" t="s">
        <v>5901</v>
      </c>
      <c r="L549" s="191" t="s">
        <v>386</v>
      </c>
    </row>
    <row r="550" spans="1:12" ht="63.75">
      <c r="A550" s="187">
        <v>549</v>
      </c>
      <c r="B550" s="156">
        <v>45574</v>
      </c>
      <c r="C550" s="157" t="s">
        <v>79</v>
      </c>
      <c r="D550" s="157" t="s">
        <v>1375</v>
      </c>
      <c r="E550" s="157" t="s">
        <v>1009</v>
      </c>
      <c r="F550" s="156">
        <v>45589</v>
      </c>
      <c r="G550" s="156">
        <v>45566</v>
      </c>
      <c r="H550" s="158">
        <v>207000</v>
      </c>
      <c r="I550" s="158">
        <v>215000</v>
      </c>
      <c r="J550" s="157" t="s">
        <v>4557</v>
      </c>
      <c r="K550" s="157" t="s">
        <v>5901</v>
      </c>
      <c r="L550" s="186" t="s">
        <v>386</v>
      </c>
    </row>
    <row r="551" spans="1:12" ht="63.75">
      <c r="A551" s="187">
        <v>550</v>
      </c>
      <c r="B551" s="193">
        <v>45574</v>
      </c>
      <c r="C551" s="189" t="s">
        <v>1276</v>
      </c>
      <c r="D551" s="189" t="s">
        <v>7807</v>
      </c>
      <c r="E551" s="189" t="s">
        <v>4429</v>
      </c>
      <c r="F551" s="193">
        <v>45589</v>
      </c>
      <c r="G551" s="193">
        <v>45590</v>
      </c>
      <c r="H551" s="194">
        <v>80000</v>
      </c>
      <c r="I551" s="194">
        <v>90000</v>
      </c>
      <c r="J551" s="189" t="s">
        <v>5902</v>
      </c>
      <c r="K551" s="189" t="s">
        <v>5901</v>
      </c>
      <c r="L551" s="191" t="s">
        <v>386</v>
      </c>
    </row>
    <row r="552" spans="1:12" ht="147.75">
      <c r="A552" s="187">
        <v>551</v>
      </c>
      <c r="B552" s="156">
        <v>45575</v>
      </c>
      <c r="C552" s="157" t="s">
        <v>1890</v>
      </c>
      <c r="D552" s="157" t="s">
        <v>1649</v>
      </c>
      <c r="E552" s="157" t="s">
        <v>7808</v>
      </c>
      <c r="F552" s="156">
        <v>45590</v>
      </c>
      <c r="G552" s="156">
        <v>45590</v>
      </c>
      <c r="H552" s="158">
        <v>25000</v>
      </c>
      <c r="I552" s="158">
        <v>35000</v>
      </c>
      <c r="J552" s="157" t="s">
        <v>5902</v>
      </c>
      <c r="K552" s="157" t="s">
        <v>5901</v>
      </c>
      <c r="L552" s="186" t="s">
        <v>386</v>
      </c>
    </row>
    <row r="553" spans="1:12" ht="63.75">
      <c r="A553" s="187">
        <v>552</v>
      </c>
      <c r="B553" s="193">
        <v>45583</v>
      </c>
      <c r="C553" s="189" t="s">
        <v>2432</v>
      </c>
      <c r="D553" s="189" t="s">
        <v>1289</v>
      </c>
      <c r="E553" s="189" t="s">
        <v>7809</v>
      </c>
      <c r="F553" s="193">
        <v>45597</v>
      </c>
      <c r="G553" s="193">
        <v>45551</v>
      </c>
      <c r="H553" s="194">
        <v>42000</v>
      </c>
      <c r="I553" s="194">
        <v>42000</v>
      </c>
      <c r="J553" s="189" t="s">
        <v>5906</v>
      </c>
      <c r="K553" s="189" t="s">
        <v>5901</v>
      </c>
      <c r="L553" s="191" t="s">
        <v>386</v>
      </c>
    </row>
    <row r="554" spans="1:12" ht="42.75">
      <c r="A554" s="187">
        <v>553</v>
      </c>
      <c r="B554" s="156">
        <v>45580</v>
      </c>
      <c r="C554" s="157" t="s">
        <v>3453</v>
      </c>
      <c r="D554" s="157" t="s">
        <v>123</v>
      </c>
      <c r="E554" s="157" t="s">
        <v>546</v>
      </c>
      <c r="F554" s="156">
        <v>45594</v>
      </c>
      <c r="G554" s="156">
        <v>45566</v>
      </c>
      <c r="H554" s="158">
        <v>900000</v>
      </c>
      <c r="I554" s="158">
        <v>15000000</v>
      </c>
      <c r="J554" s="157" t="s">
        <v>5910</v>
      </c>
      <c r="K554" s="157" t="s">
        <v>5901</v>
      </c>
      <c r="L554" s="186" t="s">
        <v>386</v>
      </c>
    </row>
    <row r="555" spans="1:12" ht="42.75">
      <c r="A555" s="187">
        <v>554</v>
      </c>
      <c r="B555" s="193">
        <v>45580</v>
      </c>
      <c r="C555" s="189" t="s">
        <v>4038</v>
      </c>
      <c r="D555" s="189" t="s">
        <v>1686</v>
      </c>
      <c r="E555" s="189" t="s">
        <v>6888</v>
      </c>
      <c r="F555" s="193">
        <v>45594</v>
      </c>
      <c r="G555" s="193">
        <v>45627</v>
      </c>
      <c r="H555" s="194">
        <v>28200</v>
      </c>
      <c r="I555" s="194">
        <v>28200</v>
      </c>
      <c r="J555" s="189" t="s">
        <v>5910</v>
      </c>
      <c r="K555" s="189" t="s">
        <v>5901</v>
      </c>
      <c r="L555" s="191" t="s">
        <v>386</v>
      </c>
    </row>
    <row r="556" spans="1:12" ht="42.75">
      <c r="A556" s="187">
        <v>555</v>
      </c>
      <c r="B556" s="156">
        <v>45580</v>
      </c>
      <c r="C556" s="157" t="s">
        <v>4038</v>
      </c>
      <c r="D556" s="157" t="s">
        <v>663</v>
      </c>
      <c r="E556" s="157" t="s">
        <v>4032</v>
      </c>
      <c r="F556" s="156">
        <v>45594</v>
      </c>
      <c r="G556" s="156">
        <v>45627</v>
      </c>
      <c r="H556" s="158">
        <v>52000</v>
      </c>
      <c r="I556" s="158">
        <v>52000</v>
      </c>
      <c r="J556" s="157" t="s">
        <v>5910</v>
      </c>
      <c r="K556" s="157" t="s">
        <v>5901</v>
      </c>
      <c r="L556" s="186" t="s">
        <v>386</v>
      </c>
    </row>
    <row r="557" spans="1:12" ht="127.5">
      <c r="A557" s="187">
        <v>556</v>
      </c>
      <c r="B557" s="193">
        <v>45580</v>
      </c>
      <c r="C557" s="189" t="s">
        <v>4038</v>
      </c>
      <c r="D557" s="189" t="s">
        <v>521</v>
      </c>
      <c r="E557" s="189" t="s">
        <v>7810</v>
      </c>
      <c r="F557" s="193">
        <v>45594</v>
      </c>
      <c r="G557" s="193">
        <v>45627</v>
      </c>
      <c r="H557" s="194">
        <v>90000</v>
      </c>
      <c r="I557" s="194">
        <v>90000</v>
      </c>
      <c r="J557" s="189" t="s">
        <v>5910</v>
      </c>
      <c r="K557" s="189" t="s">
        <v>5901</v>
      </c>
      <c r="L557" s="191" t="s">
        <v>386</v>
      </c>
    </row>
    <row r="558" spans="1:12" ht="42.75">
      <c r="A558" s="187">
        <v>557</v>
      </c>
      <c r="B558" s="156">
        <v>45580</v>
      </c>
      <c r="C558" s="157" t="s">
        <v>4038</v>
      </c>
      <c r="D558" s="157" t="s">
        <v>5296</v>
      </c>
      <c r="E558" s="157" t="s">
        <v>1174</v>
      </c>
      <c r="F558" s="156">
        <v>45594</v>
      </c>
      <c r="G558" s="156">
        <v>45627</v>
      </c>
      <c r="H558" s="158">
        <v>1262497</v>
      </c>
      <c r="I558" s="158">
        <v>1262497</v>
      </c>
      <c r="J558" s="157" t="s">
        <v>5910</v>
      </c>
      <c r="K558" s="157" t="s">
        <v>5901</v>
      </c>
      <c r="L558" s="186" t="s">
        <v>386</v>
      </c>
    </row>
    <row r="559" spans="1:12" ht="42.75">
      <c r="A559" s="187">
        <v>558</v>
      </c>
      <c r="B559" s="193">
        <v>45581</v>
      </c>
      <c r="C559" s="189" t="s">
        <v>3453</v>
      </c>
      <c r="D559" s="189" t="s">
        <v>1218</v>
      </c>
      <c r="E559" s="189" t="s">
        <v>7806</v>
      </c>
      <c r="F559" s="193">
        <v>45595</v>
      </c>
      <c r="G559" s="193">
        <v>45580</v>
      </c>
      <c r="H559" s="194">
        <v>100000</v>
      </c>
      <c r="I559" s="194">
        <v>200000</v>
      </c>
      <c r="J559" s="189" t="s">
        <v>5910</v>
      </c>
      <c r="K559" s="189" t="s">
        <v>5901</v>
      </c>
      <c r="L559" s="191" t="s">
        <v>386</v>
      </c>
    </row>
    <row r="560" spans="1:12" ht="84.75">
      <c r="A560" s="187">
        <v>559</v>
      </c>
      <c r="B560" s="156">
        <v>45581</v>
      </c>
      <c r="C560" s="157" t="s">
        <v>3453</v>
      </c>
      <c r="D560" s="157" t="s">
        <v>5376</v>
      </c>
      <c r="E560" s="157" t="s">
        <v>7811</v>
      </c>
      <c r="F560" s="156">
        <v>45595</v>
      </c>
      <c r="G560" s="156">
        <v>45488</v>
      </c>
      <c r="H560" s="158">
        <v>25000</v>
      </c>
      <c r="I560" s="158">
        <v>30000</v>
      </c>
      <c r="J560" s="157" t="s">
        <v>5910</v>
      </c>
      <c r="K560" s="157" t="s">
        <v>5901</v>
      </c>
      <c r="L560" s="186" t="s">
        <v>386</v>
      </c>
    </row>
    <row r="561" spans="1:12" ht="42.75">
      <c r="A561" s="187">
        <v>560</v>
      </c>
      <c r="B561" s="193">
        <v>45582</v>
      </c>
      <c r="C561" s="189" t="s">
        <v>4178</v>
      </c>
      <c r="D561" s="189" t="s">
        <v>4202</v>
      </c>
      <c r="E561" s="189" t="s">
        <v>1674</v>
      </c>
      <c r="F561" s="193">
        <v>45596</v>
      </c>
      <c r="G561" s="193">
        <v>45617</v>
      </c>
      <c r="H561" s="194">
        <v>25000</v>
      </c>
      <c r="I561" s="194">
        <v>90000</v>
      </c>
      <c r="J561" s="189" t="s">
        <v>4557</v>
      </c>
      <c r="K561" s="189" t="s">
        <v>5901</v>
      </c>
      <c r="L561" s="191" t="s">
        <v>386</v>
      </c>
    </row>
    <row r="562" spans="1:12" ht="42.75">
      <c r="A562" s="187">
        <v>561</v>
      </c>
      <c r="B562" s="156">
        <v>45582</v>
      </c>
      <c r="C562" s="157" t="s">
        <v>194</v>
      </c>
      <c r="D562" s="157" t="s">
        <v>1343</v>
      </c>
      <c r="E562" s="157" t="s">
        <v>7812</v>
      </c>
      <c r="F562" s="156">
        <v>45596</v>
      </c>
      <c r="G562" s="156">
        <v>45635</v>
      </c>
      <c r="H562" s="158">
        <v>45000</v>
      </c>
      <c r="I562" s="158">
        <v>48000</v>
      </c>
      <c r="J562" s="157" t="s">
        <v>5906</v>
      </c>
      <c r="K562" s="157" t="s">
        <v>5901</v>
      </c>
      <c r="L562" s="186" t="s">
        <v>386</v>
      </c>
    </row>
    <row r="563" spans="1:12" ht="168.75">
      <c r="A563" s="187">
        <v>562</v>
      </c>
      <c r="B563" s="193">
        <v>45582</v>
      </c>
      <c r="C563" s="189" t="s">
        <v>1890</v>
      </c>
      <c r="D563" s="189" t="s">
        <v>366</v>
      </c>
      <c r="E563" s="189" t="s">
        <v>7813</v>
      </c>
      <c r="F563" s="193">
        <v>45596</v>
      </c>
      <c r="G563" s="193">
        <v>45597</v>
      </c>
      <c r="H563" s="194">
        <v>232816.93</v>
      </c>
      <c r="I563" s="194">
        <v>250000</v>
      </c>
      <c r="J563" s="189" t="s">
        <v>5902</v>
      </c>
      <c r="K563" s="189" t="s">
        <v>5901</v>
      </c>
      <c r="L563" s="191" t="s">
        <v>386</v>
      </c>
    </row>
    <row r="564" spans="1:12" ht="42.75">
      <c r="A564" s="187">
        <v>563</v>
      </c>
      <c r="B564" s="156">
        <v>45582</v>
      </c>
      <c r="C564" s="157" t="s">
        <v>3828</v>
      </c>
      <c r="D564" s="157" t="s">
        <v>765</v>
      </c>
      <c r="E564" s="157" t="s">
        <v>6538</v>
      </c>
      <c r="F564" s="156">
        <v>45597</v>
      </c>
      <c r="G564" s="156">
        <v>45530</v>
      </c>
      <c r="H564" s="158">
        <v>25000</v>
      </c>
      <c r="I564" s="158">
        <v>600000</v>
      </c>
      <c r="J564" s="157" t="s">
        <v>5910</v>
      </c>
      <c r="K564" s="157" t="s">
        <v>5901</v>
      </c>
      <c r="L564" s="186" t="s">
        <v>386</v>
      </c>
    </row>
    <row r="565" spans="1:12" ht="63.75">
      <c r="A565" s="187">
        <v>564</v>
      </c>
      <c r="B565" s="193">
        <v>45583</v>
      </c>
      <c r="C565" s="189" t="s">
        <v>79</v>
      </c>
      <c r="D565" s="189" t="s">
        <v>1221</v>
      </c>
      <c r="E565" s="189" t="s">
        <v>7328</v>
      </c>
      <c r="F565" s="193">
        <v>45597</v>
      </c>
      <c r="G565" s="193">
        <v>45597</v>
      </c>
      <c r="H565" s="194">
        <v>30000</v>
      </c>
      <c r="I565" s="194">
        <v>35000</v>
      </c>
      <c r="J565" s="189" t="s">
        <v>4557</v>
      </c>
      <c r="K565" s="189" t="s">
        <v>5901</v>
      </c>
      <c r="L565" s="191" t="s">
        <v>386</v>
      </c>
    </row>
    <row r="566" spans="1:12" ht="105.75">
      <c r="A566" s="187">
        <v>565</v>
      </c>
      <c r="B566" s="156">
        <v>45583</v>
      </c>
      <c r="C566" s="157" t="s">
        <v>3453</v>
      </c>
      <c r="D566" s="157" t="s">
        <v>1311</v>
      </c>
      <c r="E566" s="157" t="s">
        <v>7814</v>
      </c>
      <c r="F566" s="156">
        <v>45597</v>
      </c>
      <c r="G566" s="156">
        <v>45558</v>
      </c>
      <c r="H566" s="158">
        <v>100000</v>
      </c>
      <c r="I566" s="158">
        <v>135000</v>
      </c>
      <c r="J566" s="157" t="s">
        <v>5910</v>
      </c>
      <c r="K566" s="157" t="s">
        <v>5901</v>
      </c>
      <c r="L566" s="186" t="s">
        <v>386</v>
      </c>
    </row>
    <row r="567" spans="1:12" ht="42.75">
      <c r="A567" s="187">
        <v>566</v>
      </c>
      <c r="B567" s="193">
        <v>45586</v>
      </c>
      <c r="C567" s="189" t="s">
        <v>4178</v>
      </c>
      <c r="D567" s="189" t="s">
        <v>4184</v>
      </c>
      <c r="E567" s="189" t="s">
        <v>1674</v>
      </c>
      <c r="F567" s="193">
        <v>45600</v>
      </c>
      <c r="G567" s="193">
        <v>45598</v>
      </c>
      <c r="H567" s="194">
        <v>25000</v>
      </c>
      <c r="I567" s="194">
        <v>90000</v>
      </c>
      <c r="J567" s="189" t="s">
        <v>4557</v>
      </c>
      <c r="K567" s="189" t="s">
        <v>5901</v>
      </c>
      <c r="L567" s="191" t="s">
        <v>386</v>
      </c>
    </row>
    <row r="568" spans="1:12" ht="84.75">
      <c r="A568" s="187">
        <v>567</v>
      </c>
      <c r="B568" s="156">
        <v>45586</v>
      </c>
      <c r="C568" s="157" t="s">
        <v>91</v>
      </c>
      <c r="D568" s="157" t="s">
        <v>1350</v>
      </c>
      <c r="E568" s="157" t="s">
        <v>7815</v>
      </c>
      <c r="F568" s="156">
        <v>45600</v>
      </c>
      <c r="G568" s="156">
        <v>45474</v>
      </c>
      <c r="H568" s="158">
        <v>150000</v>
      </c>
      <c r="I568" s="158">
        <v>180000</v>
      </c>
      <c r="J568" s="157" t="s">
        <v>5910</v>
      </c>
      <c r="K568" s="157" t="s">
        <v>5901</v>
      </c>
      <c r="L568" s="186" t="s">
        <v>386</v>
      </c>
    </row>
    <row r="569" spans="1:12" ht="42.75">
      <c r="A569" s="187">
        <v>568</v>
      </c>
      <c r="B569" s="193">
        <v>45586</v>
      </c>
      <c r="C569" s="189" t="s">
        <v>91</v>
      </c>
      <c r="D569" s="189" t="s">
        <v>164</v>
      </c>
      <c r="E569" s="189" t="s">
        <v>1030</v>
      </c>
      <c r="F569" s="193">
        <v>45600</v>
      </c>
      <c r="G569" s="193">
        <v>45474</v>
      </c>
      <c r="H569" s="194">
        <v>25000</v>
      </c>
      <c r="I569" s="194">
        <v>50000</v>
      </c>
      <c r="J569" s="189" t="s">
        <v>5910</v>
      </c>
      <c r="K569" s="189" t="s">
        <v>5901</v>
      </c>
      <c r="L569" s="191" t="s">
        <v>386</v>
      </c>
    </row>
    <row r="570" spans="1:12" ht="42.75">
      <c r="A570" s="187">
        <v>569</v>
      </c>
      <c r="B570" s="156">
        <v>45586</v>
      </c>
      <c r="C570" s="157" t="s">
        <v>91</v>
      </c>
      <c r="D570" s="157" t="s">
        <v>361</v>
      </c>
      <c r="E570" s="157" t="s">
        <v>124</v>
      </c>
      <c r="F570" s="156">
        <v>45600</v>
      </c>
      <c r="G570" s="156">
        <v>45474</v>
      </c>
      <c r="H570" s="158">
        <v>1500000</v>
      </c>
      <c r="I570" s="158">
        <v>1800000</v>
      </c>
      <c r="J570" s="157" t="s">
        <v>5910</v>
      </c>
      <c r="K570" s="157" t="s">
        <v>5901</v>
      </c>
      <c r="L570" s="186" t="s">
        <v>386</v>
      </c>
    </row>
    <row r="571" spans="1:12" ht="42.75">
      <c r="A571" s="187">
        <v>570</v>
      </c>
      <c r="B571" s="193">
        <v>45586</v>
      </c>
      <c r="C571" s="189" t="s">
        <v>91</v>
      </c>
      <c r="D571" s="189" t="s">
        <v>4799</v>
      </c>
      <c r="E571" s="189" t="s">
        <v>344</v>
      </c>
      <c r="F571" s="193">
        <v>45600</v>
      </c>
      <c r="G571" s="193">
        <v>45474</v>
      </c>
      <c r="H571" s="194">
        <v>100000</v>
      </c>
      <c r="I571" s="194">
        <v>200000</v>
      </c>
      <c r="J571" s="189" t="s">
        <v>5910</v>
      </c>
      <c r="K571" s="189" t="s">
        <v>5901</v>
      </c>
      <c r="L571" s="191" t="s">
        <v>386</v>
      </c>
    </row>
    <row r="572" spans="1:12" ht="42.75">
      <c r="A572" s="187">
        <v>571</v>
      </c>
      <c r="B572" s="156">
        <v>45586</v>
      </c>
      <c r="C572" s="157" t="s">
        <v>91</v>
      </c>
      <c r="D572" s="157" t="s">
        <v>169</v>
      </c>
      <c r="E572" s="157" t="s">
        <v>170</v>
      </c>
      <c r="F572" s="156">
        <v>45600</v>
      </c>
      <c r="G572" s="156">
        <v>45474</v>
      </c>
      <c r="H572" s="158">
        <v>25000</v>
      </c>
      <c r="I572" s="158">
        <v>200000</v>
      </c>
      <c r="J572" s="157" t="s">
        <v>5910</v>
      </c>
      <c r="K572" s="157" t="s">
        <v>5901</v>
      </c>
      <c r="L572" s="186" t="s">
        <v>386</v>
      </c>
    </row>
    <row r="573" spans="1:12" ht="42.75">
      <c r="A573" s="187">
        <v>572</v>
      </c>
      <c r="B573" s="193">
        <v>45586</v>
      </c>
      <c r="C573" s="189" t="s">
        <v>91</v>
      </c>
      <c r="D573" s="189" t="s">
        <v>121</v>
      </c>
      <c r="E573" s="189" t="s">
        <v>226</v>
      </c>
      <c r="F573" s="193">
        <v>45600</v>
      </c>
      <c r="G573" s="193">
        <v>45474</v>
      </c>
      <c r="H573" s="194">
        <v>25000</v>
      </c>
      <c r="I573" s="194">
        <v>200000</v>
      </c>
      <c r="J573" s="189" t="s">
        <v>5910</v>
      </c>
      <c r="K573" s="189" t="s">
        <v>5901</v>
      </c>
      <c r="L573" s="191" t="s">
        <v>386</v>
      </c>
    </row>
    <row r="574" spans="1:12" ht="42.75">
      <c r="A574" s="187">
        <v>573</v>
      </c>
      <c r="B574" s="156">
        <v>45586</v>
      </c>
      <c r="C574" s="157" t="s">
        <v>91</v>
      </c>
      <c r="D574" s="157" t="s">
        <v>6403</v>
      </c>
      <c r="E574" s="157" t="s">
        <v>226</v>
      </c>
      <c r="F574" s="156">
        <v>45600</v>
      </c>
      <c r="G574" s="156">
        <v>45536</v>
      </c>
      <c r="H574" s="158">
        <v>25000</v>
      </c>
      <c r="I574" s="158">
        <v>200000</v>
      </c>
      <c r="J574" s="157" t="s">
        <v>5910</v>
      </c>
      <c r="K574" s="157" t="s">
        <v>5901</v>
      </c>
      <c r="L574" s="186" t="s">
        <v>386</v>
      </c>
    </row>
    <row r="575" spans="1:12" ht="42.75">
      <c r="A575" s="187">
        <v>574</v>
      </c>
      <c r="B575" s="193">
        <v>45586</v>
      </c>
      <c r="C575" s="189" t="s">
        <v>91</v>
      </c>
      <c r="D575" s="189" t="s">
        <v>115</v>
      </c>
      <c r="E575" s="189" t="s">
        <v>3845</v>
      </c>
      <c r="F575" s="193">
        <v>45600</v>
      </c>
      <c r="G575" s="193">
        <v>45474</v>
      </c>
      <c r="H575" s="194">
        <v>200000</v>
      </c>
      <c r="I575" s="194">
        <v>400000</v>
      </c>
      <c r="J575" s="189" t="s">
        <v>5910</v>
      </c>
      <c r="K575" s="189" t="s">
        <v>5901</v>
      </c>
      <c r="L575" s="191" t="s">
        <v>386</v>
      </c>
    </row>
    <row r="576" spans="1:12" ht="42.75">
      <c r="A576" s="187">
        <v>575</v>
      </c>
      <c r="B576" s="156">
        <v>45586</v>
      </c>
      <c r="C576" s="157" t="s">
        <v>91</v>
      </c>
      <c r="D576" s="157" t="s">
        <v>184</v>
      </c>
      <c r="E576" s="157" t="s">
        <v>7675</v>
      </c>
      <c r="F576" s="156">
        <v>45600</v>
      </c>
      <c r="G576" s="156">
        <v>45474</v>
      </c>
      <c r="H576" s="158">
        <v>25000</v>
      </c>
      <c r="I576" s="158">
        <v>75000</v>
      </c>
      <c r="J576" s="157" t="s">
        <v>5910</v>
      </c>
      <c r="K576" s="157" t="s">
        <v>5901</v>
      </c>
      <c r="L576" s="186" t="s">
        <v>386</v>
      </c>
    </row>
    <row r="577" spans="1:12" ht="42.75">
      <c r="A577" s="187">
        <v>576</v>
      </c>
      <c r="B577" s="193">
        <v>45586</v>
      </c>
      <c r="C577" s="189" t="s">
        <v>91</v>
      </c>
      <c r="D577" s="189" t="s">
        <v>144</v>
      </c>
      <c r="E577" s="189" t="s">
        <v>114</v>
      </c>
      <c r="F577" s="193">
        <v>45600</v>
      </c>
      <c r="G577" s="193">
        <v>45474</v>
      </c>
      <c r="H577" s="194">
        <v>40000</v>
      </c>
      <c r="I577" s="194">
        <v>60000</v>
      </c>
      <c r="J577" s="189" t="s">
        <v>5910</v>
      </c>
      <c r="K577" s="189" t="s">
        <v>5901</v>
      </c>
      <c r="L577" s="191" t="s">
        <v>386</v>
      </c>
    </row>
    <row r="578" spans="1:12" ht="84.75">
      <c r="A578" s="187">
        <v>577</v>
      </c>
      <c r="B578" s="156">
        <v>45586</v>
      </c>
      <c r="C578" s="157" t="s">
        <v>3933</v>
      </c>
      <c r="D578" s="157" t="s">
        <v>7816</v>
      </c>
      <c r="E578" s="157" t="s">
        <v>7817</v>
      </c>
      <c r="F578" s="156">
        <v>45600</v>
      </c>
      <c r="G578" s="156">
        <v>45603</v>
      </c>
      <c r="H578" s="158">
        <v>25000</v>
      </c>
      <c r="I578" s="158">
        <v>40000</v>
      </c>
      <c r="J578" s="157" t="s">
        <v>4557</v>
      </c>
      <c r="K578" s="157" t="s">
        <v>5901</v>
      </c>
      <c r="L578" s="186" t="s">
        <v>386</v>
      </c>
    </row>
    <row r="579" spans="1:12" ht="42.75">
      <c r="A579" s="187">
        <v>578</v>
      </c>
      <c r="B579" s="193">
        <v>45586</v>
      </c>
      <c r="C579" s="189" t="s">
        <v>3453</v>
      </c>
      <c r="D579" s="189" t="s">
        <v>2554</v>
      </c>
      <c r="E579" s="189" t="s">
        <v>7818</v>
      </c>
      <c r="F579" s="193">
        <v>45600</v>
      </c>
      <c r="G579" s="193">
        <v>45595</v>
      </c>
      <c r="H579" s="194">
        <v>25000</v>
      </c>
      <c r="I579" s="194">
        <v>60000</v>
      </c>
      <c r="J579" s="189" t="s">
        <v>5910</v>
      </c>
      <c r="K579" s="189" t="s">
        <v>5901</v>
      </c>
      <c r="L579" s="191" t="s">
        <v>386</v>
      </c>
    </row>
    <row r="580" spans="1:12" ht="21.75">
      <c r="A580" s="187">
        <v>579</v>
      </c>
      <c r="B580" s="156">
        <v>45586</v>
      </c>
      <c r="C580" s="157" t="s">
        <v>1276</v>
      </c>
      <c r="D580" s="157" t="s">
        <v>1343</v>
      </c>
      <c r="E580" s="157" t="s">
        <v>619</v>
      </c>
      <c r="F580" s="156">
        <v>45600</v>
      </c>
      <c r="G580" s="156">
        <v>45642</v>
      </c>
      <c r="H580" s="158">
        <v>32000</v>
      </c>
      <c r="I580" s="158">
        <v>75000</v>
      </c>
      <c r="J580" s="157" t="s">
        <v>5902</v>
      </c>
      <c r="K580" s="157" t="s">
        <v>5901</v>
      </c>
      <c r="L580" s="186" t="s">
        <v>386</v>
      </c>
    </row>
    <row r="581" spans="1:12" ht="21.75">
      <c r="A581" s="187">
        <v>580</v>
      </c>
      <c r="B581" s="193">
        <v>45593</v>
      </c>
      <c r="C581" s="189" t="s">
        <v>1276</v>
      </c>
      <c r="D581" s="189" t="s">
        <v>7819</v>
      </c>
      <c r="E581" s="189" t="s">
        <v>706</v>
      </c>
      <c r="F581" s="193">
        <v>45608</v>
      </c>
      <c r="G581" s="193">
        <v>45602</v>
      </c>
      <c r="H581" s="194">
        <v>30000</v>
      </c>
      <c r="I581" s="194">
        <v>60000</v>
      </c>
      <c r="J581" s="189" t="s">
        <v>4557</v>
      </c>
      <c r="K581" s="189" t="s">
        <v>5901</v>
      </c>
      <c r="L581" s="191" t="s">
        <v>386</v>
      </c>
    </row>
    <row r="582" spans="1:12" ht="84.75">
      <c r="A582" s="187">
        <v>581</v>
      </c>
      <c r="B582" s="156">
        <v>45589</v>
      </c>
      <c r="C582" s="157" t="s">
        <v>1890</v>
      </c>
      <c r="D582" s="157" t="s">
        <v>7533</v>
      </c>
      <c r="E582" s="157" t="s">
        <v>7820</v>
      </c>
      <c r="F582" s="156">
        <v>45603</v>
      </c>
      <c r="G582" s="156">
        <v>45604</v>
      </c>
      <c r="H582" s="158">
        <v>29130</v>
      </c>
      <c r="I582" s="158">
        <v>25000</v>
      </c>
      <c r="J582" s="157" t="s">
        <v>5902</v>
      </c>
      <c r="K582" s="157" t="s">
        <v>5901</v>
      </c>
      <c r="L582" s="186" t="s">
        <v>386</v>
      </c>
    </row>
    <row r="583" spans="1:12" ht="84.75">
      <c r="A583" s="187">
        <v>582</v>
      </c>
      <c r="B583" s="193">
        <v>45590</v>
      </c>
      <c r="C583" s="189" t="s">
        <v>4178</v>
      </c>
      <c r="D583" s="189" t="s">
        <v>3227</v>
      </c>
      <c r="E583" s="189" t="s">
        <v>7821</v>
      </c>
      <c r="F583" s="193">
        <v>45604</v>
      </c>
      <c r="G583" s="193">
        <v>45607</v>
      </c>
      <c r="H583" s="194">
        <v>80000</v>
      </c>
      <c r="I583" s="194">
        <v>185000</v>
      </c>
      <c r="J583" s="189" t="s">
        <v>4557</v>
      </c>
      <c r="K583" s="189" t="s">
        <v>5901</v>
      </c>
      <c r="L583" s="191" t="s">
        <v>386</v>
      </c>
    </row>
    <row r="584" spans="1:12" ht="84.75">
      <c r="A584" s="187">
        <v>583</v>
      </c>
      <c r="B584" s="156">
        <v>45590</v>
      </c>
      <c r="C584" s="157" t="s">
        <v>1888</v>
      </c>
      <c r="D584" s="157" t="s">
        <v>7822</v>
      </c>
      <c r="E584" s="157" t="s">
        <v>27</v>
      </c>
      <c r="F584" s="156">
        <v>45604</v>
      </c>
      <c r="G584" s="156">
        <v>45586</v>
      </c>
      <c r="H584" s="158">
        <v>25100</v>
      </c>
      <c r="I584" s="158">
        <v>100000</v>
      </c>
      <c r="J584" s="157" t="s">
        <v>5917</v>
      </c>
      <c r="K584" s="157" t="s">
        <v>5901</v>
      </c>
      <c r="L584" s="186" t="s">
        <v>386</v>
      </c>
    </row>
    <row r="585" spans="1:12" ht="42.75">
      <c r="A585" s="187">
        <v>584</v>
      </c>
      <c r="B585" s="193">
        <v>45593</v>
      </c>
      <c r="C585" s="189" t="s">
        <v>1276</v>
      </c>
      <c r="D585" s="189" t="s">
        <v>7823</v>
      </c>
      <c r="E585" s="189" t="s">
        <v>6856</v>
      </c>
      <c r="F585" s="193">
        <v>45608</v>
      </c>
      <c r="G585" s="193">
        <v>45609</v>
      </c>
      <c r="H585" s="194">
        <v>26236.799999999999</v>
      </c>
      <c r="I585" s="194">
        <v>30000</v>
      </c>
      <c r="J585" s="189" t="s">
        <v>5902</v>
      </c>
      <c r="K585" s="189" t="s">
        <v>5901</v>
      </c>
      <c r="L585" s="191" t="s">
        <v>386</v>
      </c>
    </row>
    <row r="586" spans="1:12" ht="84.75">
      <c r="A586" s="187">
        <v>585</v>
      </c>
      <c r="B586" s="156">
        <v>45593</v>
      </c>
      <c r="C586" s="157" t="s">
        <v>4178</v>
      </c>
      <c r="D586" s="157" t="s">
        <v>3227</v>
      </c>
      <c r="E586" s="157" t="s">
        <v>7821</v>
      </c>
      <c r="F586" s="156">
        <v>45608</v>
      </c>
      <c r="G586" s="156">
        <v>45607</v>
      </c>
      <c r="H586" s="158">
        <v>50000</v>
      </c>
      <c r="I586" s="158">
        <v>90000</v>
      </c>
      <c r="J586" s="157" t="s">
        <v>4557</v>
      </c>
      <c r="K586" s="157" t="s">
        <v>5901</v>
      </c>
      <c r="L586" s="186" t="s">
        <v>386</v>
      </c>
    </row>
    <row r="587" spans="1:12" ht="63.75">
      <c r="A587" s="187">
        <v>586</v>
      </c>
      <c r="B587" s="193">
        <v>45596</v>
      </c>
      <c r="C587" s="189" t="s">
        <v>4178</v>
      </c>
      <c r="D587" s="189" t="s">
        <v>7824</v>
      </c>
      <c r="E587" s="189" t="s">
        <v>1765</v>
      </c>
      <c r="F587" s="193">
        <v>45611</v>
      </c>
      <c r="G587" s="193">
        <v>45620</v>
      </c>
      <c r="H587" s="194">
        <v>25000</v>
      </c>
      <c r="I587" s="194">
        <v>35000</v>
      </c>
      <c r="J587" s="189" t="s">
        <v>5900</v>
      </c>
      <c r="K587" s="189" t="s">
        <v>5901</v>
      </c>
      <c r="L587" s="191" t="s">
        <v>386</v>
      </c>
    </row>
    <row r="588" spans="1:12" ht="63.75">
      <c r="A588" s="187">
        <v>587</v>
      </c>
      <c r="B588" s="156">
        <v>45594</v>
      </c>
      <c r="C588" s="157" t="s">
        <v>1535</v>
      </c>
      <c r="D588" s="157" t="s">
        <v>1563</v>
      </c>
      <c r="E588" s="157" t="s">
        <v>7825</v>
      </c>
      <c r="F588" s="156">
        <v>45610</v>
      </c>
      <c r="G588" s="156">
        <v>45593</v>
      </c>
      <c r="H588" s="158">
        <v>25000</v>
      </c>
      <c r="I588" s="158">
        <v>75000</v>
      </c>
      <c r="J588" s="157" t="s">
        <v>5900</v>
      </c>
      <c r="K588" s="157" t="s">
        <v>5901</v>
      </c>
      <c r="L588" s="186" t="s">
        <v>386</v>
      </c>
    </row>
    <row r="589" spans="1:12" ht="42.75">
      <c r="A589" s="187">
        <v>588</v>
      </c>
      <c r="B589" s="193">
        <v>45595</v>
      </c>
      <c r="C589" s="189" t="s">
        <v>3798</v>
      </c>
      <c r="D589" s="189" t="s">
        <v>1302</v>
      </c>
      <c r="E589" s="189" t="s">
        <v>7826</v>
      </c>
      <c r="F589" s="193">
        <v>45610</v>
      </c>
      <c r="G589" s="193">
        <v>45611</v>
      </c>
      <c r="H589" s="194">
        <v>80504</v>
      </c>
      <c r="I589" s="194">
        <v>80504</v>
      </c>
      <c r="J589" s="189" t="s">
        <v>5902</v>
      </c>
      <c r="K589" s="189" t="s">
        <v>5901</v>
      </c>
      <c r="L589" s="191" t="s">
        <v>386</v>
      </c>
    </row>
    <row r="590" spans="1:12" ht="42.75">
      <c r="A590" s="187">
        <v>589</v>
      </c>
      <c r="B590" s="156">
        <v>45595</v>
      </c>
      <c r="C590" s="157" t="s">
        <v>2635</v>
      </c>
      <c r="D590" s="157" t="s">
        <v>5490</v>
      </c>
      <c r="E590" s="157" t="s">
        <v>7827</v>
      </c>
      <c r="F590" s="156">
        <v>45610</v>
      </c>
      <c r="G590" s="156">
        <v>45595</v>
      </c>
      <c r="H590" s="158">
        <v>40000</v>
      </c>
      <c r="I590" s="158">
        <v>80000</v>
      </c>
      <c r="J590" s="157" t="s">
        <v>5910</v>
      </c>
      <c r="K590" s="157" t="s">
        <v>5901</v>
      </c>
      <c r="L590" s="186" t="s">
        <v>386</v>
      </c>
    </row>
    <row r="591" spans="1:12" ht="63.75">
      <c r="A591" s="187">
        <v>590</v>
      </c>
      <c r="B591" s="193">
        <v>45622</v>
      </c>
      <c r="C591" s="189" t="s">
        <v>4268</v>
      </c>
      <c r="D591" s="189" t="s">
        <v>7828</v>
      </c>
      <c r="E591" s="189" t="s">
        <v>7829</v>
      </c>
      <c r="F591" s="193">
        <v>45637</v>
      </c>
      <c r="G591" s="193">
        <v>45614</v>
      </c>
      <c r="H591" s="194">
        <v>63000</v>
      </c>
      <c r="I591" s="194">
        <v>75000</v>
      </c>
      <c r="J591" s="189" t="s">
        <v>4557</v>
      </c>
      <c r="K591" s="189" t="s">
        <v>5901</v>
      </c>
      <c r="L591" s="191" t="s">
        <v>386</v>
      </c>
    </row>
    <row r="592" spans="1:12" ht="63.75">
      <c r="A592" s="187">
        <v>591</v>
      </c>
      <c r="B592" s="156">
        <v>45616</v>
      </c>
      <c r="C592" s="157" t="s">
        <v>1535</v>
      </c>
      <c r="D592" s="157" t="s">
        <v>7107</v>
      </c>
      <c r="E592" s="157" t="s">
        <v>7108</v>
      </c>
      <c r="F592" s="156">
        <v>45631</v>
      </c>
      <c r="G592" s="156">
        <v>45614</v>
      </c>
      <c r="H592" s="158">
        <v>35000</v>
      </c>
      <c r="I592" s="158">
        <v>55000</v>
      </c>
      <c r="J592" s="157" t="s">
        <v>4557</v>
      </c>
      <c r="K592" s="157" t="s">
        <v>5901</v>
      </c>
      <c r="L592" s="186" t="s">
        <v>386</v>
      </c>
    </row>
    <row r="593" spans="1:12" ht="42.75">
      <c r="A593" s="187">
        <v>592</v>
      </c>
      <c r="B593" s="193">
        <v>45597</v>
      </c>
      <c r="C593" s="189" t="s">
        <v>2447</v>
      </c>
      <c r="D593" s="189" t="s">
        <v>2520</v>
      </c>
      <c r="E593" s="189" t="s">
        <v>255</v>
      </c>
      <c r="F593" s="193">
        <v>45614</v>
      </c>
      <c r="G593" s="193">
        <v>45627</v>
      </c>
      <c r="H593" s="194">
        <v>50000</v>
      </c>
      <c r="I593" s="194">
        <v>60000</v>
      </c>
      <c r="J593" s="189" t="s">
        <v>5910</v>
      </c>
      <c r="K593" s="189" t="s">
        <v>5901</v>
      </c>
      <c r="L593" s="191" t="s">
        <v>386</v>
      </c>
    </row>
    <row r="594" spans="1:12" ht="42.75">
      <c r="A594" s="187">
        <v>593</v>
      </c>
      <c r="B594" s="156">
        <v>45611</v>
      </c>
      <c r="C594" s="157" t="s">
        <v>2332</v>
      </c>
      <c r="D594" s="157" t="s">
        <v>7830</v>
      </c>
      <c r="E594" s="157" t="s">
        <v>7831</v>
      </c>
      <c r="F594" s="156">
        <v>45628</v>
      </c>
      <c r="G594" s="156">
        <v>45614</v>
      </c>
      <c r="H594" s="158">
        <v>25000</v>
      </c>
      <c r="I594" s="158">
        <v>100000</v>
      </c>
      <c r="J594" s="157" t="s">
        <v>4557</v>
      </c>
      <c r="K594" s="157" t="s">
        <v>5901</v>
      </c>
      <c r="L594" s="186" t="s">
        <v>386</v>
      </c>
    </row>
    <row r="595" spans="1:12" ht="63.75">
      <c r="A595" s="187">
        <v>594</v>
      </c>
      <c r="B595" s="193">
        <v>45597</v>
      </c>
      <c r="C595" s="189" t="s">
        <v>4178</v>
      </c>
      <c r="D595" s="189" t="s">
        <v>4219</v>
      </c>
      <c r="E595" s="189" t="s">
        <v>7832</v>
      </c>
      <c r="F595" s="193">
        <v>45614</v>
      </c>
      <c r="G595" s="193">
        <v>45614</v>
      </c>
      <c r="H595" s="194">
        <v>50000</v>
      </c>
      <c r="I595" s="194">
        <v>100000</v>
      </c>
      <c r="J595" s="189" t="s">
        <v>4557</v>
      </c>
      <c r="K595" s="189" t="s">
        <v>5901</v>
      </c>
      <c r="L595" s="191" t="s">
        <v>386</v>
      </c>
    </row>
    <row r="596" spans="1:12" ht="42.75">
      <c r="A596" s="187">
        <v>595</v>
      </c>
      <c r="B596" s="156">
        <v>45600</v>
      </c>
      <c r="C596" s="157" t="s">
        <v>1890</v>
      </c>
      <c r="D596" s="157" t="s">
        <v>1729</v>
      </c>
      <c r="E596" s="157" t="s">
        <v>7833</v>
      </c>
      <c r="F596" s="156">
        <v>45615</v>
      </c>
      <c r="G596" s="156">
        <v>45616</v>
      </c>
      <c r="H596" s="158">
        <v>25000</v>
      </c>
      <c r="I596" s="158">
        <v>25000</v>
      </c>
      <c r="J596" s="157" t="s">
        <v>5902</v>
      </c>
      <c r="K596" s="157" t="s">
        <v>5901</v>
      </c>
      <c r="L596" s="186" t="s">
        <v>386</v>
      </c>
    </row>
    <row r="597" spans="1:12" ht="84.75">
      <c r="A597" s="187">
        <v>596</v>
      </c>
      <c r="B597" s="193">
        <v>45600</v>
      </c>
      <c r="C597" s="189" t="s">
        <v>1890</v>
      </c>
      <c r="D597" s="189" t="s">
        <v>544</v>
      </c>
      <c r="E597" s="189" t="s">
        <v>7834</v>
      </c>
      <c r="F597" s="193">
        <v>45615</v>
      </c>
      <c r="G597" s="193">
        <v>45616</v>
      </c>
      <c r="H597" s="194">
        <v>1250000</v>
      </c>
      <c r="I597" s="194">
        <v>1250000</v>
      </c>
      <c r="J597" s="189" t="s">
        <v>5917</v>
      </c>
      <c r="K597" s="189" t="s">
        <v>5901</v>
      </c>
      <c r="L597" s="191" t="s">
        <v>386</v>
      </c>
    </row>
    <row r="598" spans="1:12" ht="84.75">
      <c r="A598" s="187">
        <v>597</v>
      </c>
      <c r="B598" s="156">
        <v>45600</v>
      </c>
      <c r="C598" s="157" t="s">
        <v>1890</v>
      </c>
      <c r="D598" s="157" t="s">
        <v>900</v>
      </c>
      <c r="E598" s="157" t="s">
        <v>7835</v>
      </c>
      <c r="F598" s="156">
        <v>45615</v>
      </c>
      <c r="G598" s="156">
        <v>45616</v>
      </c>
      <c r="H598" s="158">
        <v>110000</v>
      </c>
      <c r="I598" s="158">
        <v>110000</v>
      </c>
      <c r="J598" s="157" t="s">
        <v>5902</v>
      </c>
      <c r="K598" s="157" t="s">
        <v>5901</v>
      </c>
      <c r="L598" s="186" t="s">
        <v>386</v>
      </c>
    </row>
    <row r="599" spans="1:12" ht="42.75">
      <c r="A599" s="187">
        <v>598</v>
      </c>
      <c r="B599" s="193">
        <v>45601</v>
      </c>
      <c r="C599" s="189" t="s">
        <v>2447</v>
      </c>
      <c r="D599" s="189" t="s">
        <v>7148</v>
      </c>
      <c r="E599" s="189" t="s">
        <v>46</v>
      </c>
      <c r="F599" s="193">
        <v>45616</v>
      </c>
      <c r="G599" s="193">
        <v>45617</v>
      </c>
      <c r="H599" s="194">
        <v>58000</v>
      </c>
      <c r="I599" s="194">
        <v>78000</v>
      </c>
      <c r="J599" s="189" t="s">
        <v>4557</v>
      </c>
      <c r="K599" s="189" t="s">
        <v>5901</v>
      </c>
      <c r="L599" s="191" t="s">
        <v>386</v>
      </c>
    </row>
    <row r="600" spans="1:12" ht="147.75">
      <c r="A600" s="187">
        <v>599</v>
      </c>
      <c r="B600" s="156">
        <v>45602</v>
      </c>
      <c r="C600" s="157" t="s">
        <v>2703</v>
      </c>
      <c r="D600" s="157" t="s">
        <v>5327</v>
      </c>
      <c r="E600" s="157" t="s">
        <v>7836</v>
      </c>
      <c r="F600" s="156">
        <v>45617</v>
      </c>
      <c r="G600" s="156">
        <v>45621</v>
      </c>
      <c r="H600" s="158">
        <v>118000</v>
      </c>
      <c r="I600" s="158">
        <v>118000</v>
      </c>
      <c r="J600" s="157" t="s">
        <v>5902</v>
      </c>
      <c r="K600" s="157" t="s">
        <v>5901</v>
      </c>
      <c r="L600" s="186" t="s">
        <v>386</v>
      </c>
    </row>
    <row r="601" spans="1:12" ht="21.75">
      <c r="A601" s="187">
        <v>600</v>
      </c>
      <c r="B601" s="193">
        <v>45602</v>
      </c>
      <c r="C601" s="189" t="s">
        <v>1719</v>
      </c>
      <c r="D601" s="189" t="s">
        <v>6317</v>
      </c>
      <c r="E601" s="189" t="s">
        <v>527</v>
      </c>
      <c r="F601" s="193">
        <v>45617</v>
      </c>
      <c r="G601" s="193">
        <v>45597</v>
      </c>
      <c r="H601" s="194">
        <v>390000</v>
      </c>
      <c r="I601" s="194">
        <v>500000</v>
      </c>
      <c r="J601" s="189" t="s">
        <v>5910</v>
      </c>
      <c r="K601" s="189" t="s">
        <v>5901</v>
      </c>
      <c r="L601" s="191" t="s">
        <v>386</v>
      </c>
    </row>
    <row r="602" spans="1:12" ht="63.75">
      <c r="A602" s="187">
        <v>601</v>
      </c>
      <c r="B602" s="156">
        <v>45603</v>
      </c>
      <c r="C602" s="157" t="s">
        <v>3242</v>
      </c>
      <c r="D602" s="157" t="s">
        <v>7148</v>
      </c>
      <c r="E602" s="157" t="s">
        <v>6485</v>
      </c>
      <c r="F602" s="156">
        <v>45618</v>
      </c>
      <c r="G602" s="156">
        <v>45142</v>
      </c>
      <c r="H602" s="158">
        <v>25000</v>
      </c>
      <c r="I602" s="158">
        <v>100000</v>
      </c>
      <c r="J602" s="157" t="s">
        <v>5900</v>
      </c>
      <c r="K602" s="157" t="s">
        <v>5901</v>
      </c>
      <c r="L602" s="186" t="s">
        <v>386</v>
      </c>
    </row>
    <row r="603" spans="1:12" ht="63.75">
      <c r="A603" s="187">
        <v>602</v>
      </c>
      <c r="B603" s="193">
        <v>45603</v>
      </c>
      <c r="C603" s="189" t="s">
        <v>3242</v>
      </c>
      <c r="D603" s="189" t="s">
        <v>7837</v>
      </c>
      <c r="E603" s="189" t="s">
        <v>7838</v>
      </c>
      <c r="F603" s="193">
        <v>45618</v>
      </c>
      <c r="G603" s="193">
        <v>45302</v>
      </c>
      <c r="H603" s="194">
        <v>25000</v>
      </c>
      <c r="I603" s="194">
        <v>100000</v>
      </c>
      <c r="J603" s="189" t="s">
        <v>5900</v>
      </c>
      <c r="K603" s="189" t="s">
        <v>5901</v>
      </c>
      <c r="L603" s="191" t="s">
        <v>386</v>
      </c>
    </row>
    <row r="604" spans="1:12" ht="42.75">
      <c r="A604" s="187">
        <v>603</v>
      </c>
      <c r="B604" s="156">
        <v>45603</v>
      </c>
      <c r="C604" s="157" t="s">
        <v>3242</v>
      </c>
      <c r="D604" s="157" t="s">
        <v>569</v>
      </c>
      <c r="E604" s="157" t="s">
        <v>1836</v>
      </c>
      <c r="F604" s="156">
        <v>45618</v>
      </c>
      <c r="G604" s="156">
        <v>45443</v>
      </c>
      <c r="H604" s="158">
        <v>25000</v>
      </c>
      <c r="I604" s="158">
        <v>100000</v>
      </c>
      <c r="J604" s="157" t="s">
        <v>5955</v>
      </c>
      <c r="K604" s="157" t="s">
        <v>5901</v>
      </c>
      <c r="L604" s="186" t="s">
        <v>386</v>
      </c>
    </row>
    <row r="605" spans="1:12" ht="127.5">
      <c r="A605" s="187">
        <v>604</v>
      </c>
      <c r="B605" s="193">
        <v>45603</v>
      </c>
      <c r="C605" s="189" t="s">
        <v>3672</v>
      </c>
      <c r="D605" s="189" t="s">
        <v>62</v>
      </c>
      <c r="E605" s="189" t="s">
        <v>7839</v>
      </c>
      <c r="F605" s="193">
        <v>45618</v>
      </c>
      <c r="G605" s="193">
        <v>45474</v>
      </c>
      <c r="H605" s="194">
        <v>300000</v>
      </c>
      <c r="I605" s="194">
        <v>500000</v>
      </c>
      <c r="J605" s="189" t="s">
        <v>5910</v>
      </c>
      <c r="K605" s="189" t="s">
        <v>5901</v>
      </c>
      <c r="L605" s="191" t="s">
        <v>386</v>
      </c>
    </row>
    <row r="606" spans="1:12" ht="63.75">
      <c r="A606" s="187">
        <v>605</v>
      </c>
      <c r="B606" s="156">
        <v>45603</v>
      </c>
      <c r="C606" s="157" t="s">
        <v>3672</v>
      </c>
      <c r="D606" s="157" t="s">
        <v>2497</v>
      </c>
      <c r="E606" s="157" t="s">
        <v>7840</v>
      </c>
      <c r="F606" s="156">
        <v>45618</v>
      </c>
      <c r="G606" s="156">
        <v>45483</v>
      </c>
      <c r="H606" s="158">
        <v>25000</v>
      </c>
      <c r="I606" s="158">
        <v>35000</v>
      </c>
      <c r="J606" s="157" t="s">
        <v>5900</v>
      </c>
      <c r="K606" s="157" t="s">
        <v>5901</v>
      </c>
      <c r="L606" s="186" t="s">
        <v>386</v>
      </c>
    </row>
    <row r="607" spans="1:12" ht="21.75">
      <c r="A607" s="187">
        <v>606</v>
      </c>
      <c r="B607" s="193">
        <v>45604</v>
      </c>
      <c r="C607" s="189" t="s">
        <v>1890</v>
      </c>
      <c r="D607" s="189" t="s">
        <v>182</v>
      </c>
      <c r="E607" s="189" t="s">
        <v>7169</v>
      </c>
      <c r="F607" s="193">
        <v>45621</v>
      </c>
      <c r="G607" s="193">
        <v>45622</v>
      </c>
      <c r="H607" s="194">
        <v>2800000</v>
      </c>
      <c r="I607" s="194">
        <v>2800000</v>
      </c>
      <c r="J607" s="189" t="s">
        <v>5910</v>
      </c>
      <c r="K607" s="189" t="s">
        <v>5901</v>
      </c>
      <c r="L607" s="191" t="s">
        <v>386</v>
      </c>
    </row>
    <row r="608" spans="1:12" ht="21.75">
      <c r="A608" s="187">
        <v>607</v>
      </c>
      <c r="B608" s="156">
        <v>45604</v>
      </c>
      <c r="C608" s="157" t="s">
        <v>1890</v>
      </c>
      <c r="D608" s="157" t="s">
        <v>1998</v>
      </c>
      <c r="E608" s="157" t="s">
        <v>7169</v>
      </c>
      <c r="F608" s="156">
        <v>45621</v>
      </c>
      <c r="G608" s="156">
        <v>45622</v>
      </c>
      <c r="H608" s="158">
        <v>2600000</v>
      </c>
      <c r="I608" s="158">
        <v>2600000</v>
      </c>
      <c r="J608" s="157" t="s">
        <v>5910</v>
      </c>
      <c r="K608" s="157" t="s">
        <v>5901</v>
      </c>
      <c r="L608" s="186" t="s">
        <v>386</v>
      </c>
    </row>
    <row r="609" spans="1:12" ht="84.75">
      <c r="A609" s="187">
        <v>608</v>
      </c>
      <c r="B609" s="193">
        <v>45604</v>
      </c>
      <c r="C609" s="189" t="s">
        <v>1890</v>
      </c>
      <c r="D609" s="189" t="s">
        <v>450</v>
      </c>
      <c r="E609" s="189" t="s">
        <v>7841</v>
      </c>
      <c r="F609" s="193">
        <v>45621</v>
      </c>
      <c r="G609" s="193">
        <v>45622</v>
      </c>
      <c r="H609" s="194">
        <v>765000</v>
      </c>
      <c r="I609" s="194">
        <v>765000</v>
      </c>
      <c r="J609" s="189" t="s">
        <v>5910</v>
      </c>
      <c r="K609" s="189" t="s">
        <v>5901</v>
      </c>
      <c r="L609" s="191" t="s">
        <v>386</v>
      </c>
    </row>
    <row r="610" spans="1:12" ht="42.75">
      <c r="A610" s="187">
        <v>609</v>
      </c>
      <c r="B610" s="156">
        <v>45604</v>
      </c>
      <c r="C610" s="157" t="s">
        <v>1890</v>
      </c>
      <c r="D610" s="157" t="s">
        <v>7051</v>
      </c>
      <c r="E610" s="157" t="s">
        <v>7842</v>
      </c>
      <c r="F610" s="156">
        <v>45621</v>
      </c>
      <c r="G610" s="156">
        <v>45622</v>
      </c>
      <c r="H610" s="158">
        <v>52000</v>
      </c>
      <c r="I610" s="158">
        <v>52000</v>
      </c>
      <c r="J610" s="157" t="s">
        <v>5910</v>
      </c>
      <c r="K610" s="157" t="s">
        <v>5901</v>
      </c>
      <c r="L610" s="186" t="s">
        <v>386</v>
      </c>
    </row>
    <row r="611" spans="1:12" ht="42.75">
      <c r="A611" s="187">
        <v>610</v>
      </c>
      <c r="B611" s="193">
        <v>45604</v>
      </c>
      <c r="C611" s="189" t="s">
        <v>1890</v>
      </c>
      <c r="D611" s="189" t="s">
        <v>366</v>
      </c>
      <c r="E611" s="189" t="s">
        <v>7843</v>
      </c>
      <c r="F611" s="193">
        <v>45621</v>
      </c>
      <c r="G611" s="193">
        <v>45622</v>
      </c>
      <c r="H611" s="194">
        <v>296878.96999999997</v>
      </c>
      <c r="I611" s="194">
        <v>35000</v>
      </c>
      <c r="J611" s="189" t="s">
        <v>5902</v>
      </c>
      <c r="K611" s="189" t="s">
        <v>5901</v>
      </c>
      <c r="L611" s="191" t="s">
        <v>386</v>
      </c>
    </row>
    <row r="612" spans="1:12" ht="84.75">
      <c r="A612" s="187">
        <v>611</v>
      </c>
      <c r="B612" s="156">
        <v>45604</v>
      </c>
      <c r="C612" s="157" t="s">
        <v>1890</v>
      </c>
      <c r="D612" s="157" t="s">
        <v>808</v>
      </c>
      <c r="E612" s="157" t="s">
        <v>7844</v>
      </c>
      <c r="F612" s="156">
        <v>45621</v>
      </c>
      <c r="G612" s="156">
        <v>45622</v>
      </c>
      <c r="H612" s="158">
        <v>164970</v>
      </c>
      <c r="I612" s="158">
        <v>164970</v>
      </c>
      <c r="J612" s="157" t="s">
        <v>5902</v>
      </c>
      <c r="K612" s="157" t="s">
        <v>5901</v>
      </c>
      <c r="L612" s="186" t="s">
        <v>386</v>
      </c>
    </row>
    <row r="613" spans="1:12" ht="84.75">
      <c r="A613" s="187">
        <v>612</v>
      </c>
      <c r="B613" s="193">
        <v>45604</v>
      </c>
      <c r="C613" s="189" t="s">
        <v>1890</v>
      </c>
      <c r="D613" s="189" t="s">
        <v>7845</v>
      </c>
      <c r="E613" s="189" t="s">
        <v>7846</v>
      </c>
      <c r="F613" s="193">
        <v>45621</v>
      </c>
      <c r="G613" s="193">
        <v>45622</v>
      </c>
      <c r="H613" s="194">
        <v>25000</v>
      </c>
      <c r="I613" s="194">
        <v>35000</v>
      </c>
      <c r="J613" s="189" t="s">
        <v>4557</v>
      </c>
      <c r="K613" s="189" t="s">
        <v>5901</v>
      </c>
      <c r="L613" s="191" t="s">
        <v>386</v>
      </c>
    </row>
    <row r="614" spans="1:12" ht="63.75">
      <c r="A614" s="187">
        <v>613</v>
      </c>
      <c r="B614" s="156">
        <v>45604</v>
      </c>
      <c r="C614" s="157" t="s">
        <v>1890</v>
      </c>
      <c r="D614" s="157" t="s">
        <v>7847</v>
      </c>
      <c r="E614" s="157" t="s">
        <v>7848</v>
      </c>
      <c r="F614" s="156">
        <v>45621</v>
      </c>
      <c r="G614" s="156">
        <v>45622</v>
      </c>
      <c r="H614" s="158">
        <v>30000</v>
      </c>
      <c r="I614" s="158">
        <v>40000</v>
      </c>
      <c r="J614" s="157" t="s">
        <v>4557</v>
      </c>
      <c r="K614" s="157" t="s">
        <v>5901</v>
      </c>
      <c r="L614" s="186" t="s">
        <v>386</v>
      </c>
    </row>
    <row r="615" spans="1:12" ht="63.75">
      <c r="A615" s="187">
        <v>614</v>
      </c>
      <c r="B615" s="193">
        <v>45609</v>
      </c>
      <c r="C615" s="189" t="s">
        <v>12</v>
      </c>
      <c r="D615" s="189" t="s">
        <v>7849</v>
      </c>
      <c r="E615" s="189" t="s">
        <v>7850</v>
      </c>
      <c r="F615" s="193">
        <v>45623</v>
      </c>
      <c r="G615" s="193">
        <v>45622</v>
      </c>
      <c r="H615" s="194">
        <v>25000</v>
      </c>
      <c r="I615" s="194">
        <v>30000</v>
      </c>
      <c r="J615" s="189" t="s">
        <v>5900</v>
      </c>
      <c r="K615" s="189" t="s">
        <v>5901</v>
      </c>
      <c r="L615" s="191" t="s">
        <v>386</v>
      </c>
    </row>
    <row r="616" spans="1:12" ht="105.75">
      <c r="A616" s="187">
        <v>615</v>
      </c>
      <c r="B616" s="156">
        <v>45609</v>
      </c>
      <c r="C616" s="157" t="s">
        <v>3453</v>
      </c>
      <c r="D616" s="157" t="s">
        <v>7327</v>
      </c>
      <c r="E616" s="157" t="s">
        <v>7851</v>
      </c>
      <c r="F616" s="156">
        <v>45623</v>
      </c>
      <c r="G616" s="156">
        <v>45616</v>
      </c>
      <c r="H616" s="158">
        <v>25000</v>
      </c>
      <c r="I616" s="158">
        <v>40000</v>
      </c>
      <c r="J616" s="157" t="s">
        <v>5910</v>
      </c>
      <c r="K616" s="157" t="s">
        <v>5901</v>
      </c>
      <c r="L616" s="186" t="s">
        <v>386</v>
      </c>
    </row>
    <row r="617" spans="1:12" ht="42.75">
      <c r="A617" s="187">
        <v>616</v>
      </c>
      <c r="B617" s="193">
        <v>45609</v>
      </c>
      <c r="C617" s="189" t="s">
        <v>3562</v>
      </c>
      <c r="D617" s="189" t="s">
        <v>6937</v>
      </c>
      <c r="E617" s="189" t="s">
        <v>7852</v>
      </c>
      <c r="F617" s="193">
        <v>45623</v>
      </c>
      <c r="G617" s="193">
        <v>45623</v>
      </c>
      <c r="H617" s="194">
        <v>87450</v>
      </c>
      <c r="I617" s="194">
        <v>87450</v>
      </c>
      <c r="J617" s="189" t="s">
        <v>4557</v>
      </c>
      <c r="K617" s="189" t="s">
        <v>5901</v>
      </c>
      <c r="L617" s="191" t="s">
        <v>386</v>
      </c>
    </row>
    <row r="618" spans="1:12" ht="42.75">
      <c r="A618" s="187">
        <v>617</v>
      </c>
      <c r="B618" s="156">
        <v>45610</v>
      </c>
      <c r="C618" s="157" t="s">
        <v>1276</v>
      </c>
      <c r="D618" s="157" t="s">
        <v>4892</v>
      </c>
      <c r="E618" s="157" t="s">
        <v>6947</v>
      </c>
      <c r="F618" s="156">
        <v>45625</v>
      </c>
      <c r="G618" s="156">
        <v>45839</v>
      </c>
      <c r="H618" s="158">
        <v>25000</v>
      </c>
      <c r="I618" s="158">
        <v>50000</v>
      </c>
      <c r="J618" s="157" t="s">
        <v>5910</v>
      </c>
      <c r="K618" s="157" t="s">
        <v>5901</v>
      </c>
      <c r="L618" s="186" t="s">
        <v>386</v>
      </c>
    </row>
    <row r="619" spans="1:12" ht="105.75">
      <c r="A619" s="187">
        <v>618</v>
      </c>
      <c r="B619" s="193">
        <v>45611</v>
      </c>
      <c r="C619" s="189" t="s">
        <v>3933</v>
      </c>
      <c r="D619" s="189" t="s">
        <v>1221</v>
      </c>
      <c r="E619" s="189" t="s">
        <v>7853</v>
      </c>
      <c r="F619" s="193">
        <v>45628</v>
      </c>
      <c r="G619" s="193">
        <v>45631</v>
      </c>
      <c r="H619" s="194">
        <v>25000</v>
      </c>
      <c r="I619" s="194">
        <v>75000</v>
      </c>
      <c r="J619" s="189" t="s">
        <v>5906</v>
      </c>
      <c r="K619" s="189" t="s">
        <v>5901</v>
      </c>
      <c r="L619" s="191" t="s">
        <v>386</v>
      </c>
    </row>
    <row r="620" spans="1:12" ht="63.75">
      <c r="A620" s="187">
        <v>619</v>
      </c>
      <c r="B620" s="156">
        <v>45611</v>
      </c>
      <c r="C620" s="157" t="s">
        <v>583</v>
      </c>
      <c r="D620" s="157" t="s">
        <v>630</v>
      </c>
      <c r="E620" s="157" t="s">
        <v>463</v>
      </c>
      <c r="F620" s="156">
        <v>45628</v>
      </c>
      <c r="G620" s="156">
        <v>45205</v>
      </c>
      <c r="H620" s="158">
        <v>58500</v>
      </c>
      <c r="I620" s="158">
        <v>58500</v>
      </c>
      <c r="J620" s="157" t="s">
        <v>5955</v>
      </c>
      <c r="K620" s="157" t="s">
        <v>5901</v>
      </c>
      <c r="L620" s="186" t="s">
        <v>386</v>
      </c>
    </row>
    <row r="621" spans="1:12" ht="105.75">
      <c r="A621" s="187">
        <v>620</v>
      </c>
      <c r="B621" s="193">
        <v>45611</v>
      </c>
      <c r="C621" s="189" t="s">
        <v>1400</v>
      </c>
      <c r="D621" s="189" t="s">
        <v>134</v>
      </c>
      <c r="E621" s="189" t="s">
        <v>7854</v>
      </c>
      <c r="F621" s="193">
        <v>45628</v>
      </c>
      <c r="G621" s="193">
        <v>45627</v>
      </c>
      <c r="H621" s="194">
        <v>28995</v>
      </c>
      <c r="I621" s="194">
        <v>347984</v>
      </c>
      <c r="J621" s="189" t="s">
        <v>5910</v>
      </c>
      <c r="K621" s="189" t="s">
        <v>5901</v>
      </c>
      <c r="L621" s="191" t="s">
        <v>386</v>
      </c>
    </row>
    <row r="622" spans="1:12" ht="127.5">
      <c r="A622" s="187">
        <v>621</v>
      </c>
      <c r="B622" s="156">
        <v>45611</v>
      </c>
      <c r="C622" s="157" t="s">
        <v>3418</v>
      </c>
      <c r="D622" s="157" t="s">
        <v>7250</v>
      </c>
      <c r="E622" s="157" t="s">
        <v>7855</v>
      </c>
      <c r="F622" s="156">
        <v>45628</v>
      </c>
      <c r="G622" s="156">
        <v>45474</v>
      </c>
      <c r="H622" s="158">
        <v>55000</v>
      </c>
      <c r="I622" s="158">
        <v>75000</v>
      </c>
      <c r="J622" s="157" t="s">
        <v>5921</v>
      </c>
      <c r="K622" s="157" t="s">
        <v>5901</v>
      </c>
      <c r="L622" s="186" t="s">
        <v>386</v>
      </c>
    </row>
    <row r="623" spans="1:12" ht="42.75">
      <c r="A623" s="187">
        <v>622</v>
      </c>
      <c r="B623" s="193">
        <v>45614</v>
      </c>
      <c r="C623" s="189" t="s">
        <v>1276</v>
      </c>
      <c r="D623" s="189" t="s">
        <v>7856</v>
      </c>
      <c r="E623" s="189" t="s">
        <v>7857</v>
      </c>
      <c r="F623" s="193">
        <v>45629</v>
      </c>
      <c r="G623" s="193">
        <v>45631</v>
      </c>
      <c r="H623" s="194">
        <v>25000</v>
      </c>
      <c r="I623" s="194">
        <v>30000</v>
      </c>
      <c r="J623" s="189" t="s">
        <v>4557</v>
      </c>
      <c r="K623" s="189" t="s">
        <v>5901</v>
      </c>
      <c r="L623" s="191" t="s">
        <v>386</v>
      </c>
    </row>
    <row r="624" spans="1:12" ht="63.75">
      <c r="A624" s="187">
        <v>623</v>
      </c>
      <c r="B624" s="156">
        <v>45615</v>
      </c>
      <c r="C624" s="157" t="s">
        <v>79</v>
      </c>
      <c r="D624" s="157" t="s">
        <v>1508</v>
      </c>
      <c r="E624" s="157" t="s">
        <v>7858</v>
      </c>
      <c r="F624" s="156">
        <v>45630</v>
      </c>
      <c r="G624" s="156">
        <v>45581</v>
      </c>
      <c r="H624" s="158">
        <v>88000</v>
      </c>
      <c r="I624" s="158">
        <v>100000</v>
      </c>
      <c r="J624" s="157" t="s">
        <v>5900</v>
      </c>
      <c r="K624" s="157" t="s">
        <v>5901</v>
      </c>
      <c r="L624" s="186" t="s">
        <v>386</v>
      </c>
    </row>
    <row r="625" spans="1:12" ht="84.75">
      <c r="A625" s="187">
        <v>624</v>
      </c>
      <c r="B625" s="193">
        <v>45617</v>
      </c>
      <c r="C625" s="189" t="s">
        <v>2703</v>
      </c>
      <c r="D625" s="189" t="s">
        <v>1069</v>
      </c>
      <c r="E625" s="189" t="s">
        <v>7859</v>
      </c>
      <c r="F625" s="193">
        <v>45632</v>
      </c>
      <c r="G625" s="193">
        <v>45632</v>
      </c>
      <c r="H625" s="194">
        <v>600000</v>
      </c>
      <c r="I625" s="194">
        <v>600000</v>
      </c>
      <c r="J625" s="189" t="s">
        <v>4557</v>
      </c>
      <c r="K625" s="189" t="s">
        <v>5901</v>
      </c>
      <c r="L625" s="191" t="s">
        <v>386</v>
      </c>
    </row>
    <row r="626" spans="1:12" ht="84.75">
      <c r="A626" s="187">
        <v>625</v>
      </c>
      <c r="B626" s="156">
        <v>45617</v>
      </c>
      <c r="C626" s="157" t="s">
        <v>2703</v>
      </c>
      <c r="D626" s="157" t="s">
        <v>1201</v>
      </c>
      <c r="E626" s="157" t="s">
        <v>7859</v>
      </c>
      <c r="F626" s="156">
        <v>45632</v>
      </c>
      <c r="G626" s="156">
        <v>45632</v>
      </c>
      <c r="H626" s="158">
        <v>600000</v>
      </c>
      <c r="I626" s="158">
        <v>600000</v>
      </c>
      <c r="J626" s="157" t="s">
        <v>4557</v>
      </c>
      <c r="K626" s="157" t="s">
        <v>5901</v>
      </c>
      <c r="L626" s="186" t="s">
        <v>386</v>
      </c>
    </row>
    <row r="627" spans="1:12" ht="42.75">
      <c r="A627" s="187">
        <v>626</v>
      </c>
      <c r="B627" s="193">
        <v>45618</v>
      </c>
      <c r="C627" s="189" t="s">
        <v>2332</v>
      </c>
      <c r="D627" s="189" t="s">
        <v>1574</v>
      </c>
      <c r="E627" s="189" t="s">
        <v>50</v>
      </c>
      <c r="F627" s="193">
        <v>45635</v>
      </c>
      <c r="G627" s="193">
        <v>45616</v>
      </c>
      <c r="H627" s="194">
        <v>25000</v>
      </c>
      <c r="I627" s="194">
        <v>150000</v>
      </c>
      <c r="J627" s="189" t="s">
        <v>5910</v>
      </c>
      <c r="K627" s="189" t="s">
        <v>5901</v>
      </c>
      <c r="L627" s="191" t="s">
        <v>386</v>
      </c>
    </row>
    <row r="628" spans="1:12" ht="63.75">
      <c r="A628" s="187">
        <v>627</v>
      </c>
      <c r="B628" s="156">
        <v>45620</v>
      </c>
      <c r="C628" s="157" t="s">
        <v>2542</v>
      </c>
      <c r="D628" s="157" t="s">
        <v>1375</v>
      </c>
      <c r="E628" s="157" t="s">
        <v>7860</v>
      </c>
      <c r="F628" s="156">
        <v>45635</v>
      </c>
      <c r="G628" s="156">
        <v>45642</v>
      </c>
      <c r="H628" s="158">
        <v>25000</v>
      </c>
      <c r="I628" s="158">
        <v>100000</v>
      </c>
      <c r="J628" s="157" t="s">
        <v>5900</v>
      </c>
      <c r="K628" s="157" t="s">
        <v>5901</v>
      </c>
      <c r="L628" s="186" t="s">
        <v>386</v>
      </c>
    </row>
    <row r="629" spans="1:12" ht="42.75">
      <c r="A629" s="187">
        <v>628</v>
      </c>
      <c r="B629" s="193">
        <v>45622</v>
      </c>
      <c r="C629" s="189" t="s">
        <v>2542</v>
      </c>
      <c r="D629" s="189" t="s">
        <v>6782</v>
      </c>
      <c r="E629" s="189" t="s">
        <v>7861</v>
      </c>
      <c r="F629" s="193">
        <v>45638</v>
      </c>
      <c r="G629" s="193">
        <v>45635</v>
      </c>
      <c r="H629" s="194">
        <v>100000</v>
      </c>
      <c r="I629" s="194">
        <v>125000</v>
      </c>
      <c r="J629" s="189" t="s">
        <v>4557</v>
      </c>
      <c r="K629" s="189" t="s">
        <v>5901</v>
      </c>
      <c r="L629" s="191" t="s">
        <v>386</v>
      </c>
    </row>
    <row r="630" spans="1:12" ht="63.75">
      <c r="A630" s="187">
        <v>629</v>
      </c>
      <c r="B630" s="156">
        <v>45621</v>
      </c>
      <c r="C630" s="157" t="s">
        <v>3672</v>
      </c>
      <c r="D630" s="157" t="s">
        <v>1316</v>
      </c>
      <c r="E630" s="157" t="s">
        <v>7862</v>
      </c>
      <c r="F630" s="156">
        <v>45636</v>
      </c>
      <c r="G630" s="156">
        <v>45505</v>
      </c>
      <c r="H630" s="158">
        <v>30000</v>
      </c>
      <c r="I630" s="158">
        <v>150000</v>
      </c>
      <c r="J630" s="157" t="s">
        <v>5910</v>
      </c>
      <c r="K630" s="157" t="s">
        <v>5901</v>
      </c>
      <c r="L630" s="186" t="s">
        <v>386</v>
      </c>
    </row>
    <row r="631" spans="1:12" ht="63.75">
      <c r="A631" s="187">
        <v>630</v>
      </c>
      <c r="B631" s="193">
        <v>45621</v>
      </c>
      <c r="C631" s="189" t="s">
        <v>3672</v>
      </c>
      <c r="D631" s="189" t="s">
        <v>3675</v>
      </c>
      <c r="E631" s="189" t="s">
        <v>7863</v>
      </c>
      <c r="F631" s="193">
        <v>45636</v>
      </c>
      <c r="G631" s="193">
        <v>45505</v>
      </c>
      <c r="H631" s="194">
        <v>30000</v>
      </c>
      <c r="I631" s="194">
        <v>150000</v>
      </c>
      <c r="J631" s="189" t="s">
        <v>5910</v>
      </c>
      <c r="K631" s="189" t="s">
        <v>5901</v>
      </c>
      <c r="L631" s="191" t="s">
        <v>386</v>
      </c>
    </row>
    <row r="632" spans="1:12" ht="84.75">
      <c r="A632" s="187">
        <v>631</v>
      </c>
      <c r="B632" s="156">
        <v>45621</v>
      </c>
      <c r="C632" s="157" t="s">
        <v>1665</v>
      </c>
      <c r="D632" s="157" t="s">
        <v>3209</v>
      </c>
      <c r="E632" s="157" t="s">
        <v>7864</v>
      </c>
      <c r="F632" s="156">
        <v>45636</v>
      </c>
      <c r="G632" s="156">
        <v>45474</v>
      </c>
      <c r="H632" s="158">
        <v>25000</v>
      </c>
      <c r="I632" s="158">
        <v>45000</v>
      </c>
      <c r="J632" s="157" t="s">
        <v>5900</v>
      </c>
      <c r="K632" s="157" t="s">
        <v>5901</v>
      </c>
      <c r="L632" s="186" t="s">
        <v>386</v>
      </c>
    </row>
    <row r="633" spans="1:12" ht="84.75">
      <c r="A633" s="187">
        <v>632</v>
      </c>
      <c r="B633" s="193">
        <v>45621</v>
      </c>
      <c r="C633" s="189" t="s">
        <v>1665</v>
      </c>
      <c r="D633" s="189" t="s">
        <v>3013</v>
      </c>
      <c r="E633" s="189" t="s">
        <v>7613</v>
      </c>
      <c r="F633" s="193">
        <v>45636</v>
      </c>
      <c r="G633" s="193">
        <v>45580</v>
      </c>
      <c r="H633" s="194">
        <v>150000</v>
      </c>
      <c r="I633" s="194">
        <v>160000</v>
      </c>
      <c r="J633" s="189" t="s">
        <v>5900</v>
      </c>
      <c r="K633" s="189" t="s">
        <v>5901</v>
      </c>
      <c r="L633" s="191" t="s">
        <v>386</v>
      </c>
    </row>
    <row r="634" spans="1:12" ht="63.75">
      <c r="A634" s="187">
        <v>633</v>
      </c>
      <c r="B634" s="156">
        <v>45622</v>
      </c>
      <c r="C634" s="157" t="s">
        <v>3672</v>
      </c>
      <c r="D634" s="157" t="s">
        <v>192</v>
      </c>
      <c r="E634" s="157" t="s">
        <v>6462</v>
      </c>
      <c r="F634" s="156">
        <v>45637</v>
      </c>
      <c r="G634" s="156">
        <v>45505</v>
      </c>
      <c r="H634" s="158">
        <v>30000</v>
      </c>
      <c r="I634" s="158">
        <v>600000</v>
      </c>
      <c r="J634" s="157" t="s">
        <v>5935</v>
      </c>
      <c r="K634" s="157" t="s">
        <v>5901</v>
      </c>
      <c r="L634" s="186" t="s">
        <v>386</v>
      </c>
    </row>
    <row r="635" spans="1:12" ht="84.75">
      <c r="A635" s="187">
        <v>634</v>
      </c>
      <c r="B635" s="193">
        <v>45622</v>
      </c>
      <c r="C635" s="189" t="s">
        <v>1665</v>
      </c>
      <c r="D635" s="189" t="s">
        <v>1669</v>
      </c>
      <c r="E635" s="189" t="s">
        <v>7611</v>
      </c>
      <c r="F635" s="193">
        <v>45637</v>
      </c>
      <c r="G635" s="193">
        <v>45635</v>
      </c>
      <c r="H635" s="194">
        <v>25000</v>
      </c>
      <c r="I635" s="194">
        <v>30000</v>
      </c>
      <c r="J635" s="189" t="s">
        <v>4557</v>
      </c>
      <c r="K635" s="189" t="s">
        <v>5901</v>
      </c>
      <c r="L635" s="191" t="s">
        <v>386</v>
      </c>
    </row>
    <row r="636" spans="1:12" ht="42.75">
      <c r="A636" s="187">
        <v>635</v>
      </c>
      <c r="B636" s="156">
        <v>45622</v>
      </c>
      <c r="C636" s="157" t="s">
        <v>1890</v>
      </c>
      <c r="D636" s="157" t="s">
        <v>3366</v>
      </c>
      <c r="E636" s="157" t="s">
        <v>7865</v>
      </c>
      <c r="F636" s="156">
        <v>45637</v>
      </c>
      <c r="G636" s="156">
        <v>45639</v>
      </c>
      <c r="H636" s="158">
        <v>200000</v>
      </c>
      <c r="I636" s="158">
        <v>250000</v>
      </c>
      <c r="J636" s="157" t="s">
        <v>5902</v>
      </c>
      <c r="K636" s="157" t="s">
        <v>5901</v>
      </c>
      <c r="L636" s="186" t="s">
        <v>386</v>
      </c>
    </row>
    <row r="637" spans="1:12" ht="63.75">
      <c r="A637" s="187">
        <v>636</v>
      </c>
      <c r="B637" s="193">
        <v>45622</v>
      </c>
      <c r="C637" s="189" t="s">
        <v>3975</v>
      </c>
      <c r="D637" s="189" t="s">
        <v>2172</v>
      </c>
      <c r="E637" s="189" t="s">
        <v>289</v>
      </c>
      <c r="F637" s="193">
        <v>45637</v>
      </c>
      <c r="G637" s="193">
        <v>45550</v>
      </c>
      <c r="H637" s="194">
        <v>70650</v>
      </c>
      <c r="I637" s="194">
        <v>70650</v>
      </c>
      <c r="J637" s="189" t="s">
        <v>5902</v>
      </c>
      <c r="K637" s="189" t="s">
        <v>6006</v>
      </c>
      <c r="L637" s="195" t="s">
        <v>7866</v>
      </c>
    </row>
    <row r="638" spans="1:12" ht="42.75">
      <c r="A638" s="187">
        <v>637</v>
      </c>
      <c r="B638" s="156">
        <v>45623</v>
      </c>
      <c r="C638" s="157" t="s">
        <v>194</v>
      </c>
      <c r="D638" s="157" t="s">
        <v>208</v>
      </c>
      <c r="E638" s="157" t="s">
        <v>218</v>
      </c>
      <c r="F638" s="156">
        <v>45638</v>
      </c>
      <c r="G638" s="156">
        <v>45637</v>
      </c>
      <c r="H638" s="158">
        <v>110000</v>
      </c>
      <c r="I638" s="158">
        <v>330000</v>
      </c>
      <c r="J638" s="157" t="s">
        <v>5902</v>
      </c>
      <c r="K638" s="157" t="s">
        <v>5901</v>
      </c>
      <c r="L638" s="186" t="s">
        <v>386</v>
      </c>
    </row>
    <row r="639" spans="1:12" ht="42.75">
      <c r="A639" s="187">
        <v>638</v>
      </c>
      <c r="B639" s="156">
        <v>45628</v>
      </c>
      <c r="C639" s="157" t="s">
        <v>2635</v>
      </c>
      <c r="D639" s="157" t="s">
        <v>7250</v>
      </c>
      <c r="E639" s="157" t="s">
        <v>520</v>
      </c>
      <c r="F639" s="156">
        <v>45642</v>
      </c>
      <c r="G639" s="156">
        <v>45635</v>
      </c>
      <c r="H639" s="158">
        <v>40000</v>
      </c>
      <c r="I639" s="158">
        <v>100000</v>
      </c>
      <c r="J639" s="157" t="s">
        <v>5910</v>
      </c>
      <c r="K639" s="157" t="s">
        <v>5909</v>
      </c>
      <c r="L639" s="152"/>
    </row>
    <row r="640" spans="1:12" ht="127.5">
      <c r="A640" s="187">
        <v>639</v>
      </c>
      <c r="B640" s="153">
        <v>45629</v>
      </c>
      <c r="C640" s="154" t="s">
        <v>1665</v>
      </c>
      <c r="D640" s="154" t="s">
        <v>7867</v>
      </c>
      <c r="E640" s="154" t="s">
        <v>7868</v>
      </c>
      <c r="F640" s="153">
        <v>45643</v>
      </c>
      <c r="G640" s="153">
        <v>45621</v>
      </c>
      <c r="H640" s="155">
        <v>25000</v>
      </c>
      <c r="I640" s="155">
        <v>30000</v>
      </c>
      <c r="J640" s="154" t="s">
        <v>4557</v>
      </c>
      <c r="K640" s="154" t="s">
        <v>5909</v>
      </c>
      <c r="L640" s="152"/>
    </row>
    <row r="641" spans="1:12" ht="63.75">
      <c r="A641" s="187">
        <v>640</v>
      </c>
      <c r="B641" s="156">
        <v>45629</v>
      </c>
      <c r="C641" s="157" t="s">
        <v>3418</v>
      </c>
      <c r="D641" s="157" t="s">
        <v>7250</v>
      </c>
      <c r="E641" s="157" t="s">
        <v>7869</v>
      </c>
      <c r="F641" s="156">
        <v>45643</v>
      </c>
      <c r="G641" s="156">
        <v>45474</v>
      </c>
      <c r="H641" s="158">
        <v>25000</v>
      </c>
      <c r="I641" s="158">
        <v>35000</v>
      </c>
      <c r="J641" s="157" t="s">
        <v>5921</v>
      </c>
      <c r="K641" s="157" t="s">
        <v>5909</v>
      </c>
      <c r="L641" s="152"/>
    </row>
    <row r="642" spans="1:12" ht="63.75">
      <c r="A642" s="187">
        <v>641</v>
      </c>
      <c r="B642" s="153">
        <v>45629</v>
      </c>
      <c r="C642" s="154" t="s">
        <v>3975</v>
      </c>
      <c r="D642" s="154" t="s">
        <v>7870</v>
      </c>
      <c r="E642" s="154" t="s">
        <v>7871</v>
      </c>
      <c r="F642" s="153">
        <v>45644</v>
      </c>
      <c r="G642" s="153">
        <v>45644</v>
      </c>
      <c r="H642" s="155">
        <v>65520</v>
      </c>
      <c r="I642" s="155">
        <v>200000</v>
      </c>
      <c r="J642" s="154" t="s">
        <v>4557</v>
      </c>
      <c r="K642" s="154" t="s">
        <v>5909</v>
      </c>
      <c r="L642" s="152"/>
    </row>
    <row r="643" spans="1:12" ht="63.75">
      <c r="A643" s="187">
        <v>642</v>
      </c>
      <c r="B643" s="156">
        <v>45630</v>
      </c>
      <c r="C643" s="157" t="s">
        <v>2703</v>
      </c>
      <c r="D643" s="157" t="s">
        <v>1201</v>
      </c>
      <c r="E643" s="157" t="s">
        <v>7872</v>
      </c>
      <c r="F643" s="156">
        <v>45644</v>
      </c>
      <c r="G643" s="156">
        <v>45629</v>
      </c>
      <c r="H643" s="158">
        <v>50000</v>
      </c>
      <c r="I643" s="158">
        <v>50000</v>
      </c>
      <c r="J643" s="157" t="s">
        <v>5900</v>
      </c>
      <c r="K643" s="157" t="s">
        <v>5909</v>
      </c>
      <c r="L643" s="152"/>
    </row>
    <row r="644" spans="1:12" ht="42.75">
      <c r="A644" s="187">
        <v>643</v>
      </c>
      <c r="B644" s="153">
        <v>45630</v>
      </c>
      <c r="C644" s="154" t="s">
        <v>3344</v>
      </c>
      <c r="D644" s="154" t="s">
        <v>361</v>
      </c>
      <c r="E644" s="154" t="s">
        <v>7873</v>
      </c>
      <c r="F644" s="153">
        <v>45644</v>
      </c>
      <c r="G644" s="153">
        <v>45658</v>
      </c>
      <c r="H644" s="155">
        <v>1478101.32</v>
      </c>
      <c r="I644" s="155">
        <v>1551984.3</v>
      </c>
      <c r="J644" s="154" t="s">
        <v>5921</v>
      </c>
      <c r="K644" s="154" t="s">
        <v>5909</v>
      </c>
      <c r="L644" s="152"/>
    </row>
    <row r="645" spans="1:12" ht="63.75">
      <c r="A645" s="187">
        <v>644</v>
      </c>
      <c r="B645" s="156">
        <v>45630</v>
      </c>
      <c r="C645" s="157" t="s">
        <v>3344</v>
      </c>
      <c r="D645" s="157" t="s">
        <v>5359</v>
      </c>
      <c r="E645" s="157" t="s">
        <v>7874</v>
      </c>
      <c r="F645" s="156">
        <v>45644</v>
      </c>
      <c r="G645" s="156">
        <v>45658</v>
      </c>
      <c r="H645" s="158">
        <v>47605.56</v>
      </c>
      <c r="I645" s="158">
        <v>47605.56</v>
      </c>
      <c r="J645" s="157" t="s">
        <v>5921</v>
      </c>
      <c r="K645" s="157" t="s">
        <v>5909</v>
      </c>
      <c r="L645" s="152"/>
    </row>
    <row r="646" spans="1:12" ht="42.75">
      <c r="A646" s="187">
        <v>645</v>
      </c>
      <c r="B646" s="153">
        <v>45630</v>
      </c>
      <c r="C646" s="154" t="s">
        <v>3344</v>
      </c>
      <c r="D646" s="154" t="s">
        <v>6963</v>
      </c>
      <c r="E646" s="154" t="s">
        <v>6815</v>
      </c>
      <c r="F646" s="153">
        <v>45644</v>
      </c>
      <c r="G646" s="153">
        <v>45658</v>
      </c>
      <c r="H646" s="155">
        <v>25000</v>
      </c>
      <c r="I646" s="155">
        <v>30000</v>
      </c>
      <c r="J646" s="154" t="s">
        <v>5921</v>
      </c>
      <c r="K646" s="154" t="s">
        <v>5909</v>
      </c>
      <c r="L646" s="152"/>
    </row>
    <row r="647" spans="1:12" ht="105.75">
      <c r="A647" s="187">
        <v>646</v>
      </c>
      <c r="B647" s="156">
        <v>45630</v>
      </c>
      <c r="C647" s="157" t="s">
        <v>2703</v>
      </c>
      <c r="D647" s="157" t="s">
        <v>2172</v>
      </c>
      <c r="E647" s="157" t="s">
        <v>7875</v>
      </c>
      <c r="F647" s="156">
        <v>45644</v>
      </c>
      <c r="G647" s="156">
        <v>45644</v>
      </c>
      <c r="H647" s="158">
        <v>40000</v>
      </c>
      <c r="I647" s="158">
        <v>40000</v>
      </c>
      <c r="J647" s="157" t="s">
        <v>4557</v>
      </c>
      <c r="K647" s="157" t="s">
        <v>5909</v>
      </c>
      <c r="L647" s="152"/>
    </row>
    <row r="648" spans="1:12" ht="42.75">
      <c r="A648" s="187">
        <v>647</v>
      </c>
      <c r="B648" s="153">
        <v>45630</v>
      </c>
      <c r="C648" s="154" t="s">
        <v>3828</v>
      </c>
      <c r="D648" s="154" t="s">
        <v>950</v>
      </c>
      <c r="E648" s="154" t="s">
        <v>198</v>
      </c>
      <c r="F648" s="153">
        <v>45645</v>
      </c>
      <c r="G648" s="153">
        <v>45597</v>
      </c>
      <c r="H648" s="155">
        <v>25000</v>
      </c>
      <c r="I648" s="155">
        <v>700000</v>
      </c>
      <c r="J648" s="154" t="s">
        <v>5910</v>
      </c>
      <c r="K648" s="154" t="s">
        <v>5909</v>
      </c>
      <c r="L648" s="152"/>
    </row>
    <row r="649" spans="1:12" ht="63.75">
      <c r="A649" s="187">
        <v>648</v>
      </c>
      <c r="B649" s="156">
        <v>45631</v>
      </c>
      <c r="C649" s="157" t="s">
        <v>3672</v>
      </c>
      <c r="D649" s="157" t="s">
        <v>129</v>
      </c>
      <c r="E649" s="157" t="s">
        <v>7876</v>
      </c>
      <c r="F649" s="156">
        <v>45645</v>
      </c>
      <c r="G649" s="156">
        <v>45536</v>
      </c>
      <c r="H649" s="158">
        <v>30000</v>
      </c>
      <c r="I649" s="158">
        <v>70000</v>
      </c>
      <c r="J649" s="157" t="s">
        <v>5921</v>
      </c>
      <c r="K649" s="157" t="s">
        <v>5909</v>
      </c>
      <c r="L649" s="152"/>
    </row>
    <row r="650" spans="1:12" ht="63.75">
      <c r="A650" s="187">
        <v>649</v>
      </c>
      <c r="B650" s="153">
        <v>45631</v>
      </c>
      <c r="C650" s="154" t="s">
        <v>1812</v>
      </c>
      <c r="D650" s="154" t="s">
        <v>7877</v>
      </c>
      <c r="E650" s="154" t="s">
        <v>7878</v>
      </c>
      <c r="F650" s="153">
        <v>45645</v>
      </c>
      <c r="G650" s="153">
        <v>45663</v>
      </c>
      <c r="H650" s="155">
        <v>150000</v>
      </c>
      <c r="I650" s="155">
        <v>150000</v>
      </c>
      <c r="J650" s="154" t="s">
        <v>4557</v>
      </c>
      <c r="K650" s="154" t="s">
        <v>5909</v>
      </c>
      <c r="L650" s="152"/>
    </row>
    <row r="651" spans="1:12" ht="42.75">
      <c r="A651" s="187">
        <v>650</v>
      </c>
      <c r="B651" s="156">
        <v>45631</v>
      </c>
      <c r="C651" s="157" t="s">
        <v>1890</v>
      </c>
      <c r="D651" s="157" t="s">
        <v>7648</v>
      </c>
      <c r="E651" s="157" t="s">
        <v>7879</v>
      </c>
      <c r="F651" s="156">
        <v>45645</v>
      </c>
      <c r="G651" s="156">
        <v>45645</v>
      </c>
      <c r="H651" s="158">
        <v>25000</v>
      </c>
      <c r="I651" s="158">
        <v>25000</v>
      </c>
      <c r="J651" s="157" t="s">
        <v>5902</v>
      </c>
      <c r="K651" s="157" t="s">
        <v>5909</v>
      </c>
      <c r="L651" s="152"/>
    </row>
    <row r="652" spans="1:12" ht="42.75">
      <c r="A652" s="187">
        <v>651</v>
      </c>
      <c r="B652" s="153">
        <v>45631</v>
      </c>
      <c r="C652" s="154" t="s">
        <v>1276</v>
      </c>
      <c r="D652" s="154" t="s">
        <v>7880</v>
      </c>
      <c r="E652" s="154" t="s">
        <v>6065</v>
      </c>
      <c r="F652" s="153">
        <v>45646</v>
      </c>
      <c r="G652" s="153">
        <v>45646</v>
      </c>
      <c r="H652" s="155">
        <v>60000</v>
      </c>
      <c r="I652" s="155">
        <v>100000</v>
      </c>
      <c r="J652" s="154" t="s">
        <v>4557</v>
      </c>
      <c r="K652" s="154" t="s">
        <v>5909</v>
      </c>
      <c r="L652" s="152"/>
    </row>
    <row r="653" spans="1:12" ht="63.75">
      <c r="A653" s="187">
        <v>652</v>
      </c>
      <c r="B653" s="156">
        <v>45631</v>
      </c>
      <c r="C653" s="157" t="s">
        <v>1535</v>
      </c>
      <c r="D653" s="157" t="s">
        <v>2420</v>
      </c>
      <c r="E653" s="157" t="s">
        <v>120</v>
      </c>
      <c r="F653" s="156">
        <v>45646</v>
      </c>
      <c r="G653" s="156">
        <v>45631</v>
      </c>
      <c r="H653" s="158">
        <v>25000</v>
      </c>
      <c r="I653" s="158">
        <v>65000</v>
      </c>
      <c r="J653" s="157" t="s">
        <v>5900</v>
      </c>
      <c r="K653" s="157" t="s">
        <v>5909</v>
      </c>
      <c r="L653" s="152"/>
    </row>
    <row r="654" spans="1:12" ht="42.75">
      <c r="A654" s="187">
        <v>653</v>
      </c>
      <c r="B654" s="153">
        <v>45632</v>
      </c>
      <c r="C654" s="154" t="s">
        <v>2447</v>
      </c>
      <c r="D654" s="154" t="s">
        <v>7148</v>
      </c>
      <c r="E654" s="154" t="s">
        <v>46</v>
      </c>
      <c r="F654" s="153">
        <v>45646</v>
      </c>
      <c r="G654" s="153">
        <v>45658</v>
      </c>
      <c r="H654" s="155">
        <v>25000</v>
      </c>
      <c r="I654" s="155">
        <v>50000</v>
      </c>
      <c r="J654" s="154" t="s">
        <v>4557</v>
      </c>
      <c r="K654" s="154" t="s">
        <v>5909</v>
      </c>
      <c r="L654" s="152"/>
    </row>
    <row r="655" spans="1:12" ht="168.75">
      <c r="A655" s="187">
        <v>654</v>
      </c>
      <c r="B655" s="156">
        <v>45633</v>
      </c>
      <c r="C655" s="157" t="s">
        <v>2332</v>
      </c>
      <c r="D655" s="157" t="s">
        <v>7881</v>
      </c>
      <c r="E655" s="157" t="s">
        <v>7882</v>
      </c>
      <c r="F655" s="156">
        <v>45646</v>
      </c>
      <c r="G655" s="156">
        <v>45628</v>
      </c>
      <c r="H655" s="158">
        <v>25000</v>
      </c>
      <c r="I655" s="158">
        <v>150000</v>
      </c>
      <c r="J655" s="157" t="s">
        <v>5906</v>
      </c>
      <c r="K655" s="157" t="s">
        <v>5909</v>
      </c>
      <c r="L655" s="152"/>
    </row>
    <row r="656" spans="1:12" ht="42.75">
      <c r="A656" s="187">
        <v>655</v>
      </c>
      <c r="B656" s="153">
        <v>45635</v>
      </c>
      <c r="C656" s="154" t="s">
        <v>1890</v>
      </c>
      <c r="D656" s="154" t="s">
        <v>2251</v>
      </c>
      <c r="E656" s="154" t="s">
        <v>7883</v>
      </c>
      <c r="F656" s="153">
        <v>45649</v>
      </c>
      <c r="G656" s="153">
        <v>45650</v>
      </c>
      <c r="H656" s="155">
        <v>25000</v>
      </c>
      <c r="I656" s="155">
        <v>25000</v>
      </c>
      <c r="J656" s="154" t="s">
        <v>5902</v>
      </c>
      <c r="K656" s="154" t="s">
        <v>5909</v>
      </c>
      <c r="L656" s="152"/>
    </row>
    <row r="657" spans="1:12" ht="63.75">
      <c r="A657" s="187">
        <v>656</v>
      </c>
      <c r="B657" s="156">
        <v>45635</v>
      </c>
      <c r="C657" s="157" t="s">
        <v>1890</v>
      </c>
      <c r="D657" s="157" t="s">
        <v>2327</v>
      </c>
      <c r="E657" s="157" t="s">
        <v>5762</v>
      </c>
      <c r="F657" s="156">
        <v>45649</v>
      </c>
      <c r="G657" s="156">
        <v>45653</v>
      </c>
      <c r="H657" s="158">
        <v>1000000</v>
      </c>
      <c r="I657" s="158">
        <v>1000000</v>
      </c>
      <c r="J657" s="157" t="s">
        <v>5910</v>
      </c>
      <c r="K657" s="157" t="s">
        <v>5909</v>
      </c>
      <c r="L657" s="152"/>
    </row>
    <row r="658" spans="1:12" ht="63.75">
      <c r="A658" s="187">
        <v>657</v>
      </c>
      <c r="B658" s="153">
        <v>45635</v>
      </c>
      <c r="C658" s="154" t="s">
        <v>1535</v>
      </c>
      <c r="D658" s="154" t="s">
        <v>366</v>
      </c>
      <c r="E658" s="154" t="s">
        <v>367</v>
      </c>
      <c r="F658" s="153">
        <v>45650</v>
      </c>
      <c r="G658" s="153">
        <v>45474</v>
      </c>
      <c r="H658" s="155">
        <v>45000</v>
      </c>
      <c r="I658" s="155">
        <v>75000</v>
      </c>
      <c r="J658" s="154" t="s">
        <v>5900</v>
      </c>
      <c r="K658" s="154" t="s">
        <v>5909</v>
      </c>
      <c r="L658" s="152"/>
    </row>
    <row r="659" spans="1:12" ht="63.75">
      <c r="A659" s="187">
        <v>658</v>
      </c>
      <c r="B659" s="156">
        <v>45635</v>
      </c>
      <c r="C659" s="157" t="s">
        <v>1535</v>
      </c>
      <c r="D659" s="157" t="s">
        <v>4369</v>
      </c>
      <c r="E659" s="157" t="s">
        <v>7884</v>
      </c>
      <c r="F659" s="156">
        <v>45650</v>
      </c>
      <c r="G659" s="156">
        <v>45474</v>
      </c>
      <c r="H659" s="158">
        <v>50000</v>
      </c>
      <c r="I659" s="158">
        <v>300000</v>
      </c>
      <c r="J659" s="157" t="s">
        <v>5900</v>
      </c>
      <c r="K659" s="157" t="s">
        <v>5909</v>
      </c>
      <c r="L659" s="152"/>
    </row>
    <row r="660" spans="1:12" ht="63.75">
      <c r="A660" s="187">
        <v>659</v>
      </c>
      <c r="B660" s="153">
        <v>45635</v>
      </c>
      <c r="C660" s="154" t="s">
        <v>1535</v>
      </c>
      <c r="D660" s="154" t="s">
        <v>1703</v>
      </c>
      <c r="E660" s="154" t="s">
        <v>6422</v>
      </c>
      <c r="F660" s="153">
        <v>45650</v>
      </c>
      <c r="G660" s="153">
        <v>45474</v>
      </c>
      <c r="H660" s="155">
        <v>30000</v>
      </c>
      <c r="I660" s="155">
        <v>75000</v>
      </c>
      <c r="J660" s="154" t="s">
        <v>5900</v>
      </c>
      <c r="K660" s="154" t="s">
        <v>5909</v>
      </c>
      <c r="L660" s="152"/>
    </row>
    <row r="661" spans="1:12" ht="42.75">
      <c r="A661" s="187">
        <v>660</v>
      </c>
      <c r="B661" s="156">
        <v>45636</v>
      </c>
      <c r="C661" s="157" t="s">
        <v>4178</v>
      </c>
      <c r="D661" s="157" t="s">
        <v>4194</v>
      </c>
      <c r="E661" s="157" t="s">
        <v>6909</v>
      </c>
      <c r="F661" s="156">
        <v>45650</v>
      </c>
      <c r="G661" s="156">
        <v>45650</v>
      </c>
      <c r="H661" s="158">
        <v>25000</v>
      </c>
      <c r="I661" s="158">
        <v>40000</v>
      </c>
      <c r="J661" s="157" t="s">
        <v>5910</v>
      </c>
      <c r="K661" s="157" t="s">
        <v>5909</v>
      </c>
      <c r="L661" s="152"/>
    </row>
    <row r="662" spans="1:12" ht="147.75">
      <c r="A662" s="187">
        <v>661</v>
      </c>
      <c r="B662" s="153">
        <v>45636</v>
      </c>
      <c r="C662" s="154" t="s">
        <v>2703</v>
      </c>
      <c r="D662" s="154" t="s">
        <v>2706</v>
      </c>
      <c r="E662" s="154" t="s">
        <v>7885</v>
      </c>
      <c r="F662" s="153">
        <v>45650</v>
      </c>
      <c r="G662" s="153">
        <v>45658</v>
      </c>
      <c r="H662" s="155">
        <v>100000</v>
      </c>
      <c r="I662" s="155">
        <v>100000</v>
      </c>
      <c r="J662" s="154" t="s">
        <v>5902</v>
      </c>
      <c r="K662" s="154" t="s">
        <v>5909</v>
      </c>
      <c r="L662" s="152"/>
    </row>
    <row r="663" spans="1:12" ht="63.75">
      <c r="A663" s="187">
        <v>662</v>
      </c>
      <c r="B663" s="156">
        <v>45636</v>
      </c>
      <c r="C663" s="157" t="s">
        <v>4178</v>
      </c>
      <c r="D663" s="157" t="s">
        <v>4604</v>
      </c>
      <c r="E663" s="157" t="s">
        <v>7886</v>
      </c>
      <c r="F663" s="156">
        <v>45650</v>
      </c>
      <c r="G663" s="156">
        <v>45658</v>
      </c>
      <c r="H663" s="158">
        <v>100000</v>
      </c>
      <c r="I663" s="158">
        <v>300000</v>
      </c>
      <c r="J663" s="157" t="s">
        <v>4557</v>
      </c>
      <c r="K663" s="157" t="s">
        <v>5909</v>
      </c>
      <c r="L663" s="152"/>
    </row>
    <row r="664" spans="1:12" ht="84.75">
      <c r="A664" s="187">
        <v>663</v>
      </c>
      <c r="B664" s="153">
        <v>45636</v>
      </c>
      <c r="C664" s="154" t="s">
        <v>3874</v>
      </c>
      <c r="D664" s="154" t="s">
        <v>7441</v>
      </c>
      <c r="E664" s="154" t="s">
        <v>7887</v>
      </c>
      <c r="F664" s="153">
        <v>45650</v>
      </c>
      <c r="G664" s="153">
        <v>45461</v>
      </c>
      <c r="H664" s="155">
        <v>25000</v>
      </c>
      <c r="I664" s="155">
        <v>45517.4</v>
      </c>
      <c r="J664" s="154" t="s">
        <v>5900</v>
      </c>
      <c r="K664" s="154" t="s">
        <v>5909</v>
      </c>
      <c r="L664" s="152"/>
    </row>
    <row r="665" spans="1:12" ht="63.75">
      <c r="A665" s="187">
        <v>664</v>
      </c>
      <c r="B665" s="156">
        <v>45636</v>
      </c>
      <c r="C665" s="157" t="s">
        <v>2703</v>
      </c>
      <c r="D665" s="157" t="s">
        <v>2842</v>
      </c>
      <c r="E665" s="157" t="s">
        <v>5172</v>
      </c>
      <c r="F665" s="156">
        <v>45650</v>
      </c>
      <c r="G665" s="156">
        <v>45636</v>
      </c>
      <c r="H665" s="158">
        <v>70000</v>
      </c>
      <c r="I665" s="158">
        <v>70000</v>
      </c>
      <c r="J665" s="157" t="s">
        <v>5900</v>
      </c>
      <c r="K665" s="157" t="s">
        <v>5909</v>
      </c>
      <c r="L665" s="152"/>
    </row>
    <row r="666" spans="1:12" ht="84.75">
      <c r="A666" s="187">
        <v>665</v>
      </c>
      <c r="B666" s="153">
        <v>45636</v>
      </c>
      <c r="C666" s="154" t="s">
        <v>2703</v>
      </c>
      <c r="D666" s="154" t="s">
        <v>7888</v>
      </c>
      <c r="E666" s="154" t="s">
        <v>7889</v>
      </c>
      <c r="F666" s="153">
        <v>45650</v>
      </c>
      <c r="G666" s="153">
        <v>45650</v>
      </c>
      <c r="H666" s="155">
        <v>157724.42000000001</v>
      </c>
      <c r="I666" s="155">
        <v>157724.42000000001</v>
      </c>
      <c r="J666" s="154" t="s">
        <v>4557</v>
      </c>
      <c r="K666" s="154" t="s">
        <v>5909</v>
      </c>
      <c r="L666" s="152"/>
    </row>
    <row r="667" spans="1:12" ht="63.75">
      <c r="A667" s="187">
        <v>666</v>
      </c>
      <c r="B667" s="156">
        <v>45636</v>
      </c>
      <c r="C667" s="157" t="s">
        <v>387</v>
      </c>
      <c r="D667" s="157" t="s">
        <v>7159</v>
      </c>
      <c r="E667" s="157" t="s">
        <v>7890</v>
      </c>
      <c r="F667" s="156">
        <v>45650</v>
      </c>
      <c r="G667" s="156">
        <v>45632</v>
      </c>
      <c r="H667" s="158">
        <v>60000</v>
      </c>
      <c r="I667" s="158">
        <v>115000</v>
      </c>
      <c r="J667" s="157" t="s">
        <v>4557</v>
      </c>
      <c r="K667" s="157" t="s">
        <v>5909</v>
      </c>
      <c r="L667" s="152"/>
    </row>
    <row r="668" spans="1:12" ht="63.75">
      <c r="A668" s="187">
        <v>667</v>
      </c>
      <c r="B668" s="153">
        <v>45636</v>
      </c>
      <c r="C668" s="154" t="s">
        <v>583</v>
      </c>
      <c r="D668" s="154" t="s">
        <v>229</v>
      </c>
      <c r="E668" s="154" t="s">
        <v>7891</v>
      </c>
      <c r="F668" s="153">
        <v>45650</v>
      </c>
      <c r="G668" s="153">
        <v>45511</v>
      </c>
      <c r="H668" s="155">
        <v>524500</v>
      </c>
      <c r="I668" s="155">
        <v>525000</v>
      </c>
      <c r="J668" s="154" t="s">
        <v>4557</v>
      </c>
      <c r="K668" s="154" t="s">
        <v>5909</v>
      </c>
      <c r="L668" s="152"/>
    </row>
    <row r="669" spans="1:12" ht="63.75">
      <c r="A669" s="187">
        <v>668</v>
      </c>
      <c r="B669" s="156">
        <v>45637</v>
      </c>
      <c r="C669" s="157" t="s">
        <v>1890</v>
      </c>
      <c r="D669" s="157" t="s">
        <v>4694</v>
      </c>
      <c r="E669" s="157" t="s">
        <v>7892</v>
      </c>
      <c r="F669" s="156">
        <v>45652</v>
      </c>
      <c r="G669" s="156">
        <v>45823</v>
      </c>
      <c r="H669" s="158">
        <v>285000</v>
      </c>
      <c r="I669" s="158">
        <v>285000</v>
      </c>
      <c r="J669" s="157" t="s">
        <v>5902</v>
      </c>
      <c r="K669" s="157" t="s">
        <v>5909</v>
      </c>
      <c r="L669" s="152"/>
    </row>
    <row r="670" spans="1:12" ht="42.75">
      <c r="A670" s="187">
        <v>669</v>
      </c>
      <c r="B670" s="153">
        <v>45637</v>
      </c>
      <c r="C670" s="154" t="s">
        <v>3562</v>
      </c>
      <c r="D670" s="154" t="s">
        <v>3620</v>
      </c>
      <c r="E670" s="154" t="s">
        <v>7852</v>
      </c>
      <c r="F670" s="153">
        <v>45652</v>
      </c>
      <c r="G670" s="153">
        <v>45622</v>
      </c>
      <c r="H670" s="155">
        <v>35500</v>
      </c>
      <c r="I670" s="155">
        <v>35500</v>
      </c>
      <c r="J670" s="154" t="s">
        <v>4557</v>
      </c>
      <c r="K670" s="154" t="s">
        <v>5909</v>
      </c>
      <c r="L670" s="152"/>
    </row>
    <row r="671" spans="1:12" ht="105.75">
      <c r="A671" s="187">
        <v>670</v>
      </c>
      <c r="B671" s="156">
        <v>45637</v>
      </c>
      <c r="C671" s="157" t="s">
        <v>2703</v>
      </c>
      <c r="D671" s="157" t="s">
        <v>7230</v>
      </c>
      <c r="E671" s="157" t="s">
        <v>7893</v>
      </c>
      <c r="F671" s="156">
        <v>45652</v>
      </c>
      <c r="G671" s="156">
        <v>45663</v>
      </c>
      <c r="H671" s="158">
        <v>38368</v>
      </c>
      <c r="I671" s="158">
        <v>38368</v>
      </c>
      <c r="J671" s="157" t="s">
        <v>5902</v>
      </c>
      <c r="K671" s="157" t="s">
        <v>5909</v>
      </c>
      <c r="L671" s="152"/>
    </row>
    <row r="672" spans="1:12" ht="63.75">
      <c r="A672" s="187">
        <v>671</v>
      </c>
      <c r="B672" s="153">
        <v>45638</v>
      </c>
      <c r="C672" s="154" t="s">
        <v>4306</v>
      </c>
      <c r="D672" s="154" t="s">
        <v>7894</v>
      </c>
      <c r="E672" s="154" t="s">
        <v>7895</v>
      </c>
      <c r="F672" s="153">
        <v>45653</v>
      </c>
      <c r="G672" s="153">
        <v>45627</v>
      </c>
      <c r="H672" s="155">
        <v>49000</v>
      </c>
      <c r="I672" s="155">
        <v>85000</v>
      </c>
      <c r="J672" s="154" t="s">
        <v>4557</v>
      </c>
      <c r="K672" s="154" t="s">
        <v>5909</v>
      </c>
      <c r="L672" s="152"/>
    </row>
    <row r="673" spans="1:12" ht="21.75">
      <c r="A673" s="187">
        <v>672</v>
      </c>
      <c r="B673" s="156">
        <v>45639</v>
      </c>
      <c r="C673" s="157" t="s">
        <v>2703</v>
      </c>
      <c r="D673" s="157" t="s">
        <v>666</v>
      </c>
      <c r="E673" s="157" t="s">
        <v>306</v>
      </c>
      <c r="F673" s="156">
        <v>45656</v>
      </c>
      <c r="G673" s="156">
        <v>45658</v>
      </c>
      <c r="H673" s="158">
        <v>25000</v>
      </c>
      <c r="I673" s="158">
        <v>25000</v>
      </c>
      <c r="J673" s="157" t="s">
        <v>5910</v>
      </c>
      <c r="K673" s="157" t="s">
        <v>5909</v>
      </c>
      <c r="L673" s="152"/>
    </row>
    <row r="674" spans="1:12" ht="42.75">
      <c r="A674" s="187">
        <v>673</v>
      </c>
      <c r="B674" s="153">
        <v>45640</v>
      </c>
      <c r="C674" s="154" t="s">
        <v>4038</v>
      </c>
      <c r="D674" s="154" t="s">
        <v>7896</v>
      </c>
      <c r="E674" s="154" t="s">
        <v>7897</v>
      </c>
      <c r="F674" s="153">
        <v>45656</v>
      </c>
      <c r="G674" s="153">
        <v>45657</v>
      </c>
      <c r="H674" s="155">
        <v>3726.44</v>
      </c>
      <c r="I674" s="155">
        <v>3726.44</v>
      </c>
      <c r="J674" s="154" t="s">
        <v>5994</v>
      </c>
      <c r="K674" s="154" t="s">
        <v>4557</v>
      </c>
      <c r="L674" s="152"/>
    </row>
    <row r="675" spans="1:12" ht="84.75">
      <c r="A675" s="187">
        <v>674</v>
      </c>
      <c r="B675" s="156">
        <v>45641</v>
      </c>
      <c r="C675" s="157" t="s">
        <v>1535</v>
      </c>
      <c r="D675" s="157" t="s">
        <v>5682</v>
      </c>
      <c r="E675" s="157" t="s">
        <v>7898</v>
      </c>
      <c r="F675" s="156">
        <v>45657</v>
      </c>
      <c r="G675" s="156">
        <v>45616</v>
      </c>
      <c r="H675" s="158">
        <v>25000</v>
      </c>
      <c r="I675" s="158">
        <v>35000</v>
      </c>
      <c r="J675" s="157" t="s">
        <v>5900</v>
      </c>
      <c r="K675" s="157" t="s">
        <v>5909</v>
      </c>
      <c r="L675" s="152"/>
    </row>
    <row r="676" spans="1:12" ht="105.75">
      <c r="A676" s="187">
        <v>675</v>
      </c>
      <c r="B676" s="153">
        <v>45641</v>
      </c>
      <c r="C676" s="154" t="s">
        <v>1400</v>
      </c>
      <c r="D676" s="154" t="s">
        <v>1511</v>
      </c>
      <c r="E676" s="154" t="s">
        <v>7043</v>
      </c>
      <c r="F676" s="153">
        <v>45657</v>
      </c>
      <c r="G676" s="153">
        <v>45648</v>
      </c>
      <c r="H676" s="155">
        <v>110970.34</v>
      </c>
      <c r="I676" s="155">
        <v>110970.34</v>
      </c>
      <c r="J676" s="154" t="s">
        <v>5910</v>
      </c>
      <c r="K676" s="154" t="s">
        <v>5909</v>
      </c>
      <c r="L676" s="152"/>
    </row>
    <row r="677" spans="1:12" ht="42.75">
      <c r="A677" s="187">
        <v>676</v>
      </c>
      <c r="B677" s="156">
        <v>45642</v>
      </c>
      <c r="C677" s="157" t="s">
        <v>2635</v>
      </c>
      <c r="D677" s="157" t="s">
        <v>7260</v>
      </c>
      <c r="E677" s="157" t="s">
        <v>120</v>
      </c>
      <c r="F677" s="156">
        <v>45657</v>
      </c>
      <c r="G677" s="156">
        <v>45698</v>
      </c>
      <c r="H677" s="158">
        <v>25000</v>
      </c>
      <c r="I677" s="158">
        <v>50000</v>
      </c>
      <c r="J677" s="157" t="s">
        <v>5910</v>
      </c>
      <c r="K677" s="157" t="s">
        <v>5909</v>
      </c>
      <c r="L677" s="152"/>
    </row>
    <row r="678" spans="1:12" ht="84.75">
      <c r="A678" s="187">
        <v>677</v>
      </c>
      <c r="B678" s="153">
        <v>45642</v>
      </c>
      <c r="C678" s="154" t="s">
        <v>194</v>
      </c>
      <c r="D678" s="154" t="s">
        <v>1879</v>
      </c>
      <c r="E678" s="154" t="s">
        <v>6598</v>
      </c>
      <c r="F678" s="153">
        <v>45657</v>
      </c>
      <c r="G678" s="153">
        <v>45652</v>
      </c>
      <c r="H678" s="155">
        <v>47000</v>
      </c>
      <c r="I678" s="155">
        <v>49000</v>
      </c>
      <c r="J678" s="154" t="s">
        <v>5917</v>
      </c>
      <c r="K678" s="154" t="s">
        <v>5909</v>
      </c>
      <c r="L678" s="152"/>
    </row>
    <row r="679" spans="1:12" ht="21.75">
      <c r="A679" s="187">
        <v>678</v>
      </c>
      <c r="B679" s="156">
        <v>45642</v>
      </c>
      <c r="C679" s="157" t="s">
        <v>194</v>
      </c>
      <c r="D679" s="157" t="s">
        <v>6317</v>
      </c>
      <c r="E679" s="157" t="s">
        <v>3830</v>
      </c>
      <c r="F679" s="156">
        <v>45657</v>
      </c>
      <c r="G679" s="156">
        <v>45658</v>
      </c>
      <c r="H679" s="158">
        <v>164000</v>
      </c>
      <c r="I679" s="158">
        <v>165000</v>
      </c>
      <c r="J679" s="157" t="s">
        <v>5910</v>
      </c>
      <c r="K679" s="157" t="s">
        <v>5909</v>
      </c>
      <c r="L679" s="152"/>
    </row>
    <row r="680" spans="1:12" ht="63.75">
      <c r="A680" s="187">
        <v>679</v>
      </c>
      <c r="B680" s="153">
        <v>45642</v>
      </c>
      <c r="C680" s="154" t="s">
        <v>2703</v>
      </c>
      <c r="D680" s="154" t="s">
        <v>7899</v>
      </c>
      <c r="E680" s="154" t="s">
        <v>7900</v>
      </c>
      <c r="F680" s="153">
        <v>45657</v>
      </c>
      <c r="G680" s="153">
        <v>45678</v>
      </c>
      <c r="H680" s="155">
        <v>30000</v>
      </c>
      <c r="I680" s="155">
        <v>30000</v>
      </c>
      <c r="J680" s="154" t="s">
        <v>5902</v>
      </c>
      <c r="K680" s="154" t="s">
        <v>5909</v>
      </c>
      <c r="L680" s="152"/>
    </row>
    <row r="681" spans="1:12" ht="42.75">
      <c r="A681" s="187">
        <v>680</v>
      </c>
      <c r="B681" s="156">
        <v>45642</v>
      </c>
      <c r="C681" s="157" t="s">
        <v>3418</v>
      </c>
      <c r="D681" s="157" t="s">
        <v>6855</v>
      </c>
      <c r="E681" s="157" t="s">
        <v>6856</v>
      </c>
      <c r="F681" s="156">
        <v>45657</v>
      </c>
      <c r="G681" s="156">
        <v>45646</v>
      </c>
      <c r="H681" s="158">
        <v>42000</v>
      </c>
      <c r="I681" s="158">
        <v>60000</v>
      </c>
      <c r="J681" s="157" t="s">
        <v>5902</v>
      </c>
      <c r="K681" s="157" t="s">
        <v>5909</v>
      </c>
      <c r="L681" s="152"/>
    </row>
    <row r="682" spans="1:12" ht="42.75">
      <c r="A682" s="187">
        <v>681</v>
      </c>
      <c r="B682" s="153">
        <v>45642</v>
      </c>
      <c r="C682" s="154" t="s">
        <v>387</v>
      </c>
      <c r="D682" s="154" t="s">
        <v>417</v>
      </c>
      <c r="E682" s="154" t="s">
        <v>489</v>
      </c>
      <c r="F682" s="153">
        <v>45657</v>
      </c>
      <c r="G682" s="153">
        <v>45658</v>
      </c>
      <c r="H682" s="155">
        <v>10300000</v>
      </c>
      <c r="I682" s="155">
        <v>10800000</v>
      </c>
      <c r="J682" s="154" t="s">
        <v>5910</v>
      </c>
      <c r="K682" s="154" t="s">
        <v>5909</v>
      </c>
      <c r="L682" s="152"/>
    </row>
    <row r="683" spans="1:12" ht="42.75">
      <c r="A683" s="187">
        <v>682</v>
      </c>
      <c r="B683" s="156">
        <v>45643</v>
      </c>
      <c r="C683" s="157" t="s">
        <v>1198</v>
      </c>
      <c r="D683" s="157" t="s">
        <v>3868</v>
      </c>
      <c r="E683" s="157" t="s">
        <v>6431</v>
      </c>
      <c r="F683" s="156">
        <v>45659</v>
      </c>
      <c r="G683" s="156">
        <v>45660</v>
      </c>
      <c r="H683" s="158">
        <v>78000</v>
      </c>
      <c r="I683" s="158">
        <v>85000</v>
      </c>
      <c r="J683" s="157" t="s">
        <v>5910</v>
      </c>
      <c r="K683" s="157" t="s">
        <v>5909</v>
      </c>
      <c r="L683" s="152"/>
    </row>
    <row r="684" spans="1:12" ht="84.75">
      <c r="A684" s="187">
        <v>683</v>
      </c>
      <c r="B684" s="153">
        <v>45643</v>
      </c>
      <c r="C684" s="154" t="s">
        <v>1890</v>
      </c>
      <c r="D684" s="154" t="s">
        <v>7901</v>
      </c>
      <c r="E684" s="154" t="s">
        <v>7902</v>
      </c>
      <c r="F684" s="153">
        <v>45659</v>
      </c>
      <c r="G684" s="153">
        <v>45660</v>
      </c>
      <c r="H684" s="155">
        <v>36395.86</v>
      </c>
      <c r="I684" s="155">
        <v>36395.86</v>
      </c>
      <c r="J684" s="154" t="s">
        <v>5902</v>
      </c>
      <c r="K684" s="154" t="s">
        <v>5909</v>
      </c>
      <c r="L684" s="152"/>
    </row>
    <row r="685" spans="1:12" ht="63.75">
      <c r="A685" s="187">
        <v>684</v>
      </c>
      <c r="B685" s="156">
        <v>45643</v>
      </c>
      <c r="C685" s="157" t="s">
        <v>1890</v>
      </c>
      <c r="D685" s="157" t="s">
        <v>2472</v>
      </c>
      <c r="E685" s="157" t="s">
        <v>7903</v>
      </c>
      <c r="F685" s="156">
        <v>45659</v>
      </c>
      <c r="G685" s="156">
        <v>45660</v>
      </c>
      <c r="H685" s="158">
        <v>25000</v>
      </c>
      <c r="I685" s="158">
        <v>25000</v>
      </c>
      <c r="J685" s="157" t="s">
        <v>5902</v>
      </c>
      <c r="K685" s="157" t="s">
        <v>5909</v>
      </c>
      <c r="L685" s="152"/>
    </row>
    <row r="686" spans="1:12" ht="63.75">
      <c r="A686" s="187">
        <v>685</v>
      </c>
      <c r="B686" s="153">
        <v>45644</v>
      </c>
      <c r="C686" s="154" t="s">
        <v>1888</v>
      </c>
      <c r="D686" s="154" t="s">
        <v>7904</v>
      </c>
      <c r="E686" s="154" t="s">
        <v>7905</v>
      </c>
      <c r="F686" s="153">
        <v>45660</v>
      </c>
      <c r="G686" s="153">
        <v>45567</v>
      </c>
      <c r="H686" s="155">
        <v>50000</v>
      </c>
      <c r="I686" s="155">
        <v>55000</v>
      </c>
      <c r="J686" s="154" t="s">
        <v>5910</v>
      </c>
      <c r="K686" s="154" t="s">
        <v>5909</v>
      </c>
      <c r="L686" s="152"/>
    </row>
    <row r="687" spans="1:12" ht="42.75">
      <c r="A687" s="187">
        <v>686</v>
      </c>
      <c r="B687" s="156">
        <v>45644</v>
      </c>
      <c r="C687" s="157" t="s">
        <v>3418</v>
      </c>
      <c r="D687" s="157" t="s">
        <v>7906</v>
      </c>
      <c r="E687" s="157" t="s">
        <v>4883</v>
      </c>
      <c r="F687" s="156">
        <v>45660</v>
      </c>
      <c r="G687" s="156">
        <v>45748</v>
      </c>
      <c r="H687" s="158">
        <v>27000</v>
      </c>
      <c r="I687" s="158">
        <v>40000</v>
      </c>
      <c r="J687" s="157" t="s">
        <v>4557</v>
      </c>
      <c r="K687" s="157" t="s">
        <v>5909</v>
      </c>
      <c r="L687" s="152"/>
    </row>
    <row r="688" spans="1:12" ht="42.75">
      <c r="A688" s="187">
        <v>687</v>
      </c>
      <c r="B688" s="153">
        <v>45645</v>
      </c>
      <c r="C688" s="154" t="s">
        <v>4268</v>
      </c>
      <c r="D688" s="154" t="s">
        <v>1084</v>
      </c>
      <c r="E688" s="154" t="s">
        <v>78</v>
      </c>
      <c r="F688" s="153">
        <v>45663</v>
      </c>
      <c r="G688" s="153">
        <v>45664</v>
      </c>
      <c r="H688" s="155">
        <v>95000</v>
      </c>
      <c r="I688" s="155">
        <v>200000</v>
      </c>
      <c r="J688" s="154" t="s">
        <v>4557</v>
      </c>
      <c r="K688" s="154" t="s">
        <v>5909</v>
      </c>
      <c r="L688" s="152"/>
    </row>
    <row r="689" spans="1:12" ht="42.75">
      <c r="A689" s="187">
        <v>688</v>
      </c>
      <c r="B689" s="156">
        <v>45645</v>
      </c>
      <c r="C689" s="157" t="s">
        <v>2447</v>
      </c>
      <c r="D689" s="157" t="s">
        <v>7907</v>
      </c>
      <c r="E689" s="157" t="s">
        <v>7908</v>
      </c>
      <c r="F689" s="156">
        <v>45663</v>
      </c>
      <c r="G689" s="156">
        <v>45664</v>
      </c>
      <c r="H689" s="158">
        <v>67000</v>
      </c>
      <c r="I689" s="158">
        <v>70000</v>
      </c>
      <c r="J689" s="157" t="s">
        <v>4557</v>
      </c>
      <c r="K689" s="157" t="s">
        <v>5909</v>
      </c>
      <c r="L689" s="152"/>
    </row>
    <row r="690" spans="1:12" ht="127.5">
      <c r="A690" s="187">
        <v>689</v>
      </c>
      <c r="B690" s="153">
        <v>45645</v>
      </c>
      <c r="C690" s="154" t="s">
        <v>2703</v>
      </c>
      <c r="D690" s="154" t="s">
        <v>5968</v>
      </c>
      <c r="E690" s="154" t="s">
        <v>7909</v>
      </c>
      <c r="F690" s="153">
        <v>45663</v>
      </c>
      <c r="G690" s="153">
        <v>45663</v>
      </c>
      <c r="H690" s="155">
        <v>225000</v>
      </c>
      <c r="I690" s="155">
        <v>225000</v>
      </c>
      <c r="J690" s="154" t="s">
        <v>4557</v>
      </c>
      <c r="K690" s="154" t="s">
        <v>5909</v>
      </c>
      <c r="L690" s="152"/>
    </row>
    <row r="691" spans="1:12" ht="84.75">
      <c r="A691" s="187">
        <v>690</v>
      </c>
      <c r="B691" s="156">
        <v>45645</v>
      </c>
      <c r="C691" s="157" t="s">
        <v>1086</v>
      </c>
      <c r="D691" s="157" t="s">
        <v>7910</v>
      </c>
      <c r="E691" s="157" t="s">
        <v>7911</v>
      </c>
      <c r="F691" s="156">
        <v>45663</v>
      </c>
      <c r="G691" s="156">
        <v>45653</v>
      </c>
      <c r="H691" s="158">
        <v>53742</v>
      </c>
      <c r="I691" s="158">
        <v>53742</v>
      </c>
      <c r="J691" s="157" t="s">
        <v>5906</v>
      </c>
      <c r="K691" s="157" t="s">
        <v>5909</v>
      </c>
      <c r="L691" s="152"/>
    </row>
    <row r="692" spans="1:12" ht="42.75">
      <c r="A692" s="187">
        <v>691</v>
      </c>
      <c r="B692" s="153">
        <v>45646</v>
      </c>
      <c r="C692" s="154" t="s">
        <v>1276</v>
      </c>
      <c r="D692" s="154" t="s">
        <v>5216</v>
      </c>
      <c r="E692" s="154" t="s">
        <v>120</v>
      </c>
      <c r="F692" s="153">
        <v>45664</v>
      </c>
      <c r="G692" s="153">
        <v>45677</v>
      </c>
      <c r="H692" s="155">
        <v>25000</v>
      </c>
      <c r="I692" s="155">
        <v>35000</v>
      </c>
      <c r="J692" s="154" t="s">
        <v>4557</v>
      </c>
      <c r="K692" s="154" t="s">
        <v>5909</v>
      </c>
      <c r="L692" s="152"/>
    </row>
    <row r="693" spans="1:12" ht="84.75">
      <c r="A693" s="187">
        <v>692</v>
      </c>
      <c r="B693" s="156">
        <v>45646</v>
      </c>
      <c r="C693" s="157" t="s">
        <v>3672</v>
      </c>
      <c r="D693" s="157" t="s">
        <v>814</v>
      </c>
      <c r="E693" s="157" t="s">
        <v>7912</v>
      </c>
      <c r="F693" s="156">
        <v>45664</v>
      </c>
      <c r="G693" s="156">
        <v>45635</v>
      </c>
      <c r="H693" s="158">
        <v>25000</v>
      </c>
      <c r="I693" s="158">
        <v>100000</v>
      </c>
      <c r="J693" s="157" t="s">
        <v>5902</v>
      </c>
      <c r="K693" s="157" t="s">
        <v>5909</v>
      </c>
      <c r="L693" s="152"/>
    </row>
    <row r="694" spans="1:12" ht="84.75">
      <c r="A694" s="187">
        <v>693</v>
      </c>
      <c r="B694" s="153">
        <v>45649</v>
      </c>
      <c r="C694" s="154" t="s">
        <v>1890</v>
      </c>
      <c r="D694" s="154" t="s">
        <v>7913</v>
      </c>
      <c r="E694" s="154" t="s">
        <v>7914</v>
      </c>
      <c r="F694" s="153">
        <v>45665</v>
      </c>
      <c r="G694" s="153">
        <v>45666</v>
      </c>
      <c r="H694" s="155">
        <v>600000</v>
      </c>
      <c r="I694" s="155">
        <v>600000</v>
      </c>
      <c r="J694" s="154" t="s">
        <v>4557</v>
      </c>
      <c r="K694" s="154" t="s">
        <v>5909</v>
      </c>
      <c r="L694" s="152"/>
    </row>
    <row r="695" spans="1:12" ht="63.75">
      <c r="A695" s="187">
        <v>694</v>
      </c>
      <c r="B695" s="156">
        <v>45663</v>
      </c>
      <c r="C695" s="157" t="s">
        <v>583</v>
      </c>
      <c r="D695" s="157" t="s">
        <v>660</v>
      </c>
      <c r="E695" s="157" t="s">
        <v>687</v>
      </c>
      <c r="F695" s="156">
        <v>45678</v>
      </c>
      <c r="G695" s="156">
        <v>45677</v>
      </c>
      <c r="H695" s="158">
        <v>70000</v>
      </c>
      <c r="I695" s="158">
        <v>70000</v>
      </c>
      <c r="J695" s="157" t="s">
        <v>5902</v>
      </c>
      <c r="K695" s="157" t="s">
        <v>5909</v>
      </c>
      <c r="L695" s="152"/>
    </row>
    <row r="696" spans="1:12" ht="42.75">
      <c r="A696" s="187">
        <v>695</v>
      </c>
      <c r="B696" s="153">
        <v>45665</v>
      </c>
      <c r="C696" s="154" t="s">
        <v>3453</v>
      </c>
      <c r="D696" s="154" t="s">
        <v>355</v>
      </c>
      <c r="E696" s="154" t="s">
        <v>120</v>
      </c>
      <c r="F696" s="153">
        <v>45680</v>
      </c>
      <c r="G696" s="153">
        <v>45660</v>
      </c>
      <c r="H696" s="155">
        <v>25000</v>
      </c>
      <c r="I696" s="155">
        <v>35000</v>
      </c>
      <c r="J696" s="154" t="s">
        <v>4557</v>
      </c>
      <c r="K696" s="154" t="s">
        <v>5909</v>
      </c>
      <c r="L696" s="152"/>
    </row>
    <row r="697" spans="1:12" ht="42.75">
      <c r="A697" s="187">
        <v>696</v>
      </c>
      <c r="B697" s="156">
        <v>45666</v>
      </c>
      <c r="C697" s="157" t="s">
        <v>741</v>
      </c>
      <c r="D697" s="157" t="s">
        <v>5185</v>
      </c>
      <c r="E697" s="157" t="s">
        <v>7915</v>
      </c>
      <c r="F697" s="156">
        <v>45681</v>
      </c>
      <c r="G697" s="156">
        <v>45665</v>
      </c>
      <c r="H697" s="158">
        <v>25000</v>
      </c>
      <c r="I697" s="158">
        <v>84000</v>
      </c>
      <c r="J697" s="157" t="s">
        <v>5906</v>
      </c>
      <c r="K697" s="157" t="s">
        <v>5909</v>
      </c>
      <c r="L697" s="152"/>
    </row>
    <row r="698" spans="1:12" ht="42.75">
      <c r="A698" s="187">
        <v>697</v>
      </c>
      <c r="B698" s="153">
        <v>45666</v>
      </c>
      <c r="C698" s="154" t="s">
        <v>1890</v>
      </c>
      <c r="D698" s="154" t="s">
        <v>1343</v>
      </c>
      <c r="E698" s="154" t="s">
        <v>7916</v>
      </c>
      <c r="F698" s="153">
        <v>45681</v>
      </c>
      <c r="G698" s="153">
        <v>45684</v>
      </c>
      <c r="H698" s="155">
        <v>25000</v>
      </c>
      <c r="I698" s="155">
        <v>25000</v>
      </c>
      <c r="J698" s="154" t="s">
        <v>5902</v>
      </c>
      <c r="K698" s="154" t="s">
        <v>5909</v>
      </c>
      <c r="L698" s="152"/>
    </row>
    <row r="699" spans="1:12" ht="63.75">
      <c r="A699" s="187">
        <v>698</v>
      </c>
      <c r="B699" s="156">
        <v>45666</v>
      </c>
      <c r="C699" s="157" t="s">
        <v>1198</v>
      </c>
      <c r="D699" s="157" t="s">
        <v>4511</v>
      </c>
      <c r="E699" s="157" t="s">
        <v>7917</v>
      </c>
      <c r="F699" s="156">
        <v>45681</v>
      </c>
      <c r="G699" s="156">
        <v>45689</v>
      </c>
      <c r="H699" s="158">
        <v>63000</v>
      </c>
      <c r="I699" s="158">
        <v>70000</v>
      </c>
      <c r="J699" s="157" t="s">
        <v>4557</v>
      </c>
      <c r="K699" s="157" t="s">
        <v>5909</v>
      </c>
      <c r="L699" s="152"/>
    </row>
    <row r="700" spans="1:12" ht="42.75">
      <c r="A700" s="187">
        <v>699</v>
      </c>
      <c r="B700" s="153">
        <v>45666</v>
      </c>
      <c r="C700" s="154" t="s">
        <v>3562</v>
      </c>
      <c r="D700" s="154" t="s">
        <v>7918</v>
      </c>
      <c r="E700" s="154" t="s">
        <v>7919</v>
      </c>
      <c r="F700" s="153">
        <v>45684</v>
      </c>
      <c r="G700" s="153">
        <v>45663</v>
      </c>
      <c r="H700" s="155">
        <v>25000</v>
      </c>
      <c r="I700" s="155">
        <v>25000</v>
      </c>
      <c r="J700" s="154" t="s">
        <v>5904</v>
      </c>
      <c r="K700" s="154" t="s">
        <v>5909</v>
      </c>
      <c r="L700" s="152"/>
    </row>
    <row r="701" spans="1:12" ht="63.75">
      <c r="A701" s="187">
        <v>700</v>
      </c>
      <c r="B701" s="156">
        <v>45671</v>
      </c>
      <c r="C701" s="157" t="s">
        <v>1031</v>
      </c>
      <c r="D701" s="157" t="s">
        <v>7920</v>
      </c>
      <c r="E701" s="157" t="s">
        <v>7921</v>
      </c>
      <c r="F701" s="156">
        <v>45686</v>
      </c>
      <c r="G701" s="156">
        <v>45649</v>
      </c>
      <c r="H701" s="158">
        <v>25000</v>
      </c>
      <c r="I701" s="158">
        <v>60000</v>
      </c>
      <c r="J701" s="157" t="s">
        <v>5900</v>
      </c>
      <c r="K701" s="157" t="s">
        <v>5909</v>
      </c>
      <c r="L701" s="152"/>
    </row>
    <row r="702" spans="1:12" ht="84.75">
      <c r="A702" s="187">
        <v>701</v>
      </c>
      <c r="B702" s="153">
        <v>45672</v>
      </c>
      <c r="C702" s="154" t="s">
        <v>741</v>
      </c>
      <c r="D702" s="154" t="s">
        <v>1733</v>
      </c>
      <c r="E702" s="154" t="s">
        <v>7922</v>
      </c>
      <c r="F702" s="153">
        <v>45687</v>
      </c>
      <c r="G702" s="153">
        <v>45630</v>
      </c>
      <c r="H702" s="155">
        <v>25000</v>
      </c>
      <c r="I702" s="155">
        <v>45000</v>
      </c>
      <c r="J702" s="154" t="s">
        <v>4557</v>
      </c>
      <c r="K702" s="154" t="s">
        <v>5909</v>
      </c>
      <c r="L702" s="152"/>
    </row>
    <row r="703" spans="1:12" ht="63.75">
      <c r="A703" s="187">
        <v>702</v>
      </c>
      <c r="B703" s="156">
        <v>45672</v>
      </c>
      <c r="C703" s="157" t="s">
        <v>2394</v>
      </c>
      <c r="D703" s="157" t="s">
        <v>97</v>
      </c>
      <c r="E703" s="157" t="s">
        <v>7923</v>
      </c>
      <c r="F703" s="156">
        <v>45687</v>
      </c>
      <c r="G703" s="156">
        <v>45474</v>
      </c>
      <c r="H703" s="158">
        <v>25767.439999999999</v>
      </c>
      <c r="I703" s="158">
        <v>25767.439999999999</v>
      </c>
      <c r="J703" s="157" t="s">
        <v>5910</v>
      </c>
      <c r="K703" s="157" t="s">
        <v>5909</v>
      </c>
      <c r="L703" s="152"/>
    </row>
    <row r="704" spans="1:12" ht="63.75">
      <c r="A704" s="187">
        <v>703</v>
      </c>
      <c r="B704" s="153">
        <v>45672</v>
      </c>
      <c r="C704" s="154" t="s">
        <v>2394</v>
      </c>
      <c r="D704" s="154" t="s">
        <v>6862</v>
      </c>
      <c r="E704" s="154" t="s">
        <v>255</v>
      </c>
      <c r="F704" s="153">
        <v>45687</v>
      </c>
      <c r="G704" s="153">
        <v>45548</v>
      </c>
      <c r="H704" s="155">
        <v>50759.519999999997</v>
      </c>
      <c r="I704" s="155">
        <v>50759.519999999997</v>
      </c>
      <c r="J704" s="154" t="s">
        <v>5910</v>
      </c>
      <c r="K704" s="154" t="s">
        <v>5909</v>
      </c>
      <c r="L704" s="152"/>
    </row>
    <row r="705" spans="1:12" ht="42.75">
      <c r="A705" s="187">
        <v>704</v>
      </c>
      <c r="B705" s="156">
        <v>45672</v>
      </c>
      <c r="C705" s="157" t="s">
        <v>1890</v>
      </c>
      <c r="D705" s="157" t="s">
        <v>6903</v>
      </c>
      <c r="E705" s="157" t="s">
        <v>7924</v>
      </c>
      <c r="F705" s="156">
        <v>45687</v>
      </c>
      <c r="G705" s="156">
        <v>45688</v>
      </c>
      <c r="H705" s="158">
        <v>35000</v>
      </c>
      <c r="I705" s="158">
        <v>35000</v>
      </c>
      <c r="J705" s="157" t="s">
        <v>5902</v>
      </c>
      <c r="K705" s="157" t="s">
        <v>5909</v>
      </c>
      <c r="L705" s="152"/>
    </row>
    <row r="706" spans="1:12" ht="63.75">
      <c r="A706" s="187">
        <v>705</v>
      </c>
      <c r="B706" s="153">
        <v>45672</v>
      </c>
      <c r="C706" s="154" t="s">
        <v>2394</v>
      </c>
      <c r="D706" s="154" t="s">
        <v>4905</v>
      </c>
      <c r="E706" s="154" t="s">
        <v>27</v>
      </c>
      <c r="F706" s="153">
        <v>45687</v>
      </c>
      <c r="G706" s="153">
        <v>45413</v>
      </c>
      <c r="H706" s="155">
        <v>25101</v>
      </c>
      <c r="I706" s="155">
        <v>25101</v>
      </c>
      <c r="J706" s="154" t="s">
        <v>5900</v>
      </c>
      <c r="K706" s="154" t="s">
        <v>5909</v>
      </c>
      <c r="L706" s="152"/>
    </row>
    <row r="707" spans="1:12" ht="42.75">
      <c r="A707" s="187">
        <v>706</v>
      </c>
      <c r="B707" s="156">
        <v>45672</v>
      </c>
      <c r="C707" s="157" t="s">
        <v>1276</v>
      </c>
      <c r="D707" s="157" t="s">
        <v>7925</v>
      </c>
      <c r="E707" s="157" t="s">
        <v>1385</v>
      </c>
      <c r="F707" s="156">
        <v>45687</v>
      </c>
      <c r="G707" s="156">
        <v>45663</v>
      </c>
      <c r="H707" s="158">
        <v>25000</v>
      </c>
      <c r="I707" s="158">
        <v>25000</v>
      </c>
      <c r="J707" s="157" t="s">
        <v>4557</v>
      </c>
      <c r="K707" s="157" t="s">
        <v>5909</v>
      </c>
      <c r="L707" s="152"/>
    </row>
    <row r="708" spans="1:12" ht="63.75">
      <c r="A708" s="187">
        <v>707</v>
      </c>
      <c r="B708" s="153">
        <v>45672</v>
      </c>
      <c r="C708" s="154" t="s">
        <v>2635</v>
      </c>
      <c r="D708" s="154" t="s">
        <v>2516</v>
      </c>
      <c r="E708" s="154" t="s">
        <v>7926</v>
      </c>
      <c r="F708" s="153">
        <v>45687</v>
      </c>
      <c r="G708" s="153">
        <v>45686</v>
      </c>
      <c r="H708" s="155">
        <v>40000</v>
      </c>
      <c r="I708" s="155">
        <v>70000</v>
      </c>
      <c r="J708" s="154" t="s">
        <v>5910</v>
      </c>
      <c r="K708" s="154" t="s">
        <v>5909</v>
      </c>
      <c r="L708" s="152"/>
    </row>
    <row r="709" spans="1:12" ht="63.75">
      <c r="A709" s="187">
        <v>708</v>
      </c>
      <c r="B709" s="156">
        <v>45672</v>
      </c>
      <c r="C709" s="157" t="s">
        <v>2394</v>
      </c>
      <c r="D709" s="157" t="s">
        <v>569</v>
      </c>
      <c r="E709" s="157" t="s">
        <v>2592</v>
      </c>
      <c r="F709" s="156">
        <v>45687</v>
      </c>
      <c r="G709" s="156">
        <v>45474</v>
      </c>
      <c r="H709" s="158">
        <v>32373</v>
      </c>
      <c r="I709" s="158">
        <v>32373</v>
      </c>
      <c r="J709" s="157" t="s">
        <v>5955</v>
      </c>
      <c r="K709" s="157" t="s">
        <v>5909</v>
      </c>
      <c r="L709" s="152"/>
    </row>
    <row r="710" spans="1:12" ht="63.75">
      <c r="A710" s="187">
        <v>709</v>
      </c>
      <c r="B710" s="153">
        <v>45672</v>
      </c>
      <c r="C710" s="154" t="s">
        <v>583</v>
      </c>
      <c r="D710" s="154" t="s">
        <v>229</v>
      </c>
      <c r="E710" s="154" t="s">
        <v>7927</v>
      </c>
      <c r="F710" s="153">
        <v>45687</v>
      </c>
      <c r="G710" s="153">
        <v>45686</v>
      </c>
      <c r="H710" s="155">
        <v>144000</v>
      </c>
      <c r="I710" s="155">
        <v>144000</v>
      </c>
      <c r="J710" s="154" t="s">
        <v>5910</v>
      </c>
      <c r="K710" s="154" t="s">
        <v>5909</v>
      </c>
      <c r="L710" s="152"/>
    </row>
    <row r="711" spans="1:12" ht="63.75">
      <c r="A711" s="187">
        <v>710</v>
      </c>
      <c r="B711" s="156">
        <v>45672</v>
      </c>
      <c r="C711" s="157" t="s">
        <v>2394</v>
      </c>
      <c r="D711" s="157" t="s">
        <v>5855</v>
      </c>
      <c r="E711" s="157" t="s">
        <v>6848</v>
      </c>
      <c r="F711" s="156">
        <v>45687</v>
      </c>
      <c r="G711" s="156">
        <v>45505</v>
      </c>
      <c r="H711" s="158">
        <v>42345.62</v>
      </c>
      <c r="I711" s="158">
        <v>42345.62</v>
      </c>
      <c r="J711" s="157" t="s">
        <v>5910</v>
      </c>
      <c r="K711" s="157" t="s">
        <v>5909</v>
      </c>
      <c r="L711" s="152"/>
    </row>
    <row r="712" spans="1:12" ht="63.75">
      <c r="A712" s="187">
        <v>711</v>
      </c>
      <c r="B712" s="153">
        <v>45672</v>
      </c>
      <c r="C712" s="154" t="s">
        <v>2394</v>
      </c>
      <c r="D712" s="154" t="s">
        <v>225</v>
      </c>
      <c r="E712" s="154" t="s">
        <v>3539</v>
      </c>
      <c r="F712" s="153">
        <v>45687</v>
      </c>
      <c r="G712" s="153">
        <v>45505</v>
      </c>
      <c r="H712" s="155">
        <v>55283.75</v>
      </c>
      <c r="I712" s="155">
        <v>55283.75</v>
      </c>
      <c r="J712" s="154" t="s">
        <v>5910</v>
      </c>
      <c r="K712" s="154" t="s">
        <v>5909</v>
      </c>
      <c r="L712" s="152"/>
    </row>
    <row r="713" spans="1:12" ht="63.75">
      <c r="A713" s="187">
        <v>712</v>
      </c>
      <c r="B713" s="156">
        <v>45672</v>
      </c>
      <c r="C713" s="157" t="s">
        <v>2394</v>
      </c>
      <c r="D713" s="157" t="s">
        <v>35</v>
      </c>
      <c r="E713" s="157" t="s">
        <v>6852</v>
      </c>
      <c r="F713" s="156">
        <v>45687</v>
      </c>
      <c r="G713" s="156">
        <v>45505</v>
      </c>
      <c r="H713" s="158">
        <v>41819.300000000003</v>
      </c>
      <c r="I713" s="158">
        <v>41819.300000000003</v>
      </c>
      <c r="J713" s="157" t="s">
        <v>5902</v>
      </c>
      <c r="K713" s="157" t="s">
        <v>5909</v>
      </c>
      <c r="L713" s="152"/>
    </row>
    <row r="714" spans="1:12" ht="63.75">
      <c r="A714" s="187">
        <v>713</v>
      </c>
      <c r="B714" s="153">
        <v>45672</v>
      </c>
      <c r="C714" s="154" t="s">
        <v>2394</v>
      </c>
      <c r="D714" s="154" t="s">
        <v>5285</v>
      </c>
      <c r="E714" s="154" t="s">
        <v>7928</v>
      </c>
      <c r="F714" s="153">
        <v>45687</v>
      </c>
      <c r="G714" s="153">
        <v>45504</v>
      </c>
      <c r="H714" s="155">
        <v>446537.02</v>
      </c>
      <c r="I714" s="155">
        <v>446537.02</v>
      </c>
      <c r="J714" s="154" t="s">
        <v>5910</v>
      </c>
      <c r="K714" s="154" t="s">
        <v>5909</v>
      </c>
      <c r="L714" s="152"/>
    </row>
    <row r="715" spans="1:12" ht="84.75">
      <c r="A715" s="187">
        <v>714</v>
      </c>
      <c r="B715" s="156">
        <v>45672</v>
      </c>
      <c r="C715" s="157" t="s">
        <v>1890</v>
      </c>
      <c r="D715" s="157" t="s">
        <v>213</v>
      </c>
      <c r="E715" s="157" t="s">
        <v>7929</v>
      </c>
      <c r="F715" s="156">
        <v>45687</v>
      </c>
      <c r="G715" s="156">
        <v>45688</v>
      </c>
      <c r="H715" s="158">
        <v>25000</v>
      </c>
      <c r="I715" s="158">
        <v>25000</v>
      </c>
      <c r="J715" s="157" t="s">
        <v>5902</v>
      </c>
      <c r="K715" s="157" t="s">
        <v>5909</v>
      </c>
      <c r="L715" s="152"/>
    </row>
    <row r="716" spans="1:12" ht="63.75">
      <c r="A716" s="187">
        <v>715</v>
      </c>
      <c r="B716" s="153">
        <v>45679</v>
      </c>
      <c r="C716" s="154" t="s">
        <v>2703</v>
      </c>
      <c r="D716" s="154" t="s">
        <v>6862</v>
      </c>
      <c r="E716" s="154" t="s">
        <v>7930</v>
      </c>
      <c r="F716" s="153">
        <v>45693</v>
      </c>
      <c r="G716" s="153">
        <v>45693</v>
      </c>
      <c r="H716" s="155">
        <v>250000</v>
      </c>
      <c r="I716" s="155">
        <v>250000</v>
      </c>
      <c r="J716" s="154" t="s">
        <v>4557</v>
      </c>
      <c r="K716" s="154" t="s">
        <v>5909</v>
      </c>
      <c r="L716" s="152"/>
    </row>
    <row r="717" spans="1:12" ht="42.75">
      <c r="A717" s="187">
        <v>716</v>
      </c>
      <c r="B717" s="156">
        <v>45679</v>
      </c>
      <c r="C717" s="157" t="s">
        <v>2635</v>
      </c>
      <c r="D717" s="157" t="s">
        <v>5490</v>
      </c>
      <c r="E717" s="196" t="s">
        <v>7827</v>
      </c>
      <c r="F717" s="156">
        <v>45693</v>
      </c>
      <c r="G717" s="156">
        <v>45625</v>
      </c>
      <c r="H717" s="158">
        <v>40000</v>
      </c>
      <c r="I717" s="158">
        <v>80000</v>
      </c>
      <c r="J717" s="157" t="s">
        <v>5910</v>
      </c>
      <c r="K717" s="157" t="s">
        <v>5909</v>
      </c>
      <c r="L717" s="152"/>
    </row>
    <row r="718" spans="1:12" ht="42.75">
      <c r="A718" s="187">
        <v>717</v>
      </c>
      <c r="B718" s="153">
        <v>45679</v>
      </c>
      <c r="C718" s="154" t="s">
        <v>2635</v>
      </c>
      <c r="D718" s="154" t="s">
        <v>7066</v>
      </c>
      <c r="E718" s="154" t="s">
        <v>2698</v>
      </c>
      <c r="F718" s="153">
        <v>45693</v>
      </c>
      <c r="G718" s="153">
        <v>45573</v>
      </c>
      <c r="H718" s="155">
        <v>60000</v>
      </c>
      <c r="I718" s="155">
        <v>90000</v>
      </c>
      <c r="J718" s="154" t="s">
        <v>4557</v>
      </c>
      <c r="K718" s="154" t="s">
        <v>5909</v>
      </c>
      <c r="L718" s="152"/>
    </row>
    <row r="719" spans="1:12" ht="42.75">
      <c r="A719" s="187">
        <v>718</v>
      </c>
      <c r="B719" s="156">
        <v>45679</v>
      </c>
      <c r="C719" s="157" t="s">
        <v>2635</v>
      </c>
      <c r="D719" s="157" t="s">
        <v>7790</v>
      </c>
      <c r="E719" s="157" t="s">
        <v>120</v>
      </c>
      <c r="F719" s="156">
        <v>45693</v>
      </c>
      <c r="G719" s="156">
        <v>45579</v>
      </c>
      <c r="H719" s="158">
        <v>80000</v>
      </c>
      <c r="I719" s="158">
        <v>90000</v>
      </c>
      <c r="J719" s="157" t="s">
        <v>4557</v>
      </c>
      <c r="K719" s="157" t="s">
        <v>5909</v>
      </c>
      <c r="L719" s="152"/>
    </row>
    <row r="720" spans="1:12" ht="63.75">
      <c r="A720" s="187">
        <v>719</v>
      </c>
      <c r="B720" s="153">
        <v>45679</v>
      </c>
      <c r="C720" s="154" t="s">
        <v>583</v>
      </c>
      <c r="D720" s="154" t="s">
        <v>638</v>
      </c>
      <c r="E720" s="154" t="s">
        <v>7931</v>
      </c>
      <c r="F720" s="153">
        <v>45693</v>
      </c>
      <c r="G720" s="153">
        <v>45694</v>
      </c>
      <c r="H720" s="155">
        <v>60000</v>
      </c>
      <c r="I720" s="155">
        <v>150000</v>
      </c>
      <c r="J720" s="154" t="s">
        <v>5910</v>
      </c>
      <c r="K720" s="154" t="s">
        <v>5909</v>
      </c>
      <c r="L720" s="152"/>
    </row>
    <row r="721" spans="1:12" ht="84.75">
      <c r="A721" s="187">
        <v>720</v>
      </c>
      <c r="B721" s="156">
        <v>45680</v>
      </c>
      <c r="C721" s="157" t="s">
        <v>3933</v>
      </c>
      <c r="D721" s="157" t="s">
        <v>7932</v>
      </c>
      <c r="E721" s="157" t="s">
        <v>7933</v>
      </c>
      <c r="F721" s="156">
        <v>45694</v>
      </c>
      <c r="G721" s="156">
        <v>45712</v>
      </c>
      <c r="H721" s="158">
        <v>58000</v>
      </c>
      <c r="I721" s="158">
        <v>70000</v>
      </c>
      <c r="J721" s="157" t="s">
        <v>5917</v>
      </c>
      <c r="K721" s="157" t="s">
        <v>5909</v>
      </c>
      <c r="L721" s="152"/>
    </row>
    <row r="722" spans="1:12" ht="84.75">
      <c r="A722" s="187">
        <v>721</v>
      </c>
      <c r="B722" s="153">
        <v>45680</v>
      </c>
      <c r="C722" s="154" t="s">
        <v>1535</v>
      </c>
      <c r="D722" s="154" t="s">
        <v>7145</v>
      </c>
      <c r="E722" s="154" t="s">
        <v>7146</v>
      </c>
      <c r="F722" s="153">
        <v>45695</v>
      </c>
      <c r="G722" s="153">
        <v>45839</v>
      </c>
      <c r="H722" s="155">
        <v>75000</v>
      </c>
      <c r="I722" s="155">
        <v>155000</v>
      </c>
      <c r="J722" s="154" t="s">
        <v>5910</v>
      </c>
      <c r="K722" s="154" t="s">
        <v>5909</v>
      </c>
      <c r="L722" s="152"/>
    </row>
    <row r="723" spans="1:12" ht="63.75">
      <c r="A723" s="187">
        <v>722</v>
      </c>
      <c r="B723" s="156">
        <v>45681</v>
      </c>
      <c r="C723" s="157" t="s">
        <v>79</v>
      </c>
      <c r="D723" s="157" t="s">
        <v>329</v>
      </c>
      <c r="E723" s="157" t="s">
        <v>7934</v>
      </c>
      <c r="F723" s="156">
        <v>45695</v>
      </c>
      <c r="G723" s="156">
        <v>45698</v>
      </c>
      <c r="H723" s="158">
        <v>150000</v>
      </c>
      <c r="I723" s="158">
        <v>200000</v>
      </c>
      <c r="J723" s="157" t="s">
        <v>5902</v>
      </c>
      <c r="K723" s="157" t="s">
        <v>5909</v>
      </c>
      <c r="L723" s="152"/>
    </row>
    <row r="724" spans="1:12" ht="63.75">
      <c r="A724" s="187">
        <v>723</v>
      </c>
      <c r="B724" s="153">
        <v>45681</v>
      </c>
      <c r="C724" s="154" t="s">
        <v>79</v>
      </c>
      <c r="D724" s="154" t="s">
        <v>2472</v>
      </c>
      <c r="E724" s="154" t="s">
        <v>7934</v>
      </c>
      <c r="F724" s="153">
        <v>45695</v>
      </c>
      <c r="G724" s="153">
        <v>45698</v>
      </c>
      <c r="H724" s="155">
        <v>150000</v>
      </c>
      <c r="I724" s="155">
        <v>200000</v>
      </c>
      <c r="J724" s="154" t="s">
        <v>5902</v>
      </c>
      <c r="K724" s="154" t="s">
        <v>5909</v>
      </c>
      <c r="L724" s="152"/>
    </row>
    <row r="725" spans="1:12" ht="63.75">
      <c r="A725" s="187">
        <v>724</v>
      </c>
      <c r="B725" s="156">
        <v>45681</v>
      </c>
      <c r="C725" s="157" t="s">
        <v>79</v>
      </c>
      <c r="D725" s="157" t="s">
        <v>1502</v>
      </c>
      <c r="E725" s="157" t="s">
        <v>7935</v>
      </c>
      <c r="F725" s="156">
        <v>45695</v>
      </c>
      <c r="G725" s="156">
        <v>45647</v>
      </c>
      <c r="H725" s="158">
        <v>52000</v>
      </c>
      <c r="I725" s="158">
        <v>95000</v>
      </c>
      <c r="J725" s="157" t="s">
        <v>5900</v>
      </c>
      <c r="K725" s="157" t="s">
        <v>5909</v>
      </c>
      <c r="L725" s="152"/>
    </row>
    <row r="726" spans="1:12" ht="63.75">
      <c r="A726" s="187">
        <v>725</v>
      </c>
      <c r="B726" s="153">
        <v>45681</v>
      </c>
      <c r="C726" s="154" t="s">
        <v>79</v>
      </c>
      <c r="D726" s="154" t="s">
        <v>7936</v>
      </c>
      <c r="E726" s="154" t="s">
        <v>7937</v>
      </c>
      <c r="F726" s="153">
        <v>45695</v>
      </c>
      <c r="G726" s="153">
        <v>45641</v>
      </c>
      <c r="H726" s="155">
        <v>32000</v>
      </c>
      <c r="I726" s="155">
        <v>62000</v>
      </c>
      <c r="J726" s="154" t="s">
        <v>5900</v>
      </c>
      <c r="K726" s="154" t="s">
        <v>5909</v>
      </c>
      <c r="L726" s="152"/>
    </row>
    <row r="727" spans="1:12" ht="63.75">
      <c r="A727" s="187">
        <v>726</v>
      </c>
      <c r="B727" s="156">
        <v>45681</v>
      </c>
      <c r="C727" s="157" t="s">
        <v>79</v>
      </c>
      <c r="D727" s="157" t="s">
        <v>5775</v>
      </c>
      <c r="E727" s="157" t="s">
        <v>7938</v>
      </c>
      <c r="F727" s="156">
        <v>45695</v>
      </c>
      <c r="G727" s="156">
        <v>45644</v>
      </c>
      <c r="H727" s="158">
        <v>27000</v>
      </c>
      <c r="I727" s="158">
        <v>65000</v>
      </c>
      <c r="J727" s="157" t="s">
        <v>5900</v>
      </c>
      <c r="K727" s="157" t="s">
        <v>5909</v>
      </c>
      <c r="L727" s="152"/>
    </row>
    <row r="728" spans="1:12" ht="63.75">
      <c r="A728" s="187">
        <v>727</v>
      </c>
      <c r="B728" s="153">
        <v>45681</v>
      </c>
      <c r="C728" s="154" t="s">
        <v>79</v>
      </c>
      <c r="D728" s="154" t="s">
        <v>3227</v>
      </c>
      <c r="E728" s="154" t="s">
        <v>7939</v>
      </c>
      <c r="F728" s="153">
        <v>45695</v>
      </c>
      <c r="G728" s="153">
        <v>45567</v>
      </c>
      <c r="H728" s="155">
        <v>101080</v>
      </c>
      <c r="I728" s="155">
        <v>120000</v>
      </c>
      <c r="J728" s="154" t="s">
        <v>5904</v>
      </c>
      <c r="K728" s="154" t="s">
        <v>5909</v>
      </c>
      <c r="L728" s="152"/>
    </row>
    <row r="729" spans="1:12" ht="63.75">
      <c r="A729" s="187">
        <v>728</v>
      </c>
      <c r="B729" s="156">
        <v>45681</v>
      </c>
      <c r="C729" s="157" t="s">
        <v>79</v>
      </c>
      <c r="D729" s="157" t="s">
        <v>3383</v>
      </c>
      <c r="E729" s="157" t="s">
        <v>7940</v>
      </c>
      <c r="F729" s="156">
        <v>45695</v>
      </c>
      <c r="G729" s="156">
        <v>45626</v>
      </c>
      <c r="H729" s="158">
        <v>29768</v>
      </c>
      <c r="I729" s="158">
        <v>38000</v>
      </c>
      <c r="J729" s="157" t="s">
        <v>5904</v>
      </c>
      <c r="K729" s="157" t="s">
        <v>5909</v>
      </c>
      <c r="L729" s="152"/>
    </row>
    <row r="730" spans="1:12" ht="42.75">
      <c r="A730" s="187">
        <v>729</v>
      </c>
      <c r="B730" s="153">
        <v>45681</v>
      </c>
      <c r="C730" s="154" t="s">
        <v>387</v>
      </c>
      <c r="D730" s="154" t="s">
        <v>7941</v>
      </c>
      <c r="E730" s="154" t="s">
        <v>7942</v>
      </c>
      <c r="F730" s="153">
        <v>45695</v>
      </c>
      <c r="G730" s="153">
        <v>45698</v>
      </c>
      <c r="H730" s="155">
        <v>50000</v>
      </c>
      <c r="I730" s="155">
        <v>70000</v>
      </c>
      <c r="J730" s="154" t="s">
        <v>4557</v>
      </c>
      <c r="K730" s="154" t="s">
        <v>5909</v>
      </c>
      <c r="L730" s="152"/>
    </row>
    <row r="731" spans="1:12" ht="42.75">
      <c r="A731" s="187">
        <v>730</v>
      </c>
      <c r="B731" s="156">
        <v>45681</v>
      </c>
      <c r="C731" s="157" t="s">
        <v>1198</v>
      </c>
      <c r="D731" s="157" t="s">
        <v>164</v>
      </c>
      <c r="E731" s="157" t="s">
        <v>2254</v>
      </c>
      <c r="F731" s="156">
        <v>45695</v>
      </c>
      <c r="G731" s="156">
        <v>45663</v>
      </c>
      <c r="H731" s="158">
        <v>35000</v>
      </c>
      <c r="I731" s="158">
        <v>45000</v>
      </c>
      <c r="J731" s="157" t="s">
        <v>5955</v>
      </c>
      <c r="K731" s="157" t="s">
        <v>5909</v>
      </c>
      <c r="L731" s="152"/>
    </row>
    <row r="732" spans="1:12" ht="63.75">
      <c r="A732" s="187">
        <v>731</v>
      </c>
      <c r="B732" s="153">
        <v>45684</v>
      </c>
      <c r="C732" s="154" t="s">
        <v>2635</v>
      </c>
      <c r="D732" s="154" t="s">
        <v>7257</v>
      </c>
      <c r="E732" s="154" t="s">
        <v>7943</v>
      </c>
      <c r="F732" s="153">
        <v>45698</v>
      </c>
      <c r="G732" s="153">
        <v>45698</v>
      </c>
      <c r="H732" s="155">
        <v>40000</v>
      </c>
      <c r="I732" s="155">
        <v>70000</v>
      </c>
      <c r="J732" s="154" t="s">
        <v>5910</v>
      </c>
      <c r="K732" s="154" t="s">
        <v>5909</v>
      </c>
      <c r="L732" s="152"/>
    </row>
    <row r="733" spans="1:12" ht="147.75">
      <c r="A733" s="187">
        <v>732</v>
      </c>
      <c r="B733" s="156">
        <v>45685</v>
      </c>
      <c r="C733" s="157" t="s">
        <v>4178</v>
      </c>
      <c r="D733" s="157" t="s">
        <v>6392</v>
      </c>
      <c r="E733" s="157" t="s">
        <v>7944</v>
      </c>
      <c r="F733" s="156">
        <v>45699</v>
      </c>
      <c r="G733" s="156">
        <v>45698</v>
      </c>
      <c r="H733" s="158">
        <v>25000</v>
      </c>
      <c r="I733" s="158">
        <v>50000</v>
      </c>
      <c r="J733" s="157" t="s">
        <v>4557</v>
      </c>
      <c r="K733" s="157" t="s">
        <v>5909</v>
      </c>
      <c r="L733" s="152"/>
    </row>
    <row r="734" spans="1:12" ht="42.75">
      <c r="A734" s="187">
        <v>733</v>
      </c>
      <c r="B734" s="153">
        <v>45685</v>
      </c>
      <c r="C734" s="154" t="s">
        <v>2542</v>
      </c>
      <c r="D734" s="154" t="s">
        <v>7378</v>
      </c>
      <c r="E734" s="154" t="s">
        <v>198</v>
      </c>
      <c r="F734" s="153">
        <v>45699</v>
      </c>
      <c r="G734" s="153">
        <v>45108</v>
      </c>
      <c r="H734" s="155">
        <v>60000</v>
      </c>
      <c r="I734" s="155">
        <v>80000</v>
      </c>
      <c r="J734" s="154" t="s">
        <v>5921</v>
      </c>
      <c r="K734" s="154" t="s">
        <v>5909</v>
      </c>
      <c r="L734" s="152"/>
    </row>
    <row r="735" spans="1:12" ht="63.75">
      <c r="A735" s="187">
        <v>734</v>
      </c>
      <c r="B735" s="156">
        <v>45686</v>
      </c>
      <c r="C735" s="157" t="s">
        <v>500</v>
      </c>
      <c r="D735" s="157" t="s">
        <v>6907</v>
      </c>
      <c r="E735" s="157" t="s">
        <v>7945</v>
      </c>
      <c r="F735" s="156">
        <v>45700</v>
      </c>
      <c r="G735" s="156">
        <v>45551</v>
      </c>
      <c r="H735" s="158">
        <v>25000</v>
      </c>
      <c r="I735" s="158">
        <v>80000</v>
      </c>
      <c r="J735" s="157" t="s">
        <v>5900</v>
      </c>
      <c r="K735" s="157" t="s">
        <v>5909</v>
      </c>
      <c r="L735" s="152"/>
    </row>
    <row r="736" spans="1:12" ht="42.75">
      <c r="A736" s="187">
        <v>735</v>
      </c>
      <c r="B736" s="153">
        <v>45686</v>
      </c>
      <c r="C736" s="154" t="s">
        <v>3242</v>
      </c>
      <c r="D736" s="154" t="s">
        <v>7946</v>
      </c>
      <c r="E736" s="154" t="s">
        <v>7947</v>
      </c>
      <c r="F736" s="153">
        <v>45700</v>
      </c>
      <c r="G736" s="153">
        <v>45684</v>
      </c>
      <c r="H736" s="155">
        <v>25000</v>
      </c>
      <c r="I736" s="155">
        <v>100000</v>
      </c>
      <c r="J736" s="154" t="s">
        <v>4557</v>
      </c>
      <c r="K736" s="154" t="s">
        <v>5909</v>
      </c>
      <c r="L736" s="152"/>
    </row>
    <row r="737" spans="1:12" ht="42.75">
      <c r="A737" s="187">
        <v>736</v>
      </c>
      <c r="B737" s="156">
        <v>45686</v>
      </c>
      <c r="C737" s="157" t="s">
        <v>194</v>
      </c>
      <c r="D737" s="157" t="s">
        <v>7948</v>
      </c>
      <c r="E737" s="157" t="s">
        <v>7949</v>
      </c>
      <c r="F737" s="156">
        <v>45700</v>
      </c>
      <c r="G737" s="156">
        <v>45726</v>
      </c>
      <c r="H737" s="158">
        <v>25000</v>
      </c>
      <c r="I737" s="158">
        <v>30000</v>
      </c>
      <c r="J737" s="157" t="s">
        <v>5902</v>
      </c>
      <c r="K737" s="157" t="s">
        <v>5909</v>
      </c>
      <c r="L737" s="152"/>
    </row>
    <row r="738" spans="1:12" ht="42.75">
      <c r="A738" s="187">
        <v>737</v>
      </c>
      <c r="B738" s="153">
        <v>45686</v>
      </c>
      <c r="C738" s="154" t="s">
        <v>194</v>
      </c>
      <c r="D738" s="154" t="s">
        <v>5645</v>
      </c>
      <c r="E738" s="154" t="s">
        <v>7950</v>
      </c>
      <c r="F738" s="153">
        <v>45700</v>
      </c>
      <c r="G738" s="153">
        <v>45552</v>
      </c>
      <c r="H738" s="155">
        <v>25000</v>
      </c>
      <c r="I738" s="155">
        <v>29000</v>
      </c>
      <c r="J738" s="154" t="s">
        <v>5904</v>
      </c>
      <c r="K738" s="154" t="s">
        <v>5909</v>
      </c>
      <c r="L738" s="152"/>
    </row>
    <row r="739" spans="1:12" ht="63.75">
      <c r="A739" s="187">
        <v>738</v>
      </c>
      <c r="B739" s="156">
        <v>45687</v>
      </c>
      <c r="C739" s="157" t="s">
        <v>79</v>
      </c>
      <c r="D739" s="157" t="s">
        <v>7544</v>
      </c>
      <c r="E739" s="157" t="s">
        <v>7951</v>
      </c>
      <c r="F739" s="156">
        <v>45701</v>
      </c>
      <c r="G739" s="156">
        <v>45569</v>
      </c>
      <c r="H739" s="158">
        <v>260000</v>
      </c>
      <c r="I739" s="158">
        <v>280000</v>
      </c>
      <c r="J739" s="157" t="s">
        <v>4557</v>
      </c>
      <c r="K739" s="157" t="s">
        <v>5909</v>
      </c>
      <c r="L739" s="152"/>
    </row>
    <row r="740" spans="1:12" ht="42.75">
      <c r="A740" s="187">
        <v>739</v>
      </c>
      <c r="B740" s="153">
        <v>45687</v>
      </c>
      <c r="C740" s="154" t="s">
        <v>3453</v>
      </c>
      <c r="D740" s="154" t="s">
        <v>6890</v>
      </c>
      <c r="E740" s="154" t="s">
        <v>6982</v>
      </c>
      <c r="F740" s="153">
        <v>45701</v>
      </c>
      <c r="G740" s="153">
        <v>45646</v>
      </c>
      <c r="H740" s="155">
        <v>25000</v>
      </c>
      <c r="I740" s="155">
        <v>100000</v>
      </c>
      <c r="J740" s="154" t="s">
        <v>5910</v>
      </c>
      <c r="K740" s="154" t="s">
        <v>5909</v>
      </c>
      <c r="L740" s="152"/>
    </row>
    <row r="741" spans="1:12" ht="42.75">
      <c r="A741" s="187">
        <v>740</v>
      </c>
      <c r="B741" s="156">
        <v>45688</v>
      </c>
      <c r="C741" s="157" t="s">
        <v>3453</v>
      </c>
      <c r="D741" s="157" t="s">
        <v>6783</v>
      </c>
      <c r="E741" s="157" t="s">
        <v>507</v>
      </c>
      <c r="F741" s="156">
        <v>45702</v>
      </c>
      <c r="G741" s="156">
        <v>45702</v>
      </c>
      <c r="H741" s="158">
        <v>25000</v>
      </c>
      <c r="I741" s="158">
        <v>30000</v>
      </c>
      <c r="J741" s="157" t="s">
        <v>5910</v>
      </c>
      <c r="K741" s="157" t="s">
        <v>5909</v>
      </c>
      <c r="L741" s="152"/>
    </row>
    <row r="742" spans="1:12" ht="105.75">
      <c r="A742" s="187">
        <v>741</v>
      </c>
      <c r="B742" s="153">
        <v>45692</v>
      </c>
      <c r="C742" s="154" t="s">
        <v>2601</v>
      </c>
      <c r="D742" s="154" t="s">
        <v>3214</v>
      </c>
      <c r="E742" s="154" t="s">
        <v>7952</v>
      </c>
      <c r="F742" s="153">
        <v>45707</v>
      </c>
      <c r="G742" s="153">
        <v>45706</v>
      </c>
      <c r="H742" s="155">
        <v>25000</v>
      </c>
      <c r="I742" s="155">
        <v>30000</v>
      </c>
      <c r="J742" s="154" t="s">
        <v>5935</v>
      </c>
      <c r="K742" s="154" t="s">
        <v>5909</v>
      </c>
      <c r="L742" s="152"/>
    </row>
    <row r="743" spans="1:12" ht="63.75">
      <c r="A743" s="187">
        <v>742</v>
      </c>
      <c r="B743" s="156">
        <v>45693</v>
      </c>
      <c r="C743" s="157" t="s">
        <v>1890</v>
      </c>
      <c r="D743" s="157" t="s">
        <v>188</v>
      </c>
      <c r="E743" s="157" t="s">
        <v>7364</v>
      </c>
      <c r="F743" s="156">
        <v>45708</v>
      </c>
      <c r="G743" s="156">
        <v>45709</v>
      </c>
      <c r="H743" s="158">
        <v>95619</v>
      </c>
      <c r="I743" s="158">
        <v>95619</v>
      </c>
      <c r="J743" s="157" t="s">
        <v>5910</v>
      </c>
      <c r="K743" s="157" t="s">
        <v>5909</v>
      </c>
      <c r="L743" s="152"/>
    </row>
    <row r="744" spans="1:12" ht="84.75">
      <c r="A744" s="187">
        <v>743</v>
      </c>
      <c r="B744" s="153">
        <v>45693</v>
      </c>
      <c r="C744" s="154" t="s">
        <v>1535</v>
      </c>
      <c r="D744" s="154" t="s">
        <v>7953</v>
      </c>
      <c r="E744" s="154" t="s">
        <v>6375</v>
      </c>
      <c r="F744" s="153">
        <v>45708</v>
      </c>
      <c r="G744" s="153">
        <v>45474</v>
      </c>
      <c r="H744" s="155">
        <v>44000</v>
      </c>
      <c r="I744" s="155">
        <v>66000</v>
      </c>
      <c r="J744" s="154" t="s">
        <v>5900</v>
      </c>
      <c r="K744" s="154" t="s">
        <v>5909</v>
      </c>
      <c r="L744" s="152"/>
    </row>
    <row r="745" spans="1:12" ht="63.75">
      <c r="A745" s="187">
        <v>744</v>
      </c>
      <c r="B745" s="156">
        <v>45693</v>
      </c>
      <c r="C745" s="157" t="s">
        <v>79</v>
      </c>
      <c r="D745" s="157" t="s">
        <v>1804</v>
      </c>
      <c r="E745" s="157" t="s">
        <v>289</v>
      </c>
      <c r="F745" s="156">
        <v>45708</v>
      </c>
      <c r="G745" s="156">
        <v>45681</v>
      </c>
      <c r="H745" s="158">
        <v>25000</v>
      </c>
      <c r="I745" s="158">
        <v>40000</v>
      </c>
      <c r="J745" s="157" t="s">
        <v>5900</v>
      </c>
      <c r="K745" s="157" t="s">
        <v>5909</v>
      </c>
      <c r="L745" s="152"/>
    </row>
    <row r="746" spans="1:12" ht="21.75">
      <c r="A746" s="187">
        <v>745</v>
      </c>
      <c r="B746" s="153">
        <v>45698</v>
      </c>
      <c r="C746" s="154" t="s">
        <v>1890</v>
      </c>
      <c r="D746" s="154" t="s">
        <v>4484</v>
      </c>
      <c r="E746" s="154" t="s">
        <v>6926</v>
      </c>
      <c r="F746" s="153">
        <v>45713</v>
      </c>
      <c r="G746" s="153">
        <v>45747</v>
      </c>
      <c r="H746" s="155">
        <v>900000</v>
      </c>
      <c r="I746" s="155">
        <v>900000</v>
      </c>
      <c r="J746" s="154" t="s">
        <v>5910</v>
      </c>
      <c r="K746" s="154" t="s">
        <v>5909</v>
      </c>
      <c r="L746" s="152"/>
    </row>
    <row r="747" spans="1:12" ht="42.75">
      <c r="A747" s="187">
        <v>746</v>
      </c>
      <c r="B747" s="156">
        <v>45698</v>
      </c>
      <c r="C747" s="157" t="s">
        <v>1890</v>
      </c>
      <c r="D747" s="157" t="s">
        <v>4484</v>
      </c>
      <c r="E747" s="157" t="s">
        <v>7954</v>
      </c>
      <c r="F747" s="156">
        <v>45713</v>
      </c>
      <c r="G747" s="156">
        <v>45714</v>
      </c>
      <c r="H747" s="158">
        <v>450000</v>
      </c>
      <c r="I747" s="158">
        <v>450000</v>
      </c>
      <c r="J747" s="157" t="s">
        <v>5910</v>
      </c>
      <c r="K747" s="157" t="s">
        <v>5909</v>
      </c>
      <c r="L747" s="152"/>
    </row>
    <row r="748" spans="1:12" ht="42.75">
      <c r="A748" s="187">
        <v>747</v>
      </c>
      <c r="B748" s="153">
        <v>45701</v>
      </c>
      <c r="C748" s="154" t="s">
        <v>1719</v>
      </c>
      <c r="D748" s="154" t="s">
        <v>1686</v>
      </c>
      <c r="E748" s="154" t="s">
        <v>819</v>
      </c>
      <c r="F748" s="153">
        <v>45716</v>
      </c>
      <c r="G748" s="153">
        <v>45701</v>
      </c>
      <c r="H748" s="155">
        <v>80000</v>
      </c>
      <c r="I748" s="155">
        <v>120000</v>
      </c>
      <c r="J748" s="154" t="s">
        <v>5910</v>
      </c>
      <c r="K748" s="154" t="s">
        <v>5909</v>
      </c>
      <c r="L748" s="152"/>
    </row>
    <row r="749" spans="1:12" ht="105.75">
      <c r="A749" s="187">
        <v>748</v>
      </c>
      <c r="B749" s="156">
        <v>45701</v>
      </c>
      <c r="C749" s="157" t="s">
        <v>4243</v>
      </c>
      <c r="D749" s="157" t="s">
        <v>6082</v>
      </c>
      <c r="E749" s="157" t="s">
        <v>7955</v>
      </c>
      <c r="F749" s="156">
        <v>45716</v>
      </c>
      <c r="G749" s="156">
        <v>45711</v>
      </c>
      <c r="H749" s="158">
        <v>39600</v>
      </c>
      <c r="I749" s="158">
        <v>80000</v>
      </c>
      <c r="J749" s="157" t="s">
        <v>4557</v>
      </c>
      <c r="K749" s="157" t="s">
        <v>5909</v>
      </c>
      <c r="L749" s="152"/>
    </row>
    <row r="750" spans="1:12" ht="84.75">
      <c r="A750" s="187">
        <v>749</v>
      </c>
      <c r="B750" s="153">
        <v>45702</v>
      </c>
      <c r="C750" s="154" t="s">
        <v>1400</v>
      </c>
      <c r="D750" s="154" t="s">
        <v>1077</v>
      </c>
      <c r="E750" s="154" t="s">
        <v>7956</v>
      </c>
      <c r="F750" s="153">
        <v>45719</v>
      </c>
      <c r="G750" s="153">
        <v>45717</v>
      </c>
      <c r="H750" s="155">
        <v>81725</v>
      </c>
      <c r="I750" s="155">
        <v>81725</v>
      </c>
      <c r="J750" s="154" t="s">
        <v>4557</v>
      </c>
      <c r="K750" s="154" t="s">
        <v>5909</v>
      </c>
      <c r="L750" s="152"/>
    </row>
    <row r="751" spans="1:12" ht="63.75">
      <c r="A751" s="187">
        <v>750</v>
      </c>
      <c r="B751" s="156">
        <v>45702</v>
      </c>
      <c r="C751" s="157" t="s">
        <v>1400</v>
      </c>
      <c r="D751" s="157" t="s">
        <v>7957</v>
      </c>
      <c r="E751" s="157" t="s">
        <v>7958</v>
      </c>
      <c r="F751" s="156">
        <v>45719</v>
      </c>
      <c r="G751" s="156">
        <v>45717</v>
      </c>
      <c r="H751" s="158">
        <v>42000</v>
      </c>
      <c r="I751" s="158">
        <v>42000</v>
      </c>
      <c r="J751" s="157" t="s">
        <v>4557</v>
      </c>
      <c r="K751" s="157" t="s">
        <v>5909</v>
      </c>
      <c r="L751" s="152"/>
    </row>
    <row r="752" spans="1:12" ht="84.75">
      <c r="A752" s="187">
        <v>751</v>
      </c>
      <c r="B752" s="153">
        <v>45702</v>
      </c>
      <c r="C752" s="154" t="s">
        <v>3798</v>
      </c>
      <c r="D752" s="154" t="s">
        <v>7446</v>
      </c>
      <c r="E752" s="154" t="s">
        <v>7959</v>
      </c>
      <c r="F752" s="153">
        <v>45719</v>
      </c>
      <c r="G752" s="153">
        <v>45715</v>
      </c>
      <c r="H752" s="155">
        <v>86929</v>
      </c>
      <c r="I752" s="155">
        <v>90000</v>
      </c>
      <c r="J752" s="154" t="s">
        <v>4557</v>
      </c>
      <c r="K752" s="154" t="s">
        <v>5909</v>
      </c>
      <c r="L752" s="152"/>
    </row>
    <row r="753" spans="1:12" ht="63.75">
      <c r="A753" s="187">
        <v>752</v>
      </c>
      <c r="B753" s="156">
        <v>45702</v>
      </c>
      <c r="C753" s="157" t="s">
        <v>583</v>
      </c>
      <c r="D753" s="157" t="s">
        <v>67</v>
      </c>
      <c r="E753" s="157" t="s">
        <v>7960</v>
      </c>
      <c r="F753" s="156">
        <v>45719</v>
      </c>
      <c r="G753" s="156">
        <v>45720</v>
      </c>
      <c r="H753" s="158">
        <v>764568</v>
      </c>
      <c r="I753" s="158">
        <v>765000</v>
      </c>
      <c r="J753" s="157" t="s">
        <v>5902</v>
      </c>
      <c r="K753" s="157" t="s">
        <v>5909</v>
      </c>
      <c r="L753" s="152"/>
    </row>
    <row r="754" spans="1:12" ht="42.75">
      <c r="A754" s="187">
        <v>753</v>
      </c>
      <c r="B754" s="153">
        <v>45702</v>
      </c>
      <c r="C754" s="154" t="s">
        <v>1276</v>
      </c>
      <c r="D754" s="154" t="s">
        <v>3400</v>
      </c>
      <c r="E754" s="154" t="s">
        <v>7961</v>
      </c>
      <c r="F754" s="153">
        <v>45719</v>
      </c>
      <c r="G754" s="153">
        <v>45720</v>
      </c>
      <c r="H754" s="155">
        <v>50000</v>
      </c>
      <c r="I754" s="155">
        <v>75000</v>
      </c>
      <c r="J754" s="154" t="s">
        <v>4557</v>
      </c>
      <c r="K754" s="154" t="s">
        <v>5909</v>
      </c>
      <c r="L754" s="152"/>
    </row>
    <row r="755" spans="1:12" ht="42.75">
      <c r="A755" s="187">
        <v>754</v>
      </c>
      <c r="B755" s="156">
        <v>45706</v>
      </c>
      <c r="C755" s="157" t="s">
        <v>1812</v>
      </c>
      <c r="D755" s="157" t="s">
        <v>164</v>
      </c>
      <c r="E755" s="157" t="s">
        <v>431</v>
      </c>
      <c r="F755" s="156">
        <v>45720</v>
      </c>
      <c r="G755" s="156">
        <v>45108</v>
      </c>
      <c r="H755" s="158">
        <v>31700</v>
      </c>
      <c r="I755" s="158">
        <v>38200</v>
      </c>
      <c r="J755" s="157" t="s">
        <v>5955</v>
      </c>
      <c r="K755" s="157" t="s">
        <v>5909</v>
      </c>
      <c r="L755" s="152"/>
    </row>
    <row r="756" spans="1:12" ht="42.75">
      <c r="A756" s="187">
        <v>755</v>
      </c>
      <c r="B756" s="153">
        <v>45706</v>
      </c>
      <c r="C756" s="154" t="s">
        <v>1812</v>
      </c>
      <c r="D756" s="154" t="s">
        <v>164</v>
      </c>
      <c r="E756" s="154" t="s">
        <v>431</v>
      </c>
      <c r="F756" s="153">
        <v>45720</v>
      </c>
      <c r="G756" s="153">
        <v>45474</v>
      </c>
      <c r="H756" s="155">
        <v>34300</v>
      </c>
      <c r="I756" s="155">
        <v>40800</v>
      </c>
      <c r="J756" s="154" t="s">
        <v>5955</v>
      </c>
      <c r="K756" s="154" t="s">
        <v>5909</v>
      </c>
      <c r="L756" s="152"/>
    </row>
    <row r="757" spans="1:12" ht="42.75">
      <c r="A757" s="187">
        <v>756</v>
      </c>
      <c r="B757" s="156">
        <v>45707</v>
      </c>
      <c r="C757" s="157" t="s">
        <v>3917</v>
      </c>
      <c r="D757" s="157" t="s">
        <v>580</v>
      </c>
      <c r="E757" s="157" t="s">
        <v>7962</v>
      </c>
      <c r="F757" s="156">
        <v>45721</v>
      </c>
      <c r="G757" s="156">
        <v>45168</v>
      </c>
      <c r="H757" s="158">
        <v>362893</v>
      </c>
      <c r="I757" s="158">
        <v>362893</v>
      </c>
      <c r="J757" s="157" t="s">
        <v>5935</v>
      </c>
      <c r="K757" s="157" t="s">
        <v>5909</v>
      </c>
      <c r="L757" s="152"/>
    </row>
    <row r="758" spans="1:12" ht="42.75">
      <c r="A758" s="187">
        <v>757</v>
      </c>
      <c r="B758" s="153">
        <v>45707</v>
      </c>
      <c r="C758" s="154" t="s">
        <v>500</v>
      </c>
      <c r="D758" s="154" t="s">
        <v>6012</v>
      </c>
      <c r="E758" s="154" t="s">
        <v>7963</v>
      </c>
      <c r="F758" s="153">
        <v>45721</v>
      </c>
      <c r="G758" s="153">
        <v>45679</v>
      </c>
      <c r="H758" s="155">
        <v>25000</v>
      </c>
      <c r="I758" s="155">
        <v>100000</v>
      </c>
      <c r="J758" s="154" t="s">
        <v>4557</v>
      </c>
      <c r="K758" s="154" t="s">
        <v>5909</v>
      </c>
      <c r="L758" s="152"/>
    </row>
    <row r="759" spans="1:12" ht="42.75">
      <c r="A759" s="187">
        <v>758</v>
      </c>
      <c r="B759" s="156">
        <v>45707</v>
      </c>
      <c r="C759" s="157" t="s">
        <v>3252</v>
      </c>
      <c r="D759" s="157" t="s">
        <v>7964</v>
      </c>
      <c r="E759" s="157" t="s">
        <v>7965</v>
      </c>
      <c r="F759" s="156">
        <v>45721</v>
      </c>
      <c r="G759" s="156">
        <v>45173</v>
      </c>
      <c r="H759" s="158">
        <v>55000</v>
      </c>
      <c r="I759" s="158">
        <v>65000</v>
      </c>
      <c r="J759" s="157" t="s">
        <v>4557</v>
      </c>
      <c r="K759" s="157" t="s">
        <v>5909</v>
      </c>
      <c r="L759" s="152"/>
    </row>
    <row r="760" spans="1:12" ht="84.75">
      <c r="A760" s="187">
        <v>759</v>
      </c>
      <c r="B760" s="153">
        <v>45707</v>
      </c>
      <c r="C760" s="154" t="s">
        <v>12</v>
      </c>
      <c r="D760" s="154" t="s">
        <v>7601</v>
      </c>
      <c r="E760" s="154" t="s">
        <v>7966</v>
      </c>
      <c r="F760" s="153">
        <v>45721</v>
      </c>
      <c r="G760" s="153">
        <v>45720</v>
      </c>
      <c r="H760" s="155">
        <v>250000</v>
      </c>
      <c r="I760" s="155">
        <v>300000</v>
      </c>
      <c r="J760" s="154" t="s">
        <v>4557</v>
      </c>
      <c r="K760" s="154" t="s">
        <v>5909</v>
      </c>
      <c r="L760" s="152"/>
    </row>
    <row r="761" spans="1:12" ht="42.75">
      <c r="A761" s="187">
        <v>760</v>
      </c>
      <c r="B761" s="156">
        <v>45707</v>
      </c>
      <c r="C761" s="157" t="s">
        <v>12</v>
      </c>
      <c r="D761" s="157" t="s">
        <v>7967</v>
      </c>
      <c r="E761" s="157" t="s">
        <v>278</v>
      </c>
      <c r="F761" s="156">
        <v>45721</v>
      </c>
      <c r="G761" s="156">
        <v>45720</v>
      </c>
      <c r="H761" s="158">
        <v>50000</v>
      </c>
      <c r="I761" s="158">
        <v>80000</v>
      </c>
      <c r="J761" s="157" t="s">
        <v>4557</v>
      </c>
      <c r="K761" s="157" t="s">
        <v>5909</v>
      </c>
      <c r="L761" s="152"/>
    </row>
    <row r="762" spans="1:12" ht="63.75">
      <c r="A762" s="187">
        <v>761</v>
      </c>
      <c r="B762" s="153">
        <v>45707</v>
      </c>
      <c r="C762" s="154" t="s">
        <v>12</v>
      </c>
      <c r="D762" s="154" t="s">
        <v>5787</v>
      </c>
      <c r="E762" s="154" t="s">
        <v>7968</v>
      </c>
      <c r="F762" s="153">
        <v>45722</v>
      </c>
      <c r="G762" s="153">
        <v>45720</v>
      </c>
      <c r="H762" s="155">
        <v>25000</v>
      </c>
      <c r="I762" s="155">
        <v>50000</v>
      </c>
      <c r="J762" s="154" t="s">
        <v>4557</v>
      </c>
      <c r="K762" s="154" t="s">
        <v>5909</v>
      </c>
      <c r="L762" s="152"/>
    </row>
    <row r="763" spans="1:12" ht="42.75">
      <c r="A763" s="187">
        <v>762</v>
      </c>
      <c r="B763" s="156">
        <v>45707</v>
      </c>
      <c r="C763" s="157" t="s">
        <v>12</v>
      </c>
      <c r="D763" s="157" t="s">
        <v>5104</v>
      </c>
      <c r="E763" s="157" t="s">
        <v>7355</v>
      </c>
      <c r="F763" s="156">
        <v>45722</v>
      </c>
      <c r="G763" s="156">
        <v>45720</v>
      </c>
      <c r="H763" s="158">
        <v>50000</v>
      </c>
      <c r="I763" s="158">
        <v>70000</v>
      </c>
      <c r="J763" s="157" t="s">
        <v>5910</v>
      </c>
      <c r="K763" s="157" t="s">
        <v>5909</v>
      </c>
      <c r="L763" s="152"/>
    </row>
    <row r="764" spans="1:12" ht="42.75">
      <c r="A764" s="187">
        <v>763</v>
      </c>
      <c r="B764" s="153">
        <v>45708</v>
      </c>
      <c r="C764" s="154" t="s">
        <v>4375</v>
      </c>
      <c r="D764" s="154" t="s">
        <v>814</v>
      </c>
      <c r="E764" s="154" t="s">
        <v>7969</v>
      </c>
      <c r="F764" s="153">
        <v>45722</v>
      </c>
      <c r="G764" s="153">
        <v>45108</v>
      </c>
      <c r="H764" s="155">
        <v>75201.25</v>
      </c>
      <c r="I764" s="155">
        <v>75201.25</v>
      </c>
      <c r="J764" s="154" t="s">
        <v>5902</v>
      </c>
      <c r="K764" s="154" t="s">
        <v>5909</v>
      </c>
      <c r="L764" s="152"/>
    </row>
    <row r="765" spans="1:12" ht="42.75">
      <c r="A765" s="187">
        <v>764</v>
      </c>
      <c r="B765" s="156">
        <v>45708</v>
      </c>
      <c r="C765" s="157" t="s">
        <v>4375</v>
      </c>
      <c r="D765" s="157" t="s">
        <v>2022</v>
      </c>
      <c r="E765" s="157" t="s">
        <v>7969</v>
      </c>
      <c r="F765" s="156">
        <v>45722</v>
      </c>
      <c r="G765" s="156">
        <v>45108</v>
      </c>
      <c r="H765" s="158">
        <v>45893.75</v>
      </c>
      <c r="I765" s="158">
        <v>45893.75</v>
      </c>
      <c r="J765" s="157" t="s">
        <v>5902</v>
      </c>
      <c r="K765" s="157" t="s">
        <v>5909</v>
      </c>
      <c r="L765" s="152"/>
    </row>
    <row r="766" spans="1:12" ht="63.75">
      <c r="A766" s="187">
        <v>765</v>
      </c>
      <c r="B766" s="153">
        <v>45708</v>
      </c>
      <c r="C766" s="154" t="s">
        <v>3975</v>
      </c>
      <c r="D766" s="154" t="s">
        <v>3994</v>
      </c>
      <c r="E766" s="154" t="s">
        <v>5737</v>
      </c>
      <c r="F766" s="153">
        <v>45722</v>
      </c>
      <c r="G766" s="153">
        <v>45722</v>
      </c>
      <c r="H766" s="155">
        <v>34980</v>
      </c>
      <c r="I766" s="155">
        <v>50000</v>
      </c>
      <c r="J766" s="154" t="s">
        <v>4557</v>
      </c>
      <c r="K766" s="154" t="s">
        <v>5909</v>
      </c>
      <c r="L766" s="152"/>
    </row>
    <row r="767" spans="1:12" ht="63.75">
      <c r="A767" s="187">
        <v>766</v>
      </c>
      <c r="B767" s="156">
        <v>45708</v>
      </c>
      <c r="C767" s="157" t="s">
        <v>3258</v>
      </c>
      <c r="D767" s="157" t="s">
        <v>794</v>
      </c>
      <c r="E767" s="157" t="s">
        <v>7970</v>
      </c>
      <c r="F767" s="156">
        <v>45722</v>
      </c>
      <c r="G767" s="156">
        <v>45231</v>
      </c>
      <c r="H767" s="158">
        <v>27000</v>
      </c>
      <c r="I767" s="158">
        <v>35000</v>
      </c>
      <c r="J767" s="157" t="s">
        <v>5921</v>
      </c>
      <c r="K767" s="157" t="s">
        <v>5909</v>
      </c>
      <c r="L767" s="152"/>
    </row>
    <row r="768" spans="1:12" ht="63.75">
      <c r="A768" s="187">
        <v>767</v>
      </c>
      <c r="B768" s="153">
        <v>45708</v>
      </c>
      <c r="C768" s="154" t="s">
        <v>5644</v>
      </c>
      <c r="D768" s="154" t="s">
        <v>1843</v>
      </c>
      <c r="E768" s="154" t="s">
        <v>7971</v>
      </c>
      <c r="F768" s="153">
        <v>45722</v>
      </c>
      <c r="G768" s="153">
        <v>45161</v>
      </c>
      <c r="H768" s="155">
        <v>25000</v>
      </c>
      <c r="I768" s="155">
        <v>31154</v>
      </c>
      <c r="J768" s="154" t="s">
        <v>5900</v>
      </c>
      <c r="K768" s="154" t="s">
        <v>5909</v>
      </c>
      <c r="L768" s="152"/>
    </row>
    <row r="769" spans="1:12" ht="42.75">
      <c r="A769" s="187">
        <v>768</v>
      </c>
      <c r="B769" s="156">
        <v>45708</v>
      </c>
      <c r="C769" s="157" t="s">
        <v>3252</v>
      </c>
      <c r="D769" s="157" t="s">
        <v>123</v>
      </c>
      <c r="E769" s="157" t="s">
        <v>7972</v>
      </c>
      <c r="F769" s="156">
        <v>45722</v>
      </c>
      <c r="G769" s="156">
        <v>45108</v>
      </c>
      <c r="H769" s="158">
        <v>25000</v>
      </c>
      <c r="I769" s="158">
        <v>32000</v>
      </c>
      <c r="J769" s="157" t="s">
        <v>5910</v>
      </c>
      <c r="K769" s="157" t="s">
        <v>5909</v>
      </c>
      <c r="L769" s="152"/>
    </row>
    <row r="770" spans="1:12" ht="42.75">
      <c r="A770" s="187">
        <v>769</v>
      </c>
      <c r="B770" s="153">
        <v>45708</v>
      </c>
      <c r="C770" s="154" t="s">
        <v>3252</v>
      </c>
      <c r="D770" s="154" t="s">
        <v>256</v>
      </c>
      <c r="E770" s="154" t="s">
        <v>6411</v>
      </c>
      <c r="F770" s="153">
        <v>45722</v>
      </c>
      <c r="G770" s="153">
        <v>45108</v>
      </c>
      <c r="H770" s="155">
        <v>450000</v>
      </c>
      <c r="I770" s="155">
        <v>500000</v>
      </c>
      <c r="J770" s="154" t="s">
        <v>5910</v>
      </c>
      <c r="K770" s="154" t="s">
        <v>5909</v>
      </c>
      <c r="L770" s="152"/>
    </row>
    <row r="771" spans="1:12" ht="63.75">
      <c r="A771" s="187">
        <v>770</v>
      </c>
      <c r="B771" s="156">
        <v>45708</v>
      </c>
      <c r="C771" s="157" t="s">
        <v>3258</v>
      </c>
      <c r="D771" s="157" t="s">
        <v>7973</v>
      </c>
      <c r="E771" s="157" t="s">
        <v>3456</v>
      </c>
      <c r="F771" s="156">
        <v>45722</v>
      </c>
      <c r="G771" s="156">
        <v>45413</v>
      </c>
      <c r="H771" s="158">
        <v>25000</v>
      </c>
      <c r="I771" s="158">
        <v>28800</v>
      </c>
      <c r="J771" s="157" t="s">
        <v>5900</v>
      </c>
      <c r="K771" s="157" t="s">
        <v>5909</v>
      </c>
      <c r="L771" s="152"/>
    </row>
    <row r="772" spans="1:12" ht="63.75">
      <c r="A772" s="187">
        <v>771</v>
      </c>
      <c r="B772" s="153">
        <v>45708</v>
      </c>
      <c r="C772" s="154" t="s">
        <v>3258</v>
      </c>
      <c r="D772" s="154" t="s">
        <v>7974</v>
      </c>
      <c r="E772" s="154" t="s">
        <v>463</v>
      </c>
      <c r="F772" s="153">
        <v>45722</v>
      </c>
      <c r="G772" s="153">
        <v>45428</v>
      </c>
      <c r="H772" s="155">
        <v>25000</v>
      </c>
      <c r="I772" s="155">
        <v>35000</v>
      </c>
      <c r="J772" s="154" t="s">
        <v>5955</v>
      </c>
      <c r="K772" s="154" t="s">
        <v>5909</v>
      </c>
      <c r="L772" s="152"/>
    </row>
    <row r="773" spans="1:12" ht="63.75">
      <c r="A773" s="187">
        <v>772</v>
      </c>
      <c r="B773" s="156">
        <v>45708</v>
      </c>
      <c r="C773" s="157" t="s">
        <v>3252</v>
      </c>
      <c r="D773" s="157" t="s">
        <v>2999</v>
      </c>
      <c r="E773" s="157" t="s">
        <v>7975</v>
      </c>
      <c r="F773" s="156">
        <v>45722</v>
      </c>
      <c r="G773" s="156">
        <v>45108</v>
      </c>
      <c r="H773" s="158">
        <v>25000</v>
      </c>
      <c r="I773" s="158">
        <v>44700</v>
      </c>
      <c r="J773" s="157" t="s">
        <v>5910</v>
      </c>
      <c r="K773" s="157" t="s">
        <v>5909</v>
      </c>
      <c r="L773" s="152"/>
    </row>
    <row r="774" spans="1:12" ht="42.75">
      <c r="A774" s="187">
        <v>773</v>
      </c>
      <c r="B774" s="153">
        <v>45708</v>
      </c>
      <c r="C774" s="154" t="s">
        <v>3252</v>
      </c>
      <c r="D774" s="154" t="s">
        <v>65</v>
      </c>
      <c r="E774" s="154" t="s">
        <v>7976</v>
      </c>
      <c r="F774" s="153">
        <v>45722</v>
      </c>
      <c r="G774" s="153">
        <v>45108</v>
      </c>
      <c r="H774" s="155">
        <v>40000</v>
      </c>
      <c r="I774" s="155">
        <v>113184</v>
      </c>
      <c r="J774" s="154" t="s">
        <v>5910</v>
      </c>
      <c r="K774" s="154" t="s">
        <v>5909</v>
      </c>
      <c r="L774" s="152"/>
    </row>
    <row r="775" spans="1:12" ht="63.75">
      <c r="A775" s="187">
        <v>774</v>
      </c>
      <c r="B775" s="156">
        <v>45708</v>
      </c>
      <c r="C775" s="157" t="s">
        <v>1890</v>
      </c>
      <c r="D775" s="157" t="s">
        <v>7977</v>
      </c>
      <c r="E775" s="157" t="s">
        <v>7978</v>
      </c>
      <c r="F775" s="156">
        <v>45722</v>
      </c>
      <c r="G775" s="156">
        <v>45723</v>
      </c>
      <c r="H775" s="158">
        <v>36400</v>
      </c>
      <c r="I775" s="158">
        <v>46000</v>
      </c>
      <c r="J775" s="157" t="s">
        <v>5902</v>
      </c>
      <c r="K775" s="157" t="s">
        <v>5909</v>
      </c>
      <c r="L775" s="152"/>
    </row>
    <row r="776" spans="1:12" ht="63.75">
      <c r="A776" s="187">
        <v>775</v>
      </c>
      <c r="B776" s="153">
        <v>45708</v>
      </c>
      <c r="C776" s="154" t="s">
        <v>3258</v>
      </c>
      <c r="D776" s="154" t="s">
        <v>7772</v>
      </c>
      <c r="E776" s="154" t="s">
        <v>7667</v>
      </c>
      <c r="F776" s="153">
        <v>45722</v>
      </c>
      <c r="G776" s="153">
        <v>45231</v>
      </c>
      <c r="H776" s="155">
        <v>68000</v>
      </c>
      <c r="I776" s="155">
        <v>75000</v>
      </c>
      <c r="J776" s="154" t="s">
        <v>5910</v>
      </c>
      <c r="K776" s="154" t="s">
        <v>5909</v>
      </c>
      <c r="L776" s="152"/>
    </row>
    <row r="777" spans="1:12" ht="42.75">
      <c r="A777" s="187">
        <v>776</v>
      </c>
      <c r="B777" s="156">
        <v>45708</v>
      </c>
      <c r="C777" s="157" t="s">
        <v>3252</v>
      </c>
      <c r="D777" s="157" t="s">
        <v>129</v>
      </c>
      <c r="E777" s="157" t="s">
        <v>7979</v>
      </c>
      <c r="F777" s="156">
        <v>45722</v>
      </c>
      <c r="G777" s="156">
        <v>45108</v>
      </c>
      <c r="H777" s="158">
        <v>25000</v>
      </c>
      <c r="I777" s="158">
        <v>30000</v>
      </c>
      <c r="J777" s="157" t="s">
        <v>5910</v>
      </c>
      <c r="K777" s="157" t="s">
        <v>5909</v>
      </c>
      <c r="L777" s="152"/>
    </row>
    <row r="778" spans="1:12" ht="63.75">
      <c r="A778" s="187">
        <v>777</v>
      </c>
      <c r="B778" s="153">
        <v>45708</v>
      </c>
      <c r="C778" s="154" t="s">
        <v>3252</v>
      </c>
      <c r="D778" s="154" t="s">
        <v>188</v>
      </c>
      <c r="E778" s="154" t="s">
        <v>7980</v>
      </c>
      <c r="F778" s="153">
        <v>45722</v>
      </c>
      <c r="G778" s="153">
        <v>45108</v>
      </c>
      <c r="H778" s="155">
        <v>50000</v>
      </c>
      <c r="I778" s="155">
        <v>50000</v>
      </c>
      <c r="J778" s="154" t="s">
        <v>5910</v>
      </c>
      <c r="K778" s="154" t="s">
        <v>5909</v>
      </c>
      <c r="L778" s="152"/>
    </row>
    <row r="779" spans="1:12" ht="42.75">
      <c r="A779" s="187">
        <v>778</v>
      </c>
      <c r="B779" s="156">
        <v>45708</v>
      </c>
      <c r="C779" s="157" t="s">
        <v>4375</v>
      </c>
      <c r="D779" s="157" t="s">
        <v>5332</v>
      </c>
      <c r="E779" s="157" t="s">
        <v>7981</v>
      </c>
      <c r="F779" s="156">
        <v>45722</v>
      </c>
      <c r="G779" s="156">
        <v>45505</v>
      </c>
      <c r="H779" s="158">
        <v>110000</v>
      </c>
      <c r="I779" s="158">
        <v>130000</v>
      </c>
      <c r="J779" s="157" t="s">
        <v>5921</v>
      </c>
      <c r="K779" s="157" t="s">
        <v>5909</v>
      </c>
      <c r="L779" s="152"/>
    </row>
    <row r="780" spans="1:12" ht="42.75">
      <c r="A780" s="187">
        <v>779</v>
      </c>
      <c r="B780" s="153">
        <v>45708</v>
      </c>
      <c r="C780" s="154" t="s">
        <v>4375</v>
      </c>
      <c r="D780" s="154" t="s">
        <v>5332</v>
      </c>
      <c r="E780" s="154" t="s">
        <v>7981</v>
      </c>
      <c r="F780" s="153">
        <v>45722</v>
      </c>
      <c r="G780" s="153">
        <v>45139</v>
      </c>
      <c r="H780" s="155">
        <v>105000</v>
      </c>
      <c r="I780" s="155">
        <v>112000</v>
      </c>
      <c r="J780" s="154" t="s">
        <v>5921</v>
      </c>
      <c r="K780" s="154" t="s">
        <v>5909</v>
      </c>
      <c r="L780" s="152"/>
    </row>
    <row r="781" spans="1:12" ht="127.5">
      <c r="A781" s="187">
        <v>780</v>
      </c>
      <c r="B781" s="156">
        <v>45708</v>
      </c>
      <c r="C781" s="157" t="s">
        <v>2332</v>
      </c>
      <c r="D781" s="157" t="s">
        <v>1513</v>
      </c>
      <c r="E781" s="157" t="s">
        <v>7982</v>
      </c>
      <c r="F781" s="156">
        <v>45722</v>
      </c>
      <c r="G781" s="156">
        <v>45108</v>
      </c>
      <c r="H781" s="158">
        <v>25000</v>
      </c>
      <c r="I781" s="158">
        <v>50000</v>
      </c>
      <c r="J781" s="157" t="s">
        <v>5910</v>
      </c>
      <c r="K781" s="157" t="s">
        <v>5909</v>
      </c>
      <c r="L781" s="152"/>
    </row>
    <row r="782" spans="1:12" ht="42.75">
      <c r="A782" s="187">
        <v>781</v>
      </c>
      <c r="B782" s="153">
        <v>45708</v>
      </c>
      <c r="C782" s="154" t="s">
        <v>12</v>
      </c>
      <c r="D782" s="154" t="s">
        <v>7135</v>
      </c>
      <c r="E782" s="154" t="s">
        <v>7136</v>
      </c>
      <c r="F782" s="153">
        <v>45722</v>
      </c>
      <c r="G782" s="153">
        <v>45722</v>
      </c>
      <c r="H782" s="155">
        <v>30000</v>
      </c>
      <c r="I782" s="155">
        <v>80000</v>
      </c>
      <c r="J782" s="154" t="s">
        <v>5910</v>
      </c>
      <c r="K782" s="154" t="s">
        <v>5909</v>
      </c>
      <c r="L782" s="152"/>
    </row>
    <row r="783" spans="1:12" ht="42.75">
      <c r="A783" s="187">
        <v>782</v>
      </c>
      <c r="B783" s="156">
        <v>45708</v>
      </c>
      <c r="C783" s="157" t="s">
        <v>2332</v>
      </c>
      <c r="D783" s="157" t="s">
        <v>4799</v>
      </c>
      <c r="E783" s="157" t="s">
        <v>7983</v>
      </c>
      <c r="F783" s="156">
        <v>45722</v>
      </c>
      <c r="G783" s="156">
        <v>45474</v>
      </c>
      <c r="H783" s="158">
        <v>25000</v>
      </c>
      <c r="I783" s="158">
        <v>150000</v>
      </c>
      <c r="J783" s="157" t="s">
        <v>5910</v>
      </c>
      <c r="K783" s="157" t="s">
        <v>5909</v>
      </c>
      <c r="L783" s="152"/>
    </row>
    <row r="784" spans="1:12" ht="42.75">
      <c r="A784" s="187">
        <v>783</v>
      </c>
      <c r="B784" s="153">
        <v>45708</v>
      </c>
      <c r="C784" s="154" t="s">
        <v>12</v>
      </c>
      <c r="D784" s="154" t="s">
        <v>5115</v>
      </c>
      <c r="E784" s="154" t="s">
        <v>460</v>
      </c>
      <c r="F784" s="153">
        <v>45722</v>
      </c>
      <c r="G784" s="153">
        <v>45722</v>
      </c>
      <c r="H784" s="155">
        <v>50000</v>
      </c>
      <c r="I784" s="155">
        <v>80000</v>
      </c>
      <c r="J784" s="154" t="s">
        <v>5910</v>
      </c>
      <c r="K784" s="154" t="s">
        <v>5909</v>
      </c>
      <c r="L784" s="152"/>
    </row>
    <row r="785" spans="1:12" ht="63.75">
      <c r="A785" s="187">
        <v>784</v>
      </c>
      <c r="B785" s="156">
        <v>45708</v>
      </c>
      <c r="C785" s="157" t="s">
        <v>12</v>
      </c>
      <c r="D785" s="157" t="s">
        <v>76</v>
      </c>
      <c r="E785" s="157" t="s">
        <v>7353</v>
      </c>
      <c r="F785" s="156">
        <v>45723</v>
      </c>
      <c r="G785" s="156">
        <v>45722</v>
      </c>
      <c r="H785" s="158">
        <v>160000</v>
      </c>
      <c r="I785" s="158">
        <v>200000</v>
      </c>
      <c r="J785" s="157" t="s">
        <v>5910</v>
      </c>
      <c r="K785" s="157" t="s">
        <v>5909</v>
      </c>
      <c r="L785" s="152"/>
    </row>
    <row r="786" spans="1:12" ht="42.75">
      <c r="A786" s="187">
        <v>785</v>
      </c>
      <c r="B786" s="153">
        <v>45708</v>
      </c>
      <c r="C786" s="154" t="s">
        <v>12</v>
      </c>
      <c r="D786" s="154" t="s">
        <v>5614</v>
      </c>
      <c r="E786" s="154" t="s">
        <v>7354</v>
      </c>
      <c r="F786" s="153">
        <v>45723</v>
      </c>
      <c r="G786" s="153">
        <v>45722</v>
      </c>
      <c r="H786" s="155">
        <v>100000</v>
      </c>
      <c r="I786" s="155">
        <v>150000</v>
      </c>
      <c r="J786" s="154" t="s">
        <v>5910</v>
      </c>
      <c r="K786" s="154" t="s">
        <v>5909</v>
      </c>
      <c r="L786" s="152"/>
    </row>
    <row r="787" spans="1:12" ht="84.75">
      <c r="A787" s="187">
        <v>786</v>
      </c>
      <c r="B787" s="156">
        <v>45708</v>
      </c>
      <c r="C787" s="157" t="s">
        <v>12</v>
      </c>
      <c r="D787" s="157" t="s">
        <v>2152</v>
      </c>
      <c r="E787" s="157" t="s">
        <v>7729</v>
      </c>
      <c r="F787" s="156">
        <v>45723</v>
      </c>
      <c r="G787" s="156">
        <v>45722</v>
      </c>
      <c r="H787" s="158">
        <v>25000</v>
      </c>
      <c r="I787" s="158">
        <v>30000</v>
      </c>
      <c r="J787" s="157" t="s">
        <v>5902</v>
      </c>
      <c r="K787" s="157" t="s">
        <v>5909</v>
      </c>
      <c r="L787" s="152"/>
    </row>
    <row r="788" spans="1:12" ht="42.75">
      <c r="A788" s="187">
        <v>787</v>
      </c>
      <c r="B788" s="153">
        <v>45708</v>
      </c>
      <c r="C788" s="154" t="s">
        <v>12</v>
      </c>
      <c r="D788" s="154" t="s">
        <v>35</v>
      </c>
      <c r="E788" s="154" t="s">
        <v>36</v>
      </c>
      <c r="F788" s="153">
        <v>45723</v>
      </c>
      <c r="G788" s="153">
        <v>45722</v>
      </c>
      <c r="H788" s="155">
        <v>90000</v>
      </c>
      <c r="I788" s="155">
        <v>130000</v>
      </c>
      <c r="J788" s="154" t="s">
        <v>5902</v>
      </c>
      <c r="K788" s="154" t="s">
        <v>5909</v>
      </c>
      <c r="L788" s="152"/>
    </row>
    <row r="789" spans="1:12" ht="42.75">
      <c r="A789" s="187">
        <v>788</v>
      </c>
      <c r="B789" s="156">
        <v>45708</v>
      </c>
      <c r="C789" s="157" t="s">
        <v>12</v>
      </c>
      <c r="D789" s="157" t="s">
        <v>424</v>
      </c>
      <c r="E789" s="157" t="s">
        <v>7126</v>
      </c>
      <c r="F789" s="156">
        <v>45723</v>
      </c>
      <c r="G789" s="156">
        <v>45722</v>
      </c>
      <c r="H789" s="158">
        <v>40000</v>
      </c>
      <c r="I789" s="158">
        <v>60000</v>
      </c>
      <c r="J789" s="157" t="s">
        <v>5910</v>
      </c>
      <c r="K789" s="157" t="s">
        <v>5909</v>
      </c>
      <c r="L789" s="152"/>
    </row>
    <row r="790" spans="1:12" ht="42.75">
      <c r="A790" s="187">
        <v>789</v>
      </c>
      <c r="B790" s="153">
        <v>45708</v>
      </c>
      <c r="C790" s="154" t="s">
        <v>12</v>
      </c>
      <c r="D790" s="154" t="s">
        <v>2130</v>
      </c>
      <c r="E790" s="154" t="s">
        <v>7100</v>
      </c>
      <c r="F790" s="153">
        <v>45723</v>
      </c>
      <c r="G790" s="153">
        <v>45722</v>
      </c>
      <c r="H790" s="155">
        <v>30000</v>
      </c>
      <c r="I790" s="155">
        <v>35000</v>
      </c>
      <c r="J790" s="154" t="s">
        <v>5910</v>
      </c>
      <c r="K790" s="154" t="s">
        <v>5909</v>
      </c>
      <c r="L790" s="152"/>
    </row>
    <row r="791" spans="1:12" ht="42.75">
      <c r="A791" s="187">
        <v>790</v>
      </c>
      <c r="B791" s="156">
        <v>45709</v>
      </c>
      <c r="C791" s="157" t="s">
        <v>3252</v>
      </c>
      <c r="D791" s="157" t="s">
        <v>76</v>
      </c>
      <c r="E791" s="157" t="s">
        <v>7984</v>
      </c>
      <c r="F791" s="156">
        <v>45723</v>
      </c>
      <c r="G791" s="156">
        <v>45108</v>
      </c>
      <c r="H791" s="158">
        <v>88000</v>
      </c>
      <c r="I791" s="158">
        <v>120000</v>
      </c>
      <c r="J791" s="157" t="s">
        <v>5909</v>
      </c>
      <c r="K791" s="157" t="s">
        <v>5909</v>
      </c>
      <c r="L791" s="152"/>
    </row>
    <row r="792" spans="1:12" ht="42.75">
      <c r="A792" s="187">
        <v>791</v>
      </c>
      <c r="B792" s="153">
        <v>45709</v>
      </c>
      <c r="C792" s="154" t="s">
        <v>3252</v>
      </c>
      <c r="D792" s="154" t="s">
        <v>1494</v>
      </c>
      <c r="E792" s="154" t="s">
        <v>7985</v>
      </c>
      <c r="F792" s="153">
        <v>45723</v>
      </c>
      <c r="G792" s="153">
        <v>45108</v>
      </c>
      <c r="H792" s="155">
        <v>25000</v>
      </c>
      <c r="I792" s="155">
        <v>30000</v>
      </c>
      <c r="J792" s="154" t="s">
        <v>5909</v>
      </c>
      <c r="K792" s="154" t="s">
        <v>5909</v>
      </c>
      <c r="L792" s="152"/>
    </row>
    <row r="793" spans="1:12" ht="63.75">
      <c r="A793" s="187">
        <v>792</v>
      </c>
      <c r="B793" s="156">
        <v>45709</v>
      </c>
      <c r="C793" s="157" t="s">
        <v>3252</v>
      </c>
      <c r="D793" s="157" t="s">
        <v>217</v>
      </c>
      <c r="E793" s="159" t="s">
        <v>6389</v>
      </c>
      <c r="F793" s="156">
        <v>45723</v>
      </c>
      <c r="G793" s="156">
        <v>45108</v>
      </c>
      <c r="H793" s="158">
        <v>50000</v>
      </c>
      <c r="I793" s="158">
        <v>70000</v>
      </c>
      <c r="J793" s="157" t="s">
        <v>5909</v>
      </c>
      <c r="K793" s="157" t="s">
        <v>5909</v>
      </c>
      <c r="L793" s="152"/>
    </row>
    <row r="794" spans="1:12" ht="42.75">
      <c r="A794" s="187">
        <v>793</v>
      </c>
      <c r="B794" s="153">
        <v>45709</v>
      </c>
      <c r="C794" s="154" t="s">
        <v>3252</v>
      </c>
      <c r="D794" s="154" t="s">
        <v>121</v>
      </c>
      <c r="E794" s="154" t="s">
        <v>6389</v>
      </c>
      <c r="F794" s="153">
        <v>45723</v>
      </c>
      <c r="G794" s="153">
        <v>45108</v>
      </c>
      <c r="H794" s="155">
        <v>200000</v>
      </c>
      <c r="I794" s="155">
        <v>600000</v>
      </c>
      <c r="J794" s="154" t="s">
        <v>5909</v>
      </c>
      <c r="K794" s="154" t="s">
        <v>5909</v>
      </c>
      <c r="L794" s="152"/>
    </row>
    <row r="795" spans="1:12" ht="105.75">
      <c r="A795" s="187">
        <v>794</v>
      </c>
      <c r="B795" s="156">
        <v>45709</v>
      </c>
      <c r="C795" s="157" t="s">
        <v>5644</v>
      </c>
      <c r="D795" s="157" t="s">
        <v>2580</v>
      </c>
      <c r="E795" s="157" t="s">
        <v>7986</v>
      </c>
      <c r="F795" s="156">
        <v>45723</v>
      </c>
      <c r="G795" s="156">
        <v>45108</v>
      </c>
      <c r="H795" s="158">
        <v>25000</v>
      </c>
      <c r="I795" s="158">
        <v>53135</v>
      </c>
      <c r="J795" s="157" t="s">
        <v>5900</v>
      </c>
      <c r="K795" s="157" t="s">
        <v>5909</v>
      </c>
      <c r="L795" s="152"/>
    </row>
    <row r="796" spans="1:12" ht="127.5">
      <c r="A796" s="187">
        <v>795</v>
      </c>
      <c r="B796" s="153">
        <v>45709</v>
      </c>
      <c r="C796" s="154" t="s">
        <v>5644</v>
      </c>
      <c r="D796" s="154" t="s">
        <v>121</v>
      </c>
      <c r="E796" s="154" t="s">
        <v>7987</v>
      </c>
      <c r="F796" s="153">
        <v>45723</v>
      </c>
      <c r="G796" s="153">
        <v>44774</v>
      </c>
      <c r="H796" s="155">
        <v>25000</v>
      </c>
      <c r="I796" s="155">
        <v>35240</v>
      </c>
      <c r="J796" s="154" t="s">
        <v>4557</v>
      </c>
      <c r="K796" s="154" t="s">
        <v>5909</v>
      </c>
      <c r="L796" s="152"/>
    </row>
    <row r="797" spans="1:12" ht="127.5">
      <c r="A797" s="187">
        <v>796</v>
      </c>
      <c r="B797" s="156">
        <v>45709</v>
      </c>
      <c r="C797" s="157" t="s">
        <v>5644</v>
      </c>
      <c r="D797" s="157" t="s">
        <v>121</v>
      </c>
      <c r="E797" s="157" t="s">
        <v>7987</v>
      </c>
      <c r="F797" s="156">
        <v>45723</v>
      </c>
      <c r="G797" s="156">
        <v>45153</v>
      </c>
      <c r="H797" s="158">
        <v>35000</v>
      </c>
      <c r="I797" s="158">
        <v>83087</v>
      </c>
      <c r="J797" s="157" t="s">
        <v>5910</v>
      </c>
      <c r="K797" s="157" t="s">
        <v>5909</v>
      </c>
      <c r="L797" s="152"/>
    </row>
    <row r="798" spans="1:12" ht="63.75">
      <c r="A798" s="187">
        <v>797</v>
      </c>
      <c r="B798" s="153">
        <v>45709</v>
      </c>
      <c r="C798" s="154" t="s">
        <v>3252</v>
      </c>
      <c r="D798" s="154" t="s">
        <v>3214</v>
      </c>
      <c r="E798" s="154" t="s">
        <v>6410</v>
      </c>
      <c r="F798" s="153">
        <v>45723</v>
      </c>
      <c r="G798" s="153">
        <v>45108</v>
      </c>
      <c r="H798" s="155">
        <v>25000</v>
      </c>
      <c r="I798" s="155">
        <v>30000</v>
      </c>
      <c r="J798" s="154" t="s">
        <v>5900</v>
      </c>
      <c r="K798" s="154" t="s">
        <v>5909</v>
      </c>
      <c r="L798" s="152"/>
    </row>
    <row r="799" spans="1:12" ht="84.75">
      <c r="A799" s="187">
        <v>798</v>
      </c>
      <c r="B799" s="156">
        <v>45709</v>
      </c>
      <c r="C799" s="157" t="s">
        <v>1400</v>
      </c>
      <c r="D799" s="157" t="s">
        <v>6726</v>
      </c>
      <c r="E799" s="157" t="s">
        <v>7988</v>
      </c>
      <c r="F799" s="156">
        <v>45723</v>
      </c>
      <c r="G799" s="156">
        <v>45078</v>
      </c>
      <c r="H799" s="158">
        <v>9112</v>
      </c>
      <c r="I799" s="158">
        <v>9113</v>
      </c>
      <c r="J799" s="157" t="s">
        <v>5994</v>
      </c>
      <c r="K799" s="157" t="s">
        <v>4557</v>
      </c>
      <c r="L799" s="152"/>
    </row>
    <row r="800" spans="1:12" ht="42.75">
      <c r="A800" s="187">
        <v>799</v>
      </c>
      <c r="B800" s="153">
        <v>45709</v>
      </c>
      <c r="C800" s="154" t="s">
        <v>12</v>
      </c>
      <c r="D800" s="154" t="s">
        <v>6584</v>
      </c>
      <c r="E800" s="154" t="s">
        <v>1091</v>
      </c>
      <c r="F800" s="153">
        <v>45723</v>
      </c>
      <c r="G800" s="153">
        <v>45597</v>
      </c>
      <c r="H800" s="155">
        <v>80000</v>
      </c>
      <c r="I800" s="155">
        <v>100000</v>
      </c>
      <c r="J800" s="154" t="s">
        <v>5910</v>
      </c>
      <c r="K800" s="154" t="s">
        <v>5909</v>
      </c>
      <c r="L800" s="152"/>
    </row>
    <row r="801" spans="1:12" ht="42.75">
      <c r="A801" s="187">
        <v>800</v>
      </c>
      <c r="B801" s="156">
        <v>45709</v>
      </c>
      <c r="C801" s="157" t="s">
        <v>12</v>
      </c>
      <c r="D801" s="157" t="s">
        <v>65</v>
      </c>
      <c r="E801" s="157" t="s">
        <v>175</v>
      </c>
      <c r="F801" s="156">
        <v>45723</v>
      </c>
      <c r="G801" s="156">
        <v>45719</v>
      </c>
      <c r="H801" s="158">
        <v>100000</v>
      </c>
      <c r="I801" s="158">
        <v>150000</v>
      </c>
      <c r="J801" s="157" t="s">
        <v>5910</v>
      </c>
      <c r="K801" s="157" t="s">
        <v>5909</v>
      </c>
      <c r="L801" s="152"/>
    </row>
    <row r="802" spans="1:12" ht="42.75">
      <c r="A802" s="187">
        <v>801</v>
      </c>
      <c r="B802" s="153">
        <v>45709</v>
      </c>
      <c r="C802" s="154" t="s">
        <v>1276</v>
      </c>
      <c r="D802" s="154" t="s">
        <v>2472</v>
      </c>
      <c r="E802" s="154" t="s">
        <v>619</v>
      </c>
      <c r="F802" s="153">
        <v>45723</v>
      </c>
      <c r="G802" s="153">
        <v>45726</v>
      </c>
      <c r="H802" s="155">
        <v>25000</v>
      </c>
      <c r="I802" s="155">
        <v>50000</v>
      </c>
      <c r="J802" s="154" t="s">
        <v>5902</v>
      </c>
      <c r="K802" s="154" t="s">
        <v>5909</v>
      </c>
      <c r="L802" s="152"/>
    </row>
    <row r="803" spans="1:12" ht="127.5">
      <c r="A803" s="187">
        <v>802</v>
      </c>
      <c r="B803" s="156">
        <v>45709</v>
      </c>
      <c r="C803" s="157" t="s">
        <v>2413</v>
      </c>
      <c r="D803" s="157" t="s">
        <v>814</v>
      </c>
      <c r="E803" s="157" t="s">
        <v>7989</v>
      </c>
      <c r="F803" s="156">
        <v>45723</v>
      </c>
      <c r="G803" s="156">
        <v>45139</v>
      </c>
      <c r="H803" s="158">
        <v>114948</v>
      </c>
      <c r="I803" s="158">
        <v>114948</v>
      </c>
      <c r="J803" s="157" t="s">
        <v>5902</v>
      </c>
      <c r="K803" s="157" t="s">
        <v>5909</v>
      </c>
      <c r="L803" s="152"/>
    </row>
    <row r="804" spans="1:12" ht="84.75">
      <c r="A804" s="187">
        <v>803</v>
      </c>
      <c r="B804" s="153">
        <v>45709</v>
      </c>
      <c r="C804" s="154" t="s">
        <v>12</v>
      </c>
      <c r="D804" s="154" t="s">
        <v>498</v>
      </c>
      <c r="E804" s="154" t="s">
        <v>7990</v>
      </c>
      <c r="F804" s="153">
        <v>45723</v>
      </c>
      <c r="G804" s="153">
        <v>45719</v>
      </c>
      <c r="H804" s="155">
        <v>200000</v>
      </c>
      <c r="I804" s="155">
        <v>300000</v>
      </c>
      <c r="J804" s="154" t="s">
        <v>5917</v>
      </c>
      <c r="K804" s="154" t="s">
        <v>5909</v>
      </c>
      <c r="L804" s="152"/>
    </row>
    <row r="805" spans="1:12" ht="84.75">
      <c r="A805" s="187">
        <v>804</v>
      </c>
      <c r="B805" s="156">
        <v>45709</v>
      </c>
      <c r="C805" s="157" t="s">
        <v>12</v>
      </c>
      <c r="D805" s="157" t="s">
        <v>67</v>
      </c>
      <c r="E805" s="157" t="s">
        <v>7206</v>
      </c>
      <c r="F805" s="156">
        <v>45723</v>
      </c>
      <c r="G805" s="156">
        <v>45719</v>
      </c>
      <c r="H805" s="158">
        <v>100000</v>
      </c>
      <c r="I805" s="158">
        <v>150000</v>
      </c>
      <c r="J805" s="157" t="s">
        <v>5917</v>
      </c>
      <c r="K805" s="157" t="s">
        <v>5909</v>
      </c>
      <c r="L805" s="152"/>
    </row>
    <row r="806" spans="1:12" ht="42.75">
      <c r="A806" s="187">
        <v>805</v>
      </c>
      <c r="B806" s="153">
        <v>45709</v>
      </c>
      <c r="C806" s="154" t="s">
        <v>12</v>
      </c>
      <c r="D806" s="154" t="s">
        <v>6535</v>
      </c>
      <c r="E806" s="154" t="s">
        <v>27</v>
      </c>
      <c r="F806" s="153">
        <v>45723</v>
      </c>
      <c r="G806" s="153">
        <v>45719</v>
      </c>
      <c r="H806" s="155">
        <v>50000</v>
      </c>
      <c r="I806" s="155">
        <v>100000</v>
      </c>
      <c r="J806" s="154" t="s">
        <v>5910</v>
      </c>
      <c r="K806" s="154" t="s">
        <v>5909</v>
      </c>
      <c r="L806" s="152"/>
    </row>
    <row r="807" spans="1:12" ht="63.75">
      <c r="A807" s="187">
        <v>806</v>
      </c>
      <c r="B807" s="156">
        <v>45709</v>
      </c>
      <c r="C807" s="157" t="s">
        <v>4243</v>
      </c>
      <c r="D807" s="157" t="s">
        <v>76</v>
      </c>
      <c r="E807" s="157" t="s">
        <v>405</v>
      </c>
      <c r="F807" s="156">
        <v>45723</v>
      </c>
      <c r="G807" s="156">
        <v>45474</v>
      </c>
      <c r="H807" s="158">
        <v>144000</v>
      </c>
      <c r="I807" s="158">
        <v>180000</v>
      </c>
      <c r="J807" s="157" t="s">
        <v>5910</v>
      </c>
      <c r="K807" s="157" t="s">
        <v>5909</v>
      </c>
      <c r="L807" s="152"/>
    </row>
    <row r="808" spans="1:12" ht="63.75">
      <c r="A808" s="187">
        <v>807</v>
      </c>
      <c r="B808" s="153">
        <v>45709</v>
      </c>
      <c r="C808" s="154" t="s">
        <v>4243</v>
      </c>
      <c r="D808" s="154" t="s">
        <v>2578</v>
      </c>
      <c r="E808" s="154" t="s">
        <v>7328</v>
      </c>
      <c r="F808" s="153">
        <v>45723</v>
      </c>
      <c r="G808" s="153">
        <v>44656</v>
      </c>
      <c r="H808" s="155">
        <v>25000</v>
      </c>
      <c r="I808" s="155">
        <v>45000</v>
      </c>
      <c r="J808" s="154" t="s">
        <v>5900</v>
      </c>
      <c r="K808" s="154" t="s">
        <v>5909</v>
      </c>
      <c r="L808" s="152"/>
    </row>
    <row r="809" spans="1:12" ht="63.75">
      <c r="A809" s="187">
        <v>808</v>
      </c>
      <c r="B809" s="156">
        <v>45709</v>
      </c>
      <c r="C809" s="157" t="s">
        <v>4243</v>
      </c>
      <c r="D809" s="157" t="s">
        <v>1104</v>
      </c>
      <c r="E809" s="157" t="s">
        <v>1034</v>
      </c>
      <c r="F809" s="156">
        <v>45723</v>
      </c>
      <c r="G809" s="156">
        <v>45473</v>
      </c>
      <c r="H809" s="158">
        <v>30000</v>
      </c>
      <c r="I809" s="158">
        <v>140000</v>
      </c>
      <c r="J809" s="157" t="s">
        <v>5955</v>
      </c>
      <c r="K809" s="157" t="s">
        <v>5909</v>
      </c>
      <c r="L809" s="152"/>
    </row>
    <row r="810" spans="1:12" ht="63.75">
      <c r="A810" s="187">
        <v>809</v>
      </c>
      <c r="B810" s="153">
        <v>45709</v>
      </c>
      <c r="C810" s="154" t="s">
        <v>4243</v>
      </c>
      <c r="D810" s="154" t="s">
        <v>7991</v>
      </c>
      <c r="E810" s="154" t="s">
        <v>7992</v>
      </c>
      <c r="F810" s="153">
        <v>45723</v>
      </c>
      <c r="G810" s="153">
        <v>45549</v>
      </c>
      <c r="H810" s="155">
        <v>35000</v>
      </c>
      <c r="I810" s="155">
        <v>80000</v>
      </c>
      <c r="J810" s="154" t="s">
        <v>5910</v>
      </c>
      <c r="K810" s="154" t="s">
        <v>5909</v>
      </c>
      <c r="L810" s="152"/>
    </row>
    <row r="811" spans="1:12" ht="168.75">
      <c r="A811" s="187">
        <v>810</v>
      </c>
      <c r="B811" s="156">
        <v>45710</v>
      </c>
      <c r="C811" s="157" t="s">
        <v>4306</v>
      </c>
      <c r="D811" s="157" t="s">
        <v>985</v>
      </c>
      <c r="E811" s="157" t="s">
        <v>7993</v>
      </c>
      <c r="F811" s="156">
        <v>45723</v>
      </c>
      <c r="G811" s="156">
        <v>45474</v>
      </c>
      <c r="H811" s="158">
        <v>100000</v>
      </c>
      <c r="I811" s="158">
        <v>100000</v>
      </c>
      <c r="J811" s="157" t="s">
        <v>5910</v>
      </c>
      <c r="K811" s="157" t="s">
        <v>5909</v>
      </c>
      <c r="L811" s="152"/>
    </row>
    <row r="812" spans="1:12" ht="63.75">
      <c r="A812" s="187">
        <v>811</v>
      </c>
      <c r="B812" s="153">
        <v>45712</v>
      </c>
      <c r="C812" s="154" t="s">
        <v>3218</v>
      </c>
      <c r="D812" s="154" t="s">
        <v>7049</v>
      </c>
      <c r="E812" s="154" t="s">
        <v>7994</v>
      </c>
      <c r="F812" s="153">
        <v>45726</v>
      </c>
      <c r="G812" s="153">
        <v>45089</v>
      </c>
      <c r="H812" s="155">
        <v>60000</v>
      </c>
      <c r="I812" s="155">
        <v>60000</v>
      </c>
      <c r="J812" s="154" t="s">
        <v>5906</v>
      </c>
      <c r="K812" s="154" t="s">
        <v>5909</v>
      </c>
      <c r="L812" s="152"/>
    </row>
    <row r="813" spans="1:12" ht="63.75">
      <c r="A813" s="187">
        <v>812</v>
      </c>
      <c r="B813" s="156">
        <v>45712</v>
      </c>
      <c r="C813" s="157" t="s">
        <v>3218</v>
      </c>
      <c r="D813" s="157" t="s">
        <v>123</v>
      </c>
      <c r="E813" s="157" t="s">
        <v>124</v>
      </c>
      <c r="F813" s="156">
        <v>45726</v>
      </c>
      <c r="G813" s="156">
        <v>45170</v>
      </c>
      <c r="H813" s="158">
        <v>492891</v>
      </c>
      <c r="I813" s="158">
        <v>492891</v>
      </c>
      <c r="J813" s="157" t="s">
        <v>5921</v>
      </c>
      <c r="K813" s="157" t="s">
        <v>5909</v>
      </c>
      <c r="L813" s="152"/>
    </row>
    <row r="814" spans="1:12" ht="63.75">
      <c r="A814" s="187">
        <v>813</v>
      </c>
      <c r="B814" s="153">
        <v>45712</v>
      </c>
      <c r="C814" s="154" t="s">
        <v>3218</v>
      </c>
      <c r="D814" s="154" t="s">
        <v>5875</v>
      </c>
      <c r="E814" s="154" t="s">
        <v>7995</v>
      </c>
      <c r="F814" s="153">
        <v>45726</v>
      </c>
      <c r="G814" s="153">
        <v>45107</v>
      </c>
      <c r="H814" s="155">
        <v>38500</v>
      </c>
      <c r="I814" s="155">
        <v>58165</v>
      </c>
      <c r="J814" s="154" t="s">
        <v>5955</v>
      </c>
      <c r="K814" s="154" t="s">
        <v>5909</v>
      </c>
      <c r="L814" s="152"/>
    </row>
    <row r="815" spans="1:12" ht="63.75">
      <c r="A815" s="187">
        <v>814</v>
      </c>
      <c r="B815" s="156">
        <v>45712</v>
      </c>
      <c r="C815" s="157" t="s">
        <v>3218</v>
      </c>
      <c r="D815" s="157" t="s">
        <v>5875</v>
      </c>
      <c r="E815" s="157" t="s">
        <v>7996</v>
      </c>
      <c r="F815" s="156">
        <v>45726</v>
      </c>
      <c r="G815" s="156">
        <v>45473</v>
      </c>
      <c r="H815" s="158">
        <v>39500</v>
      </c>
      <c r="I815" s="158">
        <v>60000</v>
      </c>
      <c r="J815" s="157" t="s">
        <v>5955</v>
      </c>
      <c r="K815" s="157" t="s">
        <v>5909</v>
      </c>
      <c r="L815" s="152"/>
    </row>
    <row r="816" spans="1:12" ht="63.75">
      <c r="A816" s="187">
        <v>815</v>
      </c>
      <c r="B816" s="153">
        <v>45712</v>
      </c>
      <c r="C816" s="154" t="s">
        <v>3218</v>
      </c>
      <c r="D816" s="154" t="s">
        <v>1511</v>
      </c>
      <c r="E816" s="154" t="s">
        <v>657</v>
      </c>
      <c r="F816" s="153">
        <v>45726</v>
      </c>
      <c r="G816" s="153">
        <v>45170</v>
      </c>
      <c r="H816" s="155">
        <v>25000</v>
      </c>
      <c r="I816" s="155">
        <v>27685</v>
      </c>
      <c r="J816" s="154" t="s">
        <v>5921</v>
      </c>
      <c r="K816" s="154" t="s">
        <v>5909</v>
      </c>
      <c r="L816" s="152"/>
    </row>
    <row r="817" spans="1:12" ht="63.75">
      <c r="A817" s="187">
        <v>816</v>
      </c>
      <c r="B817" s="156">
        <v>45712</v>
      </c>
      <c r="C817" s="157" t="s">
        <v>3218</v>
      </c>
      <c r="D817" s="157" t="s">
        <v>123</v>
      </c>
      <c r="E817" s="157" t="s">
        <v>124</v>
      </c>
      <c r="F817" s="156">
        <v>45726</v>
      </c>
      <c r="G817" s="156">
        <v>45536</v>
      </c>
      <c r="H817" s="158">
        <v>500000</v>
      </c>
      <c r="I817" s="158">
        <v>700000</v>
      </c>
      <c r="J817" s="157" t="s">
        <v>5921</v>
      </c>
      <c r="K817" s="157" t="s">
        <v>5909</v>
      </c>
      <c r="L817" s="152"/>
    </row>
    <row r="818" spans="1:12" ht="127.5">
      <c r="A818" s="187">
        <v>817</v>
      </c>
      <c r="B818" s="153">
        <v>45712</v>
      </c>
      <c r="C818" s="154" t="s">
        <v>2413</v>
      </c>
      <c r="D818" s="154" t="s">
        <v>2426</v>
      </c>
      <c r="E818" s="154" t="s">
        <v>7997</v>
      </c>
      <c r="F818" s="153">
        <v>45726</v>
      </c>
      <c r="G818" s="153">
        <v>45261</v>
      </c>
      <c r="H818" s="155">
        <v>60000</v>
      </c>
      <c r="I818" s="155">
        <v>69250</v>
      </c>
      <c r="J818" s="154" t="s">
        <v>5910</v>
      </c>
      <c r="K818" s="154" t="s">
        <v>5909</v>
      </c>
      <c r="L818" s="152"/>
    </row>
    <row r="819" spans="1:12" ht="127.5">
      <c r="A819" s="187">
        <v>818</v>
      </c>
      <c r="B819" s="156">
        <v>45712</v>
      </c>
      <c r="C819" s="157" t="s">
        <v>2413</v>
      </c>
      <c r="D819" s="157" t="s">
        <v>4948</v>
      </c>
      <c r="E819" s="157" t="s">
        <v>2624</v>
      </c>
      <c r="F819" s="156">
        <v>45726</v>
      </c>
      <c r="G819" s="156">
        <v>45178</v>
      </c>
      <c r="H819" s="158">
        <v>100000</v>
      </c>
      <c r="I819" s="158">
        <v>153903</v>
      </c>
      <c r="J819" s="157" t="s">
        <v>5910</v>
      </c>
      <c r="K819" s="157" t="s">
        <v>5909</v>
      </c>
      <c r="L819" s="152"/>
    </row>
    <row r="820" spans="1:12" ht="127.5">
      <c r="A820" s="187">
        <v>819</v>
      </c>
      <c r="B820" s="153">
        <v>45712</v>
      </c>
      <c r="C820" s="154" t="s">
        <v>2413</v>
      </c>
      <c r="D820" s="154" t="s">
        <v>2420</v>
      </c>
      <c r="E820" s="154" t="s">
        <v>2633</v>
      </c>
      <c r="F820" s="153">
        <v>45726</v>
      </c>
      <c r="G820" s="153">
        <v>45383</v>
      </c>
      <c r="H820" s="155">
        <v>25737</v>
      </c>
      <c r="I820" s="155">
        <v>53137</v>
      </c>
      <c r="J820" s="154" t="s">
        <v>5910</v>
      </c>
      <c r="K820" s="154" t="s">
        <v>5909</v>
      </c>
      <c r="L820" s="152"/>
    </row>
    <row r="821" spans="1:12" ht="63.75">
      <c r="A821" s="187">
        <v>820</v>
      </c>
      <c r="B821" s="156">
        <v>45712</v>
      </c>
      <c r="C821" s="157" t="s">
        <v>1535</v>
      </c>
      <c r="D821" s="157" t="s">
        <v>606</v>
      </c>
      <c r="E821" s="157" t="s">
        <v>157</v>
      </c>
      <c r="F821" s="156">
        <v>45727</v>
      </c>
      <c r="G821" s="156">
        <v>45474</v>
      </c>
      <c r="H821" s="158">
        <v>25000</v>
      </c>
      <c r="I821" s="158">
        <v>65000</v>
      </c>
      <c r="J821" s="157" t="s">
        <v>5900</v>
      </c>
      <c r="K821" s="157" t="s">
        <v>5909</v>
      </c>
      <c r="L821" s="152"/>
    </row>
    <row r="822" spans="1:12" ht="42.75">
      <c r="A822" s="187">
        <v>821</v>
      </c>
      <c r="B822" s="153">
        <v>45713</v>
      </c>
      <c r="C822" s="154" t="s">
        <v>1276</v>
      </c>
      <c r="D822" s="154" t="s">
        <v>7998</v>
      </c>
      <c r="E822" s="154" t="s">
        <v>6856</v>
      </c>
      <c r="F822" s="153">
        <v>45727</v>
      </c>
      <c r="G822" s="153">
        <v>45753</v>
      </c>
      <c r="H822" s="155">
        <v>28000</v>
      </c>
      <c r="I822" s="155">
        <v>35000</v>
      </c>
      <c r="J822" s="154" t="s">
        <v>5902</v>
      </c>
      <c r="K822" s="154" t="s">
        <v>5909</v>
      </c>
      <c r="L822" s="152"/>
    </row>
    <row r="823" spans="1:12" ht="42.75">
      <c r="A823" s="187">
        <v>822</v>
      </c>
      <c r="B823" s="156">
        <v>45714</v>
      </c>
      <c r="C823" s="157" t="s">
        <v>231</v>
      </c>
      <c r="D823" s="157" t="s">
        <v>123</v>
      </c>
      <c r="E823" s="157" t="s">
        <v>7061</v>
      </c>
      <c r="F823" s="156">
        <v>45728</v>
      </c>
      <c r="G823" s="156">
        <v>45748</v>
      </c>
      <c r="H823" s="158">
        <v>537000</v>
      </c>
      <c r="I823" s="158">
        <v>537000</v>
      </c>
      <c r="J823" s="157" t="s">
        <v>5921</v>
      </c>
      <c r="K823" s="157" t="s">
        <v>5909</v>
      </c>
      <c r="L823" s="152"/>
    </row>
    <row r="824" spans="1:12" ht="84.75">
      <c r="A824" s="187">
        <v>823</v>
      </c>
      <c r="B824" s="153">
        <v>45714</v>
      </c>
      <c r="C824" s="154" t="s">
        <v>2703</v>
      </c>
      <c r="D824" s="154" t="s">
        <v>7999</v>
      </c>
      <c r="E824" s="154" t="s">
        <v>8000</v>
      </c>
      <c r="F824" s="153">
        <v>45728</v>
      </c>
      <c r="G824" s="153">
        <v>45728</v>
      </c>
      <c r="H824" s="155">
        <v>195000</v>
      </c>
      <c r="I824" s="155">
        <v>195000</v>
      </c>
      <c r="J824" s="154" t="s">
        <v>4557</v>
      </c>
      <c r="K824" s="154" t="s">
        <v>5909</v>
      </c>
      <c r="L824" s="152"/>
    </row>
    <row r="825" spans="1:12" ht="63.75">
      <c r="A825" s="187">
        <v>824</v>
      </c>
      <c r="B825" s="156">
        <v>45715</v>
      </c>
      <c r="C825" s="157" t="s">
        <v>1112</v>
      </c>
      <c r="D825" s="157" t="s">
        <v>4948</v>
      </c>
      <c r="E825" s="157" t="s">
        <v>8001</v>
      </c>
      <c r="F825" s="156">
        <v>45729</v>
      </c>
      <c r="G825" s="156">
        <v>45870</v>
      </c>
      <c r="H825" s="158">
        <v>300000</v>
      </c>
      <c r="I825" s="158">
        <v>700000</v>
      </c>
      <c r="J825" s="157" t="s">
        <v>5935</v>
      </c>
      <c r="K825" s="157" t="s">
        <v>5909</v>
      </c>
      <c r="L825" s="152"/>
    </row>
    <row r="826" spans="1:12" ht="63.75">
      <c r="A826" s="187">
        <v>825</v>
      </c>
      <c r="B826" s="153">
        <v>45716</v>
      </c>
      <c r="C826" s="154" t="s">
        <v>3975</v>
      </c>
      <c r="D826" s="154" t="s">
        <v>630</v>
      </c>
      <c r="E826" s="154" t="s">
        <v>8002</v>
      </c>
      <c r="F826" s="153">
        <v>45730</v>
      </c>
      <c r="G826" s="153">
        <v>45839</v>
      </c>
      <c r="H826" s="155">
        <v>57500</v>
      </c>
      <c r="I826" s="155">
        <v>80000</v>
      </c>
      <c r="J826" s="154" t="s">
        <v>5955</v>
      </c>
      <c r="K826" s="154" t="s">
        <v>5909</v>
      </c>
      <c r="L826" s="152"/>
    </row>
    <row r="827" spans="1:12" ht="42.75">
      <c r="A827" s="187">
        <v>826</v>
      </c>
      <c r="B827" s="156">
        <v>45716</v>
      </c>
      <c r="C827" s="157" t="s">
        <v>3798</v>
      </c>
      <c r="D827" s="157" t="s">
        <v>8003</v>
      </c>
      <c r="E827" s="157" t="s">
        <v>8004</v>
      </c>
      <c r="F827" s="156">
        <v>45730</v>
      </c>
      <c r="G827" s="156">
        <v>45474</v>
      </c>
      <c r="H827" s="158">
        <v>2125</v>
      </c>
      <c r="I827" s="158">
        <v>24999</v>
      </c>
      <c r="J827" s="157" t="s">
        <v>5994</v>
      </c>
      <c r="K827" s="157" t="s">
        <v>4557</v>
      </c>
      <c r="L827" s="152"/>
    </row>
    <row r="828" spans="1:12" ht="168.75">
      <c r="A828" s="187">
        <v>827</v>
      </c>
      <c r="B828" s="153">
        <v>45716</v>
      </c>
      <c r="C828" s="154" t="s">
        <v>3927</v>
      </c>
      <c r="D828" s="154" t="s">
        <v>2526</v>
      </c>
      <c r="E828" s="154" t="s">
        <v>8005</v>
      </c>
      <c r="F828" s="153">
        <v>45730</v>
      </c>
      <c r="G828" s="153">
        <v>45733</v>
      </c>
      <c r="H828" s="155">
        <v>5264820</v>
      </c>
      <c r="I828" s="155">
        <v>5264820</v>
      </c>
      <c r="J828" s="154" t="s">
        <v>4557</v>
      </c>
      <c r="K828" s="154" t="s">
        <v>5909</v>
      </c>
      <c r="L828" s="152"/>
    </row>
    <row r="829" spans="1:12" ht="63.75">
      <c r="A829" s="187">
        <v>828</v>
      </c>
      <c r="B829" s="156">
        <v>45717</v>
      </c>
      <c r="C829" s="157" t="s">
        <v>1535</v>
      </c>
      <c r="D829" s="157" t="s">
        <v>7262</v>
      </c>
      <c r="E829" s="157" t="s">
        <v>7351</v>
      </c>
      <c r="F829" s="156">
        <v>45730</v>
      </c>
      <c r="G829" s="156">
        <v>45839</v>
      </c>
      <c r="H829" s="158">
        <v>85000</v>
      </c>
      <c r="I829" s="158">
        <v>190000</v>
      </c>
      <c r="J829" s="157" t="s">
        <v>5935</v>
      </c>
      <c r="K829" s="157" t="s">
        <v>5909</v>
      </c>
      <c r="L829" s="152"/>
    </row>
    <row r="830" spans="1:12" ht="63.75">
      <c r="A830" s="187">
        <v>829</v>
      </c>
      <c r="B830" s="153">
        <v>45719</v>
      </c>
      <c r="C830" s="154" t="s">
        <v>2386</v>
      </c>
      <c r="D830" s="154" t="s">
        <v>1027</v>
      </c>
      <c r="E830" s="154" t="s">
        <v>706</v>
      </c>
      <c r="F830" s="153">
        <v>45733</v>
      </c>
      <c r="G830" s="153">
        <v>45580</v>
      </c>
      <c r="H830" s="155">
        <v>41184</v>
      </c>
      <c r="I830" s="155">
        <v>60000</v>
      </c>
      <c r="J830" s="154" t="s">
        <v>5900</v>
      </c>
      <c r="K830" s="154" t="s">
        <v>5909</v>
      </c>
      <c r="L830" s="152"/>
    </row>
    <row r="831" spans="1:12" ht="21.75">
      <c r="A831" s="187">
        <v>830</v>
      </c>
      <c r="B831" s="156">
        <v>45719</v>
      </c>
      <c r="C831" s="157" t="s">
        <v>1890</v>
      </c>
      <c r="D831" s="157" t="s">
        <v>375</v>
      </c>
      <c r="E831" s="157" t="s">
        <v>8006</v>
      </c>
      <c r="F831" s="156">
        <v>45733</v>
      </c>
      <c r="G831" s="156">
        <v>45733</v>
      </c>
      <c r="H831" s="158">
        <v>30000</v>
      </c>
      <c r="I831" s="158">
        <v>40000</v>
      </c>
      <c r="J831" s="157" t="s">
        <v>5902</v>
      </c>
      <c r="K831" s="157" t="s">
        <v>5909</v>
      </c>
      <c r="L831" s="152"/>
    </row>
    <row r="832" spans="1:12" ht="42.75">
      <c r="A832" s="187">
        <v>831</v>
      </c>
      <c r="B832" s="153">
        <v>45722</v>
      </c>
      <c r="C832" s="154" t="s">
        <v>2703</v>
      </c>
      <c r="D832" s="154" t="s">
        <v>2954</v>
      </c>
      <c r="E832" s="154" t="s">
        <v>435</v>
      </c>
      <c r="F832" s="153">
        <v>45736</v>
      </c>
      <c r="G832" s="153">
        <v>45839</v>
      </c>
      <c r="H832" s="155">
        <v>144480</v>
      </c>
      <c r="I832" s="155">
        <v>144480</v>
      </c>
      <c r="J832" s="154" t="s">
        <v>5935</v>
      </c>
      <c r="K832" s="154" t="s">
        <v>5909</v>
      </c>
      <c r="L832" s="152"/>
    </row>
    <row r="833" spans="1:12" ht="63.75">
      <c r="A833" s="187">
        <v>832</v>
      </c>
      <c r="B833" s="156">
        <v>45722</v>
      </c>
      <c r="C833" s="157" t="s">
        <v>2703</v>
      </c>
      <c r="D833" s="157" t="s">
        <v>3214</v>
      </c>
      <c r="E833" s="157" t="s">
        <v>5960</v>
      </c>
      <c r="F833" s="156">
        <v>45736</v>
      </c>
      <c r="G833" s="156">
        <v>45839</v>
      </c>
      <c r="H833" s="158">
        <v>260499.68</v>
      </c>
      <c r="I833" s="158">
        <v>260499.68</v>
      </c>
      <c r="J833" s="157" t="s">
        <v>5935</v>
      </c>
      <c r="K833" s="157" t="s">
        <v>5909</v>
      </c>
      <c r="L833" s="152"/>
    </row>
    <row r="834" spans="1:12" ht="63.75">
      <c r="A834" s="187">
        <v>833</v>
      </c>
      <c r="B834" s="153">
        <v>45722</v>
      </c>
      <c r="C834" s="154" t="s">
        <v>2703</v>
      </c>
      <c r="D834" s="154" t="s">
        <v>3214</v>
      </c>
      <c r="E834" s="154" t="s">
        <v>8007</v>
      </c>
      <c r="F834" s="153">
        <v>45736</v>
      </c>
      <c r="G834" s="153">
        <v>45839</v>
      </c>
      <c r="H834" s="155">
        <v>33972.959999999999</v>
      </c>
      <c r="I834" s="155">
        <v>33972.959999999999</v>
      </c>
      <c r="J834" s="154" t="s">
        <v>5935</v>
      </c>
      <c r="K834" s="154" t="s">
        <v>5909</v>
      </c>
      <c r="L834" s="152"/>
    </row>
    <row r="835" spans="1:12" ht="42.75">
      <c r="A835" s="187">
        <v>834</v>
      </c>
      <c r="B835" s="156">
        <v>45722</v>
      </c>
      <c r="C835" s="157" t="s">
        <v>12</v>
      </c>
      <c r="D835" s="157" t="s">
        <v>8008</v>
      </c>
      <c r="E835" s="157" t="s">
        <v>1091</v>
      </c>
      <c r="F835" s="156">
        <v>45736</v>
      </c>
      <c r="G835" s="156">
        <v>45736</v>
      </c>
      <c r="H835" s="158">
        <v>70000</v>
      </c>
      <c r="I835" s="158">
        <v>80000</v>
      </c>
      <c r="J835" s="157" t="s">
        <v>5904</v>
      </c>
      <c r="K835" s="157" t="s">
        <v>5909</v>
      </c>
      <c r="L835" s="152"/>
    </row>
    <row r="836" spans="1:12" ht="63.75">
      <c r="A836" s="187">
        <v>835</v>
      </c>
      <c r="B836" s="153">
        <v>45722</v>
      </c>
      <c r="C836" s="154" t="s">
        <v>1890</v>
      </c>
      <c r="D836" s="154" t="s">
        <v>5972</v>
      </c>
      <c r="E836" s="154" t="s">
        <v>5973</v>
      </c>
      <c r="F836" s="153">
        <v>45736</v>
      </c>
      <c r="G836" s="153">
        <v>45737</v>
      </c>
      <c r="H836" s="155">
        <v>117727.25</v>
      </c>
      <c r="I836" s="155">
        <v>125000</v>
      </c>
      <c r="J836" s="154" t="s">
        <v>5902</v>
      </c>
      <c r="K836" s="154" t="s">
        <v>5909</v>
      </c>
      <c r="L836" s="152"/>
    </row>
    <row r="837" spans="1:12" ht="63.75">
      <c r="A837" s="187">
        <v>836</v>
      </c>
      <c r="B837" s="156">
        <v>45723</v>
      </c>
      <c r="C837" s="157" t="s">
        <v>243</v>
      </c>
      <c r="D837" s="157" t="s">
        <v>8009</v>
      </c>
      <c r="E837" s="157" t="s">
        <v>8010</v>
      </c>
      <c r="F837" s="156">
        <v>45737</v>
      </c>
      <c r="G837" s="156">
        <v>45517</v>
      </c>
      <c r="H837" s="158">
        <v>60000</v>
      </c>
      <c r="I837" s="158">
        <v>95000</v>
      </c>
      <c r="J837" s="157" t="s">
        <v>5900</v>
      </c>
      <c r="K837" s="157" t="s">
        <v>5909</v>
      </c>
      <c r="L837" s="152"/>
    </row>
    <row r="838" spans="1:12" ht="63.75">
      <c r="A838" s="187">
        <v>837</v>
      </c>
      <c r="B838" s="153">
        <v>45723</v>
      </c>
      <c r="C838" s="154" t="s">
        <v>243</v>
      </c>
      <c r="D838" s="154" t="s">
        <v>8011</v>
      </c>
      <c r="E838" s="154" t="s">
        <v>8012</v>
      </c>
      <c r="F838" s="153">
        <v>45737</v>
      </c>
      <c r="G838" s="153">
        <v>45474</v>
      </c>
      <c r="H838" s="155">
        <v>50000</v>
      </c>
      <c r="I838" s="155">
        <v>75000</v>
      </c>
      <c r="J838" s="154" t="s">
        <v>5900</v>
      </c>
      <c r="K838" s="154" t="s">
        <v>5909</v>
      </c>
      <c r="L838" s="152"/>
    </row>
    <row r="839" spans="1:12" ht="105.75">
      <c r="A839" s="187">
        <v>838</v>
      </c>
      <c r="B839" s="156">
        <v>45723</v>
      </c>
      <c r="C839" s="157" t="s">
        <v>3975</v>
      </c>
      <c r="D839" s="157" t="s">
        <v>3214</v>
      </c>
      <c r="E839" s="157" t="s">
        <v>8013</v>
      </c>
      <c r="F839" s="156">
        <v>45737</v>
      </c>
      <c r="G839" s="156">
        <v>45748</v>
      </c>
      <c r="H839" s="158">
        <v>50851</v>
      </c>
      <c r="I839" s="158">
        <v>100000</v>
      </c>
      <c r="J839" s="157" t="s">
        <v>5935</v>
      </c>
      <c r="K839" s="157" t="s">
        <v>5909</v>
      </c>
      <c r="L839" s="152"/>
    </row>
    <row r="840" spans="1:12" ht="63.75">
      <c r="A840" s="187">
        <v>839</v>
      </c>
      <c r="B840" s="153">
        <v>45723</v>
      </c>
      <c r="C840" s="154" t="s">
        <v>2703</v>
      </c>
      <c r="D840" s="154" t="s">
        <v>7977</v>
      </c>
      <c r="E840" s="154" t="s">
        <v>8014</v>
      </c>
      <c r="F840" s="153">
        <v>45737</v>
      </c>
      <c r="G840" s="153">
        <v>45737</v>
      </c>
      <c r="H840" s="155">
        <v>39000</v>
      </c>
      <c r="I840" s="155">
        <v>39000</v>
      </c>
      <c r="J840" s="154" t="s">
        <v>5902</v>
      </c>
      <c r="K840" s="154" t="s">
        <v>5909</v>
      </c>
      <c r="L840" s="152"/>
    </row>
    <row r="841" spans="1:12" ht="63.75">
      <c r="A841" s="187">
        <v>840</v>
      </c>
      <c r="B841" s="156">
        <v>45723</v>
      </c>
      <c r="C841" s="157" t="s">
        <v>3975</v>
      </c>
      <c r="D841" s="157" t="s">
        <v>4687</v>
      </c>
      <c r="E841" s="157" t="s">
        <v>5943</v>
      </c>
      <c r="F841" s="156">
        <v>45737</v>
      </c>
      <c r="G841" s="156">
        <v>45839</v>
      </c>
      <c r="H841" s="158">
        <v>29640</v>
      </c>
      <c r="I841" s="158">
        <v>50000</v>
      </c>
      <c r="J841" s="157" t="s">
        <v>5910</v>
      </c>
      <c r="K841" s="157" t="s">
        <v>5909</v>
      </c>
      <c r="L841" s="152"/>
    </row>
    <row r="842" spans="1:12" ht="42.75">
      <c r="A842" s="187">
        <v>841</v>
      </c>
      <c r="B842" s="153">
        <v>45723</v>
      </c>
      <c r="C842" s="154" t="s">
        <v>243</v>
      </c>
      <c r="D842" s="154" t="s">
        <v>5255</v>
      </c>
      <c r="E842" s="154" t="s">
        <v>1294</v>
      </c>
      <c r="F842" s="153">
        <v>45737</v>
      </c>
      <c r="G842" s="153">
        <v>45531</v>
      </c>
      <c r="H842" s="155">
        <v>25000</v>
      </c>
      <c r="I842" s="155">
        <v>35000</v>
      </c>
      <c r="J842" s="154" t="s">
        <v>5902</v>
      </c>
      <c r="K842" s="154" t="s">
        <v>5909</v>
      </c>
      <c r="L842" s="152"/>
    </row>
    <row r="843" spans="1:12" ht="63.75">
      <c r="A843" s="187">
        <v>842</v>
      </c>
      <c r="B843" s="156">
        <v>45726</v>
      </c>
      <c r="C843" s="157" t="s">
        <v>3218</v>
      </c>
      <c r="D843" s="157" t="s">
        <v>2420</v>
      </c>
      <c r="E843" s="157" t="s">
        <v>5547</v>
      </c>
      <c r="F843" s="156">
        <v>45740</v>
      </c>
      <c r="G843" s="156">
        <v>45236</v>
      </c>
      <c r="H843" s="158">
        <v>25000</v>
      </c>
      <c r="I843" s="158">
        <v>29888</v>
      </c>
      <c r="J843" s="157" t="s">
        <v>4557</v>
      </c>
      <c r="K843" s="157" t="s">
        <v>5909</v>
      </c>
      <c r="L843" s="152"/>
    </row>
    <row r="844" spans="1:12" ht="63.75">
      <c r="A844" s="187">
        <v>843</v>
      </c>
      <c r="B844" s="153">
        <v>45726</v>
      </c>
      <c r="C844" s="154" t="s">
        <v>3218</v>
      </c>
      <c r="D844" s="154" t="s">
        <v>8015</v>
      </c>
      <c r="E844" s="154" t="s">
        <v>5547</v>
      </c>
      <c r="F844" s="153">
        <v>45740</v>
      </c>
      <c r="G844" s="153">
        <v>45166</v>
      </c>
      <c r="H844" s="155">
        <v>25000</v>
      </c>
      <c r="I844" s="155">
        <v>48000</v>
      </c>
      <c r="J844" s="154" t="s">
        <v>4557</v>
      </c>
      <c r="K844" s="154" t="s">
        <v>5909</v>
      </c>
      <c r="L844" s="152"/>
    </row>
    <row r="845" spans="1:12" ht="63.75">
      <c r="A845" s="187">
        <v>844</v>
      </c>
      <c r="B845" s="156">
        <v>45726</v>
      </c>
      <c r="C845" s="157" t="s">
        <v>3218</v>
      </c>
      <c r="D845" s="157" t="s">
        <v>3236</v>
      </c>
      <c r="E845" s="157" t="s">
        <v>513</v>
      </c>
      <c r="F845" s="156">
        <v>45740</v>
      </c>
      <c r="G845" s="156">
        <v>45166</v>
      </c>
      <c r="H845" s="158">
        <v>150000</v>
      </c>
      <c r="I845" s="158">
        <v>200000</v>
      </c>
      <c r="J845" s="157" t="s">
        <v>5910</v>
      </c>
      <c r="K845" s="157" t="s">
        <v>5909</v>
      </c>
      <c r="L845" s="152"/>
    </row>
    <row r="846" spans="1:12" ht="63.75">
      <c r="A846" s="187">
        <v>845</v>
      </c>
      <c r="B846" s="153">
        <v>45726</v>
      </c>
      <c r="C846" s="154" t="s">
        <v>3218</v>
      </c>
      <c r="D846" s="154" t="s">
        <v>8016</v>
      </c>
      <c r="E846" s="154" t="s">
        <v>5547</v>
      </c>
      <c r="F846" s="153">
        <v>45740</v>
      </c>
      <c r="G846" s="153">
        <v>45166</v>
      </c>
      <c r="H846" s="155">
        <v>25000</v>
      </c>
      <c r="I846" s="155">
        <v>30000</v>
      </c>
      <c r="J846" s="154" t="s">
        <v>4557</v>
      </c>
      <c r="K846" s="154" t="s">
        <v>5909</v>
      </c>
      <c r="L846" s="152"/>
    </row>
    <row r="847" spans="1:12" ht="63.75">
      <c r="A847" s="187">
        <v>846</v>
      </c>
      <c r="B847" s="156">
        <v>45726</v>
      </c>
      <c r="C847" s="157" t="s">
        <v>3218</v>
      </c>
      <c r="D847" s="157" t="s">
        <v>3230</v>
      </c>
      <c r="E847" s="157" t="s">
        <v>3231</v>
      </c>
      <c r="F847" s="156">
        <v>45740</v>
      </c>
      <c r="G847" s="156">
        <v>45139</v>
      </c>
      <c r="H847" s="158">
        <v>529632</v>
      </c>
      <c r="I847" s="158">
        <v>644710</v>
      </c>
      <c r="J847" s="157" t="s">
        <v>5910</v>
      </c>
      <c r="K847" s="157" t="s">
        <v>5909</v>
      </c>
      <c r="L847" s="152"/>
    </row>
    <row r="848" spans="1:12" ht="63.75">
      <c r="A848" s="187">
        <v>847</v>
      </c>
      <c r="B848" s="153">
        <v>45726</v>
      </c>
      <c r="C848" s="154" t="s">
        <v>3218</v>
      </c>
      <c r="D848" s="154" t="s">
        <v>76</v>
      </c>
      <c r="E848" s="154" t="s">
        <v>592</v>
      </c>
      <c r="F848" s="153">
        <v>45740</v>
      </c>
      <c r="G848" s="153">
        <v>45108</v>
      </c>
      <c r="H848" s="155">
        <v>91380</v>
      </c>
      <c r="I848" s="155">
        <v>91380</v>
      </c>
      <c r="J848" s="154" t="s">
        <v>5910</v>
      </c>
      <c r="K848" s="154" t="s">
        <v>5909</v>
      </c>
      <c r="L848" s="152"/>
    </row>
    <row r="849" spans="1:12" ht="63.75">
      <c r="A849" s="187">
        <v>848</v>
      </c>
      <c r="B849" s="156">
        <v>45726</v>
      </c>
      <c r="C849" s="157" t="s">
        <v>3218</v>
      </c>
      <c r="D849" s="157" t="s">
        <v>5999</v>
      </c>
      <c r="E849" s="157" t="s">
        <v>3229</v>
      </c>
      <c r="F849" s="156">
        <v>45740</v>
      </c>
      <c r="G849" s="156">
        <v>45129</v>
      </c>
      <c r="H849" s="158">
        <v>80070</v>
      </c>
      <c r="I849" s="158">
        <v>316931</v>
      </c>
      <c r="J849" s="157" t="s">
        <v>5910</v>
      </c>
      <c r="K849" s="157" t="s">
        <v>5909</v>
      </c>
      <c r="L849" s="152"/>
    </row>
    <row r="850" spans="1:12" ht="105.75">
      <c r="A850" s="187">
        <v>849</v>
      </c>
      <c r="B850" s="153">
        <v>45726</v>
      </c>
      <c r="C850" s="154" t="s">
        <v>3218</v>
      </c>
      <c r="D850" s="154" t="s">
        <v>543</v>
      </c>
      <c r="E850" s="154" t="s">
        <v>3235</v>
      </c>
      <c r="F850" s="153">
        <v>45740</v>
      </c>
      <c r="G850" s="153">
        <v>45170</v>
      </c>
      <c r="H850" s="155">
        <v>69336</v>
      </c>
      <c r="I850" s="155">
        <v>69336</v>
      </c>
      <c r="J850" s="154" t="s">
        <v>5921</v>
      </c>
      <c r="K850" s="154" t="s">
        <v>5909</v>
      </c>
      <c r="L850" s="152"/>
    </row>
    <row r="851" spans="1:12" ht="63.75">
      <c r="A851" s="187">
        <v>850</v>
      </c>
      <c r="B851" s="156">
        <v>45726</v>
      </c>
      <c r="C851" s="157" t="s">
        <v>3218</v>
      </c>
      <c r="D851" s="157" t="s">
        <v>952</v>
      </c>
      <c r="E851" s="157" t="s">
        <v>8017</v>
      </c>
      <c r="F851" s="156">
        <v>45740</v>
      </c>
      <c r="G851" s="156">
        <v>45170</v>
      </c>
      <c r="H851" s="158">
        <v>70000</v>
      </c>
      <c r="I851" s="158">
        <v>80000</v>
      </c>
      <c r="J851" s="157" t="s">
        <v>5921</v>
      </c>
      <c r="K851" s="157" t="s">
        <v>5909</v>
      </c>
      <c r="L851" s="152"/>
    </row>
    <row r="852" spans="1:12" ht="63.75">
      <c r="A852" s="187">
        <v>851</v>
      </c>
      <c r="B852" s="153">
        <v>45726</v>
      </c>
      <c r="C852" s="154" t="s">
        <v>3218</v>
      </c>
      <c r="D852" s="154" t="s">
        <v>1686</v>
      </c>
      <c r="E852" s="154" t="s">
        <v>3306</v>
      </c>
      <c r="F852" s="153">
        <v>45740</v>
      </c>
      <c r="G852" s="153">
        <v>45200</v>
      </c>
      <c r="H852" s="155">
        <v>25000</v>
      </c>
      <c r="I852" s="155">
        <v>42163</v>
      </c>
      <c r="J852" s="154" t="s">
        <v>5900</v>
      </c>
      <c r="K852" s="154" t="s">
        <v>5909</v>
      </c>
      <c r="L852" s="152"/>
    </row>
    <row r="853" spans="1:12" ht="127.5">
      <c r="A853" s="187">
        <v>852</v>
      </c>
      <c r="B853" s="156">
        <v>45726</v>
      </c>
      <c r="C853" s="157" t="s">
        <v>3218</v>
      </c>
      <c r="D853" s="157" t="s">
        <v>8018</v>
      </c>
      <c r="E853" s="157" t="s">
        <v>8019</v>
      </c>
      <c r="F853" s="156">
        <v>45740</v>
      </c>
      <c r="G853" s="156">
        <v>45170</v>
      </c>
      <c r="H853" s="158">
        <v>25000</v>
      </c>
      <c r="I853" s="158">
        <v>36000</v>
      </c>
      <c r="J853" s="157" t="s">
        <v>5906</v>
      </c>
      <c r="K853" s="157" t="s">
        <v>5909</v>
      </c>
      <c r="L853" s="152"/>
    </row>
    <row r="854" spans="1:12" ht="147.75">
      <c r="A854" s="187">
        <v>853</v>
      </c>
      <c r="B854" s="153">
        <v>45727</v>
      </c>
      <c r="C854" s="154" t="s">
        <v>3905</v>
      </c>
      <c r="D854" s="154" t="s">
        <v>1350</v>
      </c>
      <c r="E854" s="154" t="s">
        <v>8020</v>
      </c>
      <c r="F854" s="153">
        <v>45741</v>
      </c>
      <c r="G854" s="153">
        <v>45869</v>
      </c>
      <c r="H854" s="155">
        <v>210000</v>
      </c>
      <c r="I854" s="155">
        <v>220000</v>
      </c>
      <c r="J854" s="154" t="s">
        <v>5910</v>
      </c>
      <c r="K854" s="154" t="s">
        <v>5909</v>
      </c>
      <c r="L854" s="152"/>
    </row>
    <row r="855" spans="1:12" ht="105.75">
      <c r="A855" s="187">
        <v>854</v>
      </c>
      <c r="B855" s="156">
        <v>45727</v>
      </c>
      <c r="C855" s="157" t="s">
        <v>3905</v>
      </c>
      <c r="D855" s="157" t="s">
        <v>5052</v>
      </c>
      <c r="E855" s="157" t="s">
        <v>8021</v>
      </c>
      <c r="F855" s="156">
        <v>45741</v>
      </c>
      <c r="G855" s="156">
        <v>45859</v>
      </c>
      <c r="H855" s="158">
        <v>55000</v>
      </c>
      <c r="I855" s="158">
        <v>60000</v>
      </c>
      <c r="J855" s="157" t="s">
        <v>5910</v>
      </c>
      <c r="K855" s="157" t="s">
        <v>5909</v>
      </c>
      <c r="L855" s="152"/>
    </row>
    <row r="856" spans="1:12" ht="84.75">
      <c r="A856" s="187">
        <v>855</v>
      </c>
      <c r="B856" s="153">
        <v>45727</v>
      </c>
      <c r="C856" s="154" t="s">
        <v>12</v>
      </c>
      <c r="D856" s="154" t="s">
        <v>8022</v>
      </c>
      <c r="E856" s="154" t="s">
        <v>8023</v>
      </c>
      <c r="F856" s="153">
        <v>45742</v>
      </c>
      <c r="G856" s="153">
        <v>45741</v>
      </c>
      <c r="H856" s="155">
        <v>80000</v>
      </c>
      <c r="I856" s="155">
        <v>100000</v>
      </c>
      <c r="J856" s="154" t="s">
        <v>4557</v>
      </c>
      <c r="K856" s="154" t="s">
        <v>5909</v>
      </c>
      <c r="L856" s="152"/>
    </row>
    <row r="857" spans="1:12" ht="63.75">
      <c r="A857" s="187">
        <v>856</v>
      </c>
      <c r="B857" s="156">
        <v>45727</v>
      </c>
      <c r="C857" s="157" t="s">
        <v>12</v>
      </c>
      <c r="D857" s="157" t="s">
        <v>8024</v>
      </c>
      <c r="E857" s="157" t="s">
        <v>8025</v>
      </c>
      <c r="F857" s="156">
        <v>45742</v>
      </c>
      <c r="G857" s="156">
        <v>45741</v>
      </c>
      <c r="H857" s="158">
        <v>190000</v>
      </c>
      <c r="I857" s="158">
        <v>220000</v>
      </c>
      <c r="J857" s="157" t="s">
        <v>4557</v>
      </c>
      <c r="K857" s="157" t="s">
        <v>5909</v>
      </c>
      <c r="L857" s="152"/>
    </row>
    <row r="858" spans="1:12" ht="42.75">
      <c r="A858" s="187">
        <v>857</v>
      </c>
      <c r="B858" s="153">
        <v>45727</v>
      </c>
      <c r="C858" s="154" t="s">
        <v>4038</v>
      </c>
      <c r="D858" s="154" t="s">
        <v>65</v>
      </c>
      <c r="E858" s="154" t="s">
        <v>8026</v>
      </c>
      <c r="F858" s="153">
        <v>45741</v>
      </c>
      <c r="G858" s="153">
        <v>45726</v>
      </c>
      <c r="H858" s="155">
        <v>35826</v>
      </c>
      <c r="I858" s="155">
        <v>35826</v>
      </c>
      <c r="J858" s="154" t="s">
        <v>5904</v>
      </c>
      <c r="K858" s="154" t="s">
        <v>5909</v>
      </c>
      <c r="L858" s="152"/>
    </row>
    <row r="859" spans="1:12" ht="63.75">
      <c r="A859" s="187">
        <v>858</v>
      </c>
      <c r="B859" s="156">
        <v>45728</v>
      </c>
      <c r="C859" s="157" t="s">
        <v>2703</v>
      </c>
      <c r="D859" s="157" t="s">
        <v>2772</v>
      </c>
      <c r="E859" s="157" t="s">
        <v>7090</v>
      </c>
      <c r="F859" s="156">
        <v>45742</v>
      </c>
      <c r="G859" s="156">
        <v>45839</v>
      </c>
      <c r="H859" s="158">
        <v>69052.41</v>
      </c>
      <c r="I859" s="158">
        <v>69052.41</v>
      </c>
      <c r="J859" s="157" t="s">
        <v>5910</v>
      </c>
      <c r="K859" s="157" t="s">
        <v>5909</v>
      </c>
      <c r="L859" s="152"/>
    </row>
    <row r="860" spans="1:12" ht="63.75">
      <c r="A860" s="187">
        <v>859</v>
      </c>
      <c r="B860" s="153">
        <v>45728</v>
      </c>
      <c r="C860" s="154" t="s">
        <v>2703</v>
      </c>
      <c r="D860" s="154" t="s">
        <v>7044</v>
      </c>
      <c r="E860" s="154" t="s">
        <v>8027</v>
      </c>
      <c r="F860" s="153">
        <v>45742</v>
      </c>
      <c r="G860" s="153">
        <v>45742</v>
      </c>
      <c r="H860" s="155">
        <v>81000</v>
      </c>
      <c r="I860" s="155">
        <v>81000</v>
      </c>
      <c r="J860" s="154" t="s">
        <v>5902</v>
      </c>
      <c r="K860" s="154" t="s">
        <v>5909</v>
      </c>
      <c r="L860" s="152"/>
    </row>
    <row r="861" spans="1:12" ht="42.75">
      <c r="A861" s="187">
        <v>860</v>
      </c>
      <c r="B861" s="156">
        <v>45729</v>
      </c>
      <c r="C861" s="157" t="s">
        <v>2703</v>
      </c>
      <c r="D861" s="157" t="s">
        <v>3209</v>
      </c>
      <c r="E861" s="157" t="s">
        <v>2853</v>
      </c>
      <c r="F861" s="156">
        <v>45743</v>
      </c>
      <c r="G861" s="156">
        <v>45743</v>
      </c>
      <c r="H861" s="158">
        <v>497280</v>
      </c>
      <c r="I861" s="158">
        <v>497280</v>
      </c>
      <c r="J861" s="157" t="s">
        <v>4557</v>
      </c>
      <c r="K861" s="157" t="s">
        <v>5909</v>
      </c>
      <c r="L861" s="152"/>
    </row>
    <row r="862" spans="1:12" ht="42.75">
      <c r="A862" s="187">
        <v>861</v>
      </c>
      <c r="B862" s="153">
        <v>45729</v>
      </c>
      <c r="C862" s="154" t="s">
        <v>1276</v>
      </c>
      <c r="D862" s="154" t="s">
        <v>6333</v>
      </c>
      <c r="E862" s="154" t="s">
        <v>93</v>
      </c>
      <c r="F862" s="153">
        <v>45743</v>
      </c>
      <c r="G862" s="153">
        <v>45870</v>
      </c>
      <c r="H862" s="155">
        <v>1500000</v>
      </c>
      <c r="I862" s="155">
        <v>1700000</v>
      </c>
      <c r="J862" s="154" t="s">
        <v>5935</v>
      </c>
      <c r="K862" s="154" t="s">
        <v>5909</v>
      </c>
      <c r="L862" s="152"/>
    </row>
    <row r="863" spans="1:12" ht="63.75">
      <c r="A863" s="187">
        <v>862</v>
      </c>
      <c r="B863" s="156">
        <v>45729</v>
      </c>
      <c r="C863" s="157" t="s">
        <v>12</v>
      </c>
      <c r="D863" s="157" t="s">
        <v>8028</v>
      </c>
      <c r="E863" s="157" t="s">
        <v>8029</v>
      </c>
      <c r="F863" s="156">
        <v>45743</v>
      </c>
      <c r="G863" s="156">
        <v>45719</v>
      </c>
      <c r="H863" s="158">
        <v>42500</v>
      </c>
      <c r="I863" s="158">
        <v>55000</v>
      </c>
      <c r="J863" s="157" t="s">
        <v>4557</v>
      </c>
      <c r="K863" s="157" t="s">
        <v>5909</v>
      </c>
      <c r="L863" s="152"/>
    </row>
    <row r="864" spans="1:12" ht="42.75">
      <c r="A864" s="187">
        <v>863</v>
      </c>
      <c r="B864" s="153">
        <v>45729</v>
      </c>
      <c r="C864" s="154" t="s">
        <v>12</v>
      </c>
      <c r="D864" s="154" t="s">
        <v>7031</v>
      </c>
      <c r="E864" s="154" t="s">
        <v>7032</v>
      </c>
      <c r="F864" s="153">
        <v>45743</v>
      </c>
      <c r="G864" s="153">
        <v>45743</v>
      </c>
      <c r="H864" s="155">
        <v>80000</v>
      </c>
      <c r="I864" s="155">
        <v>100000</v>
      </c>
      <c r="J864" s="154" t="s">
        <v>5910</v>
      </c>
      <c r="K864" s="154" t="s">
        <v>5909</v>
      </c>
      <c r="L864" s="152"/>
    </row>
    <row r="865" spans="1:12" ht="42.75">
      <c r="A865" s="187">
        <v>864</v>
      </c>
      <c r="B865" s="156">
        <v>45729</v>
      </c>
      <c r="C865" s="157" t="s">
        <v>2703</v>
      </c>
      <c r="D865" s="157" t="s">
        <v>3214</v>
      </c>
      <c r="E865" s="157" t="s">
        <v>8030</v>
      </c>
      <c r="F865" s="156">
        <v>45744</v>
      </c>
      <c r="G865" s="156">
        <v>45839</v>
      </c>
      <c r="H865" s="158">
        <v>131500</v>
      </c>
      <c r="I865" s="158">
        <v>131500</v>
      </c>
      <c r="J865" s="157" t="s">
        <v>5935</v>
      </c>
      <c r="K865" s="157" t="s">
        <v>5909</v>
      </c>
      <c r="L865" s="152"/>
    </row>
    <row r="866" spans="1:12" ht="63.75">
      <c r="A866" s="187">
        <v>865</v>
      </c>
      <c r="B866" s="153">
        <v>45729</v>
      </c>
      <c r="C866" s="154" t="s">
        <v>2703</v>
      </c>
      <c r="D866" s="154" t="s">
        <v>7044</v>
      </c>
      <c r="E866" s="154" t="s">
        <v>8031</v>
      </c>
      <c r="F866" s="153">
        <v>45743</v>
      </c>
      <c r="G866" s="153">
        <v>45744</v>
      </c>
      <c r="H866" s="155">
        <v>60000</v>
      </c>
      <c r="I866" s="155">
        <v>60000</v>
      </c>
      <c r="J866" s="154" t="s">
        <v>5902</v>
      </c>
      <c r="K866" s="154" t="s">
        <v>5909</v>
      </c>
      <c r="L866" s="152"/>
    </row>
    <row r="867" spans="1:12" ht="42.75">
      <c r="A867" s="187">
        <v>866</v>
      </c>
      <c r="B867" s="156">
        <v>45733</v>
      </c>
      <c r="C867" s="157" t="s">
        <v>4268</v>
      </c>
      <c r="D867" s="157" t="s">
        <v>4948</v>
      </c>
      <c r="E867" s="157" t="s">
        <v>8032</v>
      </c>
      <c r="F867" s="156">
        <v>45747</v>
      </c>
      <c r="G867" s="156">
        <v>45839</v>
      </c>
      <c r="H867" s="158">
        <v>315000</v>
      </c>
      <c r="I867" s="158">
        <v>350000</v>
      </c>
      <c r="J867" s="157" t="s">
        <v>5910</v>
      </c>
      <c r="K867" s="157" t="s">
        <v>5909</v>
      </c>
      <c r="L867" s="152"/>
    </row>
    <row r="868" spans="1:12" ht="42.75">
      <c r="A868" s="187">
        <v>867</v>
      </c>
      <c r="B868" s="153">
        <v>45734</v>
      </c>
      <c r="C868" s="154" t="s">
        <v>2703</v>
      </c>
      <c r="D868" s="154" t="s">
        <v>3192</v>
      </c>
      <c r="E868" s="154" t="s">
        <v>8033</v>
      </c>
      <c r="F868" s="153">
        <v>45748</v>
      </c>
      <c r="G868" s="153">
        <v>45839</v>
      </c>
      <c r="H868" s="155">
        <v>43888</v>
      </c>
      <c r="I868" s="155">
        <v>43888</v>
      </c>
      <c r="J868" s="154" t="s">
        <v>5902</v>
      </c>
      <c r="K868" s="154" t="s">
        <v>5909</v>
      </c>
      <c r="L868" s="152"/>
    </row>
    <row r="869" spans="1:12" ht="105.75">
      <c r="A869" s="187">
        <v>868</v>
      </c>
      <c r="B869" s="156">
        <v>45735</v>
      </c>
      <c r="C869" s="157" t="s">
        <v>4306</v>
      </c>
      <c r="D869" s="157" t="s">
        <v>3214</v>
      </c>
      <c r="E869" s="157" t="s">
        <v>8034</v>
      </c>
      <c r="F869" s="156">
        <v>45749</v>
      </c>
      <c r="G869" s="156">
        <v>45732</v>
      </c>
      <c r="H869" s="158">
        <v>71303.789999999994</v>
      </c>
      <c r="I869" s="158">
        <v>71303.789999999994</v>
      </c>
      <c r="J869" s="157" t="s">
        <v>5935</v>
      </c>
      <c r="K869" s="157" t="s">
        <v>5909</v>
      </c>
      <c r="L869" s="152"/>
    </row>
    <row r="870" spans="1:12" ht="84.75">
      <c r="A870" s="187">
        <v>869</v>
      </c>
      <c r="B870" s="153">
        <v>45735</v>
      </c>
      <c r="C870" s="154" t="s">
        <v>1665</v>
      </c>
      <c r="D870" s="154" t="s">
        <v>8035</v>
      </c>
      <c r="E870" s="154" t="s">
        <v>8036</v>
      </c>
      <c r="F870" s="153">
        <v>45749</v>
      </c>
      <c r="G870" s="153">
        <v>45749</v>
      </c>
      <c r="H870" s="155">
        <v>145000</v>
      </c>
      <c r="I870" s="155">
        <v>150000</v>
      </c>
      <c r="J870" s="154" t="s">
        <v>4557</v>
      </c>
      <c r="K870" s="154" t="s">
        <v>5909</v>
      </c>
      <c r="L870" s="152"/>
    </row>
    <row r="871" spans="1:12" ht="42.75">
      <c r="A871" s="187">
        <v>870</v>
      </c>
      <c r="B871" s="156">
        <v>45735</v>
      </c>
      <c r="C871" s="157" t="s">
        <v>1276</v>
      </c>
      <c r="D871" s="157" t="s">
        <v>3209</v>
      </c>
      <c r="E871" s="157" t="s">
        <v>7058</v>
      </c>
      <c r="F871" s="156">
        <v>45749</v>
      </c>
      <c r="G871" s="156">
        <v>45750</v>
      </c>
      <c r="H871" s="158">
        <v>60000</v>
      </c>
      <c r="I871" s="158">
        <v>70000</v>
      </c>
      <c r="J871" s="157" t="s">
        <v>5910</v>
      </c>
      <c r="K871" s="157" t="s">
        <v>5909</v>
      </c>
      <c r="L871" s="152"/>
    </row>
    <row r="872" spans="1:12" ht="42.75">
      <c r="A872" s="187">
        <v>871</v>
      </c>
      <c r="B872" s="153">
        <v>45735</v>
      </c>
      <c r="C872" s="154" t="s">
        <v>3242</v>
      </c>
      <c r="D872" s="154" t="s">
        <v>45</v>
      </c>
      <c r="E872" s="154" t="s">
        <v>6485</v>
      </c>
      <c r="F872" s="153">
        <v>45749</v>
      </c>
      <c r="G872" s="153">
        <v>45691</v>
      </c>
      <c r="H872" s="155">
        <v>25000</v>
      </c>
      <c r="I872" s="155">
        <v>300000</v>
      </c>
      <c r="J872" s="154" t="s">
        <v>4557</v>
      </c>
      <c r="K872" s="154" t="s">
        <v>5909</v>
      </c>
      <c r="L872" s="152"/>
    </row>
    <row r="873" spans="1:12" ht="63.75">
      <c r="A873" s="187">
        <v>872</v>
      </c>
      <c r="B873" s="156">
        <v>45736</v>
      </c>
      <c r="C873" s="157" t="s">
        <v>4154</v>
      </c>
      <c r="D873" s="157" t="s">
        <v>1194</v>
      </c>
      <c r="E873" s="157" t="s">
        <v>120</v>
      </c>
      <c r="F873" s="156">
        <v>45750</v>
      </c>
      <c r="G873" s="156">
        <v>45711</v>
      </c>
      <c r="H873" s="158">
        <v>25000</v>
      </c>
      <c r="I873" s="158">
        <v>55000</v>
      </c>
      <c r="J873" s="157" t="s">
        <v>5900</v>
      </c>
      <c r="K873" s="157" t="s">
        <v>5909</v>
      </c>
      <c r="L873" s="152"/>
    </row>
    <row r="874" spans="1:12" ht="63.75">
      <c r="A874" s="187">
        <v>873</v>
      </c>
      <c r="B874" s="153">
        <v>45736</v>
      </c>
      <c r="C874" s="154" t="s">
        <v>2542</v>
      </c>
      <c r="D874" s="154" t="s">
        <v>8037</v>
      </c>
      <c r="E874" s="154" t="s">
        <v>8038</v>
      </c>
      <c r="F874" s="153">
        <v>45750</v>
      </c>
      <c r="G874" s="153">
        <v>45474</v>
      </c>
      <c r="H874" s="155">
        <v>25000</v>
      </c>
      <c r="I874" s="155">
        <v>65000</v>
      </c>
      <c r="J874" s="154" t="s">
        <v>5900</v>
      </c>
      <c r="K874" s="154" t="s">
        <v>5909</v>
      </c>
      <c r="L874" s="152"/>
    </row>
    <row r="875" spans="1:12" ht="63.75">
      <c r="A875" s="187">
        <v>874</v>
      </c>
      <c r="B875" s="156">
        <v>45736</v>
      </c>
      <c r="C875" s="157" t="s">
        <v>2542</v>
      </c>
      <c r="D875" s="157" t="s">
        <v>6373</v>
      </c>
      <c r="E875" s="157" t="s">
        <v>8039</v>
      </c>
      <c r="F875" s="156">
        <v>45750</v>
      </c>
      <c r="G875" s="156">
        <v>45474</v>
      </c>
      <c r="H875" s="158">
        <v>25000</v>
      </c>
      <c r="I875" s="158">
        <v>90000</v>
      </c>
      <c r="J875" s="157" t="s">
        <v>5900</v>
      </c>
      <c r="K875" s="157" t="s">
        <v>5909</v>
      </c>
      <c r="L875" s="152"/>
    </row>
    <row r="876" spans="1:12" ht="63.75">
      <c r="A876" s="187">
        <v>875</v>
      </c>
      <c r="B876" s="153">
        <v>45736</v>
      </c>
      <c r="C876" s="154" t="s">
        <v>2542</v>
      </c>
      <c r="D876" s="154" t="s">
        <v>6038</v>
      </c>
      <c r="E876" s="154" t="s">
        <v>1679</v>
      </c>
      <c r="F876" s="153">
        <v>45751</v>
      </c>
      <c r="G876" s="153">
        <v>45474</v>
      </c>
      <c r="H876" s="155">
        <v>25000</v>
      </c>
      <c r="I876" s="155">
        <v>75000</v>
      </c>
      <c r="J876" s="154" t="s">
        <v>5900</v>
      </c>
      <c r="K876" s="154" t="s">
        <v>5909</v>
      </c>
      <c r="L876" s="152"/>
    </row>
    <row r="877" spans="1:12" ht="42.75">
      <c r="A877" s="187">
        <v>876</v>
      </c>
      <c r="B877" s="156">
        <v>45736</v>
      </c>
      <c r="C877" s="157" t="s">
        <v>2542</v>
      </c>
      <c r="D877" s="157" t="s">
        <v>5119</v>
      </c>
      <c r="E877" s="157" t="s">
        <v>1263</v>
      </c>
      <c r="F877" s="156">
        <v>45751</v>
      </c>
      <c r="G877" s="156">
        <v>45474</v>
      </c>
      <c r="H877" s="158">
        <v>50000</v>
      </c>
      <c r="I877" s="158">
        <v>180000</v>
      </c>
      <c r="J877" s="157" t="s">
        <v>5902</v>
      </c>
      <c r="K877" s="157" t="s">
        <v>5909</v>
      </c>
      <c r="L877" s="152"/>
    </row>
    <row r="878" spans="1:12" ht="42.75">
      <c r="A878" s="187">
        <v>877</v>
      </c>
      <c r="B878" s="153">
        <v>45736</v>
      </c>
      <c r="C878" s="154" t="s">
        <v>2542</v>
      </c>
      <c r="D878" s="154" t="s">
        <v>35</v>
      </c>
      <c r="E878" s="154" t="s">
        <v>1261</v>
      </c>
      <c r="F878" s="153">
        <v>45751</v>
      </c>
      <c r="G878" s="153">
        <v>45474</v>
      </c>
      <c r="H878" s="155">
        <v>50000</v>
      </c>
      <c r="I878" s="155">
        <v>725000</v>
      </c>
      <c r="J878" s="154" t="s">
        <v>5902</v>
      </c>
      <c r="K878" s="154" t="s">
        <v>5909</v>
      </c>
      <c r="L878" s="152"/>
    </row>
    <row r="879" spans="1:12" ht="42.75">
      <c r="A879" s="187">
        <v>878</v>
      </c>
      <c r="B879" s="156">
        <v>45736</v>
      </c>
      <c r="C879" s="157" t="s">
        <v>2542</v>
      </c>
      <c r="D879" s="157" t="s">
        <v>2402</v>
      </c>
      <c r="E879" s="157" t="s">
        <v>8040</v>
      </c>
      <c r="F879" s="156">
        <v>45751</v>
      </c>
      <c r="G879" s="156">
        <v>45474</v>
      </c>
      <c r="H879" s="158">
        <v>25000</v>
      </c>
      <c r="I879" s="158">
        <v>50000</v>
      </c>
      <c r="J879" s="157" t="s">
        <v>5902</v>
      </c>
      <c r="K879" s="157" t="s">
        <v>5909</v>
      </c>
      <c r="L879" s="152"/>
    </row>
    <row r="880" spans="1:12" ht="42.75">
      <c r="A880" s="187">
        <v>879</v>
      </c>
      <c r="B880" s="153">
        <v>45736</v>
      </c>
      <c r="C880" s="154" t="s">
        <v>2542</v>
      </c>
      <c r="D880" s="154" t="s">
        <v>55</v>
      </c>
      <c r="E880" s="154" t="s">
        <v>867</v>
      </c>
      <c r="F880" s="153">
        <v>45751</v>
      </c>
      <c r="G880" s="153">
        <v>45474</v>
      </c>
      <c r="H880" s="155">
        <v>25000</v>
      </c>
      <c r="I880" s="155">
        <v>75000</v>
      </c>
      <c r="J880" s="154" t="s">
        <v>5902</v>
      </c>
      <c r="K880" s="154" t="s">
        <v>5909</v>
      </c>
      <c r="L880" s="152"/>
    </row>
    <row r="881" spans="1:12" ht="32.25">
      <c r="A881" s="187">
        <v>880</v>
      </c>
      <c r="B881" s="156">
        <v>45736</v>
      </c>
      <c r="C881" s="157" t="s">
        <v>1890</v>
      </c>
      <c r="D881" s="157" t="s">
        <v>8041</v>
      </c>
      <c r="E881" s="159" t="s">
        <v>8042</v>
      </c>
      <c r="F881" s="156">
        <v>45750</v>
      </c>
      <c r="G881" s="156">
        <v>45751</v>
      </c>
      <c r="H881" s="158">
        <v>120000</v>
      </c>
      <c r="I881" s="158">
        <v>120000</v>
      </c>
      <c r="J881" s="157" t="s">
        <v>5904</v>
      </c>
      <c r="K881" s="157" t="s">
        <v>5909</v>
      </c>
      <c r="L881" s="152"/>
    </row>
    <row r="882" spans="1:12" ht="63.75">
      <c r="A882" s="187">
        <v>881</v>
      </c>
      <c r="B882" s="153">
        <v>45737</v>
      </c>
      <c r="C882" s="154" t="s">
        <v>2703</v>
      </c>
      <c r="D882" s="154" t="s">
        <v>1376</v>
      </c>
      <c r="E882" s="154" t="s">
        <v>8043</v>
      </c>
      <c r="F882" s="153">
        <v>45751</v>
      </c>
      <c r="G882" s="153">
        <v>45737</v>
      </c>
      <c r="H882" s="155">
        <v>27464.36</v>
      </c>
      <c r="I882" s="155">
        <v>27464.36</v>
      </c>
      <c r="J882" s="154" t="s">
        <v>5900</v>
      </c>
      <c r="K882" s="154" t="s">
        <v>5909</v>
      </c>
      <c r="L882" s="152"/>
    </row>
    <row r="883" spans="1:12" ht="84.75">
      <c r="A883" s="187">
        <v>882</v>
      </c>
      <c r="B883" s="156">
        <v>45740</v>
      </c>
      <c r="C883" s="157" t="s">
        <v>4268</v>
      </c>
      <c r="D883" s="157" t="s">
        <v>7103</v>
      </c>
      <c r="E883" s="157" t="s">
        <v>7104</v>
      </c>
      <c r="F883" s="156">
        <v>45754</v>
      </c>
      <c r="G883" s="156">
        <v>45379</v>
      </c>
      <c r="H883" s="158">
        <v>50000</v>
      </c>
      <c r="I883" s="158">
        <v>263000</v>
      </c>
      <c r="J883" s="157" t="s">
        <v>5904</v>
      </c>
      <c r="K883" s="157" t="s">
        <v>5909</v>
      </c>
      <c r="L883" s="152"/>
    </row>
    <row r="884" spans="1:12" ht="84.75">
      <c r="A884" s="187">
        <v>883</v>
      </c>
      <c r="B884" s="153">
        <v>45740</v>
      </c>
      <c r="C884" s="154" t="s">
        <v>1665</v>
      </c>
      <c r="D884" s="154" t="s">
        <v>8044</v>
      </c>
      <c r="E884" s="154" t="s">
        <v>8045</v>
      </c>
      <c r="F884" s="153">
        <v>45754</v>
      </c>
      <c r="G884" s="153">
        <v>45721</v>
      </c>
      <c r="H884" s="155">
        <v>30000</v>
      </c>
      <c r="I884" s="155">
        <v>35000</v>
      </c>
      <c r="J884" s="154" t="s">
        <v>5900</v>
      </c>
      <c r="K884" s="154" t="s">
        <v>5909</v>
      </c>
      <c r="L884" s="152"/>
    </row>
    <row r="885" spans="1:12" ht="84.75">
      <c r="A885" s="187">
        <v>884</v>
      </c>
      <c r="B885" s="156">
        <v>45740</v>
      </c>
      <c r="C885" s="157" t="s">
        <v>1665</v>
      </c>
      <c r="D885" s="157" t="s">
        <v>8046</v>
      </c>
      <c r="E885" s="157" t="s">
        <v>8047</v>
      </c>
      <c r="F885" s="156">
        <v>45754</v>
      </c>
      <c r="G885" s="156">
        <v>45729</v>
      </c>
      <c r="H885" s="158">
        <v>35000</v>
      </c>
      <c r="I885" s="158">
        <v>45000</v>
      </c>
      <c r="J885" s="157" t="s">
        <v>4557</v>
      </c>
      <c r="K885" s="157" t="s">
        <v>5909</v>
      </c>
      <c r="L885" s="152"/>
    </row>
    <row r="886" spans="1:12" ht="63.75">
      <c r="A886" s="187">
        <v>885</v>
      </c>
      <c r="B886" s="153">
        <v>45740</v>
      </c>
      <c r="C886" s="154" t="s">
        <v>2703</v>
      </c>
      <c r="D886" s="154" t="s">
        <v>1942</v>
      </c>
      <c r="E886" s="154" t="s">
        <v>8048</v>
      </c>
      <c r="F886" s="153">
        <v>45754</v>
      </c>
      <c r="G886" s="153">
        <v>45740</v>
      </c>
      <c r="H886" s="155">
        <v>50809</v>
      </c>
      <c r="I886" s="155">
        <v>50809</v>
      </c>
      <c r="J886" s="154" t="s">
        <v>5900</v>
      </c>
      <c r="K886" s="154" t="s">
        <v>5909</v>
      </c>
      <c r="L886" s="152"/>
    </row>
    <row r="887" spans="1:12" ht="42.75">
      <c r="A887" s="187">
        <v>886</v>
      </c>
      <c r="B887" s="156">
        <v>45741</v>
      </c>
      <c r="C887" s="157" t="s">
        <v>2703</v>
      </c>
      <c r="D887" s="157" t="s">
        <v>2992</v>
      </c>
      <c r="E887" s="157" t="s">
        <v>8049</v>
      </c>
      <c r="F887" s="156">
        <v>45755</v>
      </c>
      <c r="G887" s="156">
        <v>45755</v>
      </c>
      <c r="H887" s="158">
        <v>350000</v>
      </c>
      <c r="I887" s="158">
        <v>350000</v>
      </c>
      <c r="J887" s="157" t="s">
        <v>4557</v>
      </c>
      <c r="K887" s="157" t="s">
        <v>5909</v>
      </c>
      <c r="L887" s="152"/>
    </row>
    <row r="888" spans="1:12" ht="42.75">
      <c r="A888" s="187">
        <v>887</v>
      </c>
      <c r="B888" s="153">
        <v>45741</v>
      </c>
      <c r="C888" s="154" t="s">
        <v>2703</v>
      </c>
      <c r="D888" s="154" t="s">
        <v>892</v>
      </c>
      <c r="E888" s="154" t="s">
        <v>8049</v>
      </c>
      <c r="F888" s="153">
        <v>45755</v>
      </c>
      <c r="G888" s="153">
        <v>45755</v>
      </c>
      <c r="H888" s="155">
        <v>50000</v>
      </c>
      <c r="I888" s="155">
        <v>50000</v>
      </c>
      <c r="J888" s="154" t="s">
        <v>4557</v>
      </c>
      <c r="K888" s="154" t="s">
        <v>5909</v>
      </c>
      <c r="L888" s="152"/>
    </row>
    <row r="889" spans="1:12" ht="42.75">
      <c r="A889" s="187">
        <v>888</v>
      </c>
      <c r="B889" s="156">
        <v>45741</v>
      </c>
      <c r="C889" s="157" t="s">
        <v>2703</v>
      </c>
      <c r="D889" s="157" t="s">
        <v>8050</v>
      </c>
      <c r="E889" s="157" t="s">
        <v>8049</v>
      </c>
      <c r="F889" s="156">
        <v>45755</v>
      </c>
      <c r="G889" s="156">
        <v>45755</v>
      </c>
      <c r="H889" s="158">
        <v>350000</v>
      </c>
      <c r="I889" s="158">
        <v>350000</v>
      </c>
      <c r="J889" s="157" t="s">
        <v>4557</v>
      </c>
      <c r="K889" s="157" t="s">
        <v>5909</v>
      </c>
      <c r="L889" s="152"/>
    </row>
    <row r="890" spans="1:12" ht="42.75">
      <c r="A890" s="187">
        <v>889</v>
      </c>
      <c r="B890" s="153">
        <v>45741</v>
      </c>
      <c r="C890" s="154" t="s">
        <v>1719</v>
      </c>
      <c r="D890" s="154" t="s">
        <v>5557</v>
      </c>
      <c r="E890" s="154" t="s">
        <v>8051</v>
      </c>
      <c r="F890" s="153">
        <v>45755</v>
      </c>
      <c r="G890" s="153">
        <v>45740</v>
      </c>
      <c r="H890" s="155">
        <v>80000</v>
      </c>
      <c r="I890" s="155">
        <v>180000</v>
      </c>
      <c r="J890" s="154" t="s">
        <v>5906</v>
      </c>
      <c r="K890" s="154" t="s">
        <v>5909</v>
      </c>
      <c r="L890" s="152"/>
    </row>
    <row r="891" spans="1:12" ht="105.75">
      <c r="A891" s="187">
        <v>890</v>
      </c>
      <c r="B891" s="156">
        <v>45741</v>
      </c>
      <c r="C891" s="157" t="s">
        <v>1665</v>
      </c>
      <c r="D891" s="157" t="s">
        <v>8052</v>
      </c>
      <c r="E891" s="157" t="s">
        <v>8053</v>
      </c>
      <c r="F891" s="156">
        <v>45755</v>
      </c>
      <c r="G891" s="156">
        <v>45754</v>
      </c>
      <c r="H891" s="158">
        <v>780000</v>
      </c>
      <c r="I891" s="158">
        <v>800000</v>
      </c>
      <c r="J891" s="157" t="s">
        <v>4557</v>
      </c>
      <c r="K891" s="157" t="s">
        <v>5909</v>
      </c>
      <c r="L891" s="152"/>
    </row>
    <row r="892" spans="1:12" ht="63.75">
      <c r="A892" s="187">
        <v>891</v>
      </c>
      <c r="B892" s="153">
        <v>45741</v>
      </c>
      <c r="C892" s="154" t="s">
        <v>1276</v>
      </c>
      <c r="D892" s="154" t="s">
        <v>7899</v>
      </c>
      <c r="E892" s="154" t="s">
        <v>4429</v>
      </c>
      <c r="F892" s="153">
        <v>45755</v>
      </c>
      <c r="G892" s="153">
        <v>45756</v>
      </c>
      <c r="H892" s="155">
        <v>35000</v>
      </c>
      <c r="I892" s="155">
        <v>92000</v>
      </c>
      <c r="J892" s="154" t="s">
        <v>5902</v>
      </c>
      <c r="K892" s="154" t="s">
        <v>5909</v>
      </c>
      <c r="L892" s="152"/>
    </row>
    <row r="893" spans="1:12" ht="42.75">
      <c r="A893" s="187">
        <v>892</v>
      </c>
      <c r="B893" s="156">
        <v>45741</v>
      </c>
      <c r="C893" s="157" t="s">
        <v>1719</v>
      </c>
      <c r="D893" s="157" t="s">
        <v>580</v>
      </c>
      <c r="E893" s="157" t="s">
        <v>8054</v>
      </c>
      <c r="F893" s="156">
        <v>45755</v>
      </c>
      <c r="G893" s="156">
        <v>45870</v>
      </c>
      <c r="H893" s="158">
        <v>500000</v>
      </c>
      <c r="I893" s="158">
        <v>1300000</v>
      </c>
      <c r="J893" s="157" t="s">
        <v>5910</v>
      </c>
      <c r="K893" s="157" t="s">
        <v>5909</v>
      </c>
      <c r="L893" s="152"/>
    </row>
    <row r="894" spans="1:12" ht="105.75">
      <c r="A894" s="187">
        <v>893</v>
      </c>
      <c r="B894" s="153">
        <v>45741</v>
      </c>
      <c r="C894" s="154" t="s">
        <v>2703</v>
      </c>
      <c r="D894" s="154" t="s">
        <v>2975</v>
      </c>
      <c r="E894" s="154" t="s">
        <v>8055</v>
      </c>
      <c r="F894" s="153">
        <v>45755</v>
      </c>
      <c r="G894" s="153">
        <v>45736</v>
      </c>
      <c r="H894" s="155">
        <v>300000</v>
      </c>
      <c r="I894" s="155">
        <v>300000</v>
      </c>
      <c r="J894" s="154" t="s">
        <v>4557</v>
      </c>
      <c r="K894" s="154" t="s">
        <v>5909</v>
      </c>
      <c r="L894" s="152"/>
    </row>
    <row r="895" spans="1:12" ht="84.75">
      <c r="A895" s="187">
        <v>894</v>
      </c>
      <c r="B895" s="156">
        <v>45742</v>
      </c>
      <c r="C895" s="157" t="s">
        <v>2601</v>
      </c>
      <c r="D895" s="157" t="s">
        <v>7084</v>
      </c>
      <c r="E895" s="157" t="s">
        <v>292</v>
      </c>
      <c r="F895" s="156">
        <v>45756</v>
      </c>
      <c r="G895" s="156">
        <v>45758</v>
      </c>
      <c r="H895" s="158">
        <v>29500</v>
      </c>
      <c r="I895" s="158">
        <v>65000</v>
      </c>
      <c r="J895" s="157" t="s">
        <v>4557</v>
      </c>
      <c r="K895" s="157" t="s">
        <v>5909</v>
      </c>
      <c r="L895" s="152"/>
    </row>
    <row r="896" spans="1:12" ht="63.75">
      <c r="A896" s="187">
        <v>895</v>
      </c>
      <c r="B896" s="153">
        <v>45742</v>
      </c>
      <c r="C896" s="154" t="s">
        <v>1276</v>
      </c>
      <c r="D896" s="154" t="s">
        <v>1348</v>
      </c>
      <c r="E896" s="154" t="s">
        <v>1349</v>
      </c>
      <c r="F896" s="153">
        <v>45756</v>
      </c>
      <c r="G896" s="153">
        <v>45839</v>
      </c>
      <c r="H896" s="155">
        <v>68856</v>
      </c>
      <c r="I896" s="155">
        <v>75000</v>
      </c>
      <c r="J896" s="154" t="s">
        <v>5910</v>
      </c>
      <c r="K896" s="154" t="s">
        <v>5909</v>
      </c>
      <c r="L896" s="152"/>
    </row>
    <row r="897" spans="1:12" ht="42.75">
      <c r="A897" s="187">
        <v>896</v>
      </c>
      <c r="B897" s="156">
        <v>45742</v>
      </c>
      <c r="C897" s="157" t="s">
        <v>1890</v>
      </c>
      <c r="D897" s="157" t="s">
        <v>1277</v>
      </c>
      <c r="E897" s="157" t="s">
        <v>7314</v>
      </c>
      <c r="F897" s="156">
        <v>45756</v>
      </c>
      <c r="G897" s="156">
        <v>45758</v>
      </c>
      <c r="H897" s="158">
        <v>75626</v>
      </c>
      <c r="I897" s="158">
        <v>100000</v>
      </c>
      <c r="J897" s="157" t="s">
        <v>5902</v>
      </c>
      <c r="K897" s="157" t="s">
        <v>5909</v>
      </c>
      <c r="L897" s="152"/>
    </row>
    <row r="898" spans="1:12" ht="63.75">
      <c r="A898" s="187">
        <v>897</v>
      </c>
      <c r="B898" s="153">
        <v>45743</v>
      </c>
      <c r="C898" s="154" t="s">
        <v>3730</v>
      </c>
      <c r="D898" s="154" t="s">
        <v>8056</v>
      </c>
      <c r="E898" s="154" t="s">
        <v>1034</v>
      </c>
      <c r="F898" s="153">
        <v>45757</v>
      </c>
      <c r="G898" s="153">
        <v>45108</v>
      </c>
      <c r="H898" s="155">
        <v>25000</v>
      </c>
      <c r="I898" s="155">
        <v>40000</v>
      </c>
      <c r="J898" s="154" t="s">
        <v>5955</v>
      </c>
      <c r="K898" s="154" t="s">
        <v>5909</v>
      </c>
      <c r="L898" s="152"/>
    </row>
    <row r="899" spans="1:12" ht="63.75">
      <c r="A899" s="187">
        <v>898</v>
      </c>
      <c r="B899" s="156">
        <v>45743</v>
      </c>
      <c r="C899" s="157" t="s">
        <v>3730</v>
      </c>
      <c r="D899" s="157" t="s">
        <v>8057</v>
      </c>
      <c r="E899" s="157" t="s">
        <v>8058</v>
      </c>
      <c r="F899" s="156">
        <v>45757</v>
      </c>
      <c r="G899" s="156">
        <v>45229</v>
      </c>
      <c r="H899" s="158">
        <v>70000</v>
      </c>
      <c r="I899" s="158">
        <v>95000</v>
      </c>
      <c r="J899" s="157" t="s">
        <v>5902</v>
      </c>
      <c r="K899" s="157" t="s">
        <v>5909</v>
      </c>
      <c r="L899" s="152"/>
    </row>
    <row r="900" spans="1:12" ht="63.75">
      <c r="A900" s="187">
        <v>899</v>
      </c>
      <c r="B900" s="153">
        <v>45743</v>
      </c>
      <c r="C900" s="154" t="s">
        <v>3730</v>
      </c>
      <c r="D900" s="154" t="s">
        <v>7877</v>
      </c>
      <c r="E900" s="154" t="s">
        <v>8059</v>
      </c>
      <c r="F900" s="153">
        <v>45757</v>
      </c>
      <c r="G900" s="153">
        <v>44569</v>
      </c>
      <c r="H900" s="155">
        <v>25000</v>
      </c>
      <c r="I900" s="155">
        <v>50000</v>
      </c>
      <c r="J900" s="154" t="s">
        <v>5902</v>
      </c>
      <c r="K900" s="154" t="s">
        <v>5909</v>
      </c>
      <c r="L900" s="152"/>
    </row>
    <row r="901" spans="1:12" ht="63.75">
      <c r="A901" s="187">
        <v>900</v>
      </c>
      <c r="B901" s="156">
        <v>45743</v>
      </c>
      <c r="C901" s="157" t="s">
        <v>3730</v>
      </c>
      <c r="D901" s="157" t="s">
        <v>366</v>
      </c>
      <c r="E901" s="157" t="s">
        <v>8060</v>
      </c>
      <c r="F901" s="156">
        <v>45757</v>
      </c>
      <c r="G901" s="156">
        <v>45338</v>
      </c>
      <c r="H901" s="158">
        <v>25000</v>
      </c>
      <c r="I901" s="158">
        <v>50000</v>
      </c>
      <c r="J901" s="157" t="s">
        <v>5902</v>
      </c>
      <c r="K901" s="157" t="s">
        <v>5909</v>
      </c>
      <c r="L901" s="152"/>
    </row>
    <row r="902" spans="1:12" ht="63.75">
      <c r="A902" s="187">
        <v>901</v>
      </c>
      <c r="B902" s="153">
        <v>45743</v>
      </c>
      <c r="C902" s="154" t="s">
        <v>3730</v>
      </c>
      <c r="D902" s="154" t="s">
        <v>5914</v>
      </c>
      <c r="E902" s="154" t="s">
        <v>6627</v>
      </c>
      <c r="F902" s="153">
        <v>45757</v>
      </c>
      <c r="G902" s="153">
        <v>45551</v>
      </c>
      <c r="H902" s="155">
        <v>25000</v>
      </c>
      <c r="I902" s="155">
        <v>75000</v>
      </c>
      <c r="J902" s="154" t="s">
        <v>5906</v>
      </c>
      <c r="K902" s="154" t="s">
        <v>5909</v>
      </c>
      <c r="L902" s="152"/>
    </row>
    <row r="903" spans="1:12" ht="42.75">
      <c r="A903" s="187">
        <v>902</v>
      </c>
      <c r="B903" s="156">
        <v>45743</v>
      </c>
      <c r="C903" s="157" t="s">
        <v>12</v>
      </c>
      <c r="D903" s="157" t="s">
        <v>8061</v>
      </c>
      <c r="E903" s="157" t="s">
        <v>8062</v>
      </c>
      <c r="F903" s="156">
        <v>45757</v>
      </c>
      <c r="G903" s="156">
        <v>45741</v>
      </c>
      <c r="H903" s="158">
        <v>75000</v>
      </c>
      <c r="I903" s="158">
        <v>80000</v>
      </c>
      <c r="J903" s="157" t="s">
        <v>4557</v>
      </c>
      <c r="K903" s="157" t="s">
        <v>5909</v>
      </c>
      <c r="L903" s="152"/>
    </row>
    <row r="904" spans="1:12" ht="42.75">
      <c r="A904" s="187">
        <v>903</v>
      </c>
      <c r="B904" s="153">
        <v>45743</v>
      </c>
      <c r="C904" s="154" t="s">
        <v>1812</v>
      </c>
      <c r="D904" s="154" t="s">
        <v>3214</v>
      </c>
      <c r="E904" s="154" t="s">
        <v>8063</v>
      </c>
      <c r="F904" s="153">
        <v>45758</v>
      </c>
      <c r="G904" s="153">
        <v>45839</v>
      </c>
      <c r="H904" s="155">
        <v>62013</v>
      </c>
      <c r="I904" s="155">
        <v>68553</v>
      </c>
      <c r="J904" s="154" t="s">
        <v>5935</v>
      </c>
      <c r="K904" s="154" t="s">
        <v>5909</v>
      </c>
      <c r="L904" s="152"/>
    </row>
    <row r="905" spans="1:12" ht="42.75">
      <c r="A905" s="187">
        <v>904</v>
      </c>
      <c r="B905" s="156">
        <v>45743</v>
      </c>
      <c r="C905" s="157" t="s">
        <v>1812</v>
      </c>
      <c r="D905" s="157" t="s">
        <v>221</v>
      </c>
      <c r="E905" s="157" t="s">
        <v>78</v>
      </c>
      <c r="F905" s="156">
        <v>45758</v>
      </c>
      <c r="G905" s="156">
        <v>45839</v>
      </c>
      <c r="H905" s="158">
        <v>157524</v>
      </c>
      <c r="I905" s="158">
        <v>600937</v>
      </c>
      <c r="J905" s="157" t="s">
        <v>5910</v>
      </c>
      <c r="K905" s="157" t="s">
        <v>5909</v>
      </c>
      <c r="L905" s="152"/>
    </row>
    <row r="906" spans="1:12" ht="21.75">
      <c r="A906" s="187">
        <v>905</v>
      </c>
      <c r="B906" s="153">
        <v>45743</v>
      </c>
      <c r="C906" s="154" t="s">
        <v>3828</v>
      </c>
      <c r="D906" s="154" t="s">
        <v>192</v>
      </c>
      <c r="E906" s="154" t="s">
        <v>93</v>
      </c>
      <c r="F906" s="153">
        <v>45757</v>
      </c>
      <c r="G906" s="153">
        <v>45839</v>
      </c>
      <c r="H906" s="155">
        <v>25000</v>
      </c>
      <c r="I906" s="155">
        <v>200000</v>
      </c>
      <c r="J906" s="154" t="s">
        <v>5910</v>
      </c>
      <c r="K906" s="154" t="s">
        <v>5909</v>
      </c>
      <c r="L906" s="152"/>
    </row>
    <row r="907" spans="1:12" ht="42.75">
      <c r="A907" s="187">
        <v>906</v>
      </c>
      <c r="B907" s="156">
        <v>45744</v>
      </c>
      <c r="C907" s="157" t="s">
        <v>4038</v>
      </c>
      <c r="D907" s="157" t="s">
        <v>879</v>
      </c>
      <c r="E907" s="157" t="s">
        <v>4144</v>
      </c>
      <c r="F907" s="156">
        <v>45758</v>
      </c>
      <c r="G907" s="156">
        <v>45839</v>
      </c>
      <c r="H907" s="158">
        <v>34370</v>
      </c>
      <c r="I907" s="158">
        <v>34370</v>
      </c>
      <c r="J907" s="157" t="s">
        <v>5935</v>
      </c>
      <c r="K907" s="157" t="s">
        <v>5909</v>
      </c>
      <c r="L907" s="152"/>
    </row>
    <row r="908" spans="1:12" ht="84.75">
      <c r="A908" s="187">
        <v>907</v>
      </c>
      <c r="B908" s="153">
        <v>45744</v>
      </c>
      <c r="C908" s="154" t="s">
        <v>4038</v>
      </c>
      <c r="D908" s="154" t="s">
        <v>3214</v>
      </c>
      <c r="E908" s="154" t="s">
        <v>4133</v>
      </c>
      <c r="F908" s="153">
        <v>45758</v>
      </c>
      <c r="G908" s="153">
        <v>45839</v>
      </c>
      <c r="H908" s="155">
        <v>40627</v>
      </c>
      <c r="I908" s="155">
        <v>40627</v>
      </c>
      <c r="J908" s="154" t="s">
        <v>5935</v>
      </c>
      <c r="K908" s="154" t="s">
        <v>5909</v>
      </c>
      <c r="L908" s="152"/>
    </row>
    <row r="909" spans="1:12" ht="21.75">
      <c r="A909" s="187">
        <v>908</v>
      </c>
      <c r="B909" s="156">
        <v>45745</v>
      </c>
      <c r="C909" s="157" t="s">
        <v>1276</v>
      </c>
      <c r="D909" s="157" t="s">
        <v>5186</v>
      </c>
      <c r="E909" s="157" t="s">
        <v>6395</v>
      </c>
      <c r="F909" s="156">
        <v>45758</v>
      </c>
      <c r="G909" s="156">
        <v>45762</v>
      </c>
      <c r="H909" s="158">
        <v>25000</v>
      </c>
      <c r="I909" s="158">
        <v>40000</v>
      </c>
      <c r="J909" s="157" t="s">
        <v>5910</v>
      </c>
      <c r="K909" s="157" t="s">
        <v>5909</v>
      </c>
      <c r="L909" s="152"/>
    </row>
    <row r="910" spans="1:12" ht="63.75">
      <c r="A910" s="187">
        <v>909</v>
      </c>
      <c r="B910" s="153">
        <v>45747</v>
      </c>
      <c r="C910" s="154" t="s">
        <v>2703</v>
      </c>
      <c r="D910" s="154" t="s">
        <v>2375</v>
      </c>
      <c r="E910" s="154" t="s">
        <v>2853</v>
      </c>
      <c r="F910" s="153">
        <v>45761</v>
      </c>
      <c r="G910" s="153">
        <v>45761</v>
      </c>
      <c r="H910" s="155">
        <v>122544</v>
      </c>
      <c r="I910" s="155">
        <v>122544</v>
      </c>
      <c r="J910" s="154" t="s">
        <v>4557</v>
      </c>
      <c r="K910" s="154" t="s">
        <v>5909</v>
      </c>
      <c r="L910" s="152"/>
    </row>
    <row r="911" spans="1:12" ht="105.75">
      <c r="A911" s="187">
        <v>910</v>
      </c>
      <c r="B911" s="156">
        <v>45747</v>
      </c>
      <c r="C911" s="157" t="s">
        <v>2703</v>
      </c>
      <c r="D911" s="157" t="s">
        <v>62</v>
      </c>
      <c r="E911" s="157" t="s">
        <v>8064</v>
      </c>
      <c r="F911" s="156">
        <v>45761</v>
      </c>
      <c r="G911" s="156">
        <v>45761</v>
      </c>
      <c r="H911" s="158">
        <v>3000000</v>
      </c>
      <c r="I911" s="158">
        <v>3000000</v>
      </c>
      <c r="J911" s="157" t="s">
        <v>4557</v>
      </c>
      <c r="K911" s="157" t="s">
        <v>5909</v>
      </c>
      <c r="L911" s="152"/>
    </row>
    <row r="912" spans="1:12" ht="63.75">
      <c r="A912" s="187">
        <v>911</v>
      </c>
      <c r="B912" s="153">
        <v>45747</v>
      </c>
      <c r="C912" s="154" t="s">
        <v>4178</v>
      </c>
      <c r="D912" s="154" t="s">
        <v>8065</v>
      </c>
      <c r="E912" s="154" t="s">
        <v>8066</v>
      </c>
      <c r="F912" s="153">
        <v>45761</v>
      </c>
      <c r="G912" s="153">
        <v>45761</v>
      </c>
      <c r="H912" s="155">
        <v>25000</v>
      </c>
      <c r="I912" s="155">
        <v>45000</v>
      </c>
      <c r="J912" s="154" t="s">
        <v>5900</v>
      </c>
      <c r="K912" s="154" t="s">
        <v>5909</v>
      </c>
      <c r="L912" s="152"/>
    </row>
    <row r="913" spans="1:12" ht="42.75">
      <c r="A913" s="187">
        <v>912</v>
      </c>
      <c r="B913" s="156">
        <v>45747</v>
      </c>
      <c r="C913" s="157" t="s">
        <v>2703</v>
      </c>
      <c r="D913" s="157" t="s">
        <v>7964</v>
      </c>
      <c r="E913" s="157" t="s">
        <v>2853</v>
      </c>
      <c r="F913" s="156">
        <v>45761</v>
      </c>
      <c r="G913" s="156">
        <v>45761</v>
      </c>
      <c r="H913" s="158">
        <v>92800</v>
      </c>
      <c r="I913" s="158">
        <v>92800</v>
      </c>
      <c r="J913" s="157" t="s">
        <v>4557</v>
      </c>
      <c r="K913" s="157" t="s">
        <v>5909</v>
      </c>
      <c r="L913" s="152"/>
    </row>
    <row r="914" spans="1:12" ht="42.75">
      <c r="A914" s="187">
        <v>913</v>
      </c>
      <c r="B914" s="153">
        <v>45747</v>
      </c>
      <c r="C914" s="154" t="s">
        <v>2447</v>
      </c>
      <c r="D914" s="154" t="s">
        <v>8067</v>
      </c>
      <c r="E914" s="154" t="s">
        <v>8068</v>
      </c>
      <c r="F914" s="153">
        <v>45761</v>
      </c>
      <c r="G914" s="153">
        <v>45762</v>
      </c>
      <c r="H914" s="155">
        <v>25000</v>
      </c>
      <c r="I914" s="155">
        <v>100000</v>
      </c>
      <c r="J914" s="154" t="s">
        <v>5902</v>
      </c>
      <c r="K914" s="154" t="s">
        <v>5909</v>
      </c>
      <c r="L914" s="152"/>
    </row>
    <row r="915" spans="1:12" ht="84.75">
      <c r="A915" s="187">
        <v>914</v>
      </c>
      <c r="B915" s="156">
        <v>45747</v>
      </c>
      <c r="C915" s="157" t="s">
        <v>2447</v>
      </c>
      <c r="D915" s="157" t="s">
        <v>4165</v>
      </c>
      <c r="E915" s="157" t="s">
        <v>4218</v>
      </c>
      <c r="F915" s="156">
        <v>45761</v>
      </c>
      <c r="G915" s="156">
        <v>45762</v>
      </c>
      <c r="H915" s="158">
        <v>25000</v>
      </c>
      <c r="I915" s="158">
        <v>55000</v>
      </c>
      <c r="J915" s="157" t="s">
        <v>5910</v>
      </c>
      <c r="K915" s="157" t="s">
        <v>5909</v>
      </c>
      <c r="L915" s="152"/>
    </row>
    <row r="916" spans="1:12" ht="63.75">
      <c r="A916" s="187">
        <v>915</v>
      </c>
      <c r="B916" s="153">
        <v>45747</v>
      </c>
      <c r="C916" s="154" t="s">
        <v>2447</v>
      </c>
      <c r="D916" s="154" t="s">
        <v>2420</v>
      </c>
      <c r="E916" s="154" t="s">
        <v>4218</v>
      </c>
      <c r="F916" s="153">
        <v>45761</v>
      </c>
      <c r="G916" s="153">
        <v>45762</v>
      </c>
      <c r="H916" s="155">
        <v>25000</v>
      </c>
      <c r="I916" s="155">
        <v>55000</v>
      </c>
      <c r="J916" s="154" t="s">
        <v>5910</v>
      </c>
      <c r="K916" s="154" t="s">
        <v>5909</v>
      </c>
      <c r="L916" s="152"/>
    </row>
    <row r="917" spans="1:12" ht="42.75">
      <c r="A917" s="187">
        <v>916</v>
      </c>
      <c r="B917" s="156">
        <v>45747</v>
      </c>
      <c r="C917" s="157" t="s">
        <v>2447</v>
      </c>
      <c r="D917" s="157" t="s">
        <v>349</v>
      </c>
      <c r="E917" s="157" t="s">
        <v>306</v>
      </c>
      <c r="F917" s="156">
        <v>45761</v>
      </c>
      <c r="G917" s="156">
        <v>45762</v>
      </c>
      <c r="H917" s="158">
        <v>25000</v>
      </c>
      <c r="I917" s="158">
        <v>45000</v>
      </c>
      <c r="J917" s="157" t="s">
        <v>5910</v>
      </c>
      <c r="K917" s="157" t="s">
        <v>5909</v>
      </c>
      <c r="L917" s="152"/>
    </row>
    <row r="918" spans="1:12" ht="147.75">
      <c r="A918" s="187">
        <v>917</v>
      </c>
      <c r="B918" s="153">
        <v>45748</v>
      </c>
      <c r="C918" s="154" t="s">
        <v>2703</v>
      </c>
      <c r="D918" s="154" t="s">
        <v>2820</v>
      </c>
      <c r="E918" s="154" t="s">
        <v>8069</v>
      </c>
      <c r="F918" s="153">
        <v>45762</v>
      </c>
      <c r="G918" s="153">
        <v>45762</v>
      </c>
      <c r="H918" s="155">
        <v>150000</v>
      </c>
      <c r="I918" s="155">
        <v>150000</v>
      </c>
      <c r="J918" s="154" t="s">
        <v>5902</v>
      </c>
      <c r="K918" s="154" t="s">
        <v>5909</v>
      </c>
      <c r="L918" s="152"/>
    </row>
    <row r="919" spans="1:12" ht="42.75">
      <c r="A919" s="187">
        <v>918</v>
      </c>
      <c r="B919" s="156">
        <v>45749</v>
      </c>
      <c r="C919" s="157" t="s">
        <v>2703</v>
      </c>
      <c r="D919" s="157" t="s">
        <v>8070</v>
      </c>
      <c r="E919" s="157" t="s">
        <v>8071</v>
      </c>
      <c r="F919" s="156">
        <v>45764</v>
      </c>
      <c r="G919" s="156">
        <v>45763</v>
      </c>
      <c r="H919" s="158">
        <v>53000</v>
      </c>
      <c r="I919" s="158">
        <v>53000</v>
      </c>
      <c r="J919" s="157" t="s">
        <v>5902</v>
      </c>
      <c r="K919" s="157" t="s">
        <v>5909</v>
      </c>
      <c r="L919" s="152"/>
    </row>
    <row r="920" spans="1:12" ht="63.75">
      <c r="A920" s="187">
        <v>919</v>
      </c>
      <c r="B920" s="153">
        <v>45749</v>
      </c>
      <c r="C920" s="154" t="s">
        <v>2703</v>
      </c>
      <c r="D920" s="154" t="s">
        <v>62</v>
      </c>
      <c r="E920" s="154" t="s">
        <v>757</v>
      </c>
      <c r="F920" s="153">
        <v>45764</v>
      </c>
      <c r="G920" s="153">
        <v>45764</v>
      </c>
      <c r="H920" s="155">
        <v>2000000</v>
      </c>
      <c r="I920" s="155">
        <v>2000000</v>
      </c>
      <c r="J920" s="154" t="s">
        <v>4557</v>
      </c>
      <c r="K920" s="154" t="s">
        <v>5909</v>
      </c>
      <c r="L920" s="152"/>
    </row>
    <row r="921" spans="1:12" ht="84.75">
      <c r="A921" s="187">
        <v>920</v>
      </c>
      <c r="B921" s="156">
        <v>45749</v>
      </c>
      <c r="C921" s="157" t="s">
        <v>3242</v>
      </c>
      <c r="D921" s="157" t="s">
        <v>3247</v>
      </c>
      <c r="E921" s="157" t="s">
        <v>8072</v>
      </c>
      <c r="F921" s="156">
        <v>45764</v>
      </c>
      <c r="G921" s="156">
        <v>44896</v>
      </c>
      <c r="H921" s="158">
        <v>25000</v>
      </c>
      <c r="I921" s="158">
        <v>200000</v>
      </c>
      <c r="J921" s="157" t="s">
        <v>5917</v>
      </c>
      <c r="K921" s="157" t="s">
        <v>5909</v>
      </c>
      <c r="L921" s="152"/>
    </row>
    <row r="922" spans="1:12" ht="42.75">
      <c r="A922" s="187">
        <v>921</v>
      </c>
      <c r="B922" s="153">
        <v>45751</v>
      </c>
      <c r="C922" s="154" t="s">
        <v>91</v>
      </c>
      <c r="D922" s="154" t="s">
        <v>8073</v>
      </c>
      <c r="E922" s="154" t="s">
        <v>120</v>
      </c>
      <c r="F922" s="153">
        <v>45768</v>
      </c>
      <c r="G922" s="153">
        <v>45519</v>
      </c>
      <c r="H922" s="155">
        <v>25000</v>
      </c>
      <c r="I922" s="155">
        <v>100000</v>
      </c>
      <c r="J922" s="154" t="s">
        <v>5904</v>
      </c>
      <c r="K922" s="154" t="s">
        <v>5909</v>
      </c>
      <c r="L922" s="152"/>
    </row>
    <row r="923" spans="1:12" ht="63.75">
      <c r="A923" s="187">
        <v>922</v>
      </c>
      <c r="B923" s="156">
        <v>45754</v>
      </c>
      <c r="C923" s="157" t="s">
        <v>3453</v>
      </c>
      <c r="D923" s="157" t="s">
        <v>8074</v>
      </c>
      <c r="E923" s="157" t="s">
        <v>8075</v>
      </c>
      <c r="F923" s="156">
        <v>45769</v>
      </c>
      <c r="G923" s="156">
        <v>45579</v>
      </c>
      <c r="H923" s="158">
        <v>25000</v>
      </c>
      <c r="I923" s="158">
        <v>60000</v>
      </c>
      <c r="J923" s="157" t="s">
        <v>4557</v>
      </c>
      <c r="K923" s="157" t="s">
        <v>5909</v>
      </c>
      <c r="L923" s="152"/>
    </row>
    <row r="924" spans="1:12" ht="63.75">
      <c r="A924" s="187">
        <v>923</v>
      </c>
      <c r="B924" s="153">
        <v>45754</v>
      </c>
      <c r="C924" s="154" t="s">
        <v>3418</v>
      </c>
      <c r="D924" s="154" t="s">
        <v>908</v>
      </c>
      <c r="E924" s="154" t="s">
        <v>4883</v>
      </c>
      <c r="F924" s="153">
        <v>45769</v>
      </c>
      <c r="G924" s="153">
        <v>45474</v>
      </c>
      <c r="H924" s="155">
        <v>25000</v>
      </c>
      <c r="I924" s="155">
        <v>55000</v>
      </c>
      <c r="J924" s="154" t="s">
        <v>5900</v>
      </c>
      <c r="K924" s="154" t="s">
        <v>5909</v>
      </c>
      <c r="L924" s="152"/>
    </row>
    <row r="925" spans="1:12" ht="84.75">
      <c r="A925" s="187">
        <v>924</v>
      </c>
      <c r="B925" s="156">
        <v>45755</v>
      </c>
      <c r="C925" s="157" t="s">
        <v>1665</v>
      </c>
      <c r="D925" s="157" t="s">
        <v>1831</v>
      </c>
      <c r="E925" s="157" t="s">
        <v>815</v>
      </c>
      <c r="F925" s="156">
        <v>45770</v>
      </c>
      <c r="G925" s="156">
        <v>45603</v>
      </c>
      <c r="H925" s="158">
        <v>26000</v>
      </c>
      <c r="I925" s="158">
        <v>27000</v>
      </c>
      <c r="J925" s="157" t="s">
        <v>5900</v>
      </c>
      <c r="K925" s="157" t="s">
        <v>5909</v>
      </c>
      <c r="L925" s="152"/>
    </row>
    <row r="926" spans="1:12" ht="84.75">
      <c r="A926" s="187">
        <v>925</v>
      </c>
      <c r="B926" s="153">
        <v>45755</v>
      </c>
      <c r="C926" s="154" t="s">
        <v>1665</v>
      </c>
      <c r="D926" s="154" t="s">
        <v>7564</v>
      </c>
      <c r="E926" s="154" t="s">
        <v>5820</v>
      </c>
      <c r="F926" s="153">
        <v>45770</v>
      </c>
      <c r="G926" s="153">
        <v>45604</v>
      </c>
      <c r="H926" s="155">
        <v>130000</v>
      </c>
      <c r="I926" s="155">
        <v>150000</v>
      </c>
      <c r="J926" s="154" t="s">
        <v>5900</v>
      </c>
      <c r="K926" s="154" t="s">
        <v>5909</v>
      </c>
      <c r="L926" s="152"/>
    </row>
    <row r="927" spans="1:12" ht="84.75">
      <c r="A927" s="187">
        <v>926</v>
      </c>
      <c r="B927" s="156">
        <v>45755</v>
      </c>
      <c r="C927" s="157" t="s">
        <v>1665</v>
      </c>
      <c r="D927" s="157" t="s">
        <v>3549</v>
      </c>
      <c r="E927" s="157" t="s">
        <v>4757</v>
      </c>
      <c r="F927" s="156">
        <v>45770</v>
      </c>
      <c r="G927" s="156">
        <v>45565</v>
      </c>
      <c r="H927" s="158">
        <v>25000</v>
      </c>
      <c r="I927" s="158">
        <v>30000</v>
      </c>
      <c r="J927" s="157" t="s">
        <v>5900</v>
      </c>
      <c r="K927" s="157" t="s">
        <v>5909</v>
      </c>
      <c r="L927" s="152"/>
    </row>
    <row r="928" spans="1:12" ht="147.75">
      <c r="A928" s="187">
        <v>927</v>
      </c>
      <c r="B928" s="153">
        <v>45755</v>
      </c>
      <c r="C928" s="154" t="s">
        <v>1665</v>
      </c>
      <c r="D928" s="154" t="s">
        <v>8076</v>
      </c>
      <c r="E928" s="154" t="s">
        <v>8077</v>
      </c>
      <c r="F928" s="153">
        <v>45770</v>
      </c>
      <c r="G928" s="153">
        <v>45551</v>
      </c>
      <c r="H928" s="155">
        <v>26000</v>
      </c>
      <c r="I928" s="155">
        <v>27000</v>
      </c>
      <c r="J928" s="154" t="s">
        <v>5900</v>
      </c>
      <c r="K928" s="154" t="s">
        <v>5909</v>
      </c>
      <c r="L928" s="152"/>
    </row>
    <row r="929" spans="1:12" ht="84.75">
      <c r="A929" s="187">
        <v>928</v>
      </c>
      <c r="B929" s="156">
        <v>45755</v>
      </c>
      <c r="C929" s="157" t="s">
        <v>1665</v>
      </c>
      <c r="D929" s="157" t="s">
        <v>765</v>
      </c>
      <c r="E929" s="157" t="s">
        <v>8078</v>
      </c>
      <c r="F929" s="156">
        <v>45770</v>
      </c>
      <c r="G929" s="156">
        <v>45595</v>
      </c>
      <c r="H929" s="158">
        <v>26000</v>
      </c>
      <c r="I929" s="158">
        <v>30000</v>
      </c>
      <c r="J929" s="157" t="s">
        <v>5900</v>
      </c>
      <c r="K929" s="157" t="s">
        <v>5909</v>
      </c>
      <c r="L929" s="152"/>
    </row>
    <row r="930" spans="1:12" ht="42.75">
      <c r="A930" s="187">
        <v>929</v>
      </c>
      <c r="B930" s="153">
        <v>45756</v>
      </c>
      <c r="C930" s="154" t="s">
        <v>3453</v>
      </c>
      <c r="D930" s="154" t="s">
        <v>1617</v>
      </c>
      <c r="E930" s="154" t="s">
        <v>8079</v>
      </c>
      <c r="F930" s="153">
        <v>45771</v>
      </c>
      <c r="G930" s="153">
        <v>45770</v>
      </c>
      <c r="H930" s="155">
        <v>25000</v>
      </c>
      <c r="I930" s="155">
        <v>128000</v>
      </c>
      <c r="J930" s="154" t="s">
        <v>4557</v>
      </c>
      <c r="K930" s="154" t="s">
        <v>5909</v>
      </c>
      <c r="L930" s="152"/>
    </row>
    <row r="931" spans="1:12" ht="21.75">
      <c r="A931" s="187">
        <v>930</v>
      </c>
      <c r="B931" s="156">
        <v>45757</v>
      </c>
      <c r="C931" s="157" t="s">
        <v>1276</v>
      </c>
      <c r="D931" s="157" t="s">
        <v>5179</v>
      </c>
      <c r="E931" s="157" t="s">
        <v>50</v>
      </c>
      <c r="F931" s="156">
        <v>45772</v>
      </c>
      <c r="G931" s="156">
        <v>45775</v>
      </c>
      <c r="H931" s="158">
        <v>25000</v>
      </c>
      <c r="I931" s="158">
        <v>30000</v>
      </c>
      <c r="J931" s="157" t="s">
        <v>4557</v>
      </c>
      <c r="K931" s="157" t="s">
        <v>5909</v>
      </c>
      <c r="L931" s="152"/>
    </row>
    <row r="932" spans="1:12" ht="42.75">
      <c r="A932" s="187">
        <v>931</v>
      </c>
      <c r="B932" s="153">
        <v>45757</v>
      </c>
      <c r="C932" s="154" t="s">
        <v>4178</v>
      </c>
      <c r="D932" s="154" t="s">
        <v>4805</v>
      </c>
      <c r="E932" s="154" t="s">
        <v>4806</v>
      </c>
      <c r="F932" s="153">
        <v>45772</v>
      </c>
      <c r="G932" s="153">
        <v>45769</v>
      </c>
      <c r="H932" s="155">
        <v>40000</v>
      </c>
      <c r="I932" s="155">
        <v>100000</v>
      </c>
      <c r="J932" s="154" t="s">
        <v>4557</v>
      </c>
      <c r="K932" s="154" t="s">
        <v>5909</v>
      </c>
      <c r="L932" s="152"/>
    </row>
    <row r="933" spans="1:12" ht="42.75">
      <c r="A933" s="187">
        <v>932</v>
      </c>
      <c r="B933" s="156">
        <v>45757</v>
      </c>
      <c r="C933" s="157" t="s">
        <v>500</v>
      </c>
      <c r="D933" s="157" t="s">
        <v>6534</v>
      </c>
      <c r="E933" s="157" t="s">
        <v>2800</v>
      </c>
      <c r="F933" s="156">
        <v>45772</v>
      </c>
      <c r="G933" s="156">
        <v>45761</v>
      </c>
      <c r="H933" s="158">
        <v>25000</v>
      </c>
      <c r="I933" s="158">
        <v>80000</v>
      </c>
      <c r="J933" s="157" t="s">
        <v>4557</v>
      </c>
      <c r="K933" s="157" t="s">
        <v>5909</v>
      </c>
      <c r="L933" s="152"/>
    </row>
    <row r="934" spans="1:12" ht="84.75">
      <c r="A934" s="187">
        <v>933</v>
      </c>
      <c r="B934" s="153">
        <v>45758</v>
      </c>
      <c r="C934" s="154" t="s">
        <v>2601</v>
      </c>
      <c r="D934" s="154" t="s">
        <v>62</v>
      </c>
      <c r="E934" s="154" t="s">
        <v>5301</v>
      </c>
      <c r="F934" s="153">
        <v>45775</v>
      </c>
      <c r="G934" s="153">
        <v>45839</v>
      </c>
      <c r="H934" s="155">
        <v>420000</v>
      </c>
      <c r="I934" s="155">
        <v>850000</v>
      </c>
      <c r="J934" s="154" t="s">
        <v>5910</v>
      </c>
      <c r="K934" s="154" t="s">
        <v>5909</v>
      </c>
      <c r="L934" s="152"/>
    </row>
    <row r="935" spans="1:12" ht="84.75">
      <c r="A935" s="187">
        <v>934</v>
      </c>
      <c r="B935" s="156">
        <v>45758</v>
      </c>
      <c r="C935" s="157" t="s">
        <v>2601</v>
      </c>
      <c r="D935" s="157" t="s">
        <v>580</v>
      </c>
      <c r="E935" s="157" t="s">
        <v>2624</v>
      </c>
      <c r="F935" s="156">
        <v>45775</v>
      </c>
      <c r="G935" s="156">
        <v>45870</v>
      </c>
      <c r="H935" s="158">
        <v>220000</v>
      </c>
      <c r="I935" s="158">
        <v>240000</v>
      </c>
      <c r="J935" s="157" t="s">
        <v>5910</v>
      </c>
      <c r="K935" s="157" t="s">
        <v>5909</v>
      </c>
      <c r="L935" s="152"/>
    </row>
    <row r="936" spans="1:12" ht="42.75">
      <c r="A936" s="187">
        <v>935</v>
      </c>
      <c r="B936" s="153">
        <v>45758</v>
      </c>
      <c r="C936" s="154" t="s">
        <v>2703</v>
      </c>
      <c r="D936" s="154" t="s">
        <v>1275</v>
      </c>
      <c r="E936" s="154" t="s">
        <v>6477</v>
      </c>
      <c r="F936" s="153">
        <v>45775</v>
      </c>
      <c r="G936" s="153">
        <v>45839</v>
      </c>
      <c r="H936" s="155">
        <v>1200000</v>
      </c>
      <c r="I936" s="155">
        <v>1200000</v>
      </c>
      <c r="J936" s="154" t="s">
        <v>5906</v>
      </c>
      <c r="K936" s="154" t="s">
        <v>5909</v>
      </c>
      <c r="L936" s="152"/>
    </row>
    <row r="937" spans="1:12" ht="42.75">
      <c r="A937" s="187">
        <v>936</v>
      </c>
      <c r="B937" s="156">
        <v>45758</v>
      </c>
      <c r="C937" s="157" t="s">
        <v>1890</v>
      </c>
      <c r="D937" s="157" t="s">
        <v>8080</v>
      </c>
      <c r="E937" s="157" t="s">
        <v>8081</v>
      </c>
      <c r="F937" s="156">
        <v>45775</v>
      </c>
      <c r="G937" s="156">
        <v>45776</v>
      </c>
      <c r="H937" s="158">
        <v>27500</v>
      </c>
      <c r="I937" s="158">
        <v>30000</v>
      </c>
      <c r="J937" s="157" t="s">
        <v>5902</v>
      </c>
      <c r="K937" s="157" t="s">
        <v>5909</v>
      </c>
      <c r="L937" s="152"/>
    </row>
    <row r="938" spans="1:12" ht="21.75">
      <c r="A938" s="187">
        <v>937</v>
      </c>
      <c r="B938" s="153">
        <v>45758</v>
      </c>
      <c r="C938" s="154" t="s">
        <v>2703</v>
      </c>
      <c r="D938" s="154" t="s">
        <v>229</v>
      </c>
      <c r="E938" s="154" t="s">
        <v>292</v>
      </c>
      <c r="F938" s="153">
        <v>45775</v>
      </c>
      <c r="G938" s="153">
        <v>45758</v>
      </c>
      <c r="H938" s="155">
        <v>670500</v>
      </c>
      <c r="I938" s="155">
        <v>670500</v>
      </c>
      <c r="J938" s="154" t="s">
        <v>5904</v>
      </c>
      <c r="K938" s="154" t="s">
        <v>5909</v>
      </c>
      <c r="L938" s="152"/>
    </row>
    <row r="939" spans="1:12" ht="63.75">
      <c r="A939" s="187">
        <v>938</v>
      </c>
      <c r="B939" s="156">
        <v>45759</v>
      </c>
      <c r="C939" s="157" t="s">
        <v>1400</v>
      </c>
      <c r="D939" s="157" t="s">
        <v>62</v>
      </c>
      <c r="E939" s="157" t="s">
        <v>78</v>
      </c>
      <c r="F939" s="156">
        <v>45775</v>
      </c>
      <c r="G939" s="156">
        <v>45839</v>
      </c>
      <c r="H939" s="158">
        <v>401411</v>
      </c>
      <c r="I939" s="158">
        <v>401411</v>
      </c>
      <c r="J939" s="157" t="s">
        <v>5910</v>
      </c>
      <c r="K939" s="157" t="s">
        <v>5909</v>
      </c>
      <c r="L939" s="152"/>
    </row>
    <row r="940" spans="1:12" ht="84.75">
      <c r="A940" s="187">
        <v>939</v>
      </c>
      <c r="B940" s="153">
        <v>45759</v>
      </c>
      <c r="C940" s="154" t="s">
        <v>1400</v>
      </c>
      <c r="D940" s="154" t="s">
        <v>192</v>
      </c>
      <c r="E940" s="154" t="s">
        <v>8082</v>
      </c>
      <c r="F940" s="153">
        <v>45775</v>
      </c>
      <c r="G940" s="153">
        <v>45870</v>
      </c>
      <c r="H940" s="155">
        <v>479304</v>
      </c>
      <c r="I940" s="155">
        <v>479304</v>
      </c>
      <c r="J940" s="154" t="s">
        <v>5910</v>
      </c>
      <c r="K940" s="154" t="s">
        <v>5909</v>
      </c>
      <c r="L940" s="152"/>
    </row>
    <row r="941" spans="1:12" ht="105.75">
      <c r="A941" s="187">
        <v>940</v>
      </c>
      <c r="B941" s="156">
        <v>45759</v>
      </c>
      <c r="C941" s="157" t="s">
        <v>1400</v>
      </c>
      <c r="D941" s="157" t="s">
        <v>5185</v>
      </c>
      <c r="E941" s="157" t="s">
        <v>7754</v>
      </c>
      <c r="F941" s="156">
        <v>45775</v>
      </c>
      <c r="G941" s="156">
        <v>45931</v>
      </c>
      <c r="H941" s="158">
        <v>75600</v>
      </c>
      <c r="I941" s="158">
        <v>75600</v>
      </c>
      <c r="J941" s="157" t="s">
        <v>5910</v>
      </c>
      <c r="K941" s="157" t="s">
        <v>5909</v>
      </c>
      <c r="L941" s="152"/>
    </row>
    <row r="942" spans="1:12" ht="63.75">
      <c r="A942" s="187">
        <v>941</v>
      </c>
      <c r="B942" s="153">
        <v>45759</v>
      </c>
      <c r="C942" s="154" t="s">
        <v>1400</v>
      </c>
      <c r="D942" s="154" t="s">
        <v>6515</v>
      </c>
      <c r="E942" s="154" t="s">
        <v>8083</v>
      </c>
      <c r="F942" s="153">
        <v>45775</v>
      </c>
      <c r="G942" s="153">
        <v>45870</v>
      </c>
      <c r="H942" s="155">
        <v>25000</v>
      </c>
      <c r="I942" s="155">
        <v>275000</v>
      </c>
      <c r="J942" s="154" t="s">
        <v>5910</v>
      </c>
      <c r="K942" s="154" t="s">
        <v>5909</v>
      </c>
      <c r="L942" s="152"/>
    </row>
    <row r="943" spans="1:12" ht="168.75">
      <c r="A943" s="187">
        <v>942</v>
      </c>
      <c r="B943" s="156">
        <v>45759</v>
      </c>
      <c r="C943" s="157" t="s">
        <v>1400</v>
      </c>
      <c r="D943" s="157" t="s">
        <v>2020</v>
      </c>
      <c r="E943" s="157" t="s">
        <v>8084</v>
      </c>
      <c r="F943" s="156">
        <v>45775</v>
      </c>
      <c r="G943" s="156">
        <v>45839</v>
      </c>
      <c r="H943" s="158">
        <v>25000</v>
      </c>
      <c r="I943" s="158">
        <v>150000</v>
      </c>
      <c r="J943" s="157" t="s">
        <v>5910</v>
      </c>
      <c r="K943" s="157" t="s">
        <v>5909</v>
      </c>
      <c r="L943" s="152"/>
    </row>
    <row r="944" spans="1:12" ht="84.75">
      <c r="A944" s="187">
        <v>943</v>
      </c>
      <c r="B944" s="153">
        <v>45759</v>
      </c>
      <c r="C944" s="154" t="s">
        <v>1400</v>
      </c>
      <c r="D944" s="154" t="s">
        <v>908</v>
      </c>
      <c r="E944" s="154" t="s">
        <v>8085</v>
      </c>
      <c r="F944" s="153">
        <v>45775</v>
      </c>
      <c r="G944" s="153">
        <v>45839</v>
      </c>
      <c r="H944" s="155">
        <v>42211.3</v>
      </c>
      <c r="I944" s="155">
        <v>42211.3</v>
      </c>
      <c r="J944" s="154" t="s">
        <v>4557</v>
      </c>
      <c r="K944" s="154" t="s">
        <v>5909</v>
      </c>
      <c r="L944" s="152"/>
    </row>
    <row r="945" spans="1:12" ht="42.75">
      <c r="A945" s="187">
        <v>944</v>
      </c>
      <c r="B945" s="156">
        <v>45761</v>
      </c>
      <c r="C945" s="157" t="s">
        <v>3874</v>
      </c>
      <c r="D945" s="157" t="s">
        <v>7593</v>
      </c>
      <c r="E945" s="157" t="s">
        <v>6804</v>
      </c>
      <c r="F945" s="156">
        <v>45776</v>
      </c>
      <c r="G945" s="156">
        <v>45870</v>
      </c>
      <c r="H945" s="158">
        <v>25000</v>
      </c>
      <c r="I945" s="158">
        <v>60000</v>
      </c>
      <c r="J945" s="157" t="s">
        <v>5910</v>
      </c>
      <c r="K945" s="157" t="s">
        <v>5909</v>
      </c>
      <c r="L945" s="152"/>
    </row>
    <row r="946" spans="1:12" ht="63.75">
      <c r="A946" s="187">
        <v>945</v>
      </c>
      <c r="B946" s="153">
        <v>45761</v>
      </c>
      <c r="C946" s="154" t="s">
        <v>1198</v>
      </c>
      <c r="D946" s="154" t="s">
        <v>7177</v>
      </c>
      <c r="E946" s="154" t="s">
        <v>1244</v>
      </c>
      <c r="F946" s="153">
        <v>45776</v>
      </c>
      <c r="G946" s="153">
        <v>45685</v>
      </c>
      <c r="H946" s="155">
        <v>30500</v>
      </c>
      <c r="I946" s="155">
        <v>42000</v>
      </c>
      <c r="J946" s="154" t="s">
        <v>5900</v>
      </c>
      <c r="K946" s="154" t="s">
        <v>5909</v>
      </c>
      <c r="L946" s="152"/>
    </row>
    <row r="947" spans="1:12" ht="42.75">
      <c r="A947" s="187">
        <v>946</v>
      </c>
      <c r="B947" s="156">
        <v>45761</v>
      </c>
      <c r="C947" s="157" t="s">
        <v>3453</v>
      </c>
      <c r="D947" s="157" t="s">
        <v>6846</v>
      </c>
      <c r="E947" s="157" t="s">
        <v>6441</v>
      </c>
      <c r="F947" s="156">
        <v>45776</v>
      </c>
      <c r="G947" s="156">
        <v>45488</v>
      </c>
      <c r="H947" s="158">
        <v>75000</v>
      </c>
      <c r="I947" s="158">
        <v>180000</v>
      </c>
      <c r="J947" s="157" t="s">
        <v>5910</v>
      </c>
      <c r="K947" s="157" t="s">
        <v>5909</v>
      </c>
      <c r="L947" s="152"/>
    </row>
    <row r="948" spans="1:12" ht="63.75">
      <c r="A948" s="187">
        <v>947</v>
      </c>
      <c r="B948" s="153">
        <v>45762</v>
      </c>
      <c r="C948" s="154" t="s">
        <v>2703</v>
      </c>
      <c r="D948" s="154" t="s">
        <v>8086</v>
      </c>
      <c r="E948" s="154" t="s">
        <v>8087</v>
      </c>
      <c r="F948" s="153">
        <v>45777</v>
      </c>
      <c r="G948" s="153">
        <v>45778</v>
      </c>
      <c r="H948" s="155">
        <v>41900</v>
      </c>
      <c r="I948" s="155">
        <v>41900</v>
      </c>
      <c r="J948" s="154" t="s">
        <v>5902</v>
      </c>
      <c r="K948" s="154" t="s">
        <v>5909</v>
      </c>
      <c r="L948" s="152"/>
    </row>
    <row r="949" spans="1:12" ht="84.75">
      <c r="A949" s="187">
        <v>948</v>
      </c>
      <c r="B949" s="156">
        <v>45762</v>
      </c>
      <c r="C949" s="157" t="s">
        <v>688</v>
      </c>
      <c r="D949" s="157" t="s">
        <v>8088</v>
      </c>
      <c r="E949" s="157" t="s">
        <v>8089</v>
      </c>
      <c r="F949" s="156">
        <v>45777</v>
      </c>
      <c r="G949" s="156">
        <v>45839</v>
      </c>
      <c r="H949" s="158">
        <v>100000</v>
      </c>
      <c r="I949" s="158">
        <v>500000</v>
      </c>
      <c r="J949" s="157" t="s">
        <v>5917</v>
      </c>
      <c r="K949" s="157" t="s">
        <v>5909</v>
      </c>
      <c r="L949" s="152"/>
    </row>
    <row r="950" spans="1:12" ht="84.75">
      <c r="A950" s="187">
        <v>949</v>
      </c>
      <c r="B950" s="153">
        <v>45763</v>
      </c>
      <c r="C950" s="154" t="s">
        <v>2542</v>
      </c>
      <c r="D950" s="154" t="s">
        <v>1329</v>
      </c>
      <c r="E950" s="154" t="s">
        <v>6942</v>
      </c>
      <c r="F950" s="153">
        <v>45778</v>
      </c>
      <c r="G950" s="153">
        <v>45444</v>
      </c>
      <c r="H950" s="155">
        <v>25000</v>
      </c>
      <c r="I950" s="155">
        <v>85000</v>
      </c>
      <c r="J950" s="154" t="s">
        <v>5909</v>
      </c>
      <c r="K950" s="154" t="s">
        <v>5909</v>
      </c>
      <c r="L950" s="152"/>
    </row>
    <row r="951" spans="1:12" ht="63.75">
      <c r="A951" s="187">
        <v>950</v>
      </c>
      <c r="B951" s="156">
        <v>45763</v>
      </c>
      <c r="C951" s="157" t="s">
        <v>2542</v>
      </c>
      <c r="D951" s="157" t="s">
        <v>8090</v>
      </c>
      <c r="E951" s="157" t="s">
        <v>306</v>
      </c>
      <c r="F951" s="156">
        <v>45778</v>
      </c>
      <c r="G951" s="156">
        <v>45474</v>
      </c>
      <c r="H951" s="158">
        <v>25000</v>
      </c>
      <c r="I951" s="158">
        <v>85000</v>
      </c>
      <c r="J951" s="157" t="s">
        <v>5909</v>
      </c>
      <c r="K951" s="157" t="s">
        <v>5909</v>
      </c>
      <c r="L951" s="152"/>
    </row>
    <row r="952" spans="1:12" ht="42.75">
      <c r="A952" s="187">
        <v>951</v>
      </c>
      <c r="B952" s="153">
        <v>45763</v>
      </c>
      <c r="C952" s="154" t="s">
        <v>2542</v>
      </c>
      <c r="D952" s="154" t="s">
        <v>1287</v>
      </c>
      <c r="E952" s="154" t="s">
        <v>289</v>
      </c>
      <c r="F952" s="153">
        <v>45778</v>
      </c>
      <c r="G952" s="153">
        <v>45474</v>
      </c>
      <c r="H952" s="155">
        <v>25000</v>
      </c>
      <c r="I952" s="155">
        <v>65000</v>
      </c>
      <c r="J952" s="154" t="s">
        <v>5909</v>
      </c>
      <c r="K952" s="154" t="s">
        <v>5909</v>
      </c>
      <c r="L952" s="152"/>
    </row>
    <row r="953" spans="1:12" ht="84.75">
      <c r="A953" s="187">
        <v>952</v>
      </c>
      <c r="B953" s="156">
        <v>45764</v>
      </c>
      <c r="C953" s="157" t="s">
        <v>1845</v>
      </c>
      <c r="D953" s="157" t="s">
        <v>5535</v>
      </c>
      <c r="E953" s="157" t="s">
        <v>8091</v>
      </c>
      <c r="F953" s="156">
        <v>45778</v>
      </c>
      <c r="G953" s="156">
        <v>45778</v>
      </c>
      <c r="H953" s="158">
        <v>55000</v>
      </c>
      <c r="I953" s="158">
        <v>60000</v>
      </c>
      <c r="J953" s="157" t="s">
        <v>4557</v>
      </c>
      <c r="K953" s="157" t="s">
        <v>5909</v>
      </c>
      <c r="L953" s="152"/>
    </row>
    <row r="954" spans="1:12" ht="42.75">
      <c r="A954" s="187">
        <v>953</v>
      </c>
      <c r="B954" s="153">
        <v>45764</v>
      </c>
      <c r="C954" s="154" t="s">
        <v>4178</v>
      </c>
      <c r="D954" s="154" t="s">
        <v>7824</v>
      </c>
      <c r="E954" s="154" t="s">
        <v>8092</v>
      </c>
      <c r="F954" s="153">
        <v>45778</v>
      </c>
      <c r="G954" s="153">
        <v>45778</v>
      </c>
      <c r="H954" s="155">
        <v>25000</v>
      </c>
      <c r="I954" s="155">
        <v>100000</v>
      </c>
      <c r="J954" s="154" t="s">
        <v>4557</v>
      </c>
      <c r="K954" s="154" t="s">
        <v>5909</v>
      </c>
      <c r="L954" s="152"/>
    </row>
    <row r="955" spans="1:12" ht="63.75">
      <c r="A955" s="187">
        <v>954</v>
      </c>
      <c r="B955" s="156">
        <v>45764</v>
      </c>
      <c r="C955" s="157" t="s">
        <v>12</v>
      </c>
      <c r="D955" s="157" t="s">
        <v>8093</v>
      </c>
      <c r="E955" s="157" t="s">
        <v>8094</v>
      </c>
      <c r="F955" s="156">
        <v>45778</v>
      </c>
      <c r="G955" s="156">
        <v>45741</v>
      </c>
      <c r="H955" s="158">
        <v>70000</v>
      </c>
      <c r="I955" s="158">
        <v>90000</v>
      </c>
      <c r="J955" s="157" t="s">
        <v>4557</v>
      </c>
      <c r="K955" s="157" t="s">
        <v>5909</v>
      </c>
      <c r="L955" s="152"/>
    </row>
    <row r="956" spans="1:12" ht="63.75">
      <c r="A956" s="187">
        <v>955</v>
      </c>
      <c r="B956" s="153">
        <v>45764</v>
      </c>
      <c r="C956" s="154" t="s">
        <v>688</v>
      </c>
      <c r="D956" s="154" t="s">
        <v>8095</v>
      </c>
      <c r="E956" s="154" t="s">
        <v>8096</v>
      </c>
      <c r="F956" s="153">
        <v>45778</v>
      </c>
      <c r="G956" s="153">
        <v>45778</v>
      </c>
      <c r="H956" s="155">
        <v>100000</v>
      </c>
      <c r="I956" s="155">
        <v>500000</v>
      </c>
      <c r="J956" s="154" t="s">
        <v>4557</v>
      </c>
      <c r="K956" s="154" t="s">
        <v>5909</v>
      </c>
      <c r="L956" s="152"/>
    </row>
    <row r="957" spans="1:12" ht="63.75">
      <c r="A957" s="187">
        <v>956</v>
      </c>
      <c r="B957" s="156">
        <v>45766</v>
      </c>
      <c r="C957" s="157" t="s">
        <v>2542</v>
      </c>
      <c r="D957" s="157" t="s">
        <v>8097</v>
      </c>
      <c r="E957" s="157" t="s">
        <v>8098</v>
      </c>
      <c r="F957" s="156">
        <v>45779</v>
      </c>
      <c r="G957" s="156">
        <v>45474</v>
      </c>
      <c r="H957" s="158">
        <v>25000</v>
      </c>
      <c r="I957" s="158">
        <v>55000</v>
      </c>
      <c r="J957" s="157" t="s">
        <v>5900</v>
      </c>
      <c r="K957" s="157" t="s">
        <v>5909</v>
      </c>
      <c r="L957" s="152"/>
    </row>
    <row r="958" spans="1:12" ht="84.75">
      <c r="A958" s="187">
        <v>957</v>
      </c>
      <c r="B958" s="153">
        <v>45766</v>
      </c>
      <c r="C958" s="154" t="s">
        <v>2542</v>
      </c>
      <c r="D958" s="154" t="s">
        <v>6252</v>
      </c>
      <c r="E958" s="154" t="s">
        <v>8099</v>
      </c>
      <c r="F958" s="153">
        <v>45779</v>
      </c>
      <c r="G958" s="153">
        <v>45474</v>
      </c>
      <c r="H958" s="155">
        <v>25000</v>
      </c>
      <c r="I958" s="155">
        <v>65000</v>
      </c>
      <c r="J958" s="154" t="s">
        <v>5900</v>
      </c>
      <c r="K958" s="154" t="s">
        <v>5909</v>
      </c>
      <c r="L958" s="152"/>
    </row>
    <row r="959" spans="1:12" ht="63.75">
      <c r="A959" s="187">
        <v>958</v>
      </c>
      <c r="B959" s="156">
        <v>45767</v>
      </c>
      <c r="C959" s="157" t="s">
        <v>2542</v>
      </c>
      <c r="D959" s="157" t="s">
        <v>1143</v>
      </c>
      <c r="E959" s="157" t="s">
        <v>439</v>
      </c>
      <c r="F959" s="156">
        <v>45779</v>
      </c>
      <c r="G959" s="156">
        <v>45474</v>
      </c>
      <c r="H959" s="158">
        <v>25000</v>
      </c>
      <c r="I959" s="158">
        <v>90000</v>
      </c>
      <c r="J959" s="157" t="s">
        <v>5900</v>
      </c>
      <c r="K959" s="157" t="s">
        <v>5909</v>
      </c>
      <c r="L959" s="152"/>
    </row>
    <row r="960" spans="1:12" ht="84.75">
      <c r="A960" s="187">
        <v>959</v>
      </c>
      <c r="B960" s="153">
        <v>45768</v>
      </c>
      <c r="C960" s="154" t="s">
        <v>2703</v>
      </c>
      <c r="D960" s="154" t="s">
        <v>8100</v>
      </c>
      <c r="E960" s="154" t="s">
        <v>8101</v>
      </c>
      <c r="F960" s="153">
        <v>45782</v>
      </c>
      <c r="G960" s="153">
        <v>45782</v>
      </c>
      <c r="H960" s="155">
        <v>150000</v>
      </c>
      <c r="I960" s="155">
        <v>150000</v>
      </c>
      <c r="J960" s="154" t="s">
        <v>4557</v>
      </c>
      <c r="K960" s="154" t="s">
        <v>5909</v>
      </c>
      <c r="L960" s="152"/>
    </row>
    <row r="961" spans="1:12" ht="63.75">
      <c r="A961" s="187">
        <v>960</v>
      </c>
      <c r="B961" s="156">
        <v>45768</v>
      </c>
      <c r="C961" s="157" t="s">
        <v>2542</v>
      </c>
      <c r="D961" s="157" t="s">
        <v>8102</v>
      </c>
      <c r="E961" s="157" t="s">
        <v>8103</v>
      </c>
      <c r="F961" s="156">
        <v>45783</v>
      </c>
      <c r="G961" s="156">
        <v>45544</v>
      </c>
      <c r="H961" s="158">
        <v>25000</v>
      </c>
      <c r="I961" s="158">
        <v>45000</v>
      </c>
      <c r="J961" s="157" t="s">
        <v>5900</v>
      </c>
      <c r="K961" s="157" t="s">
        <v>5909</v>
      </c>
      <c r="L961" s="152"/>
    </row>
    <row r="962" spans="1:12" ht="63.75">
      <c r="A962" s="187">
        <v>961</v>
      </c>
      <c r="B962" s="153">
        <v>45768</v>
      </c>
      <c r="C962" s="154" t="s">
        <v>1276</v>
      </c>
      <c r="D962" s="154" t="s">
        <v>366</v>
      </c>
      <c r="E962" s="154" t="s">
        <v>4629</v>
      </c>
      <c r="F962" s="153">
        <v>45782</v>
      </c>
      <c r="G962" s="153">
        <v>45881</v>
      </c>
      <c r="H962" s="155">
        <v>28903</v>
      </c>
      <c r="I962" s="155">
        <v>30000</v>
      </c>
      <c r="J962" s="154" t="s">
        <v>5902</v>
      </c>
      <c r="K962" s="154" t="s">
        <v>5909</v>
      </c>
      <c r="L962" s="152"/>
    </row>
    <row r="963" spans="1:12" ht="42.75">
      <c r="A963" s="187">
        <v>962</v>
      </c>
      <c r="B963" s="156">
        <v>45768</v>
      </c>
      <c r="C963" s="157" t="s">
        <v>1276</v>
      </c>
      <c r="D963" s="157" t="s">
        <v>7069</v>
      </c>
      <c r="E963" s="157" t="s">
        <v>1347</v>
      </c>
      <c r="F963" s="156">
        <v>45782</v>
      </c>
      <c r="G963" s="156">
        <v>45839</v>
      </c>
      <c r="H963" s="158">
        <v>55000</v>
      </c>
      <c r="I963" s="158">
        <v>55000</v>
      </c>
      <c r="J963" s="157" t="s">
        <v>5910</v>
      </c>
      <c r="K963" s="157" t="s">
        <v>5909</v>
      </c>
      <c r="L963" s="152"/>
    </row>
    <row r="964" spans="1:12" ht="21.75">
      <c r="A964" s="187">
        <v>963</v>
      </c>
      <c r="B964" s="153">
        <v>45768</v>
      </c>
      <c r="C964" s="154" t="s">
        <v>1719</v>
      </c>
      <c r="D964" s="154" t="s">
        <v>8104</v>
      </c>
      <c r="E964" s="154" t="s">
        <v>8105</v>
      </c>
      <c r="F964" s="153">
        <v>45783</v>
      </c>
      <c r="G964" s="153">
        <v>45763</v>
      </c>
      <c r="H964" s="155">
        <v>35900</v>
      </c>
      <c r="I964" s="155">
        <v>35975</v>
      </c>
      <c r="J964" s="154" t="s">
        <v>5904</v>
      </c>
      <c r="K964" s="154" t="s">
        <v>5909</v>
      </c>
      <c r="L964" s="152"/>
    </row>
    <row r="965" spans="1:12" ht="84.75">
      <c r="A965" s="187">
        <v>964</v>
      </c>
      <c r="B965" s="156">
        <v>45768</v>
      </c>
      <c r="C965" s="157" t="s">
        <v>2703</v>
      </c>
      <c r="D965" s="157" t="s">
        <v>8106</v>
      </c>
      <c r="E965" s="157" t="s">
        <v>7859</v>
      </c>
      <c r="F965" s="156">
        <v>45782</v>
      </c>
      <c r="G965" s="156">
        <v>45782</v>
      </c>
      <c r="H965" s="158">
        <v>150000</v>
      </c>
      <c r="I965" s="158">
        <v>150000</v>
      </c>
      <c r="J965" s="157" t="s">
        <v>4557</v>
      </c>
      <c r="K965" s="157" t="s">
        <v>5909</v>
      </c>
      <c r="L965" s="152"/>
    </row>
    <row r="966" spans="1:12" ht="63.75">
      <c r="A966" s="187">
        <v>965</v>
      </c>
      <c r="B966" s="153">
        <v>45769</v>
      </c>
      <c r="C966" s="154" t="s">
        <v>500</v>
      </c>
      <c r="D966" s="154" t="s">
        <v>3461</v>
      </c>
      <c r="E966" s="154" t="s">
        <v>494</v>
      </c>
      <c r="F966" s="153">
        <v>45783</v>
      </c>
      <c r="G966" s="153">
        <v>45768</v>
      </c>
      <c r="H966" s="155">
        <v>88000</v>
      </c>
      <c r="I966" s="155">
        <v>100000</v>
      </c>
      <c r="J966" s="154" t="s">
        <v>4557</v>
      </c>
      <c r="K966" s="154" t="s">
        <v>5909</v>
      </c>
      <c r="L966" s="152"/>
    </row>
    <row r="967" spans="1:12" ht="63.75">
      <c r="A967" s="187">
        <v>966</v>
      </c>
      <c r="B967" s="156">
        <v>45769</v>
      </c>
      <c r="C967" s="157" t="s">
        <v>741</v>
      </c>
      <c r="D967" s="157" t="s">
        <v>76</v>
      </c>
      <c r="E967" s="157" t="s">
        <v>8107</v>
      </c>
      <c r="F967" s="156">
        <v>45783</v>
      </c>
      <c r="G967" s="156">
        <v>45839</v>
      </c>
      <c r="H967" s="158">
        <v>25000</v>
      </c>
      <c r="I967" s="158">
        <v>178000</v>
      </c>
      <c r="J967" s="157" t="s">
        <v>5910</v>
      </c>
      <c r="K967" s="157" t="s">
        <v>5909</v>
      </c>
      <c r="L967" s="152"/>
    </row>
    <row r="968" spans="1:12" ht="84.75">
      <c r="A968" s="187">
        <v>967</v>
      </c>
      <c r="B968" s="153">
        <v>45770</v>
      </c>
      <c r="C968" s="154" t="s">
        <v>1665</v>
      </c>
      <c r="D968" s="154" t="s">
        <v>8108</v>
      </c>
      <c r="E968" s="154" t="s">
        <v>8109</v>
      </c>
      <c r="F968" s="153">
        <v>45784</v>
      </c>
      <c r="G968" s="153">
        <v>45784</v>
      </c>
      <c r="H968" s="155">
        <v>42000</v>
      </c>
      <c r="I968" s="155">
        <v>45000</v>
      </c>
      <c r="J968" s="154" t="s">
        <v>4557</v>
      </c>
      <c r="K968" s="154" t="s">
        <v>5909</v>
      </c>
      <c r="L968" s="152"/>
    </row>
    <row r="969" spans="1:12" ht="63.75">
      <c r="A969" s="187">
        <v>968</v>
      </c>
      <c r="B969" s="156">
        <v>45771</v>
      </c>
      <c r="C969" s="157" t="s">
        <v>4178</v>
      </c>
      <c r="D969" s="157" t="s">
        <v>8110</v>
      </c>
      <c r="E969" s="157" t="s">
        <v>1210</v>
      </c>
      <c r="F969" s="156">
        <v>45785</v>
      </c>
      <c r="G969" s="156">
        <v>45809</v>
      </c>
      <c r="H969" s="158">
        <v>55000</v>
      </c>
      <c r="I969" s="158">
        <v>85000</v>
      </c>
      <c r="J969" s="157" t="s">
        <v>4557</v>
      </c>
      <c r="K969" s="157" t="s">
        <v>5909</v>
      </c>
      <c r="L969" s="152"/>
    </row>
    <row r="970" spans="1:12" ht="63.75">
      <c r="A970" s="187">
        <v>969</v>
      </c>
      <c r="B970" s="153">
        <v>45771</v>
      </c>
      <c r="C970" s="154" t="s">
        <v>387</v>
      </c>
      <c r="D970" s="154" t="s">
        <v>7374</v>
      </c>
      <c r="E970" s="154" t="s">
        <v>367</v>
      </c>
      <c r="F970" s="153">
        <v>45785</v>
      </c>
      <c r="G970" s="153">
        <v>45839</v>
      </c>
      <c r="H970" s="155">
        <v>40000</v>
      </c>
      <c r="I970" s="155">
        <v>80000</v>
      </c>
      <c r="J970" s="154" t="s">
        <v>5910</v>
      </c>
      <c r="K970" s="154" t="s">
        <v>5909</v>
      </c>
      <c r="L970" s="152"/>
    </row>
    <row r="971" spans="1:12" ht="42.75">
      <c r="A971" s="187">
        <v>970</v>
      </c>
      <c r="B971" s="156">
        <v>45771</v>
      </c>
      <c r="C971" s="157" t="s">
        <v>500</v>
      </c>
      <c r="D971" s="157" t="s">
        <v>6012</v>
      </c>
      <c r="E971" s="157" t="s">
        <v>8111</v>
      </c>
      <c r="F971" s="156">
        <v>45785</v>
      </c>
      <c r="G971" s="156">
        <v>45763</v>
      </c>
      <c r="H971" s="158">
        <v>150000</v>
      </c>
      <c r="I971" s="158">
        <v>200000</v>
      </c>
      <c r="J971" s="157" t="s">
        <v>4557</v>
      </c>
      <c r="K971" s="157" t="s">
        <v>5909</v>
      </c>
      <c r="L971" s="152"/>
    </row>
    <row r="972" spans="1:12" ht="84.75">
      <c r="A972" s="187">
        <v>971</v>
      </c>
      <c r="B972" s="153">
        <v>45771</v>
      </c>
      <c r="C972" s="154" t="s">
        <v>12</v>
      </c>
      <c r="D972" s="154" t="s">
        <v>8112</v>
      </c>
      <c r="E972" s="154" t="s">
        <v>27</v>
      </c>
      <c r="F972" s="153">
        <v>45785</v>
      </c>
      <c r="G972" s="153">
        <v>45785</v>
      </c>
      <c r="H972" s="155">
        <v>50000</v>
      </c>
      <c r="I972" s="155">
        <v>100000</v>
      </c>
      <c r="J972" s="154" t="s">
        <v>5910</v>
      </c>
      <c r="K972" s="154" t="s">
        <v>5909</v>
      </c>
      <c r="L972" s="152"/>
    </row>
    <row r="973" spans="1:12" ht="63.75">
      <c r="A973" s="187">
        <v>972</v>
      </c>
      <c r="B973" s="156">
        <v>45771</v>
      </c>
      <c r="C973" s="157" t="s">
        <v>1276</v>
      </c>
      <c r="D973" s="157" t="s">
        <v>1329</v>
      </c>
      <c r="E973" s="157" t="s">
        <v>1340</v>
      </c>
      <c r="F973" s="156">
        <v>45785</v>
      </c>
      <c r="G973" s="156">
        <v>45789</v>
      </c>
      <c r="H973" s="158">
        <v>25000</v>
      </c>
      <c r="I973" s="158">
        <v>40000</v>
      </c>
      <c r="J973" s="157" t="s">
        <v>4557</v>
      </c>
      <c r="K973" s="157" t="s">
        <v>5909</v>
      </c>
      <c r="L973" s="152"/>
    </row>
    <row r="974" spans="1:12" ht="84.75">
      <c r="A974" s="187">
        <v>973</v>
      </c>
      <c r="B974" s="153">
        <v>45771</v>
      </c>
      <c r="C974" s="154" t="s">
        <v>583</v>
      </c>
      <c r="D974" s="154" t="s">
        <v>7622</v>
      </c>
      <c r="E974" s="154" t="s">
        <v>659</v>
      </c>
      <c r="F974" s="153">
        <v>45785</v>
      </c>
      <c r="G974" s="153">
        <v>45778</v>
      </c>
      <c r="H974" s="155">
        <v>145838</v>
      </c>
      <c r="I974" s="155">
        <v>146000</v>
      </c>
      <c r="J974" s="154" t="s">
        <v>5921</v>
      </c>
      <c r="K974" s="154" t="s">
        <v>5909</v>
      </c>
      <c r="L974" s="152"/>
    </row>
    <row r="975" spans="1:12" ht="63.75">
      <c r="A975" s="187">
        <v>974</v>
      </c>
      <c r="B975" s="156">
        <v>45772</v>
      </c>
      <c r="C975" s="157" t="s">
        <v>3453</v>
      </c>
      <c r="D975" s="157" t="s">
        <v>8113</v>
      </c>
      <c r="E975" s="157" t="s">
        <v>8114</v>
      </c>
      <c r="F975" s="156">
        <v>45786</v>
      </c>
      <c r="G975" s="156">
        <v>45784</v>
      </c>
      <c r="H975" s="158">
        <v>25000</v>
      </c>
      <c r="I975" s="158">
        <v>30000</v>
      </c>
      <c r="J975" s="157" t="s">
        <v>4557</v>
      </c>
      <c r="K975" s="157" t="s">
        <v>5909</v>
      </c>
      <c r="L975" s="152"/>
    </row>
    <row r="976" spans="1:12" ht="63.75">
      <c r="A976" s="187">
        <v>975</v>
      </c>
      <c r="B976" s="153">
        <v>45772</v>
      </c>
      <c r="C976" s="154" t="s">
        <v>1890</v>
      </c>
      <c r="D976" s="154" t="s">
        <v>7845</v>
      </c>
      <c r="E976" s="154" t="s">
        <v>8115</v>
      </c>
      <c r="F976" s="153">
        <v>45786</v>
      </c>
      <c r="G976" s="153">
        <v>45789</v>
      </c>
      <c r="H976" s="155">
        <v>40000</v>
      </c>
      <c r="I976" s="155">
        <v>40000</v>
      </c>
      <c r="J976" s="154" t="s">
        <v>5910</v>
      </c>
      <c r="K976" s="154" t="s">
        <v>5909</v>
      </c>
      <c r="L976" s="152"/>
    </row>
    <row r="977" spans="1:12" ht="42.75">
      <c r="A977" s="187">
        <v>976</v>
      </c>
      <c r="B977" s="156">
        <v>45772</v>
      </c>
      <c r="C977" s="157" t="s">
        <v>1890</v>
      </c>
      <c r="D977" s="157" t="s">
        <v>2251</v>
      </c>
      <c r="E977" s="157" t="s">
        <v>7883</v>
      </c>
      <c r="F977" s="156">
        <v>45786</v>
      </c>
      <c r="G977" s="156">
        <v>45789</v>
      </c>
      <c r="H977" s="158">
        <v>45000</v>
      </c>
      <c r="I977" s="158">
        <v>450000</v>
      </c>
      <c r="J977" s="157" t="s">
        <v>5902</v>
      </c>
      <c r="K977" s="157" t="s">
        <v>5909</v>
      </c>
      <c r="L977" s="152"/>
    </row>
    <row r="978" spans="1:12" ht="105.75">
      <c r="A978" s="187">
        <v>977</v>
      </c>
      <c r="B978" s="153">
        <v>45772</v>
      </c>
      <c r="C978" s="154" t="s">
        <v>1890</v>
      </c>
      <c r="D978" s="154" t="s">
        <v>4694</v>
      </c>
      <c r="E978" s="154" t="s">
        <v>8116</v>
      </c>
      <c r="F978" s="153">
        <v>45786</v>
      </c>
      <c r="G978" s="153">
        <v>45789</v>
      </c>
      <c r="H978" s="155">
        <v>84134</v>
      </c>
      <c r="I978" s="155">
        <v>85000</v>
      </c>
      <c r="J978" s="154" t="s">
        <v>5902</v>
      </c>
      <c r="K978" s="154" t="s">
        <v>5909</v>
      </c>
      <c r="L978" s="152"/>
    </row>
    <row r="979" spans="1:12" ht="42.75">
      <c r="A979" s="187">
        <v>978</v>
      </c>
      <c r="B979" s="156">
        <v>45772</v>
      </c>
      <c r="C979" s="157" t="s">
        <v>1890</v>
      </c>
      <c r="D979" s="157" t="s">
        <v>5980</v>
      </c>
      <c r="E979" s="157" t="s">
        <v>8117</v>
      </c>
      <c r="F979" s="156">
        <v>45786</v>
      </c>
      <c r="G979" s="156">
        <v>45789</v>
      </c>
      <c r="H979" s="158">
        <v>69048</v>
      </c>
      <c r="I979" s="158">
        <v>75000</v>
      </c>
      <c r="J979" s="157" t="s">
        <v>5902</v>
      </c>
      <c r="K979" s="157" t="s">
        <v>5909</v>
      </c>
      <c r="L979" s="152"/>
    </row>
    <row r="980" spans="1:12" ht="42.75">
      <c r="A980" s="187">
        <v>979</v>
      </c>
      <c r="B980" s="153">
        <v>45772</v>
      </c>
      <c r="C980" s="154" t="s">
        <v>1890</v>
      </c>
      <c r="D980" s="154" t="s">
        <v>589</v>
      </c>
      <c r="E980" s="154" t="s">
        <v>8118</v>
      </c>
      <c r="F980" s="153">
        <v>45786</v>
      </c>
      <c r="G980" s="153">
        <v>45789</v>
      </c>
      <c r="H980" s="155">
        <v>41000</v>
      </c>
      <c r="I980" s="155">
        <v>50000</v>
      </c>
      <c r="J980" s="154" t="s">
        <v>5902</v>
      </c>
      <c r="K980" s="154" t="s">
        <v>5909</v>
      </c>
      <c r="L980" s="152"/>
    </row>
    <row r="981" spans="1:12" ht="63.75">
      <c r="A981" s="187">
        <v>980</v>
      </c>
      <c r="B981" s="156">
        <v>45772</v>
      </c>
      <c r="C981" s="157" t="s">
        <v>1890</v>
      </c>
      <c r="D981" s="157" t="s">
        <v>2210</v>
      </c>
      <c r="E981" s="157" t="s">
        <v>2211</v>
      </c>
      <c r="F981" s="156">
        <v>45786</v>
      </c>
      <c r="G981" s="156">
        <v>45789</v>
      </c>
      <c r="H981" s="158">
        <v>45000</v>
      </c>
      <c r="I981" s="158">
        <v>45000</v>
      </c>
      <c r="J981" s="157" t="s">
        <v>5902</v>
      </c>
      <c r="K981" s="157" t="s">
        <v>5909</v>
      </c>
      <c r="L981" s="152"/>
    </row>
    <row r="982" spans="1:12" ht="105.75">
      <c r="A982" s="187">
        <v>981</v>
      </c>
      <c r="B982" s="153">
        <v>45772</v>
      </c>
      <c r="C982" s="154" t="s">
        <v>1890</v>
      </c>
      <c r="D982" s="154" t="s">
        <v>6832</v>
      </c>
      <c r="E982" s="154" t="s">
        <v>8119</v>
      </c>
      <c r="F982" s="153">
        <v>45786</v>
      </c>
      <c r="G982" s="153">
        <v>45789</v>
      </c>
      <c r="H982" s="155">
        <v>30000</v>
      </c>
      <c r="I982" s="155">
        <v>40000</v>
      </c>
      <c r="J982" s="154" t="s">
        <v>5910</v>
      </c>
      <c r="K982" s="154" t="s">
        <v>5909</v>
      </c>
      <c r="L982" s="152"/>
    </row>
    <row r="983" spans="1:12" ht="42.75">
      <c r="A983" s="187">
        <v>982</v>
      </c>
      <c r="B983" s="156">
        <v>45776</v>
      </c>
      <c r="C983" s="157" t="s">
        <v>1719</v>
      </c>
      <c r="D983" s="157" t="s">
        <v>6051</v>
      </c>
      <c r="E983" s="157" t="s">
        <v>8120</v>
      </c>
      <c r="F983" s="156">
        <v>45791</v>
      </c>
      <c r="G983" s="156">
        <v>45839</v>
      </c>
      <c r="H983" s="158">
        <v>40000</v>
      </c>
      <c r="I983" s="158">
        <v>41000</v>
      </c>
      <c r="J983" s="157" t="s">
        <v>5902</v>
      </c>
      <c r="K983" s="157" t="s">
        <v>5909</v>
      </c>
      <c r="L983" s="152"/>
    </row>
    <row r="984" spans="1:12" ht="42.75">
      <c r="A984" s="187">
        <v>983</v>
      </c>
      <c r="B984" s="153">
        <v>45776</v>
      </c>
      <c r="C984" s="154" t="s">
        <v>4178</v>
      </c>
      <c r="D984" s="154" t="s">
        <v>1574</v>
      </c>
      <c r="E984" s="154" t="s">
        <v>50</v>
      </c>
      <c r="F984" s="153">
        <v>45790</v>
      </c>
      <c r="G984" s="153">
        <v>45796</v>
      </c>
      <c r="H984" s="155">
        <v>25000</v>
      </c>
      <c r="I984" s="155">
        <v>100000</v>
      </c>
      <c r="J984" s="154" t="s">
        <v>4557</v>
      </c>
      <c r="K984" s="154" t="s">
        <v>5909</v>
      </c>
      <c r="L984" s="152"/>
    </row>
    <row r="985" spans="1:12" ht="63.75">
      <c r="A985" s="187">
        <v>984</v>
      </c>
      <c r="B985" s="156">
        <v>45776</v>
      </c>
      <c r="C985" s="157" t="s">
        <v>2703</v>
      </c>
      <c r="D985" s="157" t="s">
        <v>97</v>
      </c>
      <c r="E985" s="157" t="s">
        <v>6196</v>
      </c>
      <c r="F985" s="156">
        <v>45790</v>
      </c>
      <c r="G985" s="156">
        <v>45839</v>
      </c>
      <c r="H985" s="158">
        <v>83000</v>
      </c>
      <c r="I985" s="158">
        <v>83000</v>
      </c>
      <c r="J985" s="157" t="s">
        <v>5910</v>
      </c>
      <c r="K985" s="157" t="s">
        <v>5909</v>
      </c>
      <c r="L985" s="152"/>
    </row>
    <row r="986" spans="1:12" ht="21.75">
      <c r="A986" s="187">
        <v>985</v>
      </c>
      <c r="B986" s="153">
        <v>45777</v>
      </c>
      <c r="C986" s="154" t="s">
        <v>2447</v>
      </c>
      <c r="D986" s="154" t="s">
        <v>55</v>
      </c>
      <c r="E986" s="154" t="s">
        <v>56</v>
      </c>
      <c r="F986" s="153">
        <v>45791</v>
      </c>
      <c r="G986" s="153">
        <v>45792</v>
      </c>
      <c r="H986" s="155">
        <v>25000</v>
      </c>
      <c r="I986" s="155">
        <v>35000</v>
      </c>
      <c r="J986" s="154" t="s">
        <v>5902</v>
      </c>
      <c r="K986" s="154" t="s">
        <v>5909</v>
      </c>
      <c r="L986" s="152"/>
    </row>
    <row r="987" spans="1:12" ht="21.75">
      <c r="A987" s="187">
        <v>986</v>
      </c>
      <c r="B987" s="156">
        <v>45777</v>
      </c>
      <c r="C987" s="157" t="s">
        <v>1276</v>
      </c>
      <c r="D987" s="157" t="s">
        <v>123</v>
      </c>
      <c r="E987" s="157" t="s">
        <v>8121</v>
      </c>
      <c r="F987" s="156">
        <v>45791</v>
      </c>
      <c r="G987" s="156">
        <v>45839</v>
      </c>
      <c r="H987" s="158">
        <v>2500000</v>
      </c>
      <c r="I987" s="158">
        <v>3000000</v>
      </c>
      <c r="J987" s="157" t="s">
        <v>5921</v>
      </c>
      <c r="K987" s="157" t="s">
        <v>5909</v>
      </c>
      <c r="L987" s="152"/>
    </row>
    <row r="988" spans="1:12" ht="21.75">
      <c r="A988" s="187">
        <v>987</v>
      </c>
      <c r="B988" s="153">
        <v>45777</v>
      </c>
      <c r="C988" s="154" t="s">
        <v>1276</v>
      </c>
      <c r="D988" s="154" t="s">
        <v>663</v>
      </c>
      <c r="E988" s="154" t="s">
        <v>8122</v>
      </c>
      <c r="F988" s="153">
        <v>45791</v>
      </c>
      <c r="G988" s="153">
        <v>45839</v>
      </c>
      <c r="H988" s="155">
        <v>167473</v>
      </c>
      <c r="I988" s="155">
        <v>175000</v>
      </c>
      <c r="J988" s="154" t="s">
        <v>5921</v>
      </c>
      <c r="K988" s="154" t="s">
        <v>5909</v>
      </c>
      <c r="L988" s="152"/>
    </row>
    <row r="989" spans="1:12" ht="42.75">
      <c r="A989" s="187">
        <v>988</v>
      </c>
      <c r="B989" s="156">
        <v>45777</v>
      </c>
      <c r="C989" s="157" t="s">
        <v>1276</v>
      </c>
      <c r="D989" s="157" t="s">
        <v>952</v>
      </c>
      <c r="E989" s="157" t="s">
        <v>8123</v>
      </c>
      <c r="F989" s="156">
        <v>45791</v>
      </c>
      <c r="G989" s="156">
        <v>45839</v>
      </c>
      <c r="H989" s="158">
        <v>173607</v>
      </c>
      <c r="I989" s="158">
        <v>180000</v>
      </c>
      <c r="J989" s="157" t="s">
        <v>5921</v>
      </c>
      <c r="K989" s="157" t="s">
        <v>5909</v>
      </c>
      <c r="L989" s="152"/>
    </row>
    <row r="990" spans="1:12" ht="42.75">
      <c r="A990" s="187">
        <v>989</v>
      </c>
      <c r="B990" s="153">
        <v>45777</v>
      </c>
      <c r="C990" s="154" t="s">
        <v>1276</v>
      </c>
      <c r="D990" s="154" t="s">
        <v>8124</v>
      </c>
      <c r="E990" s="154" t="s">
        <v>8125</v>
      </c>
      <c r="F990" s="153">
        <v>45791</v>
      </c>
      <c r="G990" s="153">
        <v>45839</v>
      </c>
      <c r="H990" s="155">
        <v>25000</v>
      </c>
      <c r="I990" s="155">
        <v>30000</v>
      </c>
      <c r="J990" s="154" t="s">
        <v>5921</v>
      </c>
      <c r="K990" s="154" t="s">
        <v>5909</v>
      </c>
      <c r="L990" s="152"/>
    </row>
    <row r="991" spans="1:12" ht="21.75">
      <c r="A991" s="187">
        <v>990</v>
      </c>
      <c r="B991" s="156">
        <v>45778</v>
      </c>
      <c r="C991" s="157" t="s">
        <v>1276</v>
      </c>
      <c r="D991" s="157" t="s">
        <v>65</v>
      </c>
      <c r="E991" s="157" t="s">
        <v>78</v>
      </c>
      <c r="F991" s="156">
        <v>45792</v>
      </c>
      <c r="G991" s="156">
        <v>45839</v>
      </c>
      <c r="H991" s="158">
        <v>825096</v>
      </c>
      <c r="I991" s="158">
        <v>850000</v>
      </c>
      <c r="J991" s="157" t="s">
        <v>5910</v>
      </c>
      <c r="K991" s="157" t="s">
        <v>5909</v>
      </c>
      <c r="L991" s="152"/>
    </row>
    <row r="992" spans="1:12" ht="21.75">
      <c r="A992" s="187">
        <v>991</v>
      </c>
      <c r="B992" s="153">
        <v>45778</v>
      </c>
      <c r="C992" s="154" t="s">
        <v>1276</v>
      </c>
      <c r="D992" s="154" t="s">
        <v>1316</v>
      </c>
      <c r="E992" s="154" t="s">
        <v>78</v>
      </c>
      <c r="F992" s="153">
        <v>45792</v>
      </c>
      <c r="G992" s="153">
        <v>45839</v>
      </c>
      <c r="H992" s="155">
        <v>48000</v>
      </c>
      <c r="I992" s="155">
        <v>55000</v>
      </c>
      <c r="J992" s="154" t="s">
        <v>5910</v>
      </c>
      <c r="K992" s="154" t="s">
        <v>5909</v>
      </c>
      <c r="L992" s="152"/>
    </row>
    <row r="993" spans="1:12" ht="63.75">
      <c r="A993" s="187">
        <v>992</v>
      </c>
      <c r="B993" s="156">
        <v>45778</v>
      </c>
      <c r="C993" s="157" t="s">
        <v>3730</v>
      </c>
      <c r="D993" s="157" t="s">
        <v>7441</v>
      </c>
      <c r="E993" s="157" t="s">
        <v>8126</v>
      </c>
      <c r="F993" s="156">
        <v>45792</v>
      </c>
      <c r="G993" s="156">
        <v>45824</v>
      </c>
      <c r="H993" s="158">
        <v>43565.04</v>
      </c>
      <c r="I993" s="158">
        <v>65000</v>
      </c>
      <c r="J993" s="157" t="s">
        <v>4557</v>
      </c>
      <c r="K993" s="157" t="s">
        <v>5909</v>
      </c>
      <c r="L993" s="152"/>
    </row>
    <row r="994" spans="1:12" ht="63.75">
      <c r="A994" s="187">
        <v>993</v>
      </c>
      <c r="B994" s="153">
        <v>45778</v>
      </c>
      <c r="C994" s="154" t="s">
        <v>500</v>
      </c>
      <c r="D994" s="154" t="s">
        <v>4621</v>
      </c>
      <c r="E994" s="154" t="s">
        <v>7319</v>
      </c>
      <c r="F994" s="153">
        <v>45792</v>
      </c>
      <c r="G994" s="153">
        <v>45778</v>
      </c>
      <c r="H994" s="155">
        <v>25000</v>
      </c>
      <c r="I994" s="155">
        <v>50000</v>
      </c>
      <c r="J994" s="154" t="s">
        <v>5910</v>
      </c>
      <c r="K994" s="154" t="s">
        <v>5909</v>
      </c>
      <c r="L994" s="152"/>
    </row>
    <row r="995" spans="1:12" ht="84.75">
      <c r="A995" s="187">
        <v>994</v>
      </c>
      <c r="B995" s="156">
        <v>45778</v>
      </c>
      <c r="C995" s="157" t="s">
        <v>500</v>
      </c>
      <c r="D995" s="157" t="s">
        <v>2484</v>
      </c>
      <c r="E995" s="157" t="s">
        <v>8127</v>
      </c>
      <c r="F995" s="156">
        <v>45792</v>
      </c>
      <c r="G995" s="156">
        <v>45778</v>
      </c>
      <c r="H995" s="158">
        <v>85000</v>
      </c>
      <c r="I995" s="158">
        <v>100000</v>
      </c>
      <c r="J995" s="157" t="s">
        <v>5910</v>
      </c>
      <c r="K995" s="157" t="s">
        <v>5909</v>
      </c>
      <c r="L995" s="152"/>
    </row>
    <row r="996" spans="1:12" ht="63.75">
      <c r="A996" s="187">
        <v>995</v>
      </c>
      <c r="B996" s="153">
        <v>45782</v>
      </c>
      <c r="C996" s="154" t="s">
        <v>2703</v>
      </c>
      <c r="D996" s="154" t="s">
        <v>2743</v>
      </c>
      <c r="E996" s="154" t="s">
        <v>6029</v>
      </c>
      <c r="F996" s="153">
        <v>45796</v>
      </c>
      <c r="G996" s="153">
        <v>45839</v>
      </c>
      <c r="H996" s="155">
        <v>37000</v>
      </c>
      <c r="I996" s="155">
        <v>37000</v>
      </c>
      <c r="J996" s="154" t="s">
        <v>5902</v>
      </c>
      <c r="K996" s="154" t="s">
        <v>5909</v>
      </c>
      <c r="L996" s="152"/>
    </row>
    <row r="997" spans="1:12" ht="63.75">
      <c r="A997" s="187">
        <v>996</v>
      </c>
      <c r="B997" s="156">
        <v>45782</v>
      </c>
      <c r="C997" s="157" t="s">
        <v>2703</v>
      </c>
      <c r="D997" s="157" t="s">
        <v>874</v>
      </c>
      <c r="E997" s="157" t="s">
        <v>6029</v>
      </c>
      <c r="F997" s="156">
        <v>45796</v>
      </c>
      <c r="G997" s="156">
        <v>45839</v>
      </c>
      <c r="H997" s="158">
        <v>40000</v>
      </c>
      <c r="I997" s="158">
        <v>40000</v>
      </c>
      <c r="J997" s="157" t="s">
        <v>5902</v>
      </c>
      <c r="K997" s="157" t="s">
        <v>5909</v>
      </c>
      <c r="L997" s="152"/>
    </row>
    <row r="998" spans="1:12" ht="63.75">
      <c r="A998" s="187">
        <v>997</v>
      </c>
      <c r="B998" s="153">
        <v>45782</v>
      </c>
      <c r="C998" s="154" t="s">
        <v>2703</v>
      </c>
      <c r="D998" s="154" t="s">
        <v>3039</v>
      </c>
      <c r="E998" s="154" t="s">
        <v>6029</v>
      </c>
      <c r="F998" s="153">
        <v>45796</v>
      </c>
      <c r="G998" s="153">
        <v>45839</v>
      </c>
      <c r="H998" s="155">
        <v>26000</v>
      </c>
      <c r="I998" s="155">
        <v>26000</v>
      </c>
      <c r="J998" s="154" t="s">
        <v>5902</v>
      </c>
      <c r="K998" s="154" t="s">
        <v>5909</v>
      </c>
      <c r="L998" s="152"/>
    </row>
    <row r="999" spans="1:12" ht="63.75">
      <c r="A999" s="187">
        <v>998</v>
      </c>
      <c r="B999" s="156">
        <v>45782</v>
      </c>
      <c r="C999" s="157" t="s">
        <v>2703</v>
      </c>
      <c r="D999" s="157" t="s">
        <v>5255</v>
      </c>
      <c r="E999" s="157" t="s">
        <v>6029</v>
      </c>
      <c r="F999" s="156">
        <v>45796</v>
      </c>
      <c r="G999" s="156">
        <v>45839</v>
      </c>
      <c r="H999" s="158">
        <v>77000</v>
      </c>
      <c r="I999" s="158">
        <v>77000</v>
      </c>
      <c r="J999" s="157" t="s">
        <v>5902</v>
      </c>
      <c r="K999" s="157" t="s">
        <v>5909</v>
      </c>
      <c r="L999" s="152"/>
    </row>
    <row r="1000" spans="1:12" ht="63.75">
      <c r="A1000" s="187">
        <v>999</v>
      </c>
      <c r="B1000" s="153">
        <v>45782</v>
      </c>
      <c r="C1000" s="154" t="s">
        <v>2703</v>
      </c>
      <c r="D1000" s="154" t="s">
        <v>2165</v>
      </c>
      <c r="E1000" s="154" t="s">
        <v>6029</v>
      </c>
      <c r="F1000" s="153">
        <v>45796</v>
      </c>
      <c r="G1000" s="153">
        <v>45839</v>
      </c>
      <c r="H1000" s="155">
        <v>37500</v>
      </c>
      <c r="I1000" s="155">
        <v>37500</v>
      </c>
      <c r="J1000" s="154" t="s">
        <v>5902</v>
      </c>
      <c r="K1000" s="154" t="s">
        <v>5909</v>
      </c>
      <c r="L1000" s="152"/>
    </row>
    <row r="1001" spans="1:12" ht="105.75">
      <c r="A1001" s="187">
        <v>1000</v>
      </c>
      <c r="B1001" s="156">
        <v>45782</v>
      </c>
      <c r="C1001" s="157" t="s">
        <v>2703</v>
      </c>
      <c r="D1001" s="157" t="s">
        <v>1348</v>
      </c>
      <c r="E1001" s="157" t="s">
        <v>8128</v>
      </c>
      <c r="F1001" s="156">
        <v>45796</v>
      </c>
      <c r="G1001" s="156">
        <v>45839</v>
      </c>
      <c r="H1001" s="158">
        <v>600000</v>
      </c>
      <c r="I1001" s="158">
        <v>600000</v>
      </c>
      <c r="J1001" s="157" t="s">
        <v>5902</v>
      </c>
      <c r="K1001" s="157" t="s">
        <v>5909</v>
      </c>
      <c r="L1001" s="152"/>
    </row>
    <row r="1002" spans="1:12" ht="63.75">
      <c r="A1002" s="187">
        <v>1001</v>
      </c>
      <c r="B1002" s="153">
        <v>45782</v>
      </c>
      <c r="C1002" s="154" t="s">
        <v>2703</v>
      </c>
      <c r="D1002" s="154" t="s">
        <v>6051</v>
      </c>
      <c r="E1002" s="154" t="s">
        <v>6052</v>
      </c>
      <c r="F1002" s="153">
        <v>45796</v>
      </c>
      <c r="G1002" s="153">
        <v>45839</v>
      </c>
      <c r="H1002" s="155">
        <v>83500</v>
      </c>
      <c r="I1002" s="155">
        <v>83500</v>
      </c>
      <c r="J1002" s="154" t="s">
        <v>5902</v>
      </c>
      <c r="K1002" s="154" t="s">
        <v>5909</v>
      </c>
      <c r="L1002" s="152"/>
    </row>
    <row r="1003" spans="1:12" ht="42.75">
      <c r="A1003" s="187">
        <v>1002</v>
      </c>
      <c r="B1003" s="156">
        <v>45782</v>
      </c>
      <c r="C1003" s="157" t="s">
        <v>2703</v>
      </c>
      <c r="D1003" s="157" t="s">
        <v>2189</v>
      </c>
      <c r="E1003" s="157" t="s">
        <v>4706</v>
      </c>
      <c r="F1003" s="156">
        <v>45796</v>
      </c>
      <c r="G1003" s="156">
        <v>45839</v>
      </c>
      <c r="H1003" s="158">
        <v>39300</v>
      </c>
      <c r="I1003" s="158">
        <v>39300</v>
      </c>
      <c r="J1003" s="157" t="s">
        <v>5902</v>
      </c>
      <c r="K1003" s="157" t="s">
        <v>5909</v>
      </c>
      <c r="L1003" s="152"/>
    </row>
    <row r="1004" spans="1:12" ht="21.75">
      <c r="A1004" s="187">
        <v>1003</v>
      </c>
      <c r="B1004" s="153">
        <v>45782</v>
      </c>
      <c r="C1004" s="154" t="s">
        <v>2703</v>
      </c>
      <c r="D1004" s="154" t="s">
        <v>366</v>
      </c>
      <c r="E1004" s="154" t="s">
        <v>8129</v>
      </c>
      <c r="F1004" s="153">
        <v>45796</v>
      </c>
      <c r="G1004" s="153">
        <v>45839</v>
      </c>
      <c r="H1004" s="155">
        <v>30000</v>
      </c>
      <c r="I1004" s="155">
        <v>30000</v>
      </c>
      <c r="J1004" s="154" t="s">
        <v>5902</v>
      </c>
      <c r="K1004" s="154" t="s">
        <v>5909</v>
      </c>
      <c r="L1004" s="152"/>
    </row>
    <row r="1005" spans="1:12" ht="42.75">
      <c r="A1005" s="187">
        <v>1004</v>
      </c>
      <c r="B1005" s="156">
        <v>45782</v>
      </c>
      <c r="C1005" s="157" t="s">
        <v>2703</v>
      </c>
      <c r="D1005" s="157" t="s">
        <v>2818</v>
      </c>
      <c r="E1005" s="157" t="s">
        <v>8130</v>
      </c>
      <c r="F1005" s="156">
        <v>45796</v>
      </c>
      <c r="G1005" s="156">
        <v>45839</v>
      </c>
      <c r="H1005" s="158">
        <v>60000</v>
      </c>
      <c r="I1005" s="158">
        <v>60000</v>
      </c>
      <c r="J1005" s="157" t="s">
        <v>5902</v>
      </c>
      <c r="K1005" s="157" t="s">
        <v>5909</v>
      </c>
      <c r="L1005" s="152"/>
    </row>
    <row r="1006" spans="1:12" ht="42.75">
      <c r="A1006" s="187">
        <v>1005</v>
      </c>
      <c r="B1006" s="153">
        <v>45782</v>
      </c>
      <c r="C1006" s="154" t="s">
        <v>2703</v>
      </c>
      <c r="D1006" s="154" t="s">
        <v>2022</v>
      </c>
      <c r="E1006" s="154" t="s">
        <v>8131</v>
      </c>
      <c r="F1006" s="153">
        <v>45796</v>
      </c>
      <c r="G1006" s="153">
        <v>45839</v>
      </c>
      <c r="H1006" s="155">
        <v>93000</v>
      </c>
      <c r="I1006" s="155">
        <v>93000</v>
      </c>
      <c r="J1006" s="154" t="s">
        <v>5902</v>
      </c>
      <c r="K1006" s="154" t="s">
        <v>5909</v>
      </c>
      <c r="L1006" s="152"/>
    </row>
    <row r="1007" spans="1:12" ht="63.75">
      <c r="A1007" s="187">
        <v>1006</v>
      </c>
      <c r="B1007" s="156">
        <v>45782</v>
      </c>
      <c r="C1007" s="157" t="s">
        <v>2703</v>
      </c>
      <c r="D1007" s="157" t="s">
        <v>7216</v>
      </c>
      <c r="E1007" s="157" t="s">
        <v>8132</v>
      </c>
      <c r="F1007" s="156">
        <v>45796</v>
      </c>
      <c r="G1007" s="156">
        <v>45839</v>
      </c>
      <c r="H1007" s="158">
        <v>34000</v>
      </c>
      <c r="I1007" s="158">
        <v>34000</v>
      </c>
      <c r="J1007" s="157" t="s">
        <v>5902</v>
      </c>
      <c r="K1007" s="157" t="s">
        <v>5909</v>
      </c>
      <c r="L1007" s="152"/>
    </row>
    <row r="1008" spans="1:12" ht="63.75">
      <c r="A1008" s="187">
        <v>1007</v>
      </c>
      <c r="B1008" s="153">
        <v>45782</v>
      </c>
      <c r="C1008" s="154" t="s">
        <v>2703</v>
      </c>
      <c r="D1008" s="154" t="s">
        <v>3205</v>
      </c>
      <c r="E1008" s="154" t="s">
        <v>7232</v>
      </c>
      <c r="F1008" s="153">
        <v>45796</v>
      </c>
      <c r="G1008" s="153">
        <v>45839</v>
      </c>
      <c r="H1008" s="155">
        <v>137000</v>
      </c>
      <c r="I1008" s="155">
        <v>137000</v>
      </c>
      <c r="J1008" s="154" t="s">
        <v>5910</v>
      </c>
      <c r="K1008" s="154" t="s">
        <v>5909</v>
      </c>
      <c r="L1008" s="152"/>
    </row>
    <row r="1009" spans="1:12" ht="63.75">
      <c r="A1009" s="187">
        <v>1008</v>
      </c>
      <c r="B1009" s="156">
        <v>45782</v>
      </c>
      <c r="C1009" s="157" t="s">
        <v>2703</v>
      </c>
      <c r="D1009" s="157" t="s">
        <v>2947</v>
      </c>
      <c r="E1009" s="157" t="s">
        <v>6257</v>
      </c>
      <c r="F1009" s="156">
        <v>45796</v>
      </c>
      <c r="G1009" s="156">
        <v>45839</v>
      </c>
      <c r="H1009" s="158">
        <v>100000</v>
      </c>
      <c r="I1009" s="158">
        <v>100000</v>
      </c>
      <c r="J1009" s="157" t="s">
        <v>5910</v>
      </c>
      <c r="K1009" s="157" t="s">
        <v>5909</v>
      </c>
      <c r="L1009" s="152"/>
    </row>
    <row r="1010" spans="1:12" ht="42.75">
      <c r="A1010" s="187">
        <v>1009</v>
      </c>
      <c r="B1010" s="153">
        <v>45782</v>
      </c>
      <c r="C1010" s="154" t="s">
        <v>2703</v>
      </c>
      <c r="D1010" s="154" t="s">
        <v>7637</v>
      </c>
      <c r="E1010" s="154" t="s">
        <v>7638</v>
      </c>
      <c r="F1010" s="153">
        <v>45796</v>
      </c>
      <c r="G1010" s="153">
        <v>45839</v>
      </c>
      <c r="H1010" s="155">
        <v>144000</v>
      </c>
      <c r="I1010" s="155">
        <v>144000</v>
      </c>
      <c r="J1010" s="154" t="s">
        <v>5910</v>
      </c>
      <c r="K1010" s="154" t="s">
        <v>5909</v>
      </c>
      <c r="L1010" s="152"/>
    </row>
    <row r="1011" spans="1:12" ht="42.75">
      <c r="A1011" s="187">
        <v>1010</v>
      </c>
      <c r="B1011" s="156">
        <v>45782</v>
      </c>
      <c r="C1011" s="157" t="s">
        <v>2703</v>
      </c>
      <c r="D1011" s="157" t="s">
        <v>2904</v>
      </c>
      <c r="E1011" s="157" t="s">
        <v>2905</v>
      </c>
      <c r="F1011" s="156">
        <v>45796</v>
      </c>
      <c r="G1011" s="156">
        <v>45839</v>
      </c>
      <c r="H1011" s="158">
        <v>25884</v>
      </c>
      <c r="I1011" s="158">
        <v>25884</v>
      </c>
      <c r="J1011" s="157" t="s">
        <v>5910</v>
      </c>
      <c r="K1011" s="157" t="s">
        <v>5909</v>
      </c>
      <c r="L1011" s="152"/>
    </row>
    <row r="1012" spans="1:12" ht="63.75">
      <c r="A1012" s="187">
        <v>1011</v>
      </c>
      <c r="B1012" s="153">
        <v>45782</v>
      </c>
      <c r="C1012" s="154" t="s">
        <v>2703</v>
      </c>
      <c r="D1012" s="154" t="s">
        <v>5458</v>
      </c>
      <c r="E1012" s="154" t="s">
        <v>226</v>
      </c>
      <c r="F1012" s="153">
        <v>45796</v>
      </c>
      <c r="G1012" s="153">
        <v>45839</v>
      </c>
      <c r="H1012" s="155">
        <v>200000</v>
      </c>
      <c r="I1012" s="155">
        <v>200000</v>
      </c>
      <c r="J1012" s="154" t="s">
        <v>5910</v>
      </c>
      <c r="K1012" s="154" t="s">
        <v>5909</v>
      </c>
      <c r="L1012" s="152"/>
    </row>
    <row r="1013" spans="1:12" ht="63.75">
      <c r="A1013" s="187">
        <v>1012</v>
      </c>
      <c r="B1013" s="156">
        <v>45782</v>
      </c>
      <c r="C1013" s="157" t="s">
        <v>2703</v>
      </c>
      <c r="D1013" s="157" t="s">
        <v>2172</v>
      </c>
      <c r="E1013" s="157" t="s">
        <v>2797</v>
      </c>
      <c r="F1013" s="156">
        <v>45796</v>
      </c>
      <c r="G1013" s="156">
        <v>45839</v>
      </c>
      <c r="H1013" s="158">
        <v>65780</v>
      </c>
      <c r="I1013" s="158">
        <v>65780</v>
      </c>
      <c r="J1013" s="157" t="s">
        <v>5910</v>
      </c>
      <c r="K1013" s="157" t="s">
        <v>5909</v>
      </c>
      <c r="L1013" s="152"/>
    </row>
    <row r="1014" spans="1:12" ht="63.75">
      <c r="A1014" s="187">
        <v>1013</v>
      </c>
      <c r="B1014" s="153">
        <v>45782</v>
      </c>
      <c r="C1014" s="154" t="s">
        <v>2703</v>
      </c>
      <c r="D1014" s="154" t="s">
        <v>355</v>
      </c>
      <c r="E1014" s="154" t="s">
        <v>8133</v>
      </c>
      <c r="F1014" s="153">
        <v>45796</v>
      </c>
      <c r="G1014" s="153">
        <v>45839</v>
      </c>
      <c r="H1014" s="155">
        <v>100000</v>
      </c>
      <c r="I1014" s="155">
        <v>100000</v>
      </c>
      <c r="J1014" s="154" t="s">
        <v>5910</v>
      </c>
      <c r="K1014" s="154" t="s">
        <v>5909</v>
      </c>
      <c r="L1014" s="152"/>
    </row>
    <row r="1015" spans="1:12" ht="63.75">
      <c r="A1015" s="187">
        <v>1014</v>
      </c>
      <c r="B1015" s="156">
        <v>45782</v>
      </c>
      <c r="C1015" s="157" t="s">
        <v>2703</v>
      </c>
      <c r="D1015" s="157" t="s">
        <v>5548</v>
      </c>
      <c r="E1015" s="157" t="s">
        <v>8134</v>
      </c>
      <c r="F1015" s="156">
        <v>45796</v>
      </c>
      <c r="G1015" s="156">
        <v>45839</v>
      </c>
      <c r="H1015" s="158">
        <v>25000</v>
      </c>
      <c r="I1015" s="158">
        <v>25000</v>
      </c>
      <c r="J1015" s="157" t="s">
        <v>5910</v>
      </c>
      <c r="K1015" s="157" t="s">
        <v>5909</v>
      </c>
      <c r="L1015" s="152"/>
    </row>
    <row r="1016" spans="1:12" ht="84.75">
      <c r="A1016" s="187">
        <v>1015</v>
      </c>
      <c r="B1016" s="153">
        <v>45782</v>
      </c>
      <c r="C1016" s="154" t="s">
        <v>2703</v>
      </c>
      <c r="D1016" s="154" t="s">
        <v>134</v>
      </c>
      <c r="E1016" s="154" t="s">
        <v>8135</v>
      </c>
      <c r="F1016" s="153">
        <v>45796</v>
      </c>
      <c r="G1016" s="153">
        <v>45839</v>
      </c>
      <c r="H1016" s="155">
        <v>50000</v>
      </c>
      <c r="I1016" s="155">
        <v>50000</v>
      </c>
      <c r="J1016" s="154" t="s">
        <v>5910</v>
      </c>
      <c r="K1016" s="154" t="s">
        <v>5909</v>
      </c>
      <c r="L1016" s="152"/>
    </row>
    <row r="1017" spans="1:12" ht="63.75">
      <c r="A1017" s="187">
        <v>1016</v>
      </c>
      <c r="B1017" s="156">
        <v>45782</v>
      </c>
      <c r="C1017" s="157" t="s">
        <v>2703</v>
      </c>
      <c r="D1017" s="157" t="s">
        <v>5321</v>
      </c>
      <c r="E1017" s="157" t="s">
        <v>3179</v>
      </c>
      <c r="F1017" s="156">
        <v>45796</v>
      </c>
      <c r="G1017" s="156">
        <v>45839</v>
      </c>
      <c r="H1017" s="158">
        <v>60000</v>
      </c>
      <c r="I1017" s="158">
        <v>60000</v>
      </c>
      <c r="J1017" s="157" t="s">
        <v>5910</v>
      </c>
      <c r="K1017" s="157" t="s">
        <v>5909</v>
      </c>
      <c r="L1017" s="152"/>
    </row>
    <row r="1018" spans="1:12" ht="42.75">
      <c r="A1018" s="187">
        <v>1017</v>
      </c>
      <c r="B1018" s="153">
        <v>45782</v>
      </c>
      <c r="C1018" s="154" t="s">
        <v>2703</v>
      </c>
      <c r="D1018" s="154" t="s">
        <v>7766</v>
      </c>
      <c r="E1018" s="154" t="s">
        <v>8136</v>
      </c>
      <c r="F1018" s="153">
        <v>45796</v>
      </c>
      <c r="G1018" s="153">
        <v>45931</v>
      </c>
      <c r="H1018" s="155">
        <v>50000</v>
      </c>
      <c r="I1018" s="155">
        <v>50000</v>
      </c>
      <c r="J1018" s="154" t="s">
        <v>5910</v>
      </c>
      <c r="K1018" s="154" t="s">
        <v>5909</v>
      </c>
      <c r="L1018" s="152"/>
    </row>
    <row r="1019" spans="1:12" ht="42.75">
      <c r="A1019" s="187">
        <v>1018</v>
      </c>
      <c r="B1019" s="156">
        <v>45782</v>
      </c>
      <c r="C1019" s="157" t="s">
        <v>2703</v>
      </c>
      <c r="D1019" s="157" t="s">
        <v>7764</v>
      </c>
      <c r="E1019" s="157" t="s">
        <v>8137</v>
      </c>
      <c r="F1019" s="156">
        <v>45796</v>
      </c>
      <c r="G1019" s="156">
        <v>45931</v>
      </c>
      <c r="H1019" s="158">
        <v>25000</v>
      </c>
      <c r="I1019" s="158">
        <v>25000</v>
      </c>
      <c r="J1019" s="157" t="s">
        <v>5910</v>
      </c>
      <c r="K1019" s="157" t="s">
        <v>5909</v>
      </c>
      <c r="L1019" s="152"/>
    </row>
    <row r="1020" spans="1:12" ht="63.75">
      <c r="A1020" s="187">
        <v>1019</v>
      </c>
      <c r="B1020" s="153">
        <v>45782</v>
      </c>
      <c r="C1020" s="154" t="s">
        <v>2703</v>
      </c>
      <c r="D1020" s="154" t="s">
        <v>6228</v>
      </c>
      <c r="E1020" s="154" t="s">
        <v>7212</v>
      </c>
      <c r="F1020" s="153">
        <v>45796</v>
      </c>
      <c r="G1020" s="153">
        <v>45839</v>
      </c>
      <c r="H1020" s="155">
        <v>59582</v>
      </c>
      <c r="I1020" s="155">
        <v>59582</v>
      </c>
      <c r="J1020" s="154" t="s">
        <v>5910</v>
      </c>
      <c r="K1020" s="154" t="s">
        <v>5909</v>
      </c>
      <c r="L1020" s="152"/>
    </row>
    <row r="1021" spans="1:12" ht="42.75">
      <c r="A1021" s="187">
        <v>1020</v>
      </c>
      <c r="B1021" s="156">
        <v>45782</v>
      </c>
      <c r="C1021" s="157" t="s">
        <v>2703</v>
      </c>
      <c r="D1021" s="157" t="s">
        <v>2792</v>
      </c>
      <c r="E1021" s="157" t="s">
        <v>2793</v>
      </c>
      <c r="F1021" s="156">
        <v>45796</v>
      </c>
      <c r="G1021" s="156">
        <v>45839</v>
      </c>
      <c r="H1021" s="158">
        <v>85647</v>
      </c>
      <c r="I1021" s="158">
        <v>85647</v>
      </c>
      <c r="J1021" s="157" t="s">
        <v>5910</v>
      </c>
      <c r="K1021" s="157" t="s">
        <v>5909</v>
      </c>
      <c r="L1021" s="152"/>
    </row>
    <row r="1022" spans="1:12" ht="21.75">
      <c r="A1022" s="187">
        <v>1021</v>
      </c>
      <c r="B1022" s="153">
        <v>45782</v>
      </c>
      <c r="C1022" s="154" t="s">
        <v>2703</v>
      </c>
      <c r="D1022" s="154" t="s">
        <v>521</v>
      </c>
      <c r="E1022" s="154" t="s">
        <v>126</v>
      </c>
      <c r="F1022" s="153">
        <v>45796</v>
      </c>
      <c r="G1022" s="153">
        <v>45839</v>
      </c>
      <c r="H1022" s="155">
        <v>452081</v>
      </c>
      <c r="I1022" s="155">
        <v>452081</v>
      </c>
      <c r="J1022" s="154" t="s">
        <v>5910</v>
      </c>
      <c r="K1022" s="154" t="s">
        <v>5909</v>
      </c>
      <c r="L1022" s="152"/>
    </row>
    <row r="1023" spans="1:12" ht="42.75">
      <c r="A1023" s="187">
        <v>1022</v>
      </c>
      <c r="B1023" s="156">
        <v>45782</v>
      </c>
      <c r="C1023" s="157" t="s">
        <v>2703</v>
      </c>
      <c r="D1023" s="157" t="s">
        <v>521</v>
      </c>
      <c r="E1023" s="157" t="s">
        <v>2988</v>
      </c>
      <c r="F1023" s="156">
        <v>45796</v>
      </c>
      <c r="G1023" s="156">
        <v>45839</v>
      </c>
      <c r="H1023" s="158">
        <v>32011</v>
      </c>
      <c r="I1023" s="158">
        <v>32011</v>
      </c>
      <c r="J1023" s="157" t="s">
        <v>5910</v>
      </c>
      <c r="K1023" s="157" t="s">
        <v>5909</v>
      </c>
      <c r="L1023" s="152"/>
    </row>
    <row r="1024" spans="1:12" ht="63.75">
      <c r="A1024" s="187">
        <v>1023</v>
      </c>
      <c r="B1024" s="153">
        <v>45782</v>
      </c>
      <c r="C1024" s="154" t="s">
        <v>2703</v>
      </c>
      <c r="D1024" s="154" t="s">
        <v>129</v>
      </c>
      <c r="E1024" s="154" t="s">
        <v>2986</v>
      </c>
      <c r="F1024" s="153">
        <v>45797</v>
      </c>
      <c r="G1024" s="153">
        <v>45839</v>
      </c>
      <c r="H1024" s="155">
        <v>536515</v>
      </c>
      <c r="I1024" s="155">
        <v>536515</v>
      </c>
      <c r="J1024" s="154" t="s">
        <v>5910</v>
      </c>
      <c r="K1024" s="154" t="s">
        <v>5909</v>
      </c>
      <c r="L1024" s="152"/>
    </row>
    <row r="1025" spans="1:12" ht="42.75">
      <c r="A1025" s="187">
        <v>1024</v>
      </c>
      <c r="B1025" s="156">
        <v>45782</v>
      </c>
      <c r="C1025" s="157" t="s">
        <v>2703</v>
      </c>
      <c r="D1025" s="157" t="s">
        <v>5009</v>
      </c>
      <c r="E1025" s="157" t="s">
        <v>6135</v>
      </c>
      <c r="F1025" s="156">
        <v>45797</v>
      </c>
      <c r="G1025" s="156">
        <v>45839</v>
      </c>
      <c r="H1025" s="158">
        <v>76471</v>
      </c>
      <c r="I1025" s="158">
        <v>76471</v>
      </c>
      <c r="J1025" s="157" t="s">
        <v>5910</v>
      </c>
      <c r="K1025" s="157" t="s">
        <v>5909</v>
      </c>
      <c r="L1025" s="152"/>
    </row>
    <row r="1026" spans="1:12" ht="63.75">
      <c r="A1026" s="187">
        <v>1025</v>
      </c>
      <c r="B1026" s="153">
        <v>45782</v>
      </c>
      <c r="C1026" s="154" t="s">
        <v>2703</v>
      </c>
      <c r="D1026" s="154" t="s">
        <v>2989</v>
      </c>
      <c r="E1026" s="154" t="s">
        <v>7213</v>
      </c>
      <c r="F1026" s="153">
        <v>45797</v>
      </c>
      <c r="G1026" s="153">
        <v>45839</v>
      </c>
      <c r="H1026" s="155">
        <v>177840</v>
      </c>
      <c r="I1026" s="155">
        <v>177840</v>
      </c>
      <c r="J1026" s="154" t="s">
        <v>5910</v>
      </c>
      <c r="K1026" s="154" t="s">
        <v>5909</v>
      </c>
      <c r="L1026" s="152"/>
    </row>
    <row r="1027" spans="1:12" ht="63.75">
      <c r="A1027" s="187">
        <v>1026</v>
      </c>
      <c r="B1027" s="156">
        <v>45782</v>
      </c>
      <c r="C1027" s="157" t="s">
        <v>2703</v>
      </c>
      <c r="D1027" s="157" t="s">
        <v>3110</v>
      </c>
      <c r="E1027" s="157" t="s">
        <v>3183</v>
      </c>
      <c r="F1027" s="156">
        <v>45797</v>
      </c>
      <c r="G1027" s="156">
        <v>45839</v>
      </c>
      <c r="H1027" s="158">
        <v>25000</v>
      </c>
      <c r="I1027" s="158">
        <v>25000</v>
      </c>
      <c r="J1027" s="157" t="s">
        <v>5910</v>
      </c>
      <c r="K1027" s="157" t="s">
        <v>5909</v>
      </c>
      <c r="L1027" s="152"/>
    </row>
    <row r="1028" spans="1:12" ht="63.75">
      <c r="A1028" s="187">
        <v>1027</v>
      </c>
      <c r="B1028" s="153">
        <v>45782</v>
      </c>
      <c r="C1028" s="154" t="s">
        <v>2703</v>
      </c>
      <c r="D1028" s="154" t="s">
        <v>3065</v>
      </c>
      <c r="E1028" s="154" t="s">
        <v>7600</v>
      </c>
      <c r="F1028" s="153">
        <v>45797</v>
      </c>
      <c r="G1028" s="153">
        <v>45839</v>
      </c>
      <c r="H1028" s="155">
        <v>39200</v>
      </c>
      <c r="I1028" s="155">
        <v>39200</v>
      </c>
      <c r="J1028" s="154" t="s">
        <v>5910</v>
      </c>
      <c r="K1028" s="154" t="s">
        <v>5909</v>
      </c>
      <c r="L1028" s="152"/>
    </row>
    <row r="1029" spans="1:12" ht="63.75">
      <c r="A1029" s="187">
        <v>1028</v>
      </c>
      <c r="B1029" s="156">
        <v>45782</v>
      </c>
      <c r="C1029" s="157" t="s">
        <v>2703</v>
      </c>
      <c r="D1029" s="157" t="s">
        <v>7192</v>
      </c>
      <c r="E1029" s="157" t="s">
        <v>7600</v>
      </c>
      <c r="F1029" s="156">
        <v>45797</v>
      </c>
      <c r="G1029" s="156">
        <v>45839</v>
      </c>
      <c r="H1029" s="158">
        <v>30000</v>
      </c>
      <c r="I1029" s="158">
        <v>30000</v>
      </c>
      <c r="J1029" s="157" t="s">
        <v>5910</v>
      </c>
      <c r="K1029" s="157" t="s">
        <v>5909</v>
      </c>
      <c r="L1029" s="152"/>
    </row>
    <row r="1030" spans="1:12" ht="63.75">
      <c r="A1030" s="187">
        <v>1029</v>
      </c>
      <c r="B1030" s="153">
        <v>45782</v>
      </c>
      <c r="C1030" s="154" t="s">
        <v>2703</v>
      </c>
      <c r="D1030" s="154" t="s">
        <v>7643</v>
      </c>
      <c r="E1030" s="154" t="s">
        <v>8138</v>
      </c>
      <c r="F1030" s="153">
        <v>45797</v>
      </c>
      <c r="G1030" s="153">
        <v>45839</v>
      </c>
      <c r="H1030" s="155">
        <v>27000</v>
      </c>
      <c r="I1030" s="155">
        <v>27000</v>
      </c>
      <c r="J1030" s="154" t="s">
        <v>5910</v>
      </c>
      <c r="K1030" s="154" t="s">
        <v>5909</v>
      </c>
      <c r="L1030" s="152"/>
    </row>
    <row r="1031" spans="1:12" ht="84.75">
      <c r="A1031" s="187">
        <v>1030</v>
      </c>
      <c r="B1031" s="156">
        <v>45782</v>
      </c>
      <c r="C1031" s="157" t="s">
        <v>2703</v>
      </c>
      <c r="D1031" s="157" t="s">
        <v>6098</v>
      </c>
      <c r="E1031" s="157" t="s">
        <v>8139</v>
      </c>
      <c r="F1031" s="156">
        <v>45797</v>
      </c>
      <c r="G1031" s="156">
        <v>45796</v>
      </c>
      <c r="H1031" s="158">
        <v>300000</v>
      </c>
      <c r="I1031" s="158">
        <v>300000</v>
      </c>
      <c r="J1031" s="157" t="s">
        <v>5902</v>
      </c>
      <c r="K1031" s="157" t="s">
        <v>5909</v>
      </c>
      <c r="L1031" s="152"/>
    </row>
    <row r="1032" spans="1:12" ht="42.75">
      <c r="A1032" s="187">
        <v>1031</v>
      </c>
      <c r="B1032" s="153">
        <v>45782</v>
      </c>
      <c r="C1032" s="154" t="s">
        <v>2703</v>
      </c>
      <c r="D1032" s="154" t="s">
        <v>4842</v>
      </c>
      <c r="E1032" s="154" t="s">
        <v>6101</v>
      </c>
      <c r="F1032" s="153">
        <v>45797</v>
      </c>
      <c r="G1032" s="153">
        <v>45796</v>
      </c>
      <c r="H1032" s="155">
        <v>60000</v>
      </c>
      <c r="I1032" s="155">
        <v>60000</v>
      </c>
      <c r="J1032" s="154" t="s">
        <v>5902</v>
      </c>
      <c r="K1032" s="154" t="s">
        <v>5909</v>
      </c>
      <c r="L1032" s="152"/>
    </row>
    <row r="1033" spans="1:12" ht="42.75">
      <c r="A1033" s="187">
        <v>1032</v>
      </c>
      <c r="B1033" s="156">
        <v>45782</v>
      </c>
      <c r="C1033" s="157" t="s">
        <v>2703</v>
      </c>
      <c r="D1033" s="157" t="s">
        <v>814</v>
      </c>
      <c r="E1033" s="157" t="s">
        <v>6097</v>
      </c>
      <c r="F1033" s="156">
        <v>45797</v>
      </c>
      <c r="G1033" s="156">
        <v>45796</v>
      </c>
      <c r="H1033" s="158">
        <v>100000</v>
      </c>
      <c r="I1033" s="158">
        <v>100000</v>
      </c>
      <c r="J1033" s="157" t="s">
        <v>5902</v>
      </c>
      <c r="K1033" s="157" t="s">
        <v>5909</v>
      </c>
      <c r="L1033" s="152"/>
    </row>
    <row r="1034" spans="1:12" ht="42.75">
      <c r="A1034" s="187">
        <v>1033</v>
      </c>
      <c r="B1034" s="153">
        <v>45782</v>
      </c>
      <c r="C1034" s="154" t="s">
        <v>2703</v>
      </c>
      <c r="D1034" s="154" t="s">
        <v>8140</v>
      </c>
      <c r="E1034" s="154" t="s">
        <v>8141</v>
      </c>
      <c r="F1034" s="153">
        <v>45797</v>
      </c>
      <c r="G1034" s="153">
        <v>45796</v>
      </c>
      <c r="H1034" s="155">
        <v>45000</v>
      </c>
      <c r="I1034" s="155">
        <v>45000</v>
      </c>
      <c r="J1034" s="154" t="s">
        <v>5902</v>
      </c>
      <c r="K1034" s="154" t="s">
        <v>5909</v>
      </c>
      <c r="L1034" s="152"/>
    </row>
    <row r="1035" spans="1:12" ht="105.75">
      <c r="A1035" s="187">
        <v>1034</v>
      </c>
      <c r="B1035" s="156">
        <v>45782</v>
      </c>
      <c r="C1035" s="157" t="s">
        <v>2703</v>
      </c>
      <c r="D1035" s="157" t="s">
        <v>1567</v>
      </c>
      <c r="E1035" s="157" t="s">
        <v>7693</v>
      </c>
      <c r="F1035" s="156">
        <v>45797</v>
      </c>
      <c r="G1035" s="156">
        <v>45796</v>
      </c>
      <c r="H1035" s="158">
        <v>78000</v>
      </c>
      <c r="I1035" s="158">
        <v>78000</v>
      </c>
      <c r="J1035" s="157" t="s">
        <v>5910</v>
      </c>
      <c r="K1035" s="157" t="s">
        <v>5909</v>
      </c>
      <c r="L1035" s="152"/>
    </row>
    <row r="1036" spans="1:12" ht="42.75">
      <c r="A1036" s="187">
        <v>1035</v>
      </c>
      <c r="B1036" s="153">
        <v>45782</v>
      </c>
      <c r="C1036" s="154" t="s">
        <v>2703</v>
      </c>
      <c r="D1036" s="154" t="s">
        <v>3135</v>
      </c>
      <c r="E1036" s="154" t="s">
        <v>3136</v>
      </c>
      <c r="F1036" s="153">
        <v>45797</v>
      </c>
      <c r="G1036" s="153">
        <v>45796</v>
      </c>
      <c r="H1036" s="155">
        <v>150000</v>
      </c>
      <c r="I1036" s="155">
        <v>150000</v>
      </c>
      <c r="J1036" s="154" t="s">
        <v>5902</v>
      </c>
      <c r="K1036" s="154" t="s">
        <v>5909</v>
      </c>
      <c r="L1036" s="152"/>
    </row>
    <row r="1037" spans="1:12" ht="63.75">
      <c r="A1037" s="187">
        <v>1036</v>
      </c>
      <c r="B1037" s="156">
        <v>45782</v>
      </c>
      <c r="C1037" s="157" t="s">
        <v>2703</v>
      </c>
      <c r="D1037" s="157" t="s">
        <v>814</v>
      </c>
      <c r="E1037" s="157" t="s">
        <v>8142</v>
      </c>
      <c r="F1037" s="156">
        <v>45797</v>
      </c>
      <c r="G1037" s="156">
        <v>45796</v>
      </c>
      <c r="H1037" s="158">
        <v>44000</v>
      </c>
      <c r="I1037" s="158">
        <v>44000</v>
      </c>
      <c r="J1037" s="157" t="s">
        <v>5902</v>
      </c>
      <c r="K1037" s="157" t="s">
        <v>5909</v>
      </c>
      <c r="L1037" s="152"/>
    </row>
    <row r="1038" spans="1:12" ht="42.75">
      <c r="A1038" s="187">
        <v>1037</v>
      </c>
      <c r="B1038" s="153">
        <v>45782</v>
      </c>
      <c r="C1038" s="154" t="s">
        <v>2703</v>
      </c>
      <c r="D1038" s="154" t="s">
        <v>7200</v>
      </c>
      <c r="E1038" s="154" t="s">
        <v>7201</v>
      </c>
      <c r="F1038" s="153">
        <v>45797</v>
      </c>
      <c r="G1038" s="153">
        <v>45796</v>
      </c>
      <c r="H1038" s="155">
        <v>65000</v>
      </c>
      <c r="I1038" s="155">
        <v>65000</v>
      </c>
      <c r="J1038" s="154" t="s">
        <v>5902</v>
      </c>
      <c r="K1038" s="154" t="s">
        <v>5909</v>
      </c>
      <c r="L1038" s="152"/>
    </row>
    <row r="1039" spans="1:12" ht="42.75">
      <c r="A1039" s="187">
        <v>1038</v>
      </c>
      <c r="B1039" s="156">
        <v>45782</v>
      </c>
      <c r="C1039" s="157" t="s">
        <v>2703</v>
      </c>
      <c r="D1039" s="157" t="s">
        <v>7644</v>
      </c>
      <c r="E1039" s="157" t="s">
        <v>8143</v>
      </c>
      <c r="F1039" s="156">
        <v>45797</v>
      </c>
      <c r="G1039" s="156">
        <v>45796</v>
      </c>
      <c r="H1039" s="158">
        <v>55000</v>
      </c>
      <c r="I1039" s="158">
        <v>55000</v>
      </c>
      <c r="J1039" s="157" t="s">
        <v>5910</v>
      </c>
      <c r="K1039" s="157" t="s">
        <v>5909</v>
      </c>
      <c r="L1039" s="152"/>
    </row>
    <row r="1040" spans="1:12" ht="84.75">
      <c r="A1040" s="187">
        <v>1039</v>
      </c>
      <c r="B1040" s="153">
        <v>45782</v>
      </c>
      <c r="C1040" s="154" t="s">
        <v>2703</v>
      </c>
      <c r="D1040" s="154" t="s">
        <v>1098</v>
      </c>
      <c r="E1040" s="154" t="s">
        <v>7782</v>
      </c>
      <c r="F1040" s="153">
        <v>45797</v>
      </c>
      <c r="G1040" s="153">
        <v>45796</v>
      </c>
      <c r="H1040" s="155">
        <v>50000</v>
      </c>
      <c r="I1040" s="155">
        <v>50000</v>
      </c>
      <c r="J1040" s="154" t="s">
        <v>5910</v>
      </c>
      <c r="K1040" s="154" t="s">
        <v>5909</v>
      </c>
      <c r="L1040" s="152"/>
    </row>
    <row r="1041" spans="1:12" ht="21.75">
      <c r="A1041" s="187">
        <v>1040</v>
      </c>
      <c r="B1041" s="156">
        <v>45782</v>
      </c>
      <c r="C1041" s="157" t="s">
        <v>2703</v>
      </c>
      <c r="D1041" s="157" t="s">
        <v>7637</v>
      </c>
      <c r="E1041" s="157" t="s">
        <v>2650</v>
      </c>
      <c r="F1041" s="156">
        <v>45797</v>
      </c>
      <c r="G1041" s="156">
        <v>45796</v>
      </c>
      <c r="H1041" s="158">
        <v>175500</v>
      </c>
      <c r="I1041" s="158">
        <v>175500</v>
      </c>
      <c r="J1041" s="157" t="s">
        <v>5910</v>
      </c>
      <c r="K1041" s="157" t="s">
        <v>5909</v>
      </c>
      <c r="L1041" s="152"/>
    </row>
    <row r="1042" spans="1:12" ht="105.75">
      <c r="A1042" s="187">
        <v>1041</v>
      </c>
      <c r="B1042" s="153">
        <v>45782</v>
      </c>
      <c r="C1042" s="154" t="s">
        <v>2703</v>
      </c>
      <c r="D1042" s="154" t="s">
        <v>961</v>
      </c>
      <c r="E1042" s="154" t="s">
        <v>7197</v>
      </c>
      <c r="F1042" s="153">
        <v>45797</v>
      </c>
      <c r="G1042" s="153">
        <v>45796</v>
      </c>
      <c r="H1042" s="155">
        <v>45000</v>
      </c>
      <c r="I1042" s="155">
        <v>45000</v>
      </c>
      <c r="J1042" s="154" t="s">
        <v>5902</v>
      </c>
      <c r="K1042" s="154" t="s">
        <v>5909</v>
      </c>
      <c r="L1042" s="152"/>
    </row>
    <row r="1043" spans="1:12" ht="84.75">
      <c r="A1043" s="187">
        <v>1042</v>
      </c>
      <c r="B1043" s="156">
        <v>45782</v>
      </c>
      <c r="C1043" s="157" t="s">
        <v>2703</v>
      </c>
      <c r="D1043" s="157" t="s">
        <v>8144</v>
      </c>
      <c r="E1043" s="157" t="s">
        <v>8145</v>
      </c>
      <c r="F1043" s="156">
        <v>45797</v>
      </c>
      <c r="G1043" s="156">
        <v>45796</v>
      </c>
      <c r="H1043" s="158">
        <v>230000</v>
      </c>
      <c r="I1043" s="158">
        <v>230000</v>
      </c>
      <c r="J1043" s="157" t="s">
        <v>5910</v>
      </c>
      <c r="K1043" s="157" t="s">
        <v>5909</v>
      </c>
      <c r="L1043" s="152"/>
    </row>
    <row r="1044" spans="1:12" ht="63.75">
      <c r="A1044" s="187">
        <v>1043</v>
      </c>
      <c r="B1044" s="153">
        <v>45782</v>
      </c>
      <c r="C1044" s="154" t="s">
        <v>2703</v>
      </c>
      <c r="D1044" s="154" t="s">
        <v>7899</v>
      </c>
      <c r="E1044" s="154" t="s">
        <v>7900</v>
      </c>
      <c r="F1044" s="153">
        <v>45797</v>
      </c>
      <c r="G1044" s="153">
        <v>45796</v>
      </c>
      <c r="H1044" s="155">
        <v>30000</v>
      </c>
      <c r="I1044" s="155">
        <v>30000</v>
      </c>
      <c r="J1044" s="154" t="s">
        <v>5902</v>
      </c>
      <c r="K1044" s="154" t="s">
        <v>5909</v>
      </c>
      <c r="L1044" s="152"/>
    </row>
    <row r="1045" spans="1:12" ht="63.75">
      <c r="A1045" s="187">
        <v>1044</v>
      </c>
      <c r="B1045" s="156">
        <v>45782</v>
      </c>
      <c r="C1045" s="157" t="s">
        <v>2703</v>
      </c>
      <c r="D1045" s="157" t="s">
        <v>8146</v>
      </c>
      <c r="E1045" s="157" t="s">
        <v>8147</v>
      </c>
      <c r="F1045" s="156">
        <v>45797</v>
      </c>
      <c r="G1045" s="156">
        <v>45796</v>
      </c>
      <c r="H1045" s="158">
        <v>83700</v>
      </c>
      <c r="I1045" s="158">
        <v>83700</v>
      </c>
      <c r="J1045" s="157" t="s">
        <v>5902</v>
      </c>
      <c r="K1045" s="157" t="s">
        <v>5909</v>
      </c>
      <c r="L1045" s="152"/>
    </row>
    <row r="1046" spans="1:12" ht="42.75">
      <c r="A1046" s="187">
        <v>1045</v>
      </c>
      <c r="B1046" s="153">
        <v>45783</v>
      </c>
      <c r="C1046" s="154" t="s">
        <v>2703</v>
      </c>
      <c r="D1046" s="154" t="s">
        <v>7059</v>
      </c>
      <c r="E1046" s="154" t="s">
        <v>7060</v>
      </c>
      <c r="F1046" s="153">
        <v>45797</v>
      </c>
      <c r="G1046" s="153">
        <v>45839</v>
      </c>
      <c r="H1046" s="155">
        <v>30000</v>
      </c>
      <c r="I1046" s="155">
        <v>30000</v>
      </c>
      <c r="J1046" s="154" t="s">
        <v>5910</v>
      </c>
      <c r="K1046" s="154" t="s">
        <v>5909</v>
      </c>
      <c r="L1046" s="152"/>
    </row>
    <row r="1047" spans="1:12" ht="42.75">
      <c r="A1047" s="187">
        <v>1046</v>
      </c>
      <c r="B1047" s="156">
        <v>45783</v>
      </c>
      <c r="C1047" s="157" t="s">
        <v>2703</v>
      </c>
      <c r="D1047" s="157" t="s">
        <v>6295</v>
      </c>
      <c r="E1047" s="157" t="s">
        <v>8148</v>
      </c>
      <c r="F1047" s="156">
        <v>45797</v>
      </c>
      <c r="G1047" s="156">
        <v>45839</v>
      </c>
      <c r="H1047" s="158">
        <v>459900</v>
      </c>
      <c r="I1047" s="158">
        <v>459900</v>
      </c>
      <c r="J1047" s="157" t="s">
        <v>5910</v>
      </c>
      <c r="K1047" s="157" t="s">
        <v>5909</v>
      </c>
      <c r="L1047" s="152"/>
    </row>
    <row r="1048" spans="1:12" ht="42.75">
      <c r="A1048" s="187">
        <v>1047</v>
      </c>
      <c r="B1048" s="153">
        <v>45783</v>
      </c>
      <c r="C1048" s="154" t="s">
        <v>2703</v>
      </c>
      <c r="D1048" s="154" t="s">
        <v>6295</v>
      </c>
      <c r="E1048" s="154" t="s">
        <v>6609</v>
      </c>
      <c r="F1048" s="153">
        <v>45797</v>
      </c>
      <c r="G1048" s="153">
        <v>45839</v>
      </c>
      <c r="H1048" s="155">
        <v>6880895</v>
      </c>
      <c r="I1048" s="155">
        <v>6880895</v>
      </c>
      <c r="J1048" s="154" t="s">
        <v>5910</v>
      </c>
      <c r="K1048" s="154" t="s">
        <v>5909</v>
      </c>
      <c r="L1048" s="152"/>
    </row>
    <row r="1049" spans="1:12" ht="42.75">
      <c r="A1049" s="187">
        <v>1048</v>
      </c>
      <c r="B1049" s="156">
        <v>45783</v>
      </c>
      <c r="C1049" s="157" t="s">
        <v>2703</v>
      </c>
      <c r="D1049" s="157" t="s">
        <v>8149</v>
      </c>
      <c r="E1049" s="157" t="s">
        <v>8150</v>
      </c>
      <c r="F1049" s="156">
        <v>45797</v>
      </c>
      <c r="G1049" s="156">
        <v>45839</v>
      </c>
      <c r="H1049" s="158">
        <v>29819</v>
      </c>
      <c r="I1049" s="158">
        <v>29819</v>
      </c>
      <c r="J1049" s="157" t="s">
        <v>5902</v>
      </c>
      <c r="K1049" s="157" t="s">
        <v>5909</v>
      </c>
      <c r="L1049" s="152"/>
    </row>
    <row r="1050" spans="1:12" ht="42.75">
      <c r="A1050" s="187">
        <v>1049</v>
      </c>
      <c r="B1050" s="153">
        <v>45783</v>
      </c>
      <c r="C1050" s="154" t="s">
        <v>2703</v>
      </c>
      <c r="D1050" s="154" t="s">
        <v>67</v>
      </c>
      <c r="E1050" s="154" t="s">
        <v>6085</v>
      </c>
      <c r="F1050" s="153">
        <v>45797</v>
      </c>
      <c r="G1050" s="153">
        <v>45839</v>
      </c>
      <c r="H1050" s="155">
        <v>30000</v>
      </c>
      <c r="I1050" s="155">
        <v>30000</v>
      </c>
      <c r="J1050" s="154" t="s">
        <v>5910</v>
      </c>
      <c r="K1050" s="154" t="s">
        <v>5909</v>
      </c>
      <c r="L1050" s="152"/>
    </row>
    <row r="1051" spans="1:12" ht="63.75">
      <c r="A1051" s="187">
        <v>1050</v>
      </c>
      <c r="B1051" s="156">
        <v>45783</v>
      </c>
      <c r="C1051" s="157" t="s">
        <v>2703</v>
      </c>
      <c r="D1051" s="157" t="s">
        <v>8151</v>
      </c>
      <c r="E1051" s="157" t="s">
        <v>8152</v>
      </c>
      <c r="F1051" s="156">
        <v>45797</v>
      </c>
      <c r="G1051" s="156">
        <v>45839</v>
      </c>
      <c r="H1051" s="158">
        <v>26000</v>
      </c>
      <c r="I1051" s="158">
        <v>26000</v>
      </c>
      <c r="J1051" s="157" t="s">
        <v>5902</v>
      </c>
      <c r="K1051" s="157" t="s">
        <v>5909</v>
      </c>
      <c r="L1051" s="152"/>
    </row>
    <row r="1052" spans="1:12" ht="42.75">
      <c r="A1052" s="187">
        <v>1051</v>
      </c>
      <c r="B1052" s="153">
        <v>45783</v>
      </c>
      <c r="C1052" s="154" t="s">
        <v>2703</v>
      </c>
      <c r="D1052" s="154" t="s">
        <v>3003</v>
      </c>
      <c r="E1052" s="154" t="s">
        <v>8153</v>
      </c>
      <c r="F1052" s="153">
        <v>45797</v>
      </c>
      <c r="G1052" s="153">
        <v>45839</v>
      </c>
      <c r="H1052" s="155">
        <v>40000</v>
      </c>
      <c r="I1052" s="155">
        <v>40000</v>
      </c>
      <c r="J1052" s="154" t="s">
        <v>5902</v>
      </c>
      <c r="K1052" s="154" t="s">
        <v>5909</v>
      </c>
      <c r="L1052" s="152"/>
    </row>
    <row r="1053" spans="1:12" ht="63.75">
      <c r="A1053" s="187">
        <v>1052</v>
      </c>
      <c r="B1053" s="156">
        <v>45783</v>
      </c>
      <c r="C1053" s="157" t="s">
        <v>2703</v>
      </c>
      <c r="D1053" s="157" t="s">
        <v>6054</v>
      </c>
      <c r="E1053" s="157" t="s">
        <v>8154</v>
      </c>
      <c r="F1053" s="156">
        <v>45797</v>
      </c>
      <c r="G1053" s="156">
        <v>45840</v>
      </c>
      <c r="H1053" s="158">
        <v>90000</v>
      </c>
      <c r="I1053" s="158">
        <v>90000</v>
      </c>
      <c r="J1053" s="157" t="s">
        <v>5902</v>
      </c>
      <c r="K1053" s="157" t="s">
        <v>5909</v>
      </c>
      <c r="L1053" s="152"/>
    </row>
    <row r="1054" spans="1:12" ht="21.75">
      <c r="A1054" s="187">
        <v>1053</v>
      </c>
      <c r="B1054" s="153">
        <v>45783</v>
      </c>
      <c r="C1054" s="154" t="s">
        <v>2703</v>
      </c>
      <c r="D1054" s="154" t="s">
        <v>8155</v>
      </c>
      <c r="E1054" s="154" t="s">
        <v>8156</v>
      </c>
      <c r="F1054" s="153">
        <v>45797</v>
      </c>
      <c r="G1054" s="153">
        <v>45839</v>
      </c>
      <c r="H1054" s="155">
        <v>25000</v>
      </c>
      <c r="I1054" s="155">
        <v>25000</v>
      </c>
      <c r="J1054" s="154" t="s">
        <v>5902</v>
      </c>
      <c r="K1054" s="154" t="s">
        <v>5909</v>
      </c>
      <c r="L1054" s="152"/>
    </row>
    <row r="1055" spans="1:12" ht="42.75">
      <c r="A1055" s="187">
        <v>1054</v>
      </c>
      <c r="B1055" s="156">
        <v>45783</v>
      </c>
      <c r="C1055" s="157" t="s">
        <v>2703</v>
      </c>
      <c r="D1055" s="157" t="s">
        <v>424</v>
      </c>
      <c r="E1055" s="157" t="s">
        <v>8157</v>
      </c>
      <c r="F1055" s="156">
        <v>45797</v>
      </c>
      <c r="G1055" s="156">
        <v>45839</v>
      </c>
      <c r="H1055" s="158">
        <v>60000</v>
      </c>
      <c r="I1055" s="158">
        <v>60000</v>
      </c>
      <c r="J1055" s="157" t="s">
        <v>5902</v>
      </c>
      <c r="K1055" s="157" t="s">
        <v>5909</v>
      </c>
      <c r="L1055" s="152"/>
    </row>
    <row r="1056" spans="1:12" ht="42.75">
      <c r="A1056" s="187">
        <v>1055</v>
      </c>
      <c r="B1056" s="153">
        <v>45783</v>
      </c>
      <c r="C1056" s="154" t="s">
        <v>2703</v>
      </c>
      <c r="D1056" s="154" t="s">
        <v>6068</v>
      </c>
      <c r="E1056" s="154" t="s">
        <v>6069</v>
      </c>
      <c r="F1056" s="153">
        <v>45797</v>
      </c>
      <c r="G1056" s="153">
        <v>45839</v>
      </c>
      <c r="H1056" s="155">
        <v>25000</v>
      </c>
      <c r="I1056" s="155">
        <v>25000</v>
      </c>
      <c r="J1056" s="154" t="s">
        <v>5902</v>
      </c>
      <c r="K1056" s="154" t="s">
        <v>5909</v>
      </c>
      <c r="L1056" s="152"/>
    </row>
    <row r="1057" spans="1:12" ht="42.75">
      <c r="A1057" s="187">
        <v>1056</v>
      </c>
      <c r="B1057" s="156">
        <v>45783</v>
      </c>
      <c r="C1057" s="157" t="s">
        <v>2703</v>
      </c>
      <c r="D1057" s="157" t="s">
        <v>3214</v>
      </c>
      <c r="E1057" s="157" t="s">
        <v>6070</v>
      </c>
      <c r="F1057" s="156">
        <v>45797</v>
      </c>
      <c r="G1057" s="156">
        <v>45839</v>
      </c>
      <c r="H1057" s="158">
        <v>1875000</v>
      </c>
      <c r="I1057" s="158">
        <v>1875000</v>
      </c>
      <c r="J1057" s="157" t="s">
        <v>5910</v>
      </c>
      <c r="K1057" s="157" t="s">
        <v>5909</v>
      </c>
      <c r="L1057" s="152"/>
    </row>
    <row r="1058" spans="1:12" ht="42.75">
      <c r="A1058" s="187">
        <v>1057</v>
      </c>
      <c r="B1058" s="153">
        <v>45783</v>
      </c>
      <c r="C1058" s="154" t="s">
        <v>2703</v>
      </c>
      <c r="D1058" s="154" t="s">
        <v>7024</v>
      </c>
      <c r="E1058" s="154" t="s">
        <v>7025</v>
      </c>
      <c r="F1058" s="153">
        <v>45797</v>
      </c>
      <c r="G1058" s="153">
        <v>45839</v>
      </c>
      <c r="H1058" s="155">
        <v>75000</v>
      </c>
      <c r="I1058" s="155">
        <v>75000</v>
      </c>
      <c r="J1058" s="154" t="s">
        <v>5910</v>
      </c>
      <c r="K1058" s="154" t="s">
        <v>5909</v>
      </c>
      <c r="L1058" s="152"/>
    </row>
    <row r="1059" spans="1:12" ht="42.75">
      <c r="A1059" s="187">
        <v>1058</v>
      </c>
      <c r="B1059" s="156">
        <v>45784</v>
      </c>
      <c r="C1059" s="157" t="s">
        <v>1890</v>
      </c>
      <c r="D1059" s="157" t="s">
        <v>944</v>
      </c>
      <c r="E1059" s="157" t="s">
        <v>8158</v>
      </c>
      <c r="F1059" s="156">
        <v>45798</v>
      </c>
      <c r="G1059" s="156">
        <v>45839</v>
      </c>
      <c r="H1059" s="158">
        <v>37136.93</v>
      </c>
      <c r="I1059" s="158">
        <v>37136.93</v>
      </c>
      <c r="J1059" s="157" t="s">
        <v>5902</v>
      </c>
      <c r="K1059" s="157" t="s">
        <v>5909</v>
      </c>
      <c r="L1059" s="152"/>
    </row>
    <row r="1060" spans="1:12" ht="21.75">
      <c r="A1060" s="187">
        <v>1059</v>
      </c>
      <c r="B1060" s="153">
        <v>45785</v>
      </c>
      <c r="C1060" s="154" t="s">
        <v>1890</v>
      </c>
      <c r="D1060" s="154" t="s">
        <v>375</v>
      </c>
      <c r="E1060" s="154" t="s">
        <v>8006</v>
      </c>
      <c r="F1060" s="153">
        <v>45799</v>
      </c>
      <c r="G1060" s="153">
        <v>45800</v>
      </c>
      <c r="H1060" s="155">
        <v>31827</v>
      </c>
      <c r="I1060" s="155">
        <v>40000</v>
      </c>
      <c r="J1060" s="154" t="s">
        <v>5902</v>
      </c>
      <c r="K1060" s="154" t="s">
        <v>5909</v>
      </c>
      <c r="L1060" s="152"/>
    </row>
    <row r="1061" spans="1:12" ht="84.75">
      <c r="A1061" s="187">
        <v>1060</v>
      </c>
      <c r="B1061" s="156">
        <v>45785</v>
      </c>
      <c r="C1061" s="157" t="s">
        <v>1890</v>
      </c>
      <c r="D1061" s="157" t="s">
        <v>2087</v>
      </c>
      <c r="E1061" s="157" t="s">
        <v>8159</v>
      </c>
      <c r="F1061" s="156">
        <v>45799</v>
      </c>
      <c r="G1061" s="156">
        <v>45800</v>
      </c>
      <c r="H1061" s="158">
        <v>400000</v>
      </c>
      <c r="I1061" s="158">
        <v>400000</v>
      </c>
      <c r="J1061" s="157" t="s">
        <v>5910</v>
      </c>
      <c r="K1061" s="157" t="s">
        <v>5909</v>
      </c>
      <c r="L1061" s="152"/>
    </row>
    <row r="1062" spans="1:12" ht="63.75">
      <c r="A1062" s="187">
        <v>1061</v>
      </c>
      <c r="B1062" s="153">
        <v>45785</v>
      </c>
      <c r="C1062" s="154" t="s">
        <v>1198</v>
      </c>
      <c r="D1062" s="154" t="s">
        <v>4623</v>
      </c>
      <c r="E1062" s="154" t="s">
        <v>687</v>
      </c>
      <c r="F1062" s="153">
        <v>45799</v>
      </c>
      <c r="G1062" s="153">
        <v>45839</v>
      </c>
      <c r="H1062" s="155">
        <v>90000</v>
      </c>
      <c r="I1062" s="155">
        <v>100000</v>
      </c>
      <c r="J1062" s="154" t="s">
        <v>5902</v>
      </c>
      <c r="K1062" s="154" t="s">
        <v>5909</v>
      </c>
      <c r="L1062" s="152"/>
    </row>
    <row r="1063" spans="1:12" ht="42.75">
      <c r="A1063" s="187">
        <v>1062</v>
      </c>
      <c r="B1063" s="156">
        <v>45785</v>
      </c>
      <c r="C1063" s="157" t="s">
        <v>1198</v>
      </c>
      <c r="D1063" s="157" t="s">
        <v>5466</v>
      </c>
      <c r="E1063" s="157" t="s">
        <v>8160</v>
      </c>
      <c r="F1063" s="156">
        <v>45799</v>
      </c>
      <c r="G1063" s="156">
        <v>45839</v>
      </c>
      <c r="H1063" s="158">
        <v>25000</v>
      </c>
      <c r="I1063" s="158">
        <v>30000</v>
      </c>
      <c r="J1063" s="157" t="s">
        <v>5902</v>
      </c>
      <c r="K1063" s="157" t="s">
        <v>5909</v>
      </c>
      <c r="L1063" s="152"/>
    </row>
    <row r="1064" spans="1:12" ht="42.75">
      <c r="A1064" s="187">
        <v>1063</v>
      </c>
      <c r="B1064" s="153">
        <v>45785</v>
      </c>
      <c r="C1064" s="154" t="s">
        <v>1198</v>
      </c>
      <c r="D1064" s="154" t="s">
        <v>5119</v>
      </c>
      <c r="E1064" s="154" t="s">
        <v>5857</v>
      </c>
      <c r="F1064" s="153">
        <v>45799</v>
      </c>
      <c r="G1064" s="153">
        <v>45839</v>
      </c>
      <c r="H1064" s="155">
        <v>35000</v>
      </c>
      <c r="I1064" s="155">
        <v>45000</v>
      </c>
      <c r="J1064" s="154" t="s">
        <v>5902</v>
      </c>
      <c r="K1064" s="154" t="s">
        <v>5909</v>
      </c>
      <c r="L1064" s="152"/>
    </row>
    <row r="1065" spans="1:12" ht="42.75">
      <c r="A1065" s="187">
        <v>1064</v>
      </c>
      <c r="B1065" s="156">
        <v>45785</v>
      </c>
      <c r="C1065" s="157" t="s">
        <v>1198</v>
      </c>
      <c r="D1065" s="157" t="s">
        <v>35</v>
      </c>
      <c r="E1065" s="157" t="s">
        <v>4426</v>
      </c>
      <c r="F1065" s="156">
        <v>45799</v>
      </c>
      <c r="G1065" s="156">
        <v>45839</v>
      </c>
      <c r="H1065" s="158">
        <v>160000</v>
      </c>
      <c r="I1065" s="158">
        <v>175000</v>
      </c>
      <c r="J1065" s="157" t="s">
        <v>5902</v>
      </c>
      <c r="K1065" s="157" t="s">
        <v>5909</v>
      </c>
      <c r="L1065" s="152"/>
    </row>
    <row r="1066" spans="1:12" ht="42.75">
      <c r="A1066" s="187">
        <v>1065</v>
      </c>
      <c r="B1066" s="153">
        <v>45785</v>
      </c>
      <c r="C1066" s="154" t="s">
        <v>1198</v>
      </c>
      <c r="D1066" s="154" t="s">
        <v>55</v>
      </c>
      <c r="E1066" s="154" t="s">
        <v>5260</v>
      </c>
      <c r="F1066" s="153">
        <v>45799</v>
      </c>
      <c r="G1066" s="153">
        <v>45839</v>
      </c>
      <c r="H1066" s="155">
        <v>25000</v>
      </c>
      <c r="I1066" s="155">
        <v>35000</v>
      </c>
      <c r="J1066" s="154" t="s">
        <v>5902</v>
      </c>
      <c r="K1066" s="154" t="s">
        <v>5909</v>
      </c>
      <c r="L1066" s="152"/>
    </row>
    <row r="1067" spans="1:12" ht="42.75">
      <c r="A1067" s="187">
        <v>1066</v>
      </c>
      <c r="B1067" s="156">
        <v>45785</v>
      </c>
      <c r="C1067" s="157" t="s">
        <v>1198</v>
      </c>
      <c r="D1067" s="157" t="s">
        <v>5751</v>
      </c>
      <c r="E1067" s="157" t="s">
        <v>7397</v>
      </c>
      <c r="F1067" s="156">
        <v>45799</v>
      </c>
      <c r="G1067" s="156">
        <v>45839</v>
      </c>
      <c r="H1067" s="158">
        <v>25000</v>
      </c>
      <c r="I1067" s="158">
        <v>35000</v>
      </c>
      <c r="J1067" s="157" t="s">
        <v>5902</v>
      </c>
      <c r="K1067" s="157" t="s">
        <v>5909</v>
      </c>
      <c r="L1067" s="152"/>
    </row>
    <row r="1068" spans="1:12" ht="63.75">
      <c r="A1068" s="187">
        <v>1067</v>
      </c>
      <c r="B1068" s="153">
        <v>45785</v>
      </c>
      <c r="C1068" s="154" t="s">
        <v>3418</v>
      </c>
      <c r="D1068" s="154" t="s">
        <v>123</v>
      </c>
      <c r="E1068" s="154" t="s">
        <v>6949</v>
      </c>
      <c r="F1068" s="153">
        <v>45799</v>
      </c>
      <c r="G1068" s="153">
        <v>45839</v>
      </c>
      <c r="H1068" s="155">
        <v>490500</v>
      </c>
      <c r="I1068" s="155">
        <v>550000</v>
      </c>
      <c r="J1068" s="154" t="s">
        <v>5921</v>
      </c>
      <c r="K1068" s="154" t="s">
        <v>5909</v>
      </c>
      <c r="L1068" s="152"/>
    </row>
    <row r="1069" spans="1:12" ht="42.75">
      <c r="A1069" s="187">
        <v>1068</v>
      </c>
      <c r="B1069" s="156">
        <v>45785</v>
      </c>
      <c r="C1069" s="157" t="s">
        <v>3418</v>
      </c>
      <c r="D1069" s="157" t="s">
        <v>8161</v>
      </c>
      <c r="E1069" s="157" t="s">
        <v>6856</v>
      </c>
      <c r="F1069" s="156">
        <v>45799</v>
      </c>
      <c r="G1069" s="156">
        <v>46010</v>
      </c>
      <c r="H1069" s="158">
        <v>42000</v>
      </c>
      <c r="I1069" s="158">
        <v>60000</v>
      </c>
      <c r="J1069" s="157" t="s">
        <v>5902</v>
      </c>
      <c r="K1069" s="157" t="s">
        <v>5909</v>
      </c>
      <c r="L1069" s="152"/>
    </row>
    <row r="1070" spans="1:12" ht="42.75">
      <c r="A1070" s="187">
        <v>1069</v>
      </c>
      <c r="B1070" s="153">
        <v>45786</v>
      </c>
      <c r="C1070" s="154" t="s">
        <v>2703</v>
      </c>
      <c r="D1070" s="154" t="s">
        <v>8162</v>
      </c>
      <c r="E1070" s="154" t="s">
        <v>8163</v>
      </c>
      <c r="F1070" s="153">
        <v>45800</v>
      </c>
      <c r="G1070" s="153">
        <v>45800</v>
      </c>
      <c r="H1070" s="155">
        <v>157500</v>
      </c>
      <c r="I1070" s="155">
        <v>157500</v>
      </c>
      <c r="J1070" s="154" t="s">
        <v>4557</v>
      </c>
      <c r="K1070" s="154" t="s">
        <v>5909</v>
      </c>
      <c r="L1070" s="152"/>
    </row>
    <row r="1071" spans="1:12" ht="84.75">
      <c r="A1071" s="187">
        <v>1070</v>
      </c>
      <c r="B1071" s="156">
        <v>45786</v>
      </c>
      <c r="C1071" s="157" t="s">
        <v>1031</v>
      </c>
      <c r="D1071" s="157" t="s">
        <v>1010</v>
      </c>
      <c r="E1071" s="157" t="s">
        <v>8164</v>
      </c>
      <c r="F1071" s="156">
        <v>45800</v>
      </c>
      <c r="G1071" s="156">
        <v>45782</v>
      </c>
      <c r="H1071" s="158">
        <v>645000</v>
      </c>
      <c r="I1071" s="158">
        <v>645000</v>
      </c>
      <c r="J1071" s="157" t="s">
        <v>5917</v>
      </c>
      <c r="K1071" s="157" t="s">
        <v>5909</v>
      </c>
      <c r="L1071" s="152"/>
    </row>
    <row r="1072" spans="1:12" ht="63.75">
      <c r="A1072" s="187">
        <v>1071</v>
      </c>
      <c r="B1072" s="153">
        <v>45786</v>
      </c>
      <c r="C1072" s="154" t="s">
        <v>583</v>
      </c>
      <c r="D1072" s="154" t="s">
        <v>156</v>
      </c>
      <c r="E1072" s="154" t="s">
        <v>623</v>
      </c>
      <c r="F1072" s="153">
        <v>45800</v>
      </c>
      <c r="G1072" s="153">
        <v>45786</v>
      </c>
      <c r="H1072" s="155">
        <v>96000</v>
      </c>
      <c r="I1072" s="155">
        <v>115000</v>
      </c>
      <c r="J1072" s="154" t="s">
        <v>5902</v>
      </c>
      <c r="K1072" s="154" t="s">
        <v>5909</v>
      </c>
      <c r="L1072" s="152"/>
    </row>
    <row r="1073" spans="1:12" ht="42.75">
      <c r="A1073" s="187">
        <v>1072</v>
      </c>
      <c r="B1073" s="156">
        <v>45786</v>
      </c>
      <c r="C1073" s="157" t="s">
        <v>2447</v>
      </c>
      <c r="D1073" s="157" t="s">
        <v>569</v>
      </c>
      <c r="E1073" s="157" t="s">
        <v>431</v>
      </c>
      <c r="F1073" s="156">
        <v>45800</v>
      </c>
      <c r="G1073" s="156">
        <v>45839</v>
      </c>
      <c r="H1073" s="158">
        <v>34000</v>
      </c>
      <c r="I1073" s="158">
        <v>45000</v>
      </c>
      <c r="J1073" s="157" t="s">
        <v>5955</v>
      </c>
      <c r="K1073" s="157" t="s">
        <v>5909</v>
      </c>
      <c r="L1073" s="152"/>
    </row>
    <row r="1074" spans="1:12" ht="63.75">
      <c r="A1074" s="187">
        <v>1073</v>
      </c>
      <c r="B1074" s="153">
        <v>45789</v>
      </c>
      <c r="C1074" s="154" t="s">
        <v>79</v>
      </c>
      <c r="D1074" s="154" t="s">
        <v>8165</v>
      </c>
      <c r="E1074" s="154" t="s">
        <v>7938</v>
      </c>
      <c r="F1074" s="153">
        <v>45804</v>
      </c>
      <c r="G1074" s="153">
        <v>45839</v>
      </c>
      <c r="H1074" s="155">
        <v>45000</v>
      </c>
      <c r="I1074" s="155">
        <v>55000</v>
      </c>
      <c r="J1074" s="154" t="s">
        <v>4557</v>
      </c>
      <c r="K1074" s="154" t="s">
        <v>5909</v>
      </c>
      <c r="L1074" s="152"/>
    </row>
    <row r="1075" spans="1:12" ht="63.75">
      <c r="A1075" s="187">
        <v>1074</v>
      </c>
      <c r="B1075" s="156">
        <v>45789</v>
      </c>
      <c r="C1075" s="157" t="s">
        <v>79</v>
      </c>
      <c r="D1075" s="157" t="s">
        <v>5202</v>
      </c>
      <c r="E1075" s="157" t="s">
        <v>6588</v>
      </c>
      <c r="F1075" s="156">
        <v>45804</v>
      </c>
      <c r="G1075" s="156">
        <v>45839</v>
      </c>
      <c r="H1075" s="158">
        <v>320000</v>
      </c>
      <c r="I1075" s="158">
        <v>330000</v>
      </c>
      <c r="J1075" s="157" t="s">
        <v>4557</v>
      </c>
      <c r="K1075" s="157" t="s">
        <v>5909</v>
      </c>
      <c r="L1075" s="152"/>
    </row>
    <row r="1076" spans="1:12" ht="63.75">
      <c r="A1076" s="187">
        <v>1075</v>
      </c>
      <c r="B1076" s="153">
        <v>45789</v>
      </c>
      <c r="C1076" s="154" t="s">
        <v>79</v>
      </c>
      <c r="D1076" s="154" t="s">
        <v>87</v>
      </c>
      <c r="E1076" s="154" t="s">
        <v>8166</v>
      </c>
      <c r="F1076" s="153">
        <v>45804</v>
      </c>
      <c r="G1076" s="153">
        <v>45839</v>
      </c>
      <c r="H1076" s="155">
        <v>25000</v>
      </c>
      <c r="I1076" s="155">
        <v>30000</v>
      </c>
      <c r="J1076" s="154" t="s">
        <v>5902</v>
      </c>
      <c r="K1076" s="154" t="s">
        <v>5909</v>
      </c>
      <c r="L1076" s="152"/>
    </row>
    <row r="1077" spans="1:12" ht="63.75">
      <c r="A1077" s="187">
        <v>1076</v>
      </c>
      <c r="B1077" s="156">
        <v>45789</v>
      </c>
      <c r="C1077" s="157" t="s">
        <v>79</v>
      </c>
      <c r="D1077" s="157" t="s">
        <v>5119</v>
      </c>
      <c r="E1077" s="157" t="s">
        <v>5857</v>
      </c>
      <c r="F1077" s="156">
        <v>45804</v>
      </c>
      <c r="G1077" s="156">
        <v>45839</v>
      </c>
      <c r="H1077" s="158">
        <v>55000</v>
      </c>
      <c r="I1077" s="158">
        <v>65000</v>
      </c>
      <c r="J1077" s="157" t="s">
        <v>5902</v>
      </c>
      <c r="K1077" s="157" t="s">
        <v>5909</v>
      </c>
      <c r="L1077" s="152"/>
    </row>
    <row r="1078" spans="1:12" ht="63.75">
      <c r="A1078" s="187">
        <v>1077</v>
      </c>
      <c r="B1078" s="153">
        <v>45789</v>
      </c>
      <c r="C1078" s="154" t="s">
        <v>2703</v>
      </c>
      <c r="D1078" s="154" t="s">
        <v>5255</v>
      </c>
      <c r="E1078" s="154" t="s">
        <v>8167</v>
      </c>
      <c r="F1078" s="153">
        <v>45804</v>
      </c>
      <c r="G1078" s="153">
        <v>45809</v>
      </c>
      <c r="H1078" s="155">
        <v>113688</v>
      </c>
      <c r="I1078" s="155">
        <v>113688</v>
      </c>
      <c r="J1078" s="154" t="s">
        <v>5902</v>
      </c>
      <c r="K1078" s="154" t="s">
        <v>5909</v>
      </c>
      <c r="L1078" s="152"/>
    </row>
    <row r="1079" spans="1:12" ht="63.75">
      <c r="A1079" s="187">
        <v>1078</v>
      </c>
      <c r="B1079" s="156">
        <v>45789</v>
      </c>
      <c r="C1079" s="157" t="s">
        <v>79</v>
      </c>
      <c r="D1079" s="157" t="s">
        <v>35</v>
      </c>
      <c r="E1079" s="157" t="s">
        <v>4426</v>
      </c>
      <c r="F1079" s="156">
        <v>45804</v>
      </c>
      <c r="G1079" s="156">
        <v>45839</v>
      </c>
      <c r="H1079" s="158">
        <v>125000</v>
      </c>
      <c r="I1079" s="158">
        <v>135000</v>
      </c>
      <c r="J1079" s="157" t="s">
        <v>5902</v>
      </c>
      <c r="K1079" s="157" t="s">
        <v>5909</v>
      </c>
      <c r="L1079" s="152"/>
    </row>
    <row r="1080" spans="1:12" ht="63.75">
      <c r="A1080" s="187">
        <v>1079</v>
      </c>
      <c r="B1080" s="153">
        <v>45789</v>
      </c>
      <c r="C1080" s="154" t="s">
        <v>79</v>
      </c>
      <c r="D1080" s="154" t="s">
        <v>55</v>
      </c>
      <c r="E1080" s="154" t="s">
        <v>5260</v>
      </c>
      <c r="F1080" s="153">
        <v>45804</v>
      </c>
      <c r="G1080" s="153">
        <v>45839</v>
      </c>
      <c r="H1080" s="155">
        <v>25000</v>
      </c>
      <c r="I1080" s="155">
        <v>35000</v>
      </c>
      <c r="J1080" s="154" t="s">
        <v>5902</v>
      </c>
      <c r="K1080" s="154" t="s">
        <v>5909</v>
      </c>
      <c r="L1080" s="152"/>
    </row>
    <row r="1081" spans="1:12" ht="63.75">
      <c r="A1081" s="187">
        <v>1080</v>
      </c>
      <c r="B1081" s="156">
        <v>45789</v>
      </c>
      <c r="C1081" s="157" t="s">
        <v>2703</v>
      </c>
      <c r="D1081" s="157" t="s">
        <v>8168</v>
      </c>
      <c r="E1081" s="157" t="s">
        <v>8169</v>
      </c>
      <c r="F1081" s="156">
        <v>45804</v>
      </c>
      <c r="G1081" s="156">
        <v>45839</v>
      </c>
      <c r="H1081" s="158">
        <v>380000</v>
      </c>
      <c r="I1081" s="158">
        <v>380000</v>
      </c>
      <c r="J1081" s="157" t="s">
        <v>5902</v>
      </c>
      <c r="K1081" s="157" t="s">
        <v>5909</v>
      </c>
      <c r="L1081" s="152"/>
    </row>
    <row r="1082" spans="1:12" ht="21.75">
      <c r="A1082" s="187">
        <v>1081</v>
      </c>
      <c r="B1082" s="153">
        <v>45789</v>
      </c>
      <c r="C1082" s="154" t="s">
        <v>2703</v>
      </c>
      <c r="D1082" s="154" t="s">
        <v>361</v>
      </c>
      <c r="E1082" s="154" t="s">
        <v>2391</v>
      </c>
      <c r="F1082" s="153">
        <v>45804</v>
      </c>
      <c r="G1082" s="153">
        <v>45839</v>
      </c>
      <c r="H1082" s="155">
        <v>10441149</v>
      </c>
      <c r="I1082" s="155">
        <v>10441149</v>
      </c>
      <c r="J1082" s="154" t="s">
        <v>5921</v>
      </c>
      <c r="K1082" s="154" t="s">
        <v>5909</v>
      </c>
      <c r="L1082" s="152"/>
    </row>
    <row r="1083" spans="1:12" ht="63.75">
      <c r="A1083" s="187">
        <v>1082</v>
      </c>
      <c r="B1083" s="156">
        <v>45789</v>
      </c>
      <c r="C1083" s="157" t="s">
        <v>2703</v>
      </c>
      <c r="D1083" s="157" t="s">
        <v>361</v>
      </c>
      <c r="E1083" s="157" t="s">
        <v>2987</v>
      </c>
      <c r="F1083" s="156">
        <v>45804</v>
      </c>
      <c r="G1083" s="156">
        <v>45839</v>
      </c>
      <c r="H1083" s="158">
        <v>144000</v>
      </c>
      <c r="I1083" s="158">
        <v>144000</v>
      </c>
      <c r="J1083" s="157" t="s">
        <v>5921</v>
      </c>
      <c r="K1083" s="157" t="s">
        <v>5909</v>
      </c>
      <c r="L1083" s="152"/>
    </row>
    <row r="1084" spans="1:12" ht="63.75">
      <c r="A1084" s="187">
        <v>1083</v>
      </c>
      <c r="B1084" s="153">
        <v>45789</v>
      </c>
      <c r="C1084" s="154" t="s">
        <v>3933</v>
      </c>
      <c r="D1084" s="154" t="s">
        <v>936</v>
      </c>
      <c r="E1084" s="154" t="s">
        <v>8170</v>
      </c>
      <c r="F1084" s="153">
        <v>45804</v>
      </c>
      <c r="G1084" s="153">
        <v>45809</v>
      </c>
      <c r="H1084" s="155">
        <v>60000</v>
      </c>
      <c r="I1084" s="155">
        <v>150000</v>
      </c>
      <c r="J1084" s="154" t="s">
        <v>4557</v>
      </c>
      <c r="K1084" s="154" t="s">
        <v>5909</v>
      </c>
      <c r="L1084" s="152"/>
    </row>
    <row r="1085" spans="1:12" ht="127.5">
      <c r="A1085" s="187">
        <v>1084</v>
      </c>
      <c r="B1085" s="156">
        <v>45789</v>
      </c>
      <c r="C1085" s="157" t="s">
        <v>3927</v>
      </c>
      <c r="D1085" s="157" t="s">
        <v>3928</v>
      </c>
      <c r="E1085" s="157" t="s">
        <v>8171</v>
      </c>
      <c r="F1085" s="156">
        <v>45804</v>
      </c>
      <c r="G1085" s="156">
        <v>45898</v>
      </c>
      <c r="H1085" s="158">
        <v>50000</v>
      </c>
      <c r="I1085" s="158">
        <v>50000</v>
      </c>
      <c r="J1085" s="157" t="s">
        <v>4557</v>
      </c>
      <c r="K1085" s="157" t="s">
        <v>5909</v>
      </c>
      <c r="L1085" s="152"/>
    </row>
    <row r="1086" spans="1:12" ht="63.75">
      <c r="A1086" s="187">
        <v>1085</v>
      </c>
      <c r="B1086" s="153">
        <v>45789</v>
      </c>
      <c r="C1086" s="154" t="s">
        <v>2542</v>
      </c>
      <c r="D1086" s="154" t="s">
        <v>5999</v>
      </c>
      <c r="E1086" s="154" t="s">
        <v>2624</v>
      </c>
      <c r="F1086" s="153">
        <v>45804</v>
      </c>
      <c r="G1086" s="153">
        <v>45839</v>
      </c>
      <c r="H1086" s="155">
        <v>450000</v>
      </c>
      <c r="I1086" s="155">
        <v>688000</v>
      </c>
      <c r="J1086" s="154" t="s">
        <v>5935</v>
      </c>
      <c r="K1086" s="154" t="s">
        <v>5909</v>
      </c>
      <c r="L1086" s="152"/>
    </row>
    <row r="1087" spans="1:12" ht="42.75">
      <c r="A1087" s="187">
        <v>1086</v>
      </c>
      <c r="B1087" s="156">
        <v>45789</v>
      </c>
      <c r="C1087" s="157" t="s">
        <v>2542</v>
      </c>
      <c r="D1087" s="157" t="s">
        <v>7383</v>
      </c>
      <c r="E1087" s="157" t="s">
        <v>1616</v>
      </c>
      <c r="F1087" s="156">
        <v>45804</v>
      </c>
      <c r="G1087" s="156">
        <v>45839</v>
      </c>
      <c r="H1087" s="158">
        <v>300000</v>
      </c>
      <c r="I1087" s="158">
        <v>360000</v>
      </c>
      <c r="J1087" s="157" t="s">
        <v>5910</v>
      </c>
      <c r="K1087" s="157" t="s">
        <v>5909</v>
      </c>
      <c r="L1087" s="152"/>
    </row>
    <row r="1088" spans="1:12" ht="63.75">
      <c r="A1088" s="187">
        <v>1087</v>
      </c>
      <c r="B1088" s="153">
        <v>45789</v>
      </c>
      <c r="C1088" s="154" t="s">
        <v>2542</v>
      </c>
      <c r="D1088" s="154" t="s">
        <v>62</v>
      </c>
      <c r="E1088" s="154" t="s">
        <v>78</v>
      </c>
      <c r="F1088" s="153">
        <v>45804</v>
      </c>
      <c r="G1088" s="153">
        <v>45870</v>
      </c>
      <c r="H1088" s="155">
        <v>530000</v>
      </c>
      <c r="I1088" s="155">
        <v>830000</v>
      </c>
      <c r="J1088" s="154" t="s">
        <v>5910</v>
      </c>
      <c r="K1088" s="154" t="s">
        <v>5909</v>
      </c>
      <c r="L1088" s="152"/>
    </row>
    <row r="1089" spans="1:12" ht="63.75">
      <c r="A1089" s="187">
        <v>1088</v>
      </c>
      <c r="B1089" s="156">
        <v>45789</v>
      </c>
      <c r="C1089" s="157" t="s">
        <v>3933</v>
      </c>
      <c r="D1089" s="157" t="s">
        <v>164</v>
      </c>
      <c r="E1089" s="157" t="s">
        <v>8172</v>
      </c>
      <c r="F1089" s="156">
        <v>45804</v>
      </c>
      <c r="G1089" s="156">
        <v>45839</v>
      </c>
      <c r="H1089" s="158">
        <v>25000</v>
      </c>
      <c r="I1089" s="158">
        <v>50000</v>
      </c>
      <c r="J1089" s="157" t="s">
        <v>5910</v>
      </c>
      <c r="K1089" s="157" t="s">
        <v>5909</v>
      </c>
      <c r="L1089" s="152"/>
    </row>
    <row r="1090" spans="1:12" ht="63.75">
      <c r="A1090" s="187">
        <v>1089</v>
      </c>
      <c r="B1090" s="153">
        <v>45789</v>
      </c>
      <c r="C1090" s="154" t="s">
        <v>3933</v>
      </c>
      <c r="D1090" s="154" t="s">
        <v>3960</v>
      </c>
      <c r="E1090" s="154" t="s">
        <v>8173</v>
      </c>
      <c r="F1090" s="153">
        <v>45805</v>
      </c>
      <c r="G1090" s="153">
        <v>45839</v>
      </c>
      <c r="H1090" s="155">
        <v>25000</v>
      </c>
      <c r="I1090" s="155">
        <v>40000</v>
      </c>
      <c r="J1090" s="154" t="s">
        <v>5910</v>
      </c>
      <c r="K1090" s="154" t="s">
        <v>5909</v>
      </c>
      <c r="L1090" s="152"/>
    </row>
    <row r="1091" spans="1:12" ht="63.75">
      <c r="A1091" s="187">
        <v>1090</v>
      </c>
      <c r="B1091" s="156">
        <v>45789</v>
      </c>
      <c r="C1091" s="157" t="s">
        <v>3933</v>
      </c>
      <c r="D1091" s="157" t="s">
        <v>1819</v>
      </c>
      <c r="E1091" s="157" t="s">
        <v>8174</v>
      </c>
      <c r="F1091" s="156">
        <v>45805</v>
      </c>
      <c r="G1091" s="156">
        <v>45839</v>
      </c>
      <c r="H1091" s="158">
        <v>50000</v>
      </c>
      <c r="I1091" s="158">
        <v>70000</v>
      </c>
      <c r="J1091" s="157" t="s">
        <v>5910</v>
      </c>
      <c r="K1091" s="157" t="s">
        <v>5909</v>
      </c>
      <c r="L1091" s="152"/>
    </row>
    <row r="1092" spans="1:12" ht="63.75">
      <c r="A1092" s="187">
        <v>1091</v>
      </c>
      <c r="B1092" s="153">
        <v>45789</v>
      </c>
      <c r="C1092" s="154" t="s">
        <v>3933</v>
      </c>
      <c r="D1092" s="154" t="s">
        <v>35</v>
      </c>
      <c r="E1092" s="154" t="s">
        <v>6914</v>
      </c>
      <c r="F1092" s="153">
        <v>45805</v>
      </c>
      <c r="G1092" s="153">
        <v>45839</v>
      </c>
      <c r="H1092" s="155">
        <v>70000</v>
      </c>
      <c r="I1092" s="155">
        <v>90000</v>
      </c>
      <c r="J1092" s="154" t="s">
        <v>5902</v>
      </c>
      <c r="K1092" s="154" t="s">
        <v>5909</v>
      </c>
      <c r="L1092" s="152"/>
    </row>
    <row r="1093" spans="1:12" ht="42.75">
      <c r="A1093" s="187">
        <v>1092</v>
      </c>
      <c r="B1093" s="156">
        <v>45789</v>
      </c>
      <c r="C1093" s="157" t="s">
        <v>3828</v>
      </c>
      <c r="D1093" s="157" t="s">
        <v>582</v>
      </c>
      <c r="E1093" s="157" t="s">
        <v>5402</v>
      </c>
      <c r="F1093" s="156">
        <v>45805</v>
      </c>
      <c r="G1093" s="156">
        <v>45839</v>
      </c>
      <c r="H1093" s="158">
        <v>25000</v>
      </c>
      <c r="I1093" s="158">
        <v>300000</v>
      </c>
      <c r="J1093" s="157" t="s">
        <v>5910</v>
      </c>
      <c r="K1093" s="157" t="s">
        <v>5909</v>
      </c>
      <c r="L1093" s="152"/>
    </row>
    <row r="1094" spans="1:12" ht="127.5">
      <c r="A1094" s="187">
        <v>1093</v>
      </c>
      <c r="B1094" s="153">
        <v>45789</v>
      </c>
      <c r="C1094" s="154" t="s">
        <v>3933</v>
      </c>
      <c r="D1094" s="154" t="s">
        <v>8175</v>
      </c>
      <c r="E1094" s="154" t="s">
        <v>8176</v>
      </c>
      <c r="F1094" s="153">
        <v>45805</v>
      </c>
      <c r="G1094" s="153">
        <v>45821</v>
      </c>
      <c r="H1094" s="155">
        <v>25000</v>
      </c>
      <c r="I1094" s="155">
        <v>50000</v>
      </c>
      <c r="J1094" s="154" t="s">
        <v>5902</v>
      </c>
      <c r="K1094" s="154" t="s">
        <v>5909</v>
      </c>
      <c r="L1094" s="152"/>
    </row>
    <row r="1095" spans="1:12" ht="63.75">
      <c r="A1095" s="187">
        <v>1094</v>
      </c>
      <c r="B1095" s="156">
        <v>45790</v>
      </c>
      <c r="C1095" s="157" t="s">
        <v>3933</v>
      </c>
      <c r="D1095" s="157" t="s">
        <v>8177</v>
      </c>
      <c r="E1095" s="157" t="s">
        <v>8178</v>
      </c>
      <c r="F1095" s="156">
        <v>45805</v>
      </c>
      <c r="G1095" s="156">
        <v>45809</v>
      </c>
      <c r="H1095" s="158">
        <v>38000</v>
      </c>
      <c r="I1095" s="158">
        <v>50000</v>
      </c>
      <c r="J1095" s="157" t="s">
        <v>5902</v>
      </c>
      <c r="K1095" s="157" t="s">
        <v>5909</v>
      </c>
      <c r="L1095" s="152"/>
    </row>
    <row r="1096" spans="1:12" ht="63.75">
      <c r="A1096" s="187">
        <v>1095</v>
      </c>
      <c r="B1096" s="153">
        <v>45790</v>
      </c>
      <c r="C1096" s="154" t="s">
        <v>3933</v>
      </c>
      <c r="D1096" s="154" t="s">
        <v>1194</v>
      </c>
      <c r="E1096" s="154" t="s">
        <v>8179</v>
      </c>
      <c r="F1096" s="153">
        <v>45805</v>
      </c>
      <c r="G1096" s="153">
        <v>45839</v>
      </c>
      <c r="H1096" s="155">
        <v>50000</v>
      </c>
      <c r="I1096" s="155">
        <v>300000</v>
      </c>
      <c r="J1096" s="154" t="s">
        <v>5910</v>
      </c>
      <c r="K1096" s="154" t="s">
        <v>5909</v>
      </c>
      <c r="L1096" s="152"/>
    </row>
    <row r="1097" spans="1:12" ht="42.75">
      <c r="A1097" s="187">
        <v>1096</v>
      </c>
      <c r="B1097" s="156">
        <v>45790</v>
      </c>
      <c r="C1097" s="157" t="s">
        <v>4038</v>
      </c>
      <c r="D1097" s="157" t="s">
        <v>23</v>
      </c>
      <c r="E1097" s="157" t="s">
        <v>7358</v>
      </c>
      <c r="F1097" s="156">
        <v>45805</v>
      </c>
      <c r="G1097" s="156">
        <v>45805</v>
      </c>
      <c r="H1097" s="158">
        <v>25000</v>
      </c>
      <c r="I1097" s="158">
        <v>25000</v>
      </c>
      <c r="J1097" s="157" t="s">
        <v>5910</v>
      </c>
      <c r="K1097" s="157" t="s">
        <v>5909</v>
      </c>
      <c r="L1097" s="152"/>
    </row>
    <row r="1098" spans="1:12" ht="21.75">
      <c r="A1098" s="187">
        <v>1097</v>
      </c>
      <c r="B1098" s="153">
        <v>45790</v>
      </c>
      <c r="C1098" s="154" t="s">
        <v>4038</v>
      </c>
      <c r="D1098" s="154" t="s">
        <v>1549</v>
      </c>
      <c r="E1098" s="154" t="s">
        <v>7093</v>
      </c>
      <c r="F1098" s="153">
        <v>45805</v>
      </c>
      <c r="G1098" s="153">
        <v>45805</v>
      </c>
      <c r="H1098" s="155">
        <v>30400</v>
      </c>
      <c r="I1098" s="155">
        <v>30400</v>
      </c>
      <c r="J1098" s="154" t="s">
        <v>5910</v>
      </c>
      <c r="K1098" s="154" t="s">
        <v>5909</v>
      </c>
      <c r="L1098" s="152"/>
    </row>
    <row r="1099" spans="1:12" ht="42.75">
      <c r="A1099" s="187">
        <v>1098</v>
      </c>
      <c r="B1099" s="156">
        <v>45790</v>
      </c>
      <c r="C1099" s="157" t="s">
        <v>2703</v>
      </c>
      <c r="D1099" s="157" t="s">
        <v>630</v>
      </c>
      <c r="E1099" s="157" t="s">
        <v>631</v>
      </c>
      <c r="F1099" s="156">
        <v>45805</v>
      </c>
      <c r="G1099" s="156">
        <v>45809</v>
      </c>
      <c r="H1099" s="158">
        <v>150940</v>
      </c>
      <c r="I1099" s="158">
        <v>150940</v>
      </c>
      <c r="J1099" s="157" t="s">
        <v>5955</v>
      </c>
      <c r="K1099" s="157" t="s">
        <v>5909</v>
      </c>
      <c r="L1099" s="152"/>
    </row>
    <row r="1100" spans="1:12" ht="42.75">
      <c r="A1100" s="187">
        <v>1099</v>
      </c>
      <c r="B1100" s="153">
        <v>45790</v>
      </c>
      <c r="C1100" s="154" t="s">
        <v>1890</v>
      </c>
      <c r="D1100" s="154" t="s">
        <v>7321</v>
      </c>
      <c r="E1100" s="154" t="s">
        <v>8180</v>
      </c>
      <c r="F1100" s="153">
        <v>45805</v>
      </c>
      <c r="G1100" s="153">
        <v>45806</v>
      </c>
      <c r="H1100" s="155">
        <v>35000</v>
      </c>
      <c r="I1100" s="155">
        <v>45000</v>
      </c>
      <c r="J1100" s="154" t="s">
        <v>5902</v>
      </c>
      <c r="K1100" s="154" t="s">
        <v>5909</v>
      </c>
      <c r="L1100" s="152"/>
    </row>
    <row r="1101" spans="1:12" ht="42.75">
      <c r="A1101" s="187">
        <v>1100</v>
      </c>
      <c r="B1101" s="156">
        <v>45790</v>
      </c>
      <c r="C1101" s="157" t="s">
        <v>1890</v>
      </c>
      <c r="D1101" s="157" t="s">
        <v>182</v>
      </c>
      <c r="E1101" s="157" t="s">
        <v>8181</v>
      </c>
      <c r="F1101" s="156">
        <v>45805</v>
      </c>
      <c r="G1101" s="156">
        <v>45806</v>
      </c>
      <c r="H1101" s="158">
        <v>200000</v>
      </c>
      <c r="I1101" s="158">
        <v>200000</v>
      </c>
      <c r="J1101" s="157" t="s">
        <v>5910</v>
      </c>
      <c r="K1101" s="157" t="s">
        <v>5909</v>
      </c>
      <c r="L1101" s="152"/>
    </row>
    <row r="1102" spans="1:12" ht="42.75">
      <c r="A1102" s="187">
        <v>1101</v>
      </c>
      <c r="B1102" s="153">
        <v>45790</v>
      </c>
      <c r="C1102" s="154" t="s">
        <v>1890</v>
      </c>
      <c r="D1102" s="154" t="s">
        <v>1998</v>
      </c>
      <c r="E1102" s="154" t="s">
        <v>8182</v>
      </c>
      <c r="F1102" s="153">
        <v>45805</v>
      </c>
      <c r="G1102" s="153">
        <v>45806</v>
      </c>
      <c r="H1102" s="155">
        <v>2000000</v>
      </c>
      <c r="I1102" s="155">
        <v>2000000</v>
      </c>
      <c r="J1102" s="154" t="s">
        <v>5910</v>
      </c>
      <c r="K1102" s="154" t="s">
        <v>5909</v>
      </c>
      <c r="L1102" s="152"/>
    </row>
    <row r="1103" spans="1:12" ht="21.75">
      <c r="A1103" s="187">
        <v>1102</v>
      </c>
      <c r="B1103" s="156">
        <v>45790</v>
      </c>
      <c r="C1103" s="157" t="s">
        <v>1890</v>
      </c>
      <c r="D1103" s="157" t="s">
        <v>808</v>
      </c>
      <c r="E1103" s="157" t="s">
        <v>815</v>
      </c>
      <c r="F1103" s="156">
        <v>45805</v>
      </c>
      <c r="G1103" s="156">
        <v>45806</v>
      </c>
      <c r="H1103" s="158">
        <v>75000</v>
      </c>
      <c r="I1103" s="158">
        <v>100000</v>
      </c>
      <c r="J1103" s="157" t="s">
        <v>5902</v>
      </c>
      <c r="K1103" s="157" t="s">
        <v>5909</v>
      </c>
      <c r="L1103" s="152"/>
    </row>
    <row r="1104" spans="1:12" ht="63.75">
      <c r="A1104" s="187">
        <v>1103</v>
      </c>
      <c r="B1104" s="153">
        <v>45790</v>
      </c>
      <c r="C1104" s="154" t="s">
        <v>4038</v>
      </c>
      <c r="D1104" s="154" t="s">
        <v>8183</v>
      </c>
      <c r="E1104" s="154" t="s">
        <v>8184</v>
      </c>
      <c r="F1104" s="153">
        <v>45805</v>
      </c>
      <c r="G1104" s="153">
        <v>45805</v>
      </c>
      <c r="H1104" s="155">
        <v>25088.49</v>
      </c>
      <c r="I1104" s="155">
        <v>28000</v>
      </c>
      <c r="J1104" s="154" t="s">
        <v>5900</v>
      </c>
      <c r="K1104" s="154" t="s">
        <v>5909</v>
      </c>
      <c r="L1104" s="152"/>
    </row>
    <row r="1105" spans="1:12" ht="63.75">
      <c r="A1105" s="187">
        <v>1104</v>
      </c>
      <c r="B1105" s="156">
        <v>45790</v>
      </c>
      <c r="C1105" s="157" t="s">
        <v>1890</v>
      </c>
      <c r="D1105" s="157" t="s">
        <v>62</v>
      </c>
      <c r="E1105" s="157" t="s">
        <v>8185</v>
      </c>
      <c r="F1105" s="156">
        <v>45805</v>
      </c>
      <c r="G1105" s="156">
        <v>45806</v>
      </c>
      <c r="H1105" s="158">
        <v>250000</v>
      </c>
      <c r="I1105" s="158">
        <v>250000</v>
      </c>
      <c r="J1105" s="157" t="s">
        <v>5910</v>
      </c>
      <c r="K1105" s="157" t="s">
        <v>5909</v>
      </c>
      <c r="L1105" s="152"/>
    </row>
    <row r="1106" spans="1:12" ht="42.75">
      <c r="A1106" s="187">
        <v>1105</v>
      </c>
      <c r="B1106" s="153">
        <v>45790</v>
      </c>
      <c r="C1106" s="154" t="s">
        <v>1890</v>
      </c>
      <c r="D1106" s="154" t="s">
        <v>644</v>
      </c>
      <c r="E1106" s="154" t="s">
        <v>5946</v>
      </c>
      <c r="F1106" s="153">
        <v>45805</v>
      </c>
      <c r="G1106" s="153">
        <v>45806</v>
      </c>
      <c r="H1106" s="155">
        <v>78000</v>
      </c>
      <c r="I1106" s="155">
        <v>78000</v>
      </c>
      <c r="J1106" s="154" t="s">
        <v>5921</v>
      </c>
      <c r="K1106" s="154" t="s">
        <v>5909</v>
      </c>
      <c r="L1106" s="152"/>
    </row>
    <row r="1107" spans="1:12" ht="42.75">
      <c r="A1107" s="187">
        <v>1106</v>
      </c>
      <c r="B1107" s="156">
        <v>45790</v>
      </c>
      <c r="C1107" s="157" t="s">
        <v>4038</v>
      </c>
      <c r="D1107" s="157" t="s">
        <v>961</v>
      </c>
      <c r="E1107" s="157" t="s">
        <v>8186</v>
      </c>
      <c r="F1107" s="156">
        <v>45805</v>
      </c>
      <c r="G1107" s="156">
        <v>45870</v>
      </c>
      <c r="H1107" s="158">
        <v>26600</v>
      </c>
      <c r="I1107" s="158">
        <v>26600</v>
      </c>
      <c r="J1107" s="157" t="s">
        <v>5902</v>
      </c>
      <c r="K1107" s="157" t="s">
        <v>5909</v>
      </c>
      <c r="L1107" s="152"/>
    </row>
    <row r="1108" spans="1:12" ht="42.75">
      <c r="A1108" s="187">
        <v>1107</v>
      </c>
      <c r="B1108" s="153">
        <v>45790</v>
      </c>
      <c r="C1108" s="154" t="s">
        <v>4038</v>
      </c>
      <c r="D1108" s="154" t="s">
        <v>65</v>
      </c>
      <c r="E1108" s="154" t="s">
        <v>8026</v>
      </c>
      <c r="F1108" s="153">
        <v>45806</v>
      </c>
      <c r="G1108" s="153">
        <v>45839</v>
      </c>
      <c r="H1108" s="155">
        <v>132000</v>
      </c>
      <c r="I1108" s="155">
        <v>132000</v>
      </c>
      <c r="J1108" s="154" t="s">
        <v>4557</v>
      </c>
      <c r="K1108" s="154" t="s">
        <v>5909</v>
      </c>
      <c r="L1108" s="152"/>
    </row>
    <row r="1109" spans="1:12" ht="84.75">
      <c r="A1109" s="187">
        <v>1108</v>
      </c>
      <c r="B1109" s="156">
        <v>45790</v>
      </c>
      <c r="C1109" s="157" t="s">
        <v>4038</v>
      </c>
      <c r="D1109" s="157" t="s">
        <v>156</v>
      </c>
      <c r="E1109" s="157" t="s">
        <v>7144</v>
      </c>
      <c r="F1109" s="156">
        <v>45806</v>
      </c>
      <c r="G1109" s="156">
        <v>45839</v>
      </c>
      <c r="H1109" s="158">
        <v>30000</v>
      </c>
      <c r="I1109" s="158">
        <v>30000</v>
      </c>
      <c r="J1109" s="157" t="s">
        <v>5910</v>
      </c>
      <c r="K1109" s="157" t="s">
        <v>5909</v>
      </c>
      <c r="L1109" s="152"/>
    </row>
    <row r="1110" spans="1:12" ht="127.5">
      <c r="A1110" s="187">
        <v>1109</v>
      </c>
      <c r="B1110" s="153">
        <v>45790</v>
      </c>
      <c r="C1110" s="154" t="s">
        <v>4038</v>
      </c>
      <c r="D1110" s="154" t="s">
        <v>5141</v>
      </c>
      <c r="E1110" s="154" t="s">
        <v>6116</v>
      </c>
      <c r="F1110" s="153">
        <v>45806</v>
      </c>
      <c r="G1110" s="153">
        <v>45839</v>
      </c>
      <c r="H1110" s="155">
        <v>390000</v>
      </c>
      <c r="I1110" s="155">
        <v>390000</v>
      </c>
      <c r="J1110" s="154" t="s">
        <v>5910</v>
      </c>
      <c r="K1110" s="154" t="s">
        <v>5909</v>
      </c>
      <c r="L1110" s="152"/>
    </row>
    <row r="1111" spans="1:12" ht="42.75">
      <c r="A1111" s="187">
        <v>1110</v>
      </c>
      <c r="B1111" s="156">
        <v>45790</v>
      </c>
      <c r="C1111" s="157" t="s">
        <v>4038</v>
      </c>
      <c r="D1111" s="157" t="s">
        <v>4114</v>
      </c>
      <c r="E1111" s="157" t="s">
        <v>6105</v>
      </c>
      <c r="F1111" s="156">
        <v>45806</v>
      </c>
      <c r="G1111" s="156">
        <v>45839</v>
      </c>
      <c r="H1111" s="158">
        <v>60000</v>
      </c>
      <c r="I1111" s="158">
        <v>60000</v>
      </c>
      <c r="J1111" s="157" t="s">
        <v>5910</v>
      </c>
      <c r="K1111" s="157" t="s">
        <v>5909</v>
      </c>
      <c r="L1111" s="152"/>
    </row>
    <row r="1112" spans="1:12" ht="63.75">
      <c r="A1112" s="187">
        <v>1111</v>
      </c>
      <c r="B1112" s="153">
        <v>45790</v>
      </c>
      <c r="C1112" s="154" t="s">
        <v>4038</v>
      </c>
      <c r="D1112" s="154" t="s">
        <v>3490</v>
      </c>
      <c r="E1112" s="154" t="s">
        <v>4112</v>
      </c>
      <c r="F1112" s="153">
        <v>45806</v>
      </c>
      <c r="G1112" s="153">
        <v>45839</v>
      </c>
      <c r="H1112" s="155">
        <v>25000</v>
      </c>
      <c r="I1112" s="155">
        <v>25000</v>
      </c>
      <c r="J1112" s="154" t="s">
        <v>5910</v>
      </c>
      <c r="K1112" s="154" t="s">
        <v>5909</v>
      </c>
      <c r="L1112" s="152"/>
    </row>
    <row r="1113" spans="1:12" ht="42.75">
      <c r="A1113" s="187">
        <v>1112</v>
      </c>
      <c r="B1113" s="156">
        <v>45790</v>
      </c>
      <c r="C1113" s="157" t="s">
        <v>4038</v>
      </c>
      <c r="D1113" s="157" t="s">
        <v>4110</v>
      </c>
      <c r="E1113" s="157" t="s">
        <v>4111</v>
      </c>
      <c r="F1113" s="156">
        <v>45806</v>
      </c>
      <c r="G1113" s="156">
        <v>45839</v>
      </c>
      <c r="H1113" s="158">
        <v>25600</v>
      </c>
      <c r="I1113" s="158">
        <v>25600</v>
      </c>
      <c r="J1113" s="157" t="s">
        <v>5910</v>
      </c>
      <c r="K1113" s="157" t="s">
        <v>5909</v>
      </c>
      <c r="L1113" s="152"/>
    </row>
    <row r="1114" spans="1:12" ht="42.75">
      <c r="A1114" s="187">
        <v>1113</v>
      </c>
      <c r="B1114" s="153">
        <v>45790</v>
      </c>
      <c r="C1114" s="154" t="s">
        <v>4038</v>
      </c>
      <c r="D1114" s="154" t="s">
        <v>1333</v>
      </c>
      <c r="E1114" s="154" t="s">
        <v>2310</v>
      </c>
      <c r="F1114" s="153">
        <v>45806</v>
      </c>
      <c r="G1114" s="153">
        <v>45839</v>
      </c>
      <c r="H1114" s="155">
        <v>25150</v>
      </c>
      <c r="I1114" s="155">
        <v>25150</v>
      </c>
      <c r="J1114" s="154" t="s">
        <v>5910</v>
      </c>
      <c r="K1114" s="154" t="s">
        <v>5909</v>
      </c>
      <c r="L1114" s="152"/>
    </row>
    <row r="1115" spans="1:12" ht="42.75">
      <c r="A1115" s="187">
        <v>1114</v>
      </c>
      <c r="B1115" s="156">
        <v>45790</v>
      </c>
      <c r="C1115" s="157" t="s">
        <v>4038</v>
      </c>
      <c r="D1115" s="157" t="s">
        <v>3214</v>
      </c>
      <c r="E1115" s="157" t="s">
        <v>347</v>
      </c>
      <c r="F1115" s="156">
        <v>45806</v>
      </c>
      <c r="G1115" s="156">
        <v>45839</v>
      </c>
      <c r="H1115" s="158">
        <v>152000</v>
      </c>
      <c r="I1115" s="158">
        <v>152000</v>
      </c>
      <c r="J1115" s="157" t="s">
        <v>5910</v>
      </c>
      <c r="K1115" s="157" t="s">
        <v>5909</v>
      </c>
      <c r="L1115" s="152"/>
    </row>
    <row r="1116" spans="1:12" ht="63.75">
      <c r="A1116" s="187">
        <v>1115</v>
      </c>
      <c r="B1116" s="153">
        <v>45790</v>
      </c>
      <c r="C1116" s="154" t="s">
        <v>4038</v>
      </c>
      <c r="D1116" s="154" t="s">
        <v>62</v>
      </c>
      <c r="E1116" s="154" t="s">
        <v>3338</v>
      </c>
      <c r="F1116" s="153">
        <v>45806</v>
      </c>
      <c r="G1116" s="153">
        <v>45839</v>
      </c>
      <c r="H1116" s="155">
        <v>267000</v>
      </c>
      <c r="I1116" s="155">
        <v>267000</v>
      </c>
      <c r="J1116" s="154" t="s">
        <v>5910</v>
      </c>
      <c r="K1116" s="154" t="s">
        <v>5909</v>
      </c>
      <c r="L1116" s="152"/>
    </row>
    <row r="1117" spans="1:12" ht="21.75">
      <c r="A1117" s="187">
        <v>1116</v>
      </c>
      <c r="B1117" s="156">
        <v>45790</v>
      </c>
      <c r="C1117" s="157" t="s">
        <v>4038</v>
      </c>
      <c r="D1117" s="157" t="s">
        <v>6317</v>
      </c>
      <c r="E1117" s="157" t="s">
        <v>3338</v>
      </c>
      <c r="F1117" s="156">
        <v>45806</v>
      </c>
      <c r="G1117" s="156">
        <v>45839</v>
      </c>
      <c r="H1117" s="158">
        <v>474000</v>
      </c>
      <c r="I1117" s="158">
        <v>474000</v>
      </c>
      <c r="J1117" s="157" t="s">
        <v>5910</v>
      </c>
      <c r="K1117" s="157" t="s">
        <v>5909</v>
      </c>
      <c r="L1117" s="152"/>
    </row>
    <row r="1118" spans="1:12" ht="63.75">
      <c r="A1118" s="187">
        <v>1117</v>
      </c>
      <c r="B1118" s="153">
        <v>45790</v>
      </c>
      <c r="C1118" s="154" t="s">
        <v>4038</v>
      </c>
      <c r="D1118" s="154" t="s">
        <v>76</v>
      </c>
      <c r="E1118" s="154" t="s">
        <v>364</v>
      </c>
      <c r="F1118" s="153">
        <v>45806</v>
      </c>
      <c r="G1118" s="153">
        <v>45839</v>
      </c>
      <c r="H1118" s="155">
        <v>163200</v>
      </c>
      <c r="I1118" s="155">
        <v>163200</v>
      </c>
      <c r="J1118" s="154" t="s">
        <v>5910</v>
      </c>
      <c r="K1118" s="154" t="s">
        <v>5909</v>
      </c>
      <c r="L1118" s="152"/>
    </row>
    <row r="1119" spans="1:12" ht="42.75">
      <c r="A1119" s="187">
        <v>1118</v>
      </c>
      <c r="B1119" s="156">
        <v>45790</v>
      </c>
      <c r="C1119" s="157" t="s">
        <v>4038</v>
      </c>
      <c r="D1119" s="157" t="s">
        <v>6333</v>
      </c>
      <c r="E1119" s="157" t="s">
        <v>6335</v>
      </c>
      <c r="F1119" s="156">
        <v>45806</v>
      </c>
      <c r="G1119" s="156">
        <v>45839</v>
      </c>
      <c r="H1119" s="158">
        <v>550000</v>
      </c>
      <c r="I1119" s="158">
        <v>550000</v>
      </c>
      <c r="J1119" s="157" t="s">
        <v>5910</v>
      </c>
      <c r="K1119" s="157" t="s">
        <v>5909</v>
      </c>
      <c r="L1119" s="152"/>
    </row>
    <row r="1120" spans="1:12" ht="42.75">
      <c r="A1120" s="187">
        <v>1119</v>
      </c>
      <c r="B1120" s="153">
        <v>45790</v>
      </c>
      <c r="C1120" s="154" t="s">
        <v>4038</v>
      </c>
      <c r="D1120" s="154" t="s">
        <v>1373</v>
      </c>
      <c r="E1120" s="154" t="s">
        <v>1034</v>
      </c>
      <c r="F1120" s="153">
        <v>45806</v>
      </c>
      <c r="G1120" s="153">
        <v>45839</v>
      </c>
      <c r="H1120" s="155">
        <v>35535</v>
      </c>
      <c r="I1120" s="155">
        <v>35535</v>
      </c>
      <c r="J1120" s="154" t="s">
        <v>5910</v>
      </c>
      <c r="K1120" s="154" t="s">
        <v>5909</v>
      </c>
      <c r="L1120" s="152"/>
    </row>
    <row r="1121" spans="1:12" ht="42.75">
      <c r="A1121" s="187">
        <v>1120</v>
      </c>
      <c r="B1121" s="156">
        <v>45790</v>
      </c>
      <c r="C1121" s="157" t="s">
        <v>4038</v>
      </c>
      <c r="D1121" s="157" t="s">
        <v>5066</v>
      </c>
      <c r="E1121" s="157" t="s">
        <v>6889</v>
      </c>
      <c r="F1121" s="156">
        <v>45806</v>
      </c>
      <c r="G1121" s="156">
        <v>45839</v>
      </c>
      <c r="H1121" s="158">
        <v>30000</v>
      </c>
      <c r="I1121" s="158">
        <v>30000</v>
      </c>
      <c r="J1121" s="157" t="s">
        <v>5910</v>
      </c>
      <c r="K1121" s="157" t="s">
        <v>5909</v>
      </c>
      <c r="L1121" s="152"/>
    </row>
    <row r="1122" spans="1:12" ht="84.75">
      <c r="A1122" s="187">
        <v>1121</v>
      </c>
      <c r="B1122" s="153">
        <v>45790</v>
      </c>
      <c r="C1122" s="154" t="s">
        <v>3933</v>
      </c>
      <c r="D1122" s="154" t="s">
        <v>7816</v>
      </c>
      <c r="E1122" s="154" t="s">
        <v>7817</v>
      </c>
      <c r="F1122" s="153">
        <v>45805</v>
      </c>
      <c r="G1122" s="153">
        <v>45778</v>
      </c>
      <c r="H1122" s="155">
        <v>25000</v>
      </c>
      <c r="I1122" s="155">
        <v>40000</v>
      </c>
      <c r="J1122" s="154" t="s">
        <v>4557</v>
      </c>
      <c r="K1122" s="154" t="s">
        <v>5909</v>
      </c>
      <c r="L1122" s="152"/>
    </row>
    <row r="1123" spans="1:12" ht="63.75">
      <c r="A1123" s="187">
        <v>1122</v>
      </c>
      <c r="B1123" s="156">
        <v>45790</v>
      </c>
      <c r="C1123" s="157" t="s">
        <v>3933</v>
      </c>
      <c r="D1123" s="157" t="s">
        <v>76</v>
      </c>
      <c r="E1123" s="157" t="s">
        <v>4879</v>
      </c>
      <c r="F1123" s="156">
        <v>45805</v>
      </c>
      <c r="G1123" s="156">
        <v>45839</v>
      </c>
      <c r="H1123" s="158">
        <v>60000</v>
      </c>
      <c r="I1123" s="158">
        <v>80000</v>
      </c>
      <c r="J1123" s="157" t="s">
        <v>5910</v>
      </c>
      <c r="K1123" s="157" t="s">
        <v>5909</v>
      </c>
      <c r="L1123" s="152"/>
    </row>
    <row r="1124" spans="1:12" ht="42.75">
      <c r="A1124" s="187">
        <v>1123</v>
      </c>
      <c r="B1124" s="153">
        <v>45790</v>
      </c>
      <c r="C1124" s="154" t="s">
        <v>4038</v>
      </c>
      <c r="D1124" s="154" t="s">
        <v>4044</v>
      </c>
      <c r="E1124" s="154" t="s">
        <v>2278</v>
      </c>
      <c r="F1124" s="153">
        <v>45806</v>
      </c>
      <c r="G1124" s="153">
        <v>45839</v>
      </c>
      <c r="H1124" s="155">
        <v>115000</v>
      </c>
      <c r="I1124" s="155">
        <v>115000</v>
      </c>
      <c r="J1124" s="154" t="s">
        <v>5910</v>
      </c>
      <c r="K1124" s="154" t="s">
        <v>5909</v>
      </c>
      <c r="L1124" s="152"/>
    </row>
    <row r="1125" spans="1:12" ht="42.75">
      <c r="A1125" s="187">
        <v>1124</v>
      </c>
      <c r="B1125" s="156">
        <v>45790</v>
      </c>
      <c r="C1125" s="157" t="s">
        <v>4038</v>
      </c>
      <c r="D1125" s="157" t="s">
        <v>5933</v>
      </c>
      <c r="E1125" s="157" t="s">
        <v>6106</v>
      </c>
      <c r="F1125" s="156">
        <v>45806</v>
      </c>
      <c r="G1125" s="156">
        <v>45839</v>
      </c>
      <c r="H1125" s="158">
        <v>55000</v>
      </c>
      <c r="I1125" s="158">
        <v>55000</v>
      </c>
      <c r="J1125" s="157" t="s">
        <v>5910</v>
      </c>
      <c r="K1125" s="157" t="s">
        <v>5909</v>
      </c>
      <c r="L1125" s="152"/>
    </row>
    <row r="1126" spans="1:12" ht="84.75">
      <c r="A1126" s="187">
        <v>1125</v>
      </c>
      <c r="B1126" s="153">
        <v>45791</v>
      </c>
      <c r="C1126" s="154" t="s">
        <v>2334</v>
      </c>
      <c r="D1126" s="154" t="s">
        <v>8187</v>
      </c>
      <c r="E1126" s="154" t="s">
        <v>8188</v>
      </c>
      <c r="F1126" s="153">
        <v>45806</v>
      </c>
      <c r="G1126" s="153">
        <v>45806</v>
      </c>
      <c r="H1126" s="155">
        <v>75000</v>
      </c>
      <c r="I1126" s="155">
        <v>80000</v>
      </c>
      <c r="J1126" s="154" t="s">
        <v>5917</v>
      </c>
      <c r="K1126" s="154" t="s">
        <v>5909</v>
      </c>
      <c r="L1126" s="152"/>
    </row>
    <row r="1127" spans="1:12" ht="84.75">
      <c r="A1127" s="187">
        <v>1126</v>
      </c>
      <c r="B1127" s="156">
        <v>45791</v>
      </c>
      <c r="C1127" s="157" t="s">
        <v>1890</v>
      </c>
      <c r="D1127" s="157" t="s">
        <v>1357</v>
      </c>
      <c r="E1127" s="157" t="s">
        <v>8189</v>
      </c>
      <c r="F1127" s="156">
        <v>45806</v>
      </c>
      <c r="G1127" s="156">
        <v>45807</v>
      </c>
      <c r="H1127" s="158">
        <v>90000</v>
      </c>
      <c r="I1127" s="158">
        <v>90000</v>
      </c>
      <c r="J1127" s="157" t="s">
        <v>5917</v>
      </c>
      <c r="K1127" s="157" t="s">
        <v>5909</v>
      </c>
      <c r="L1127" s="152"/>
    </row>
    <row r="1128" spans="1:12" ht="42.75">
      <c r="A1128" s="187">
        <v>1127</v>
      </c>
      <c r="B1128" s="153">
        <v>45791</v>
      </c>
      <c r="C1128" s="154" t="s">
        <v>1890</v>
      </c>
      <c r="D1128" s="154" t="s">
        <v>2175</v>
      </c>
      <c r="E1128" s="154" t="s">
        <v>8190</v>
      </c>
      <c r="F1128" s="153">
        <v>45806</v>
      </c>
      <c r="G1128" s="153">
        <v>45807</v>
      </c>
      <c r="H1128" s="155">
        <v>165000</v>
      </c>
      <c r="I1128" s="155">
        <v>165000</v>
      </c>
      <c r="J1128" s="154" t="s">
        <v>5910</v>
      </c>
      <c r="K1128" s="154" t="s">
        <v>5909</v>
      </c>
      <c r="L1128" s="152"/>
    </row>
    <row r="1129" spans="1:12" ht="42.75">
      <c r="A1129" s="187">
        <v>1128</v>
      </c>
      <c r="B1129" s="156">
        <v>45791</v>
      </c>
      <c r="C1129" s="157" t="s">
        <v>12</v>
      </c>
      <c r="D1129" s="157" t="s">
        <v>8191</v>
      </c>
      <c r="E1129" s="157" t="s">
        <v>8192</v>
      </c>
      <c r="F1129" s="156">
        <v>45807</v>
      </c>
      <c r="G1129" s="156">
        <v>45806</v>
      </c>
      <c r="H1129" s="158">
        <v>25000</v>
      </c>
      <c r="I1129" s="158">
        <v>100000</v>
      </c>
      <c r="J1129" s="157" t="s">
        <v>4557</v>
      </c>
      <c r="K1129" s="157" t="s">
        <v>5909</v>
      </c>
      <c r="L1129" s="152"/>
    </row>
    <row r="1130" spans="1:12" ht="63.75">
      <c r="A1130" s="187">
        <v>1129</v>
      </c>
      <c r="B1130" s="153">
        <v>45791</v>
      </c>
      <c r="C1130" s="154" t="s">
        <v>12</v>
      </c>
      <c r="D1130" s="154" t="s">
        <v>8193</v>
      </c>
      <c r="E1130" s="154" t="s">
        <v>8192</v>
      </c>
      <c r="F1130" s="153">
        <v>45807</v>
      </c>
      <c r="G1130" s="153">
        <v>45806</v>
      </c>
      <c r="H1130" s="155">
        <v>25000</v>
      </c>
      <c r="I1130" s="155">
        <v>100000</v>
      </c>
      <c r="J1130" s="154" t="s">
        <v>4557</v>
      </c>
      <c r="K1130" s="154" t="s">
        <v>5909</v>
      </c>
      <c r="L1130" s="152"/>
    </row>
    <row r="1131" spans="1:12" ht="42.75">
      <c r="A1131" s="187">
        <v>1130</v>
      </c>
      <c r="B1131" s="156">
        <v>45791</v>
      </c>
      <c r="C1131" s="157" t="s">
        <v>12</v>
      </c>
      <c r="D1131" s="157" t="s">
        <v>8194</v>
      </c>
      <c r="E1131" s="157" t="s">
        <v>8192</v>
      </c>
      <c r="F1131" s="156">
        <v>45807</v>
      </c>
      <c r="G1131" s="156">
        <v>45806</v>
      </c>
      <c r="H1131" s="158">
        <v>25000</v>
      </c>
      <c r="I1131" s="158">
        <v>100000</v>
      </c>
      <c r="J1131" s="157" t="s">
        <v>4557</v>
      </c>
      <c r="K1131" s="157" t="s">
        <v>5909</v>
      </c>
      <c r="L1131" s="152"/>
    </row>
    <row r="1132" spans="1:12" ht="42.75">
      <c r="A1132" s="187">
        <v>1131</v>
      </c>
      <c r="B1132" s="153">
        <v>45791</v>
      </c>
      <c r="C1132" s="154" t="s">
        <v>12</v>
      </c>
      <c r="D1132" s="154" t="s">
        <v>6535</v>
      </c>
      <c r="E1132" s="154" t="s">
        <v>8195</v>
      </c>
      <c r="F1132" s="153">
        <v>45807</v>
      </c>
      <c r="G1132" s="153">
        <v>45806</v>
      </c>
      <c r="H1132" s="155">
        <v>70000</v>
      </c>
      <c r="I1132" s="155">
        <v>80000</v>
      </c>
      <c r="J1132" s="154" t="s">
        <v>4557</v>
      </c>
      <c r="K1132" s="154" t="s">
        <v>5909</v>
      </c>
      <c r="L1132" s="152"/>
    </row>
    <row r="1133" spans="1:12" ht="63.75">
      <c r="A1133" s="187">
        <v>1132</v>
      </c>
      <c r="B1133" s="156">
        <v>45791</v>
      </c>
      <c r="C1133" s="157" t="s">
        <v>12</v>
      </c>
      <c r="D1133" s="157" t="s">
        <v>2554</v>
      </c>
      <c r="E1133" s="157" t="s">
        <v>8196</v>
      </c>
      <c r="F1133" s="156">
        <v>45807</v>
      </c>
      <c r="G1133" s="156">
        <v>45806</v>
      </c>
      <c r="H1133" s="158">
        <v>25000</v>
      </c>
      <c r="I1133" s="158">
        <v>40000</v>
      </c>
      <c r="J1133" s="157" t="s">
        <v>5900</v>
      </c>
      <c r="K1133" s="157" t="s">
        <v>5909</v>
      </c>
      <c r="L1133" s="152"/>
    </row>
    <row r="1134" spans="1:12" ht="42.75">
      <c r="A1134" s="187">
        <v>1133</v>
      </c>
      <c r="B1134" s="153">
        <v>45791</v>
      </c>
      <c r="C1134" s="154" t="s">
        <v>4038</v>
      </c>
      <c r="D1134" s="154" t="s">
        <v>5798</v>
      </c>
      <c r="E1134" s="154" t="s">
        <v>6106</v>
      </c>
      <c r="F1134" s="153">
        <v>45806</v>
      </c>
      <c r="G1134" s="153">
        <v>45839</v>
      </c>
      <c r="H1134" s="155">
        <v>25000</v>
      </c>
      <c r="I1134" s="155">
        <v>25000</v>
      </c>
      <c r="J1134" s="154" t="s">
        <v>5910</v>
      </c>
      <c r="K1134" s="154" t="s">
        <v>5909</v>
      </c>
      <c r="L1134" s="152"/>
    </row>
    <row r="1135" spans="1:12" ht="42.75">
      <c r="A1135" s="187">
        <v>1134</v>
      </c>
      <c r="B1135" s="156">
        <v>45791</v>
      </c>
      <c r="C1135" s="157" t="s">
        <v>4038</v>
      </c>
      <c r="D1135" s="157" t="s">
        <v>35</v>
      </c>
      <c r="E1135" s="157" t="s">
        <v>6358</v>
      </c>
      <c r="F1135" s="156">
        <v>45806</v>
      </c>
      <c r="G1135" s="156">
        <v>45839</v>
      </c>
      <c r="H1135" s="158">
        <v>186000</v>
      </c>
      <c r="I1135" s="158">
        <v>186000</v>
      </c>
      <c r="J1135" s="157" t="s">
        <v>5902</v>
      </c>
      <c r="K1135" s="157" t="s">
        <v>5909</v>
      </c>
      <c r="L1135" s="152"/>
    </row>
    <row r="1136" spans="1:12" ht="42.75">
      <c r="A1136" s="187">
        <v>1135</v>
      </c>
      <c r="B1136" s="153">
        <v>45791</v>
      </c>
      <c r="C1136" s="154" t="s">
        <v>4038</v>
      </c>
      <c r="D1136" s="154" t="s">
        <v>5119</v>
      </c>
      <c r="E1136" s="154" t="s">
        <v>899</v>
      </c>
      <c r="F1136" s="153">
        <v>45806</v>
      </c>
      <c r="G1136" s="153">
        <v>45839</v>
      </c>
      <c r="H1136" s="155">
        <v>90500</v>
      </c>
      <c r="I1136" s="155">
        <v>90500</v>
      </c>
      <c r="J1136" s="154" t="s">
        <v>5902</v>
      </c>
      <c r="K1136" s="154" t="s">
        <v>5909</v>
      </c>
      <c r="L1136" s="152"/>
    </row>
    <row r="1137" spans="1:12" ht="21.75">
      <c r="A1137" s="187">
        <v>1136</v>
      </c>
      <c r="B1137" s="156">
        <v>45791</v>
      </c>
      <c r="C1137" s="157" t="s">
        <v>4038</v>
      </c>
      <c r="D1137" s="157" t="s">
        <v>589</v>
      </c>
      <c r="E1137" s="157" t="s">
        <v>4132</v>
      </c>
      <c r="F1137" s="156">
        <v>45806</v>
      </c>
      <c r="G1137" s="156">
        <v>45839</v>
      </c>
      <c r="H1137" s="158">
        <v>38000</v>
      </c>
      <c r="I1137" s="158">
        <v>38000</v>
      </c>
      <c r="J1137" s="157" t="s">
        <v>5910</v>
      </c>
      <c r="K1137" s="157" t="s">
        <v>5909</v>
      </c>
      <c r="L1137" s="152"/>
    </row>
    <row r="1138" spans="1:12" ht="63.75">
      <c r="A1138" s="187">
        <v>1137</v>
      </c>
      <c r="B1138" s="153">
        <v>45791</v>
      </c>
      <c r="C1138" s="154" t="s">
        <v>3838</v>
      </c>
      <c r="D1138" s="154" t="s">
        <v>8197</v>
      </c>
      <c r="E1138" s="154" t="s">
        <v>8198</v>
      </c>
      <c r="F1138" s="153">
        <v>45806</v>
      </c>
      <c r="G1138" s="153">
        <v>45519</v>
      </c>
      <c r="H1138" s="155">
        <v>25000</v>
      </c>
      <c r="I1138" s="155">
        <v>30000</v>
      </c>
      <c r="J1138" s="154" t="s">
        <v>5900</v>
      </c>
      <c r="K1138" s="154" t="s">
        <v>5909</v>
      </c>
      <c r="L1138" s="152"/>
    </row>
    <row r="1139" spans="1:12" ht="63.75">
      <c r="A1139" s="187">
        <v>1138</v>
      </c>
      <c r="B1139" s="156">
        <v>45791</v>
      </c>
      <c r="C1139" s="157" t="s">
        <v>3838</v>
      </c>
      <c r="D1139" s="157" t="s">
        <v>1508</v>
      </c>
      <c r="E1139" s="157" t="s">
        <v>8199</v>
      </c>
      <c r="F1139" s="156">
        <v>45806</v>
      </c>
      <c r="G1139" s="156">
        <v>45495</v>
      </c>
      <c r="H1139" s="158">
        <v>25000</v>
      </c>
      <c r="I1139" s="158">
        <v>90000</v>
      </c>
      <c r="J1139" s="157" t="s">
        <v>5900</v>
      </c>
      <c r="K1139" s="157" t="s">
        <v>5909</v>
      </c>
      <c r="L1139" s="152"/>
    </row>
    <row r="1140" spans="1:12" ht="63.75">
      <c r="A1140" s="187">
        <v>1139</v>
      </c>
      <c r="B1140" s="153">
        <v>45792</v>
      </c>
      <c r="C1140" s="154" t="s">
        <v>3933</v>
      </c>
      <c r="D1140" s="154" t="s">
        <v>1027</v>
      </c>
      <c r="E1140" s="154" t="s">
        <v>7316</v>
      </c>
      <c r="F1140" s="153">
        <v>45807</v>
      </c>
      <c r="G1140" s="153">
        <v>45839</v>
      </c>
      <c r="H1140" s="155">
        <v>30000</v>
      </c>
      <c r="I1140" s="155">
        <v>200000</v>
      </c>
      <c r="J1140" s="154" t="s">
        <v>5910</v>
      </c>
      <c r="K1140" s="154" t="s">
        <v>5909</v>
      </c>
      <c r="L1140" s="152"/>
    </row>
    <row r="1141" spans="1:12" ht="63.75">
      <c r="A1141" s="187">
        <v>1140</v>
      </c>
      <c r="B1141" s="156">
        <v>45792</v>
      </c>
      <c r="C1141" s="157" t="s">
        <v>4178</v>
      </c>
      <c r="D1141" s="157" t="s">
        <v>8200</v>
      </c>
      <c r="E1141" s="157" t="s">
        <v>8201</v>
      </c>
      <c r="F1141" s="156">
        <v>45807</v>
      </c>
      <c r="G1141" s="156">
        <v>45810</v>
      </c>
      <c r="H1141" s="158">
        <v>25000</v>
      </c>
      <c r="I1141" s="158">
        <v>80000</v>
      </c>
      <c r="J1141" s="157" t="s">
        <v>4557</v>
      </c>
      <c r="K1141" s="157" t="s">
        <v>5909</v>
      </c>
      <c r="L1141" s="152"/>
    </row>
    <row r="1142" spans="1:12" ht="127.5">
      <c r="A1142" s="187">
        <v>1141</v>
      </c>
      <c r="B1142" s="153">
        <v>45792</v>
      </c>
      <c r="C1142" s="154" t="s">
        <v>12</v>
      </c>
      <c r="D1142" s="154" t="s">
        <v>8202</v>
      </c>
      <c r="E1142" s="154" t="s">
        <v>8203</v>
      </c>
      <c r="F1142" s="153">
        <v>45807</v>
      </c>
      <c r="G1142" s="153">
        <v>45806</v>
      </c>
      <c r="H1142" s="155">
        <v>30000</v>
      </c>
      <c r="I1142" s="155">
        <v>40000</v>
      </c>
      <c r="J1142" s="154" t="s">
        <v>4557</v>
      </c>
      <c r="K1142" s="154" t="s">
        <v>5909</v>
      </c>
      <c r="L1142" s="152"/>
    </row>
    <row r="1143" spans="1:12" ht="84.75">
      <c r="A1143" s="187">
        <v>1142</v>
      </c>
      <c r="B1143" s="156">
        <v>45792</v>
      </c>
      <c r="C1143" s="157" t="s">
        <v>12</v>
      </c>
      <c r="D1143" s="157" t="s">
        <v>8204</v>
      </c>
      <c r="E1143" s="157" t="s">
        <v>8205</v>
      </c>
      <c r="F1143" s="156">
        <v>45807</v>
      </c>
      <c r="G1143" s="156">
        <v>45806</v>
      </c>
      <c r="H1143" s="158">
        <v>100000</v>
      </c>
      <c r="I1143" s="158">
        <v>300000</v>
      </c>
      <c r="J1143" s="157" t="s">
        <v>4557</v>
      </c>
      <c r="K1143" s="157" t="s">
        <v>5909</v>
      </c>
      <c r="L1143" s="152"/>
    </row>
    <row r="1144" spans="1:12" ht="42.75">
      <c r="A1144" s="187">
        <v>1143</v>
      </c>
      <c r="B1144" s="153">
        <v>45793</v>
      </c>
      <c r="C1144" s="154" t="s">
        <v>1890</v>
      </c>
      <c r="D1144" s="154" t="s">
        <v>2208</v>
      </c>
      <c r="E1144" s="154" t="s">
        <v>7011</v>
      </c>
      <c r="F1144" s="153">
        <v>45810</v>
      </c>
      <c r="G1144" s="153">
        <v>45811</v>
      </c>
      <c r="H1144" s="155">
        <v>150000</v>
      </c>
      <c r="I1144" s="155">
        <v>150000</v>
      </c>
      <c r="J1144" s="154" t="s">
        <v>5902</v>
      </c>
      <c r="K1144" s="154" t="s">
        <v>5909</v>
      </c>
      <c r="L1144" s="152"/>
    </row>
    <row r="1145" spans="1:12" ht="63.75">
      <c r="A1145" s="187">
        <v>1144</v>
      </c>
      <c r="B1145" s="156">
        <v>45793</v>
      </c>
      <c r="C1145" s="157" t="s">
        <v>2542</v>
      </c>
      <c r="D1145" s="157" t="s">
        <v>2022</v>
      </c>
      <c r="E1145" s="157" t="s">
        <v>8206</v>
      </c>
      <c r="F1145" s="156">
        <v>45810</v>
      </c>
      <c r="G1145" s="156">
        <v>45474</v>
      </c>
      <c r="H1145" s="158">
        <v>25000</v>
      </c>
      <c r="I1145" s="158">
        <v>55000</v>
      </c>
      <c r="J1145" s="157" t="s">
        <v>5900</v>
      </c>
      <c r="K1145" s="157" t="s">
        <v>5909</v>
      </c>
      <c r="L1145" s="152"/>
    </row>
    <row r="1146" spans="1:12" ht="63.75">
      <c r="A1146" s="187">
        <v>1145</v>
      </c>
      <c r="B1146" s="153">
        <v>45796</v>
      </c>
      <c r="C1146" s="154" t="s">
        <v>2332</v>
      </c>
      <c r="D1146" s="154" t="s">
        <v>2824</v>
      </c>
      <c r="E1146" s="154" t="s">
        <v>8207</v>
      </c>
      <c r="F1146" s="153">
        <v>45811</v>
      </c>
      <c r="G1146" s="153">
        <v>45809</v>
      </c>
      <c r="H1146" s="155">
        <v>25000</v>
      </c>
      <c r="I1146" s="155">
        <v>999000</v>
      </c>
      <c r="J1146" s="154" t="s">
        <v>4557</v>
      </c>
      <c r="K1146" s="154" t="s">
        <v>5909</v>
      </c>
      <c r="L1146" s="152"/>
    </row>
    <row r="1147" spans="1:12" ht="105.75">
      <c r="A1147" s="187">
        <v>1146</v>
      </c>
      <c r="B1147" s="156">
        <v>45796</v>
      </c>
      <c r="C1147" s="157" t="s">
        <v>583</v>
      </c>
      <c r="D1147" s="157" t="s">
        <v>667</v>
      </c>
      <c r="E1147" s="157" t="s">
        <v>8208</v>
      </c>
      <c r="F1147" s="156">
        <v>45811</v>
      </c>
      <c r="G1147" s="156">
        <v>45796</v>
      </c>
      <c r="H1147" s="158">
        <v>267000</v>
      </c>
      <c r="I1147" s="158">
        <v>267300</v>
      </c>
      <c r="J1147" s="157" t="s">
        <v>5910</v>
      </c>
      <c r="K1147" s="157" t="s">
        <v>5909</v>
      </c>
      <c r="L1147" s="152"/>
    </row>
    <row r="1148" spans="1:12" ht="84.75">
      <c r="A1148" s="187">
        <v>1147</v>
      </c>
      <c r="B1148" s="153">
        <v>45796</v>
      </c>
      <c r="C1148" s="154" t="s">
        <v>583</v>
      </c>
      <c r="D1148" s="154" t="s">
        <v>5747</v>
      </c>
      <c r="E1148" s="154" t="s">
        <v>8209</v>
      </c>
      <c r="F1148" s="153">
        <v>45811</v>
      </c>
      <c r="G1148" s="153">
        <v>45796</v>
      </c>
      <c r="H1148" s="155">
        <v>108000</v>
      </c>
      <c r="I1148" s="155">
        <v>108000</v>
      </c>
      <c r="J1148" s="154" t="s">
        <v>5910</v>
      </c>
      <c r="K1148" s="154" t="s">
        <v>5909</v>
      </c>
      <c r="L1148" s="152"/>
    </row>
    <row r="1149" spans="1:12" ht="63.75">
      <c r="A1149" s="187">
        <v>1148</v>
      </c>
      <c r="B1149" s="156">
        <v>45796</v>
      </c>
      <c r="C1149" s="157" t="s">
        <v>4178</v>
      </c>
      <c r="D1149" s="157" t="s">
        <v>3608</v>
      </c>
      <c r="E1149" s="157" t="s">
        <v>8210</v>
      </c>
      <c r="F1149" s="156">
        <v>45811</v>
      </c>
      <c r="G1149" s="156">
        <v>45796</v>
      </c>
      <c r="H1149" s="158">
        <v>25000</v>
      </c>
      <c r="I1149" s="158">
        <v>65000</v>
      </c>
      <c r="J1149" s="157" t="s">
        <v>5900</v>
      </c>
      <c r="K1149" s="157" t="s">
        <v>5909</v>
      </c>
      <c r="L1149" s="152"/>
    </row>
    <row r="1150" spans="1:12" ht="127.5">
      <c r="A1150" s="187">
        <v>1149</v>
      </c>
      <c r="B1150" s="153">
        <v>45797</v>
      </c>
      <c r="C1150" s="154" t="s">
        <v>2703</v>
      </c>
      <c r="D1150" s="154" t="s">
        <v>375</v>
      </c>
      <c r="E1150" s="154" t="s">
        <v>7619</v>
      </c>
      <c r="F1150" s="153">
        <v>45812</v>
      </c>
      <c r="G1150" s="153">
        <v>45908</v>
      </c>
      <c r="H1150" s="155">
        <v>30000</v>
      </c>
      <c r="I1150" s="155">
        <v>30000</v>
      </c>
      <c r="J1150" s="154" t="s">
        <v>5902</v>
      </c>
      <c r="K1150" s="154" t="s">
        <v>5909</v>
      </c>
      <c r="L1150" s="152"/>
    </row>
    <row r="1151" spans="1:12" ht="63.75">
      <c r="A1151" s="187">
        <v>1150</v>
      </c>
      <c r="B1151" s="156">
        <v>45797</v>
      </c>
      <c r="C1151" s="157" t="s">
        <v>2703</v>
      </c>
      <c r="D1151" s="157" t="s">
        <v>832</v>
      </c>
      <c r="E1151" s="157" t="s">
        <v>2854</v>
      </c>
      <c r="F1151" s="156">
        <v>45812</v>
      </c>
      <c r="G1151" s="156">
        <v>45839</v>
      </c>
      <c r="H1151" s="158">
        <v>70000</v>
      </c>
      <c r="I1151" s="158">
        <v>70000</v>
      </c>
      <c r="J1151" s="157" t="s">
        <v>5910</v>
      </c>
      <c r="K1151" s="157" t="s">
        <v>5909</v>
      </c>
      <c r="L1151" s="152"/>
    </row>
    <row r="1152" spans="1:12" ht="42.75">
      <c r="A1152" s="187">
        <v>1151</v>
      </c>
      <c r="B1152" s="153">
        <v>45798</v>
      </c>
      <c r="C1152" s="154" t="s">
        <v>500</v>
      </c>
      <c r="D1152" s="154" t="s">
        <v>958</v>
      </c>
      <c r="E1152" s="154" t="s">
        <v>46</v>
      </c>
      <c r="F1152" s="153">
        <v>45813</v>
      </c>
      <c r="G1152" s="153">
        <v>45792</v>
      </c>
      <c r="H1152" s="155">
        <v>300000</v>
      </c>
      <c r="I1152" s="155">
        <v>450000</v>
      </c>
      <c r="J1152" s="154" t="s">
        <v>4557</v>
      </c>
      <c r="K1152" s="154" t="s">
        <v>5909</v>
      </c>
      <c r="L1152" s="152"/>
    </row>
    <row r="1153" spans="1:12" ht="63.75">
      <c r="A1153" s="187">
        <v>1152</v>
      </c>
      <c r="B1153" s="156">
        <v>45798</v>
      </c>
      <c r="C1153" s="157" t="s">
        <v>500</v>
      </c>
      <c r="D1153" s="157" t="s">
        <v>7967</v>
      </c>
      <c r="E1153" s="157" t="s">
        <v>8211</v>
      </c>
      <c r="F1153" s="156">
        <v>45813</v>
      </c>
      <c r="G1153" s="156">
        <v>45809</v>
      </c>
      <c r="H1153" s="158">
        <v>150000</v>
      </c>
      <c r="I1153" s="158">
        <v>200000</v>
      </c>
      <c r="J1153" s="157" t="s">
        <v>4557</v>
      </c>
      <c r="K1153" s="157" t="s">
        <v>5909</v>
      </c>
      <c r="L1153" s="152"/>
    </row>
    <row r="1154" spans="1:12" ht="63.75">
      <c r="A1154" s="187">
        <v>1153</v>
      </c>
      <c r="B1154" s="153">
        <v>45798</v>
      </c>
      <c r="C1154" s="154" t="s">
        <v>2334</v>
      </c>
      <c r="D1154" s="154" t="s">
        <v>2359</v>
      </c>
      <c r="E1154" s="154" t="s">
        <v>5282</v>
      </c>
      <c r="F1154" s="153">
        <v>45813</v>
      </c>
      <c r="G1154" s="153">
        <v>45839</v>
      </c>
      <c r="H1154" s="155">
        <v>120000</v>
      </c>
      <c r="I1154" s="155">
        <v>150000</v>
      </c>
      <c r="J1154" s="154" t="s">
        <v>4557</v>
      </c>
      <c r="K1154" s="154" t="s">
        <v>5909</v>
      </c>
      <c r="L1154" s="152"/>
    </row>
    <row r="1155" spans="1:12" ht="84.75">
      <c r="A1155" s="187">
        <v>1154</v>
      </c>
      <c r="B1155" s="156">
        <v>45798</v>
      </c>
      <c r="C1155" s="157" t="s">
        <v>2334</v>
      </c>
      <c r="D1155" s="157" t="s">
        <v>2337</v>
      </c>
      <c r="E1155" s="157" t="s">
        <v>7241</v>
      </c>
      <c r="F1155" s="156">
        <v>45813</v>
      </c>
      <c r="G1155" s="156">
        <v>45839</v>
      </c>
      <c r="H1155" s="158">
        <v>671054</v>
      </c>
      <c r="I1155" s="158">
        <v>671054</v>
      </c>
      <c r="J1155" s="157" t="s">
        <v>5910</v>
      </c>
      <c r="K1155" s="157" t="s">
        <v>5909</v>
      </c>
      <c r="L1155" s="152"/>
    </row>
    <row r="1156" spans="1:12" ht="42.75">
      <c r="A1156" s="187">
        <v>1155</v>
      </c>
      <c r="B1156" s="153">
        <v>45798</v>
      </c>
      <c r="C1156" s="154" t="s">
        <v>1888</v>
      </c>
      <c r="D1156" s="154" t="s">
        <v>8212</v>
      </c>
      <c r="E1156" s="154" t="s">
        <v>8213</v>
      </c>
      <c r="F1156" s="153">
        <v>45813</v>
      </c>
      <c r="G1156" s="153">
        <v>45803</v>
      </c>
      <c r="H1156" s="155">
        <v>370900</v>
      </c>
      <c r="I1156" s="155">
        <v>500000</v>
      </c>
      <c r="J1156" s="154" t="s">
        <v>4557</v>
      </c>
      <c r="K1156" s="154" t="s">
        <v>5909</v>
      </c>
      <c r="L1156" s="152"/>
    </row>
    <row r="1157" spans="1:12" ht="63.75">
      <c r="A1157" s="187">
        <v>1156</v>
      </c>
      <c r="B1157" s="156">
        <v>45798</v>
      </c>
      <c r="C1157" s="157" t="s">
        <v>243</v>
      </c>
      <c r="D1157" s="157" t="s">
        <v>5999</v>
      </c>
      <c r="E1157" s="157" t="s">
        <v>7261</v>
      </c>
      <c r="F1157" s="156">
        <v>45813</v>
      </c>
      <c r="G1157" s="156">
        <v>45860</v>
      </c>
      <c r="H1157" s="158">
        <v>540000</v>
      </c>
      <c r="I1157" s="158">
        <v>580000</v>
      </c>
      <c r="J1157" s="157" t="s">
        <v>5910</v>
      </c>
      <c r="K1157" s="157" t="s">
        <v>5909</v>
      </c>
      <c r="L1157" s="152"/>
    </row>
    <row r="1158" spans="1:12" ht="84.75">
      <c r="A1158" s="187">
        <v>1157</v>
      </c>
      <c r="B1158" s="153">
        <v>45798</v>
      </c>
      <c r="C1158" s="154" t="s">
        <v>3975</v>
      </c>
      <c r="D1158" s="154" t="s">
        <v>1350</v>
      </c>
      <c r="E1158" s="154" t="s">
        <v>4020</v>
      </c>
      <c r="F1158" s="153">
        <v>45814</v>
      </c>
      <c r="G1158" s="153">
        <v>45839</v>
      </c>
      <c r="H1158" s="155">
        <v>125000</v>
      </c>
      <c r="I1158" s="155">
        <v>250000</v>
      </c>
      <c r="J1158" s="154" t="s">
        <v>5910</v>
      </c>
      <c r="K1158" s="154" t="s">
        <v>5909</v>
      </c>
      <c r="L1158" s="152"/>
    </row>
    <row r="1159" spans="1:12" ht="42.75">
      <c r="A1159" s="187">
        <v>1158</v>
      </c>
      <c r="B1159" s="156">
        <v>45798</v>
      </c>
      <c r="C1159" s="157" t="s">
        <v>2703</v>
      </c>
      <c r="D1159" s="157" t="s">
        <v>4513</v>
      </c>
      <c r="E1159" s="157" t="s">
        <v>5543</v>
      </c>
      <c r="F1159" s="156">
        <v>45813</v>
      </c>
      <c r="G1159" s="156">
        <v>45839</v>
      </c>
      <c r="H1159" s="158">
        <v>150000</v>
      </c>
      <c r="I1159" s="158">
        <v>150000</v>
      </c>
      <c r="J1159" s="157" t="s">
        <v>5910</v>
      </c>
      <c r="K1159" s="157" t="s">
        <v>5909</v>
      </c>
      <c r="L1159" s="152"/>
    </row>
    <row r="1160" spans="1:12" ht="42.75">
      <c r="A1160" s="187">
        <v>1159</v>
      </c>
      <c r="B1160" s="153">
        <v>45798</v>
      </c>
      <c r="C1160" s="154" t="s">
        <v>2703</v>
      </c>
      <c r="D1160" s="154" t="s">
        <v>6136</v>
      </c>
      <c r="E1160" s="154" t="s">
        <v>6137</v>
      </c>
      <c r="F1160" s="153">
        <v>45813</v>
      </c>
      <c r="G1160" s="153">
        <v>45839</v>
      </c>
      <c r="H1160" s="155">
        <v>202000</v>
      </c>
      <c r="I1160" s="155">
        <v>202000</v>
      </c>
      <c r="J1160" s="154" t="s">
        <v>5910</v>
      </c>
      <c r="K1160" s="154" t="s">
        <v>5909</v>
      </c>
      <c r="L1160" s="152"/>
    </row>
    <row r="1161" spans="1:12" ht="42.75">
      <c r="A1161" s="187">
        <v>1160</v>
      </c>
      <c r="B1161" s="156">
        <v>45798</v>
      </c>
      <c r="C1161" s="157" t="s">
        <v>2703</v>
      </c>
      <c r="D1161" s="157" t="s">
        <v>2959</v>
      </c>
      <c r="E1161" s="157" t="s">
        <v>3020</v>
      </c>
      <c r="F1161" s="156">
        <v>45813</v>
      </c>
      <c r="G1161" s="156">
        <v>45839</v>
      </c>
      <c r="H1161" s="158">
        <v>217000</v>
      </c>
      <c r="I1161" s="158">
        <v>217000</v>
      </c>
      <c r="J1161" s="157" t="s">
        <v>5910</v>
      </c>
      <c r="K1161" s="157" t="s">
        <v>5909</v>
      </c>
      <c r="L1161" s="152"/>
    </row>
    <row r="1162" spans="1:12" ht="42.75">
      <c r="A1162" s="187">
        <v>1161</v>
      </c>
      <c r="B1162" s="153">
        <v>45798</v>
      </c>
      <c r="C1162" s="154" t="s">
        <v>2703</v>
      </c>
      <c r="D1162" s="154" t="s">
        <v>2706</v>
      </c>
      <c r="E1162" s="154" t="s">
        <v>289</v>
      </c>
      <c r="F1162" s="153">
        <v>45813</v>
      </c>
      <c r="G1162" s="153">
        <v>45839</v>
      </c>
      <c r="H1162" s="155">
        <v>394000</v>
      </c>
      <c r="I1162" s="155">
        <v>394000</v>
      </c>
      <c r="J1162" s="154" t="s">
        <v>5910</v>
      </c>
      <c r="K1162" s="154" t="s">
        <v>5909</v>
      </c>
      <c r="L1162" s="152"/>
    </row>
    <row r="1163" spans="1:12" ht="42.75">
      <c r="A1163" s="187">
        <v>1162</v>
      </c>
      <c r="B1163" s="156">
        <v>45798</v>
      </c>
      <c r="C1163" s="157" t="s">
        <v>500</v>
      </c>
      <c r="D1163" s="157" t="s">
        <v>361</v>
      </c>
      <c r="E1163" s="157" t="s">
        <v>871</v>
      </c>
      <c r="F1163" s="156">
        <v>45813</v>
      </c>
      <c r="G1163" s="156">
        <v>45839</v>
      </c>
      <c r="H1163" s="158">
        <v>3200000</v>
      </c>
      <c r="I1163" s="158">
        <v>3800000</v>
      </c>
      <c r="J1163" s="157" t="s">
        <v>5910</v>
      </c>
      <c r="K1163" s="157" t="s">
        <v>5909</v>
      </c>
      <c r="L1163" s="152"/>
    </row>
    <row r="1164" spans="1:12" ht="42.75">
      <c r="A1164" s="187">
        <v>1163</v>
      </c>
      <c r="B1164" s="153">
        <v>45798</v>
      </c>
      <c r="C1164" s="154" t="s">
        <v>2703</v>
      </c>
      <c r="D1164" s="154" t="s">
        <v>2961</v>
      </c>
      <c r="E1164" s="154" t="s">
        <v>3020</v>
      </c>
      <c r="F1164" s="153">
        <v>45813</v>
      </c>
      <c r="G1164" s="153">
        <v>45839</v>
      </c>
      <c r="H1164" s="155">
        <v>83500</v>
      </c>
      <c r="I1164" s="155">
        <v>83500</v>
      </c>
      <c r="J1164" s="154" t="s">
        <v>5910</v>
      </c>
      <c r="K1164" s="154" t="s">
        <v>5909</v>
      </c>
      <c r="L1164" s="152"/>
    </row>
    <row r="1165" spans="1:12" ht="63.75">
      <c r="A1165" s="187">
        <v>1164</v>
      </c>
      <c r="B1165" s="156">
        <v>45798</v>
      </c>
      <c r="C1165" s="157" t="s">
        <v>2703</v>
      </c>
      <c r="D1165" s="157" t="s">
        <v>3552</v>
      </c>
      <c r="E1165" s="157" t="s">
        <v>306</v>
      </c>
      <c r="F1165" s="156">
        <v>45813</v>
      </c>
      <c r="G1165" s="156">
        <v>45839</v>
      </c>
      <c r="H1165" s="158">
        <v>25000</v>
      </c>
      <c r="I1165" s="158">
        <v>25000</v>
      </c>
      <c r="J1165" s="157" t="s">
        <v>5910</v>
      </c>
      <c r="K1165" s="157" t="s">
        <v>5909</v>
      </c>
      <c r="L1165" s="152"/>
    </row>
    <row r="1166" spans="1:12" ht="42.75">
      <c r="A1166" s="187">
        <v>1165</v>
      </c>
      <c r="B1166" s="153">
        <v>45799</v>
      </c>
      <c r="C1166" s="154" t="s">
        <v>194</v>
      </c>
      <c r="D1166" s="154" t="s">
        <v>580</v>
      </c>
      <c r="E1166" s="154" t="s">
        <v>6092</v>
      </c>
      <c r="F1166" s="153">
        <v>45814</v>
      </c>
      <c r="G1166" s="153">
        <v>45807</v>
      </c>
      <c r="H1166" s="155">
        <v>87000</v>
      </c>
      <c r="I1166" s="155">
        <v>185000</v>
      </c>
      <c r="J1166" s="154" t="s">
        <v>5935</v>
      </c>
      <c r="K1166" s="154" t="s">
        <v>5909</v>
      </c>
      <c r="L1166" s="152"/>
    </row>
    <row r="1167" spans="1:12" ht="63.75">
      <c r="A1167" s="187">
        <v>1166</v>
      </c>
      <c r="B1167" s="156">
        <v>45799</v>
      </c>
      <c r="C1167" s="157" t="s">
        <v>243</v>
      </c>
      <c r="D1167" s="157" t="s">
        <v>8214</v>
      </c>
      <c r="E1167" s="157" t="s">
        <v>8215</v>
      </c>
      <c r="F1167" s="156">
        <v>45814</v>
      </c>
      <c r="G1167" s="156">
        <v>45554</v>
      </c>
      <c r="H1167" s="158">
        <v>25000</v>
      </c>
      <c r="I1167" s="158">
        <v>40000</v>
      </c>
      <c r="J1167" s="157" t="s">
        <v>5900</v>
      </c>
      <c r="K1167" s="157" t="s">
        <v>5909</v>
      </c>
      <c r="L1167" s="152"/>
    </row>
    <row r="1168" spans="1:12" ht="63.75">
      <c r="A1168" s="187">
        <v>1167</v>
      </c>
      <c r="B1168" s="153">
        <v>45799</v>
      </c>
      <c r="C1168" s="154" t="s">
        <v>1890</v>
      </c>
      <c r="D1168" s="154" t="s">
        <v>7177</v>
      </c>
      <c r="E1168" s="154" t="s">
        <v>8216</v>
      </c>
      <c r="F1168" s="153">
        <v>45814</v>
      </c>
      <c r="G1168" s="153">
        <v>45817</v>
      </c>
      <c r="H1168" s="155">
        <v>100000</v>
      </c>
      <c r="I1168" s="155">
        <v>100000</v>
      </c>
      <c r="J1168" s="154" t="s">
        <v>5910</v>
      </c>
      <c r="K1168" s="154" t="s">
        <v>5909</v>
      </c>
      <c r="L1168" s="152"/>
    </row>
    <row r="1169" spans="1:12" ht="42.75">
      <c r="A1169" s="187">
        <v>1168</v>
      </c>
      <c r="B1169" s="156">
        <v>45799</v>
      </c>
      <c r="C1169" s="157" t="s">
        <v>1276</v>
      </c>
      <c r="D1169" s="157" t="s">
        <v>8217</v>
      </c>
      <c r="E1169" s="157" t="s">
        <v>6708</v>
      </c>
      <c r="F1169" s="156">
        <v>45814</v>
      </c>
      <c r="G1169" s="156">
        <v>45822</v>
      </c>
      <c r="H1169" s="158">
        <v>104925</v>
      </c>
      <c r="I1169" s="158">
        <v>110000</v>
      </c>
      <c r="J1169" s="157" t="s">
        <v>4557</v>
      </c>
      <c r="K1169" s="157" t="s">
        <v>5909</v>
      </c>
      <c r="L1169" s="152"/>
    </row>
    <row r="1170" spans="1:12" ht="42.75">
      <c r="A1170" s="187">
        <v>1169</v>
      </c>
      <c r="B1170" s="153">
        <v>45799</v>
      </c>
      <c r="C1170" s="154" t="s">
        <v>1276</v>
      </c>
      <c r="D1170" s="154" t="s">
        <v>8218</v>
      </c>
      <c r="E1170" s="154" t="s">
        <v>431</v>
      </c>
      <c r="F1170" s="153">
        <v>45814</v>
      </c>
      <c r="G1170" s="153">
        <v>45839</v>
      </c>
      <c r="H1170" s="155">
        <v>73000</v>
      </c>
      <c r="I1170" s="155">
        <v>80000</v>
      </c>
      <c r="J1170" s="154" t="s">
        <v>5955</v>
      </c>
      <c r="K1170" s="154" t="s">
        <v>5909</v>
      </c>
      <c r="L1170" s="152"/>
    </row>
    <row r="1171" spans="1:12" ht="42.75">
      <c r="A1171" s="187">
        <v>1170</v>
      </c>
      <c r="B1171" s="156">
        <v>45799</v>
      </c>
      <c r="C1171" s="157" t="s">
        <v>3418</v>
      </c>
      <c r="D1171" s="157" t="s">
        <v>6174</v>
      </c>
      <c r="E1171" s="157" t="s">
        <v>431</v>
      </c>
      <c r="F1171" s="156">
        <v>45814</v>
      </c>
      <c r="G1171" s="156">
        <v>45929</v>
      </c>
      <c r="H1171" s="158">
        <v>25000</v>
      </c>
      <c r="I1171" s="158">
        <v>30000</v>
      </c>
      <c r="J1171" s="157" t="s">
        <v>5955</v>
      </c>
      <c r="K1171" s="157" t="s">
        <v>5909</v>
      </c>
      <c r="L1171" s="152"/>
    </row>
    <row r="1172" spans="1:12" ht="42.75">
      <c r="A1172" s="187">
        <v>1171</v>
      </c>
      <c r="B1172" s="153">
        <v>45799</v>
      </c>
      <c r="C1172" s="154" t="s">
        <v>12</v>
      </c>
      <c r="D1172" s="154" t="s">
        <v>5119</v>
      </c>
      <c r="E1172" s="154" t="s">
        <v>6359</v>
      </c>
      <c r="F1172" s="153">
        <v>45814</v>
      </c>
      <c r="G1172" s="153">
        <v>45814</v>
      </c>
      <c r="H1172" s="155">
        <v>35000</v>
      </c>
      <c r="I1172" s="155">
        <v>50000</v>
      </c>
      <c r="J1172" s="154" t="s">
        <v>5902</v>
      </c>
      <c r="K1172" s="154" t="s">
        <v>5909</v>
      </c>
      <c r="L1172" s="152"/>
    </row>
    <row r="1173" spans="1:12" ht="42.75">
      <c r="A1173" s="187">
        <v>1172</v>
      </c>
      <c r="B1173" s="156">
        <v>45799</v>
      </c>
      <c r="C1173" s="157" t="s">
        <v>12</v>
      </c>
      <c r="D1173" s="157" t="s">
        <v>55</v>
      </c>
      <c r="E1173" s="157" t="s">
        <v>56</v>
      </c>
      <c r="F1173" s="156">
        <v>45814</v>
      </c>
      <c r="G1173" s="156">
        <v>45814</v>
      </c>
      <c r="H1173" s="158">
        <v>30000</v>
      </c>
      <c r="I1173" s="158">
        <v>40000</v>
      </c>
      <c r="J1173" s="157" t="s">
        <v>5902</v>
      </c>
      <c r="K1173" s="157" t="s">
        <v>5909</v>
      </c>
      <c r="L1173" s="152"/>
    </row>
    <row r="1174" spans="1:12" ht="84.75">
      <c r="A1174" s="187">
        <v>1173</v>
      </c>
      <c r="B1174" s="153">
        <v>45799</v>
      </c>
      <c r="C1174" s="154" t="s">
        <v>12</v>
      </c>
      <c r="D1174" s="154" t="s">
        <v>8219</v>
      </c>
      <c r="E1174" s="154" t="s">
        <v>1091</v>
      </c>
      <c r="F1174" s="153">
        <v>45814</v>
      </c>
      <c r="G1174" s="153">
        <v>45814</v>
      </c>
      <c r="H1174" s="155">
        <v>70000</v>
      </c>
      <c r="I1174" s="155">
        <v>100000</v>
      </c>
      <c r="J1174" s="154" t="s">
        <v>5917</v>
      </c>
      <c r="K1174" s="154" t="s">
        <v>5909</v>
      </c>
      <c r="L1174" s="152"/>
    </row>
    <row r="1175" spans="1:12" ht="84.75">
      <c r="A1175" s="187">
        <v>1174</v>
      </c>
      <c r="B1175" s="156">
        <v>45799</v>
      </c>
      <c r="C1175" s="157" t="s">
        <v>1890</v>
      </c>
      <c r="D1175" s="157" t="s">
        <v>961</v>
      </c>
      <c r="E1175" s="157" t="s">
        <v>8220</v>
      </c>
      <c r="F1175" s="156">
        <v>45814</v>
      </c>
      <c r="G1175" s="156">
        <v>45817</v>
      </c>
      <c r="H1175" s="158">
        <v>82900</v>
      </c>
      <c r="I1175" s="158">
        <v>125000</v>
      </c>
      <c r="J1175" s="157" t="s">
        <v>5902</v>
      </c>
      <c r="K1175" s="157" t="s">
        <v>5909</v>
      </c>
      <c r="L1175" s="152"/>
    </row>
    <row r="1176" spans="1:12" ht="21.75">
      <c r="A1176" s="187">
        <v>1175</v>
      </c>
      <c r="B1176" s="153">
        <v>45800</v>
      </c>
      <c r="C1176" s="154" t="s">
        <v>2703</v>
      </c>
      <c r="D1176" s="154" t="s">
        <v>558</v>
      </c>
      <c r="E1176" s="154" t="s">
        <v>5172</v>
      </c>
      <c r="F1176" s="153">
        <v>45817</v>
      </c>
      <c r="G1176" s="153">
        <v>45839</v>
      </c>
      <c r="H1176" s="155">
        <v>25000</v>
      </c>
      <c r="I1176" s="155">
        <v>25000</v>
      </c>
      <c r="J1176" s="154" t="s">
        <v>5910</v>
      </c>
      <c r="K1176" s="154" t="s">
        <v>5909</v>
      </c>
      <c r="L1176" s="152"/>
    </row>
    <row r="1177" spans="1:12" ht="63.75">
      <c r="A1177" s="187">
        <v>1176</v>
      </c>
      <c r="B1177" s="156">
        <v>45800</v>
      </c>
      <c r="C1177" s="157" t="s">
        <v>2703</v>
      </c>
      <c r="D1177" s="157" t="s">
        <v>8221</v>
      </c>
      <c r="E1177" s="157" t="s">
        <v>8222</v>
      </c>
      <c r="F1177" s="156">
        <v>45817</v>
      </c>
      <c r="G1177" s="156">
        <v>45839</v>
      </c>
      <c r="H1177" s="158">
        <v>990880</v>
      </c>
      <c r="I1177" s="158">
        <v>990880</v>
      </c>
      <c r="J1177" s="157" t="s">
        <v>5910</v>
      </c>
      <c r="K1177" s="157" t="s">
        <v>5909</v>
      </c>
      <c r="L1177" s="152"/>
    </row>
    <row r="1178" spans="1:12" ht="63.75">
      <c r="A1178" s="187">
        <v>1177</v>
      </c>
      <c r="B1178" s="153">
        <v>45800</v>
      </c>
      <c r="C1178" s="154" t="s">
        <v>2703</v>
      </c>
      <c r="D1178" s="154" t="s">
        <v>5680</v>
      </c>
      <c r="E1178" s="154" t="s">
        <v>6513</v>
      </c>
      <c r="F1178" s="153">
        <v>45817</v>
      </c>
      <c r="G1178" s="153">
        <v>45839</v>
      </c>
      <c r="H1178" s="155">
        <v>50000</v>
      </c>
      <c r="I1178" s="155">
        <v>50000</v>
      </c>
      <c r="J1178" s="154" t="s">
        <v>5910</v>
      </c>
      <c r="K1178" s="154" t="s">
        <v>5909</v>
      </c>
      <c r="L1178" s="152"/>
    </row>
    <row r="1179" spans="1:12" ht="42.75">
      <c r="A1179" s="187">
        <v>1178</v>
      </c>
      <c r="B1179" s="156">
        <v>45800</v>
      </c>
      <c r="C1179" s="157" t="s">
        <v>2703</v>
      </c>
      <c r="D1179" s="157" t="s">
        <v>7233</v>
      </c>
      <c r="E1179" s="157" t="s">
        <v>6513</v>
      </c>
      <c r="F1179" s="156">
        <v>45817</v>
      </c>
      <c r="G1179" s="156">
        <v>45839</v>
      </c>
      <c r="H1179" s="158">
        <v>50000</v>
      </c>
      <c r="I1179" s="158">
        <v>50000</v>
      </c>
      <c r="J1179" s="157" t="s">
        <v>5910</v>
      </c>
      <c r="K1179" s="157" t="s">
        <v>5909</v>
      </c>
      <c r="L1179" s="152"/>
    </row>
    <row r="1180" spans="1:12" ht="21.75">
      <c r="A1180" s="187">
        <v>1179</v>
      </c>
      <c r="B1180" s="153">
        <v>45800</v>
      </c>
      <c r="C1180" s="154" t="s">
        <v>500</v>
      </c>
      <c r="D1180" s="154" t="s">
        <v>35</v>
      </c>
      <c r="E1180" s="154" t="s">
        <v>8223</v>
      </c>
      <c r="F1180" s="153">
        <v>45817</v>
      </c>
      <c r="G1180" s="153">
        <v>45474</v>
      </c>
      <c r="H1180" s="155">
        <v>300000</v>
      </c>
      <c r="I1180" s="155">
        <v>350000</v>
      </c>
      <c r="J1180" s="154" t="s">
        <v>5902</v>
      </c>
      <c r="K1180" s="154" t="s">
        <v>5909</v>
      </c>
      <c r="L1180" s="152"/>
    </row>
    <row r="1181" spans="1:12" ht="21.75">
      <c r="A1181" s="187">
        <v>1180</v>
      </c>
      <c r="B1181" s="156">
        <v>45800</v>
      </c>
      <c r="C1181" s="157" t="s">
        <v>500</v>
      </c>
      <c r="D1181" s="157" t="s">
        <v>558</v>
      </c>
      <c r="E1181" s="157" t="s">
        <v>306</v>
      </c>
      <c r="F1181" s="156">
        <v>45817</v>
      </c>
      <c r="G1181" s="156">
        <v>45474</v>
      </c>
      <c r="H1181" s="158">
        <v>175000</v>
      </c>
      <c r="I1181" s="158">
        <v>235000</v>
      </c>
      <c r="J1181" s="157" t="s">
        <v>5902</v>
      </c>
      <c r="K1181" s="157" t="s">
        <v>5909</v>
      </c>
      <c r="L1181" s="152"/>
    </row>
    <row r="1182" spans="1:12" ht="42.75">
      <c r="A1182" s="187">
        <v>1181</v>
      </c>
      <c r="B1182" s="153">
        <v>45800</v>
      </c>
      <c r="C1182" s="154" t="s">
        <v>500</v>
      </c>
      <c r="D1182" s="154" t="s">
        <v>5119</v>
      </c>
      <c r="E1182" s="154" t="s">
        <v>158</v>
      </c>
      <c r="F1182" s="153">
        <v>45817</v>
      </c>
      <c r="G1182" s="153">
        <v>45474</v>
      </c>
      <c r="H1182" s="155">
        <v>115000</v>
      </c>
      <c r="I1182" s="155">
        <v>165000</v>
      </c>
      <c r="J1182" s="154" t="s">
        <v>5902</v>
      </c>
      <c r="K1182" s="154" t="s">
        <v>5909</v>
      </c>
      <c r="L1182" s="152"/>
    </row>
    <row r="1183" spans="1:12" ht="21.75">
      <c r="A1183" s="187">
        <v>1182</v>
      </c>
      <c r="B1183" s="156">
        <v>45800</v>
      </c>
      <c r="C1183" s="157" t="s">
        <v>500</v>
      </c>
      <c r="D1183" s="157" t="s">
        <v>55</v>
      </c>
      <c r="E1183" s="157" t="s">
        <v>56</v>
      </c>
      <c r="F1183" s="156">
        <v>45817</v>
      </c>
      <c r="G1183" s="156">
        <v>45474</v>
      </c>
      <c r="H1183" s="158">
        <v>90000</v>
      </c>
      <c r="I1183" s="158">
        <v>115000</v>
      </c>
      <c r="J1183" s="157" t="s">
        <v>5902</v>
      </c>
      <c r="K1183" s="157" t="s">
        <v>5909</v>
      </c>
      <c r="L1183" s="152"/>
    </row>
    <row r="1184" spans="1:12" ht="63.75">
      <c r="A1184" s="187">
        <v>1183</v>
      </c>
      <c r="B1184" s="153">
        <v>45800</v>
      </c>
      <c r="C1184" s="154" t="s">
        <v>500</v>
      </c>
      <c r="D1184" s="154" t="s">
        <v>1328</v>
      </c>
      <c r="E1184" s="154" t="s">
        <v>6466</v>
      </c>
      <c r="F1184" s="153">
        <v>45817</v>
      </c>
      <c r="G1184" s="153">
        <v>45474</v>
      </c>
      <c r="H1184" s="155">
        <v>95000</v>
      </c>
      <c r="I1184" s="155">
        <v>115000</v>
      </c>
      <c r="J1184" s="154" t="s">
        <v>5902</v>
      </c>
      <c r="K1184" s="154" t="s">
        <v>5909</v>
      </c>
      <c r="L1184" s="152"/>
    </row>
    <row r="1185" spans="1:12" ht="42.75">
      <c r="A1185" s="187">
        <v>1184</v>
      </c>
      <c r="B1185" s="156">
        <v>45800</v>
      </c>
      <c r="C1185" s="157" t="s">
        <v>500</v>
      </c>
      <c r="D1185" s="157" t="s">
        <v>3554</v>
      </c>
      <c r="E1185" s="157" t="s">
        <v>7686</v>
      </c>
      <c r="F1185" s="156">
        <v>45817</v>
      </c>
      <c r="G1185" s="156">
        <v>45474</v>
      </c>
      <c r="H1185" s="158">
        <v>25000</v>
      </c>
      <c r="I1185" s="158">
        <v>35000</v>
      </c>
      <c r="J1185" s="157" t="s">
        <v>5902</v>
      </c>
      <c r="K1185" s="157" t="s">
        <v>5909</v>
      </c>
      <c r="L1185" s="152"/>
    </row>
    <row r="1186" spans="1:12" ht="63.75">
      <c r="A1186" s="187">
        <v>1185</v>
      </c>
      <c r="B1186" s="153">
        <v>45800</v>
      </c>
      <c r="C1186" s="154" t="s">
        <v>500</v>
      </c>
      <c r="D1186" s="154" t="s">
        <v>3201</v>
      </c>
      <c r="E1186" s="154" t="s">
        <v>8224</v>
      </c>
      <c r="F1186" s="153">
        <v>45817</v>
      </c>
      <c r="G1186" s="153">
        <v>45474</v>
      </c>
      <c r="H1186" s="155">
        <v>25000</v>
      </c>
      <c r="I1186" s="155">
        <v>40000</v>
      </c>
      <c r="J1186" s="154" t="s">
        <v>5900</v>
      </c>
      <c r="K1186" s="154" t="s">
        <v>5909</v>
      </c>
      <c r="L1186" s="152"/>
    </row>
    <row r="1187" spans="1:12" ht="63.75">
      <c r="A1187" s="187">
        <v>1186</v>
      </c>
      <c r="B1187" s="156">
        <v>45800</v>
      </c>
      <c r="C1187" s="157" t="s">
        <v>1890</v>
      </c>
      <c r="D1187" s="157" t="s">
        <v>8225</v>
      </c>
      <c r="E1187" s="157" t="s">
        <v>8226</v>
      </c>
      <c r="F1187" s="156">
        <v>45817</v>
      </c>
      <c r="G1187" s="156">
        <v>45818</v>
      </c>
      <c r="H1187" s="158">
        <v>500000</v>
      </c>
      <c r="I1187" s="158">
        <v>500000</v>
      </c>
      <c r="J1187" s="157" t="s">
        <v>4557</v>
      </c>
      <c r="K1187" s="157" t="s">
        <v>5909</v>
      </c>
      <c r="L1187" s="152"/>
    </row>
    <row r="1188" spans="1:12" ht="42.75">
      <c r="A1188" s="187">
        <v>1187</v>
      </c>
      <c r="B1188" s="153">
        <v>45800</v>
      </c>
      <c r="C1188" s="154" t="s">
        <v>1890</v>
      </c>
      <c r="D1188" s="154" t="s">
        <v>5486</v>
      </c>
      <c r="E1188" s="154" t="s">
        <v>2278</v>
      </c>
      <c r="F1188" s="153">
        <v>45817</v>
      </c>
      <c r="G1188" s="153">
        <v>45818</v>
      </c>
      <c r="H1188" s="155">
        <v>600000</v>
      </c>
      <c r="I1188" s="155">
        <v>600000</v>
      </c>
      <c r="J1188" s="154" t="s">
        <v>4557</v>
      </c>
      <c r="K1188" s="154" t="s">
        <v>5909</v>
      </c>
      <c r="L1188" s="152"/>
    </row>
    <row r="1189" spans="1:12" ht="84.75">
      <c r="A1189" s="187">
        <v>1188</v>
      </c>
      <c r="B1189" s="156">
        <v>45800</v>
      </c>
      <c r="C1189" s="157" t="s">
        <v>1890</v>
      </c>
      <c r="D1189" s="157" t="s">
        <v>2302</v>
      </c>
      <c r="E1189" s="157" t="s">
        <v>2278</v>
      </c>
      <c r="F1189" s="156">
        <v>45817</v>
      </c>
      <c r="G1189" s="156">
        <v>45818</v>
      </c>
      <c r="H1189" s="158">
        <v>500000</v>
      </c>
      <c r="I1189" s="158">
        <v>500000</v>
      </c>
      <c r="J1189" s="157" t="s">
        <v>4557</v>
      </c>
      <c r="K1189" s="157" t="s">
        <v>5909</v>
      </c>
      <c r="L1189" s="152"/>
    </row>
    <row r="1190" spans="1:12" ht="42.75">
      <c r="A1190" s="187">
        <v>1189</v>
      </c>
      <c r="B1190" s="153">
        <v>45800</v>
      </c>
      <c r="C1190" s="154" t="s">
        <v>1890</v>
      </c>
      <c r="D1190" s="154" t="s">
        <v>2277</v>
      </c>
      <c r="E1190" s="154" t="s">
        <v>8227</v>
      </c>
      <c r="F1190" s="153">
        <v>45817</v>
      </c>
      <c r="G1190" s="153">
        <v>45818</v>
      </c>
      <c r="H1190" s="155">
        <v>375000</v>
      </c>
      <c r="I1190" s="155">
        <v>375000</v>
      </c>
      <c r="J1190" s="154" t="s">
        <v>5909</v>
      </c>
      <c r="K1190" s="154" t="s">
        <v>5909</v>
      </c>
      <c r="L1190" s="152"/>
    </row>
    <row r="1191" spans="1:12" ht="63.75">
      <c r="A1191" s="187">
        <v>1190</v>
      </c>
      <c r="B1191" s="156">
        <v>45800</v>
      </c>
      <c r="C1191" s="157" t="s">
        <v>1890</v>
      </c>
      <c r="D1191" s="157" t="s">
        <v>7130</v>
      </c>
      <c r="E1191" s="157" t="s">
        <v>8228</v>
      </c>
      <c r="F1191" s="156">
        <v>45817</v>
      </c>
      <c r="G1191" s="156">
        <v>45818</v>
      </c>
      <c r="H1191" s="158">
        <v>140000</v>
      </c>
      <c r="I1191" s="158">
        <v>140000</v>
      </c>
      <c r="J1191" s="157" t="s">
        <v>5906</v>
      </c>
      <c r="K1191" s="157" t="s">
        <v>5909</v>
      </c>
      <c r="L1191" s="152"/>
    </row>
    <row r="1192" spans="1:12" ht="63.75">
      <c r="A1192" s="187">
        <v>1191</v>
      </c>
      <c r="B1192" s="153">
        <v>45800</v>
      </c>
      <c r="C1192" s="154" t="s">
        <v>1890</v>
      </c>
      <c r="D1192" s="154" t="s">
        <v>4474</v>
      </c>
      <c r="E1192" s="154" t="s">
        <v>8229</v>
      </c>
      <c r="F1192" s="153">
        <v>45817</v>
      </c>
      <c r="G1192" s="153">
        <v>45818</v>
      </c>
      <c r="H1192" s="155">
        <v>45000</v>
      </c>
      <c r="I1192" s="155">
        <v>45000</v>
      </c>
      <c r="J1192" s="154" t="s">
        <v>4557</v>
      </c>
      <c r="K1192" s="154" t="s">
        <v>5909</v>
      </c>
      <c r="L1192" s="152"/>
    </row>
    <row r="1193" spans="1:12" ht="84.75">
      <c r="A1193" s="187">
        <v>1192</v>
      </c>
      <c r="B1193" s="156">
        <v>45800</v>
      </c>
      <c r="C1193" s="157" t="s">
        <v>2703</v>
      </c>
      <c r="D1193" s="157" t="s">
        <v>8230</v>
      </c>
      <c r="E1193" s="157" t="s">
        <v>8231</v>
      </c>
      <c r="F1193" s="156">
        <v>45817</v>
      </c>
      <c r="G1193" s="156">
        <v>45839</v>
      </c>
      <c r="H1193" s="158">
        <v>500000</v>
      </c>
      <c r="I1193" s="158">
        <v>500000</v>
      </c>
      <c r="J1193" s="157" t="s">
        <v>5902</v>
      </c>
      <c r="K1193" s="157" t="s">
        <v>5909</v>
      </c>
      <c r="L1193" s="152"/>
    </row>
    <row r="1194" spans="1:12" ht="105.75">
      <c r="A1194" s="187">
        <v>1193</v>
      </c>
      <c r="B1194" s="153">
        <v>45800</v>
      </c>
      <c r="C1194" s="154" t="s">
        <v>1890</v>
      </c>
      <c r="D1194" s="154" t="s">
        <v>6051</v>
      </c>
      <c r="E1194" s="154" t="s">
        <v>6607</v>
      </c>
      <c r="F1194" s="153">
        <v>45817</v>
      </c>
      <c r="G1194" s="153">
        <v>45818</v>
      </c>
      <c r="H1194" s="155">
        <v>75626</v>
      </c>
      <c r="I1194" s="155">
        <v>85000</v>
      </c>
      <c r="J1194" s="154" t="s">
        <v>5902</v>
      </c>
      <c r="K1194" s="154" t="s">
        <v>5909</v>
      </c>
      <c r="L1194" s="152"/>
    </row>
    <row r="1195" spans="1:12" ht="63.75">
      <c r="A1195" s="187">
        <v>1194</v>
      </c>
      <c r="B1195" s="156">
        <v>45800</v>
      </c>
      <c r="C1195" s="157" t="s">
        <v>1890</v>
      </c>
      <c r="D1195" s="157" t="s">
        <v>8232</v>
      </c>
      <c r="E1195" s="157" t="s">
        <v>8233</v>
      </c>
      <c r="F1195" s="156">
        <v>45817</v>
      </c>
      <c r="G1195" s="156">
        <v>45818</v>
      </c>
      <c r="H1195" s="158">
        <v>120000</v>
      </c>
      <c r="I1195" s="158">
        <v>120000</v>
      </c>
      <c r="J1195" s="157" t="s">
        <v>4557</v>
      </c>
      <c r="K1195" s="157" t="s">
        <v>5909</v>
      </c>
      <c r="L1195" s="152"/>
    </row>
    <row r="1196" spans="1:12" ht="63.75">
      <c r="A1196" s="187">
        <v>1195</v>
      </c>
      <c r="B1196" s="153">
        <v>45803</v>
      </c>
      <c r="C1196" s="154" t="s">
        <v>3975</v>
      </c>
      <c r="D1196" s="154" t="s">
        <v>8234</v>
      </c>
      <c r="E1196" s="154" t="s">
        <v>8235</v>
      </c>
      <c r="F1196" s="153">
        <v>45817</v>
      </c>
      <c r="G1196" s="153">
        <v>45818</v>
      </c>
      <c r="H1196" s="155">
        <v>88000</v>
      </c>
      <c r="I1196" s="155">
        <v>150000</v>
      </c>
      <c r="J1196" s="154" t="s">
        <v>4557</v>
      </c>
      <c r="K1196" s="154" t="s">
        <v>5909</v>
      </c>
      <c r="L1196" s="152"/>
    </row>
    <row r="1197" spans="1:12" ht="63.75">
      <c r="A1197" s="187">
        <v>1196</v>
      </c>
      <c r="B1197" s="156">
        <v>45803</v>
      </c>
      <c r="C1197" s="157" t="s">
        <v>3975</v>
      </c>
      <c r="D1197" s="157" t="s">
        <v>8236</v>
      </c>
      <c r="E1197" s="157" t="s">
        <v>8237</v>
      </c>
      <c r="F1197" s="156">
        <v>45817</v>
      </c>
      <c r="G1197" s="156">
        <v>45818</v>
      </c>
      <c r="H1197" s="158">
        <v>52750</v>
      </c>
      <c r="I1197" s="158">
        <v>150000</v>
      </c>
      <c r="J1197" s="157" t="s">
        <v>4557</v>
      </c>
      <c r="K1197" s="157" t="s">
        <v>5909</v>
      </c>
      <c r="L1197" s="152"/>
    </row>
    <row r="1198" spans="1:12" ht="63.75">
      <c r="A1198" s="187">
        <v>1197</v>
      </c>
      <c r="B1198" s="153">
        <v>45804</v>
      </c>
      <c r="C1198" s="154" t="s">
        <v>4038</v>
      </c>
      <c r="D1198" s="154" t="s">
        <v>1511</v>
      </c>
      <c r="E1198" s="154" t="s">
        <v>6438</v>
      </c>
      <c r="F1198" s="153">
        <v>45818</v>
      </c>
      <c r="G1198" s="153">
        <v>45818</v>
      </c>
      <c r="H1198" s="155">
        <v>58246</v>
      </c>
      <c r="I1198" s="155">
        <v>58246</v>
      </c>
      <c r="J1198" s="154" t="s">
        <v>5910</v>
      </c>
      <c r="K1198" s="154" t="s">
        <v>5909</v>
      </c>
      <c r="L1198" s="152"/>
    </row>
    <row r="1199" spans="1:12" ht="84.75">
      <c r="A1199" s="187">
        <v>1198</v>
      </c>
      <c r="B1199" s="156">
        <v>45804</v>
      </c>
      <c r="C1199" s="157" t="s">
        <v>4038</v>
      </c>
      <c r="D1199" s="157" t="s">
        <v>2531</v>
      </c>
      <c r="E1199" s="157" t="s">
        <v>4139</v>
      </c>
      <c r="F1199" s="156">
        <v>45818</v>
      </c>
      <c r="G1199" s="156">
        <v>45818</v>
      </c>
      <c r="H1199" s="158">
        <v>104535</v>
      </c>
      <c r="I1199" s="158">
        <v>104535</v>
      </c>
      <c r="J1199" s="157" t="s">
        <v>5910</v>
      </c>
      <c r="K1199" s="157" t="s">
        <v>5909</v>
      </c>
      <c r="L1199" s="152"/>
    </row>
    <row r="1200" spans="1:12" ht="84.75">
      <c r="A1200" s="187">
        <v>1199</v>
      </c>
      <c r="B1200" s="153">
        <v>45804</v>
      </c>
      <c r="C1200" s="154" t="s">
        <v>1665</v>
      </c>
      <c r="D1200" s="154" t="s">
        <v>8238</v>
      </c>
      <c r="E1200" s="154" t="s">
        <v>8239</v>
      </c>
      <c r="F1200" s="153">
        <v>45818</v>
      </c>
      <c r="G1200" s="153">
        <v>45817</v>
      </c>
      <c r="H1200" s="155">
        <v>54000</v>
      </c>
      <c r="I1200" s="155">
        <v>56000</v>
      </c>
      <c r="J1200" s="154" t="s">
        <v>4557</v>
      </c>
      <c r="K1200" s="154" t="s">
        <v>5909</v>
      </c>
      <c r="L1200" s="152"/>
    </row>
    <row r="1201" spans="1:12" ht="42.75">
      <c r="A1201" s="187">
        <v>1200</v>
      </c>
      <c r="B1201" s="156">
        <v>45805</v>
      </c>
      <c r="C1201" s="157" t="s">
        <v>2334</v>
      </c>
      <c r="D1201" s="157" t="s">
        <v>8218</v>
      </c>
      <c r="E1201" s="157" t="s">
        <v>7304</v>
      </c>
      <c r="F1201" s="156">
        <v>45819</v>
      </c>
      <c r="G1201" s="156">
        <v>45839</v>
      </c>
      <c r="H1201" s="158">
        <v>45000</v>
      </c>
      <c r="I1201" s="158">
        <v>50000</v>
      </c>
      <c r="J1201" s="157" t="s">
        <v>5955</v>
      </c>
      <c r="K1201" s="157" t="s">
        <v>5909</v>
      </c>
      <c r="L1201" s="152"/>
    </row>
    <row r="1202" spans="1:12" ht="84.75">
      <c r="A1202" s="187">
        <v>1201</v>
      </c>
      <c r="B1202" s="153">
        <v>45805</v>
      </c>
      <c r="C1202" s="154" t="s">
        <v>3344</v>
      </c>
      <c r="D1202" s="154" t="s">
        <v>8165</v>
      </c>
      <c r="E1202" s="154" t="s">
        <v>8240</v>
      </c>
      <c r="F1202" s="153">
        <v>45819</v>
      </c>
      <c r="G1202" s="153">
        <v>45824</v>
      </c>
      <c r="H1202" s="155">
        <v>40000</v>
      </c>
      <c r="I1202" s="155">
        <v>80000</v>
      </c>
      <c r="J1202" s="154" t="s">
        <v>5902</v>
      </c>
      <c r="K1202" s="154" t="s">
        <v>5909</v>
      </c>
      <c r="L1202" s="152"/>
    </row>
    <row r="1203" spans="1:12" ht="42.75">
      <c r="A1203" s="187">
        <v>1202</v>
      </c>
      <c r="B1203" s="156">
        <v>45805</v>
      </c>
      <c r="C1203" s="157" t="s">
        <v>3344</v>
      </c>
      <c r="D1203" s="157" t="s">
        <v>3214</v>
      </c>
      <c r="E1203" s="157" t="s">
        <v>7295</v>
      </c>
      <c r="F1203" s="156">
        <v>45819</v>
      </c>
      <c r="G1203" s="156">
        <v>45839</v>
      </c>
      <c r="H1203" s="158">
        <v>202236.24</v>
      </c>
      <c r="I1203" s="158">
        <v>202236.24</v>
      </c>
      <c r="J1203" s="157" t="s">
        <v>5910</v>
      </c>
      <c r="K1203" s="157" t="s">
        <v>5909</v>
      </c>
      <c r="L1203" s="152"/>
    </row>
    <row r="1204" spans="1:12" ht="63.75">
      <c r="A1204" s="187">
        <v>1203</v>
      </c>
      <c r="B1204" s="153">
        <v>45805</v>
      </c>
      <c r="C1204" s="154" t="s">
        <v>3344</v>
      </c>
      <c r="D1204" s="154" t="s">
        <v>580</v>
      </c>
      <c r="E1204" s="154" t="s">
        <v>6244</v>
      </c>
      <c r="F1204" s="153">
        <v>45819</v>
      </c>
      <c r="G1204" s="153">
        <v>45839</v>
      </c>
      <c r="H1204" s="155">
        <v>590000</v>
      </c>
      <c r="I1204" s="155">
        <v>650000</v>
      </c>
      <c r="J1204" s="154" t="s">
        <v>5910</v>
      </c>
      <c r="K1204" s="154" t="s">
        <v>5909</v>
      </c>
      <c r="L1204" s="152"/>
    </row>
    <row r="1205" spans="1:12" ht="63.75">
      <c r="A1205" s="187">
        <v>1204</v>
      </c>
      <c r="B1205" s="156">
        <v>45805</v>
      </c>
      <c r="C1205" s="157" t="s">
        <v>3344</v>
      </c>
      <c r="D1205" s="157" t="s">
        <v>5400</v>
      </c>
      <c r="E1205" s="157" t="s">
        <v>7317</v>
      </c>
      <c r="F1205" s="156">
        <v>45819</v>
      </c>
      <c r="G1205" s="156">
        <v>45839</v>
      </c>
      <c r="H1205" s="158">
        <v>201676</v>
      </c>
      <c r="I1205" s="158">
        <v>250000</v>
      </c>
      <c r="J1205" s="157" t="s">
        <v>5910</v>
      </c>
      <c r="K1205" s="157" t="s">
        <v>5909</v>
      </c>
      <c r="L1205" s="152"/>
    </row>
    <row r="1206" spans="1:12" ht="42.75">
      <c r="A1206" s="187">
        <v>1205</v>
      </c>
      <c r="B1206" s="153">
        <v>45805</v>
      </c>
      <c r="C1206" s="154" t="s">
        <v>3344</v>
      </c>
      <c r="D1206" s="154" t="s">
        <v>606</v>
      </c>
      <c r="E1206" s="154" t="s">
        <v>8241</v>
      </c>
      <c r="F1206" s="153">
        <v>45819</v>
      </c>
      <c r="G1206" s="153">
        <v>45824</v>
      </c>
      <c r="H1206" s="155">
        <v>87293</v>
      </c>
      <c r="I1206" s="155">
        <v>90000</v>
      </c>
      <c r="J1206" s="154" t="s">
        <v>5910</v>
      </c>
      <c r="K1206" s="154" t="s">
        <v>5909</v>
      </c>
      <c r="L1206" s="152"/>
    </row>
    <row r="1207" spans="1:12" ht="42.75">
      <c r="A1207" s="187">
        <v>1206</v>
      </c>
      <c r="B1207" s="156">
        <v>45805</v>
      </c>
      <c r="C1207" s="157" t="s">
        <v>3344</v>
      </c>
      <c r="D1207" s="157" t="s">
        <v>76</v>
      </c>
      <c r="E1207" s="157" t="s">
        <v>6409</v>
      </c>
      <c r="F1207" s="156">
        <v>45819</v>
      </c>
      <c r="G1207" s="156">
        <v>45839</v>
      </c>
      <c r="H1207" s="158">
        <v>154776</v>
      </c>
      <c r="I1207" s="158">
        <v>154776</v>
      </c>
      <c r="J1207" s="157" t="s">
        <v>5910</v>
      </c>
      <c r="K1207" s="157" t="s">
        <v>5909</v>
      </c>
      <c r="L1207" s="152"/>
    </row>
    <row r="1208" spans="1:12" ht="84.75">
      <c r="A1208" s="187">
        <v>1207</v>
      </c>
      <c r="B1208" s="153">
        <v>45805</v>
      </c>
      <c r="C1208" s="154" t="s">
        <v>3344</v>
      </c>
      <c r="D1208" s="154" t="s">
        <v>1610</v>
      </c>
      <c r="E1208" s="154" t="s">
        <v>8242</v>
      </c>
      <c r="F1208" s="153">
        <v>45819</v>
      </c>
      <c r="G1208" s="153">
        <v>45839</v>
      </c>
      <c r="H1208" s="155">
        <v>90000</v>
      </c>
      <c r="I1208" s="155">
        <v>90000</v>
      </c>
      <c r="J1208" s="154" t="s">
        <v>5910</v>
      </c>
      <c r="K1208" s="154" t="s">
        <v>5909</v>
      </c>
      <c r="L1208" s="152"/>
    </row>
    <row r="1209" spans="1:12" ht="63.75">
      <c r="A1209" s="187">
        <v>1208</v>
      </c>
      <c r="B1209" s="156">
        <v>45805</v>
      </c>
      <c r="C1209" s="157" t="s">
        <v>4178</v>
      </c>
      <c r="D1209" s="157" t="s">
        <v>8243</v>
      </c>
      <c r="E1209" s="157" t="s">
        <v>8244</v>
      </c>
      <c r="F1209" s="156">
        <v>45819</v>
      </c>
      <c r="G1209" s="156">
        <v>45817</v>
      </c>
      <c r="H1209" s="158">
        <v>25000</v>
      </c>
      <c r="I1209" s="158">
        <v>70000</v>
      </c>
      <c r="J1209" s="157" t="s">
        <v>4557</v>
      </c>
      <c r="K1209" s="157" t="s">
        <v>5909</v>
      </c>
      <c r="L1209" s="152"/>
    </row>
    <row r="1210" spans="1:12" ht="42.75">
      <c r="A1210" s="187">
        <v>1209</v>
      </c>
      <c r="B1210" s="153">
        <v>45806</v>
      </c>
      <c r="C1210" s="154" t="s">
        <v>2703</v>
      </c>
      <c r="D1210" s="154" t="s">
        <v>8245</v>
      </c>
      <c r="E1210" s="154" t="s">
        <v>7016</v>
      </c>
      <c r="F1210" s="153">
        <v>45820</v>
      </c>
      <c r="G1210" s="153">
        <v>45336</v>
      </c>
      <c r="H1210" s="155">
        <v>150000</v>
      </c>
      <c r="I1210" s="155">
        <v>150000</v>
      </c>
      <c r="J1210" s="154" t="s">
        <v>4557</v>
      </c>
      <c r="K1210" s="154" t="s">
        <v>5909</v>
      </c>
      <c r="L1210" s="152"/>
    </row>
    <row r="1211" spans="1:12" ht="42.75">
      <c r="A1211" s="187">
        <v>1210</v>
      </c>
      <c r="B1211" s="156">
        <v>45806</v>
      </c>
      <c r="C1211" s="157" t="s">
        <v>387</v>
      </c>
      <c r="D1211" s="157" t="s">
        <v>1258</v>
      </c>
      <c r="E1211" s="157" t="s">
        <v>463</v>
      </c>
      <c r="F1211" s="156">
        <v>45820</v>
      </c>
      <c r="G1211" s="156">
        <v>45839</v>
      </c>
      <c r="H1211" s="158">
        <v>30000</v>
      </c>
      <c r="I1211" s="158">
        <v>50000</v>
      </c>
      <c r="J1211" s="157" t="s">
        <v>5955</v>
      </c>
      <c r="K1211" s="157" t="s">
        <v>5909</v>
      </c>
      <c r="L1211" s="152"/>
    </row>
    <row r="1212" spans="1:12" ht="63.75">
      <c r="A1212" s="187">
        <v>1211</v>
      </c>
      <c r="B1212" s="153">
        <v>45806</v>
      </c>
      <c r="C1212" s="154" t="s">
        <v>3975</v>
      </c>
      <c r="D1212" s="154" t="s">
        <v>321</v>
      </c>
      <c r="E1212" s="154" t="s">
        <v>657</v>
      </c>
      <c r="F1212" s="153">
        <v>45820</v>
      </c>
      <c r="G1212" s="153">
        <v>45831</v>
      </c>
      <c r="H1212" s="155">
        <v>25000</v>
      </c>
      <c r="I1212" s="155">
        <v>100000</v>
      </c>
      <c r="J1212" s="154" t="s">
        <v>5921</v>
      </c>
      <c r="K1212" s="154" t="s">
        <v>5909</v>
      </c>
      <c r="L1212" s="152"/>
    </row>
    <row r="1213" spans="1:12" ht="42.75">
      <c r="A1213" s="187">
        <v>1212</v>
      </c>
      <c r="B1213" s="156">
        <v>45806</v>
      </c>
      <c r="C1213" s="157" t="s">
        <v>3418</v>
      </c>
      <c r="D1213" s="157" t="s">
        <v>1707</v>
      </c>
      <c r="E1213" s="157" t="s">
        <v>5819</v>
      </c>
      <c r="F1213" s="156">
        <v>45820</v>
      </c>
      <c r="G1213" s="156">
        <v>45839</v>
      </c>
      <c r="H1213" s="158">
        <v>35000</v>
      </c>
      <c r="I1213" s="158">
        <v>55000</v>
      </c>
      <c r="J1213" s="157" t="s">
        <v>5921</v>
      </c>
      <c r="K1213" s="157" t="s">
        <v>5909</v>
      </c>
      <c r="L1213" s="152"/>
    </row>
    <row r="1214" spans="1:12" ht="42.75">
      <c r="A1214" s="187">
        <v>1213</v>
      </c>
      <c r="B1214" s="153">
        <v>45806</v>
      </c>
      <c r="C1214" s="154" t="s">
        <v>3418</v>
      </c>
      <c r="D1214" s="154" t="s">
        <v>3712</v>
      </c>
      <c r="E1214" s="154" t="s">
        <v>7393</v>
      </c>
      <c r="F1214" s="153">
        <v>45820</v>
      </c>
      <c r="G1214" s="153">
        <v>45839</v>
      </c>
      <c r="H1214" s="155">
        <v>40000</v>
      </c>
      <c r="I1214" s="155">
        <v>60000</v>
      </c>
      <c r="J1214" s="154" t="s">
        <v>5910</v>
      </c>
      <c r="K1214" s="154" t="s">
        <v>5909</v>
      </c>
      <c r="L1214" s="152"/>
    </row>
    <row r="1215" spans="1:12" ht="63.75">
      <c r="A1215" s="187">
        <v>1214</v>
      </c>
      <c r="B1215" s="156">
        <v>45806</v>
      </c>
      <c r="C1215" s="157" t="s">
        <v>3418</v>
      </c>
      <c r="D1215" s="157" t="s">
        <v>62</v>
      </c>
      <c r="E1215" s="157" t="s">
        <v>746</v>
      </c>
      <c r="F1215" s="156">
        <v>45820</v>
      </c>
      <c r="G1215" s="156">
        <v>45839</v>
      </c>
      <c r="H1215" s="158">
        <v>400000</v>
      </c>
      <c r="I1215" s="158">
        <v>520000</v>
      </c>
      <c r="J1215" s="157" t="s">
        <v>5910</v>
      </c>
      <c r="K1215" s="157" t="s">
        <v>5909</v>
      </c>
      <c r="L1215" s="152"/>
    </row>
    <row r="1216" spans="1:12" ht="42.75">
      <c r="A1216" s="187">
        <v>1215</v>
      </c>
      <c r="B1216" s="153">
        <v>45806</v>
      </c>
      <c r="C1216" s="154" t="s">
        <v>3418</v>
      </c>
      <c r="D1216" s="154" t="s">
        <v>5119</v>
      </c>
      <c r="E1216" s="154" t="s">
        <v>7385</v>
      </c>
      <c r="F1216" s="153">
        <v>45820</v>
      </c>
      <c r="G1216" s="153">
        <v>45839</v>
      </c>
      <c r="H1216" s="155">
        <v>35000</v>
      </c>
      <c r="I1216" s="155">
        <v>55000</v>
      </c>
      <c r="J1216" s="154" t="s">
        <v>5902</v>
      </c>
      <c r="K1216" s="154" t="s">
        <v>5909</v>
      </c>
      <c r="L1216" s="152"/>
    </row>
    <row r="1217" spans="1:12" ht="42.75">
      <c r="A1217" s="187">
        <v>1216</v>
      </c>
      <c r="B1217" s="156">
        <v>45806</v>
      </c>
      <c r="C1217" s="157" t="s">
        <v>3418</v>
      </c>
      <c r="D1217" s="157" t="s">
        <v>879</v>
      </c>
      <c r="E1217" s="157" t="s">
        <v>1533</v>
      </c>
      <c r="F1217" s="156">
        <v>45820</v>
      </c>
      <c r="G1217" s="156">
        <v>45839</v>
      </c>
      <c r="H1217" s="158">
        <v>30000</v>
      </c>
      <c r="I1217" s="158">
        <v>40000</v>
      </c>
      <c r="J1217" s="157" t="s">
        <v>5902</v>
      </c>
      <c r="K1217" s="157" t="s">
        <v>5909</v>
      </c>
      <c r="L1217" s="152"/>
    </row>
    <row r="1218" spans="1:12" ht="63.75">
      <c r="A1218" s="187">
        <v>1217</v>
      </c>
      <c r="B1218" s="153">
        <v>45806</v>
      </c>
      <c r="C1218" s="154" t="s">
        <v>3418</v>
      </c>
      <c r="D1218" s="154" t="s">
        <v>76</v>
      </c>
      <c r="E1218" s="154" t="s">
        <v>1570</v>
      </c>
      <c r="F1218" s="153">
        <v>45820</v>
      </c>
      <c r="G1218" s="153">
        <v>45839</v>
      </c>
      <c r="H1218" s="155">
        <v>110000</v>
      </c>
      <c r="I1218" s="155">
        <v>155000</v>
      </c>
      <c r="J1218" s="154" t="s">
        <v>5910</v>
      </c>
      <c r="K1218" s="154" t="s">
        <v>5909</v>
      </c>
      <c r="L1218" s="152"/>
    </row>
    <row r="1219" spans="1:12" ht="63.75">
      <c r="A1219" s="187">
        <v>1218</v>
      </c>
      <c r="B1219" s="156">
        <v>45806</v>
      </c>
      <c r="C1219" s="157" t="s">
        <v>3418</v>
      </c>
      <c r="D1219" s="157" t="s">
        <v>3449</v>
      </c>
      <c r="E1219" s="157" t="s">
        <v>2633</v>
      </c>
      <c r="F1219" s="156">
        <v>45820</v>
      </c>
      <c r="G1219" s="156">
        <v>45839</v>
      </c>
      <c r="H1219" s="158">
        <v>25000</v>
      </c>
      <c r="I1219" s="158">
        <v>35000</v>
      </c>
      <c r="J1219" s="157" t="s">
        <v>5910</v>
      </c>
      <c r="K1219" s="157" t="s">
        <v>5909</v>
      </c>
      <c r="L1219" s="152"/>
    </row>
    <row r="1220" spans="1:12" ht="42.75">
      <c r="A1220" s="187">
        <v>1219</v>
      </c>
      <c r="B1220" s="153">
        <v>45806</v>
      </c>
      <c r="C1220" s="154" t="s">
        <v>3418</v>
      </c>
      <c r="D1220" s="154" t="s">
        <v>225</v>
      </c>
      <c r="E1220" s="154" t="s">
        <v>2633</v>
      </c>
      <c r="F1220" s="153">
        <v>45820</v>
      </c>
      <c r="G1220" s="153">
        <v>45839</v>
      </c>
      <c r="H1220" s="155">
        <v>80000</v>
      </c>
      <c r="I1220" s="155">
        <v>95000</v>
      </c>
      <c r="J1220" s="154" t="s">
        <v>5910</v>
      </c>
      <c r="K1220" s="154" t="s">
        <v>5909</v>
      </c>
      <c r="L1220" s="152"/>
    </row>
    <row r="1221" spans="1:12" ht="42.75">
      <c r="A1221" s="187">
        <v>1220</v>
      </c>
      <c r="B1221" s="156">
        <v>45806</v>
      </c>
      <c r="C1221" s="157" t="s">
        <v>3418</v>
      </c>
      <c r="D1221" s="157" t="s">
        <v>35</v>
      </c>
      <c r="E1221" s="157" t="s">
        <v>7384</v>
      </c>
      <c r="F1221" s="156">
        <v>45820</v>
      </c>
      <c r="G1221" s="156">
        <v>45839</v>
      </c>
      <c r="H1221" s="158">
        <v>150000</v>
      </c>
      <c r="I1221" s="158">
        <v>250000</v>
      </c>
      <c r="J1221" s="157" t="s">
        <v>5902</v>
      </c>
      <c r="K1221" s="157" t="s">
        <v>5909</v>
      </c>
      <c r="L1221" s="152"/>
    </row>
    <row r="1222" spans="1:12" ht="63.75">
      <c r="A1222" s="187">
        <v>1221</v>
      </c>
      <c r="B1222" s="153">
        <v>45807</v>
      </c>
      <c r="C1222" s="154" t="s">
        <v>583</v>
      </c>
      <c r="D1222" s="154" t="s">
        <v>630</v>
      </c>
      <c r="E1222" s="154" t="s">
        <v>463</v>
      </c>
      <c r="F1222" s="153">
        <v>45821</v>
      </c>
      <c r="G1222" s="153">
        <v>45839</v>
      </c>
      <c r="H1222" s="155">
        <v>68000</v>
      </c>
      <c r="I1222" s="155">
        <v>68200</v>
      </c>
      <c r="J1222" s="154" t="s">
        <v>5955</v>
      </c>
      <c r="K1222" s="154" t="s">
        <v>5909</v>
      </c>
      <c r="L1222" s="152"/>
    </row>
    <row r="1223" spans="1:12" ht="63.75">
      <c r="A1223" s="187">
        <v>1222</v>
      </c>
      <c r="B1223" s="156">
        <v>45807</v>
      </c>
      <c r="C1223" s="157" t="s">
        <v>1276</v>
      </c>
      <c r="D1223" s="157" t="s">
        <v>8246</v>
      </c>
      <c r="E1223" s="157" t="s">
        <v>1354</v>
      </c>
      <c r="F1223" s="156">
        <v>45821</v>
      </c>
      <c r="G1223" s="156">
        <v>45824</v>
      </c>
      <c r="H1223" s="158">
        <v>25000</v>
      </c>
      <c r="I1223" s="158">
        <v>100000</v>
      </c>
      <c r="J1223" s="157" t="s">
        <v>4557</v>
      </c>
      <c r="K1223" s="157" t="s">
        <v>5909</v>
      </c>
      <c r="L1223" s="152"/>
    </row>
    <row r="1224" spans="1:12" ht="42.75">
      <c r="A1224" s="187">
        <v>1223</v>
      </c>
      <c r="B1224" s="153">
        <v>45807</v>
      </c>
      <c r="C1224" s="154" t="s">
        <v>2334</v>
      </c>
      <c r="D1224" s="154" t="s">
        <v>2351</v>
      </c>
      <c r="E1224" s="154" t="s">
        <v>5279</v>
      </c>
      <c r="F1224" s="153">
        <v>45821</v>
      </c>
      <c r="G1224" s="153">
        <v>45839</v>
      </c>
      <c r="H1224" s="155">
        <v>100000</v>
      </c>
      <c r="I1224" s="155">
        <v>140000</v>
      </c>
      <c r="J1224" s="154" t="s">
        <v>5921</v>
      </c>
      <c r="K1224" s="154" t="s">
        <v>5909</v>
      </c>
      <c r="L1224" s="152"/>
    </row>
    <row r="1225" spans="1:12" ht="63.75">
      <c r="A1225" s="187">
        <v>1224</v>
      </c>
      <c r="B1225" s="156">
        <v>45807</v>
      </c>
      <c r="C1225" s="157" t="s">
        <v>2334</v>
      </c>
      <c r="D1225" s="157" t="s">
        <v>339</v>
      </c>
      <c r="E1225" s="157" t="s">
        <v>7290</v>
      </c>
      <c r="F1225" s="156">
        <v>45821</v>
      </c>
      <c r="G1225" s="156">
        <v>45839</v>
      </c>
      <c r="H1225" s="158">
        <v>30000</v>
      </c>
      <c r="I1225" s="158">
        <v>50000</v>
      </c>
      <c r="J1225" s="157" t="s">
        <v>5910</v>
      </c>
      <c r="K1225" s="157" t="s">
        <v>5909</v>
      </c>
      <c r="L1225" s="152"/>
    </row>
    <row r="1226" spans="1:12" ht="63.75">
      <c r="A1226" s="187">
        <v>1225</v>
      </c>
      <c r="B1226" s="153">
        <v>45807</v>
      </c>
      <c r="C1226" s="154" t="s">
        <v>2334</v>
      </c>
      <c r="D1226" s="154" t="s">
        <v>5548</v>
      </c>
      <c r="E1226" s="154" t="s">
        <v>7290</v>
      </c>
      <c r="F1226" s="153">
        <v>45821</v>
      </c>
      <c r="G1226" s="153">
        <v>45839</v>
      </c>
      <c r="H1226" s="155">
        <v>120000</v>
      </c>
      <c r="I1226" s="155">
        <v>160000</v>
      </c>
      <c r="J1226" s="154" t="s">
        <v>5910</v>
      </c>
      <c r="K1226" s="154" t="s">
        <v>5909</v>
      </c>
      <c r="L1226" s="152"/>
    </row>
    <row r="1227" spans="1:12" ht="63.75">
      <c r="A1227" s="187">
        <v>1226</v>
      </c>
      <c r="B1227" s="156">
        <v>45807</v>
      </c>
      <c r="C1227" s="157" t="s">
        <v>2334</v>
      </c>
      <c r="D1227" s="157" t="s">
        <v>2349</v>
      </c>
      <c r="E1227" s="157" t="s">
        <v>7290</v>
      </c>
      <c r="F1227" s="156">
        <v>45821</v>
      </c>
      <c r="G1227" s="156">
        <v>45839</v>
      </c>
      <c r="H1227" s="158">
        <v>25000</v>
      </c>
      <c r="I1227" s="158">
        <v>25000</v>
      </c>
      <c r="J1227" s="157" t="s">
        <v>5910</v>
      </c>
      <c r="K1227" s="157" t="s">
        <v>5909</v>
      </c>
      <c r="L1227" s="152"/>
    </row>
    <row r="1228" spans="1:12" ht="42.75">
      <c r="A1228" s="187">
        <v>1227</v>
      </c>
      <c r="B1228" s="153">
        <v>45807</v>
      </c>
      <c r="C1228" s="154" t="s">
        <v>2334</v>
      </c>
      <c r="D1228" s="154" t="s">
        <v>4935</v>
      </c>
      <c r="E1228" s="154" t="s">
        <v>7281</v>
      </c>
      <c r="F1228" s="153">
        <v>45821</v>
      </c>
      <c r="G1228" s="153">
        <v>45839</v>
      </c>
      <c r="H1228" s="155">
        <v>150000</v>
      </c>
      <c r="I1228" s="155">
        <v>180000</v>
      </c>
      <c r="J1228" s="154" t="s">
        <v>5910</v>
      </c>
      <c r="K1228" s="154" t="s">
        <v>5909</v>
      </c>
      <c r="L1228" s="152"/>
    </row>
    <row r="1229" spans="1:12" ht="63.75">
      <c r="A1229" s="187">
        <v>1228</v>
      </c>
      <c r="B1229" s="156">
        <v>45807</v>
      </c>
      <c r="C1229" s="157" t="s">
        <v>194</v>
      </c>
      <c r="D1229" s="157" t="s">
        <v>1258</v>
      </c>
      <c r="E1229" s="157" t="s">
        <v>6230</v>
      </c>
      <c r="F1229" s="156">
        <v>45821</v>
      </c>
      <c r="G1229" s="156">
        <v>45833</v>
      </c>
      <c r="H1229" s="158">
        <v>30200</v>
      </c>
      <c r="I1229" s="158">
        <v>32000</v>
      </c>
      <c r="J1229" s="157" t="s">
        <v>5955</v>
      </c>
      <c r="K1229" s="157" t="s">
        <v>5909</v>
      </c>
      <c r="L1229" s="152"/>
    </row>
    <row r="1230" spans="1:12" ht="63.75">
      <c r="A1230" s="187">
        <v>1229</v>
      </c>
      <c r="B1230" s="153">
        <v>45807</v>
      </c>
      <c r="C1230" s="154" t="s">
        <v>2334</v>
      </c>
      <c r="D1230" s="154" t="s">
        <v>137</v>
      </c>
      <c r="E1230" s="154" t="s">
        <v>6254</v>
      </c>
      <c r="F1230" s="153">
        <v>45821</v>
      </c>
      <c r="G1230" s="153">
        <v>45839</v>
      </c>
      <c r="H1230" s="155">
        <v>100000</v>
      </c>
      <c r="I1230" s="155">
        <v>130000</v>
      </c>
      <c r="J1230" s="154" t="s">
        <v>5902</v>
      </c>
      <c r="K1230" s="154" t="s">
        <v>5909</v>
      </c>
      <c r="L1230" s="152"/>
    </row>
    <row r="1231" spans="1:12" ht="63.75">
      <c r="A1231" s="187">
        <v>1230</v>
      </c>
      <c r="B1231" s="156">
        <v>45807</v>
      </c>
      <c r="C1231" s="157" t="s">
        <v>1890</v>
      </c>
      <c r="D1231" s="157" t="s">
        <v>229</v>
      </c>
      <c r="E1231" s="157" t="s">
        <v>8247</v>
      </c>
      <c r="F1231" s="156">
        <v>45821</v>
      </c>
      <c r="G1231" s="156">
        <v>45824</v>
      </c>
      <c r="H1231" s="158">
        <v>1500000</v>
      </c>
      <c r="I1231" s="158">
        <v>1500000</v>
      </c>
      <c r="J1231" s="157" t="s">
        <v>5910</v>
      </c>
      <c r="K1231" s="157" t="s">
        <v>5909</v>
      </c>
      <c r="L1231" s="152"/>
    </row>
    <row r="1232" spans="1:12" ht="63.75">
      <c r="A1232" s="187">
        <v>1231</v>
      </c>
      <c r="B1232" s="153">
        <v>45807</v>
      </c>
      <c r="C1232" s="154" t="s">
        <v>1890</v>
      </c>
      <c r="D1232" s="154" t="s">
        <v>4558</v>
      </c>
      <c r="E1232" s="154" t="s">
        <v>8248</v>
      </c>
      <c r="F1232" s="153">
        <v>45821</v>
      </c>
      <c r="G1232" s="153">
        <v>45824</v>
      </c>
      <c r="H1232" s="155">
        <v>255000</v>
      </c>
      <c r="I1232" s="155">
        <v>255000</v>
      </c>
      <c r="J1232" s="154" t="s">
        <v>5910</v>
      </c>
      <c r="K1232" s="154" t="s">
        <v>5909</v>
      </c>
      <c r="L1232" s="152"/>
    </row>
    <row r="1233" spans="1:12" ht="105.75">
      <c r="A1233" s="187">
        <v>1232</v>
      </c>
      <c r="B1233" s="156">
        <v>45807</v>
      </c>
      <c r="C1233" s="157" t="s">
        <v>1890</v>
      </c>
      <c r="D1233" s="157" t="s">
        <v>76</v>
      </c>
      <c r="E1233" s="157" t="s">
        <v>8119</v>
      </c>
      <c r="F1233" s="156">
        <v>45821</v>
      </c>
      <c r="G1233" s="156">
        <v>45824</v>
      </c>
      <c r="H1233" s="158">
        <v>175000</v>
      </c>
      <c r="I1233" s="158">
        <v>175000</v>
      </c>
      <c r="J1233" s="157" t="s">
        <v>5910</v>
      </c>
      <c r="K1233" s="157" t="s">
        <v>5909</v>
      </c>
      <c r="L1233" s="152"/>
    </row>
    <row r="1234" spans="1:12" ht="42.75">
      <c r="A1234" s="187">
        <v>1233</v>
      </c>
      <c r="B1234" s="153">
        <v>45807</v>
      </c>
      <c r="C1234" s="154" t="s">
        <v>1890</v>
      </c>
      <c r="D1234" s="154" t="s">
        <v>4652</v>
      </c>
      <c r="E1234" s="154" t="s">
        <v>8249</v>
      </c>
      <c r="F1234" s="153">
        <v>45821</v>
      </c>
      <c r="G1234" s="153">
        <v>45824</v>
      </c>
      <c r="H1234" s="155">
        <v>660000</v>
      </c>
      <c r="I1234" s="155">
        <v>660000</v>
      </c>
      <c r="J1234" s="154" t="s">
        <v>5910</v>
      </c>
      <c r="K1234" s="154" t="s">
        <v>5909</v>
      </c>
      <c r="L1234" s="152"/>
    </row>
    <row r="1235" spans="1:12" ht="42.75">
      <c r="A1235" s="187">
        <v>1234</v>
      </c>
      <c r="B1235" s="156">
        <v>45807</v>
      </c>
      <c r="C1235" s="157" t="s">
        <v>1890</v>
      </c>
      <c r="D1235" s="157" t="s">
        <v>4739</v>
      </c>
      <c r="E1235" s="157" t="s">
        <v>8250</v>
      </c>
      <c r="F1235" s="156">
        <v>45821</v>
      </c>
      <c r="G1235" s="156">
        <v>45824</v>
      </c>
      <c r="H1235" s="158">
        <v>150000</v>
      </c>
      <c r="I1235" s="158">
        <v>150000</v>
      </c>
      <c r="J1235" s="157" t="s">
        <v>5910</v>
      </c>
      <c r="K1235" s="157" t="s">
        <v>5909</v>
      </c>
      <c r="L1235" s="152"/>
    </row>
    <row r="1236" spans="1:12" ht="63.75">
      <c r="A1236" s="187">
        <v>1235</v>
      </c>
      <c r="B1236" s="153">
        <v>45807</v>
      </c>
      <c r="C1236" s="154" t="s">
        <v>3933</v>
      </c>
      <c r="D1236" s="154" t="s">
        <v>67</v>
      </c>
      <c r="E1236" s="154" t="s">
        <v>3888</v>
      </c>
      <c r="F1236" s="153">
        <v>45821</v>
      </c>
      <c r="G1236" s="153">
        <v>45826</v>
      </c>
      <c r="H1236" s="155">
        <v>25000</v>
      </c>
      <c r="I1236" s="155">
        <v>50000</v>
      </c>
      <c r="J1236" s="154" t="s">
        <v>5910</v>
      </c>
      <c r="K1236" s="154" t="s">
        <v>5909</v>
      </c>
      <c r="L1236" s="152"/>
    </row>
    <row r="1237" spans="1:12" ht="42.75">
      <c r="A1237" s="187">
        <v>1236</v>
      </c>
      <c r="B1237" s="156">
        <v>45807</v>
      </c>
      <c r="C1237" s="157" t="s">
        <v>1890</v>
      </c>
      <c r="D1237" s="157" t="s">
        <v>1893</v>
      </c>
      <c r="E1237" s="157" t="s">
        <v>2254</v>
      </c>
      <c r="F1237" s="156">
        <v>45821</v>
      </c>
      <c r="G1237" s="156">
        <v>45824</v>
      </c>
      <c r="H1237" s="158">
        <v>123900</v>
      </c>
      <c r="I1237" s="158">
        <v>125000</v>
      </c>
      <c r="J1237" s="157" t="s">
        <v>5955</v>
      </c>
      <c r="K1237" s="157" t="s">
        <v>5909</v>
      </c>
      <c r="L1237" s="152"/>
    </row>
    <row r="1238" spans="1:12" ht="84.75">
      <c r="A1238" s="187">
        <v>1237</v>
      </c>
      <c r="B1238" s="153">
        <v>45807</v>
      </c>
      <c r="C1238" s="154" t="s">
        <v>4268</v>
      </c>
      <c r="D1238" s="154" t="s">
        <v>8251</v>
      </c>
      <c r="E1238" s="154" t="s">
        <v>8252</v>
      </c>
      <c r="F1238" s="153">
        <v>45821</v>
      </c>
      <c r="G1238" s="153">
        <v>45824</v>
      </c>
      <c r="H1238" s="155">
        <v>30000</v>
      </c>
      <c r="I1238" s="155">
        <v>35000</v>
      </c>
      <c r="J1238" s="154" t="s">
        <v>5902</v>
      </c>
      <c r="K1238" s="154" t="s">
        <v>5909</v>
      </c>
      <c r="L1238" s="152"/>
    </row>
    <row r="1239" spans="1:12" ht="63.75">
      <c r="A1239" s="187">
        <v>1238</v>
      </c>
      <c r="B1239" s="156">
        <v>45807</v>
      </c>
      <c r="C1239" s="157" t="s">
        <v>1890</v>
      </c>
      <c r="D1239" s="157" t="s">
        <v>7845</v>
      </c>
      <c r="E1239" s="157" t="s">
        <v>8115</v>
      </c>
      <c r="F1239" s="156">
        <v>45821</v>
      </c>
      <c r="G1239" s="156">
        <v>45824</v>
      </c>
      <c r="H1239" s="158">
        <v>100000</v>
      </c>
      <c r="I1239" s="158">
        <v>100000</v>
      </c>
      <c r="J1239" s="157" t="s">
        <v>5910</v>
      </c>
      <c r="K1239" s="157" t="s">
        <v>5909</v>
      </c>
      <c r="L1239" s="152"/>
    </row>
    <row r="1240" spans="1:12" ht="42.75">
      <c r="A1240" s="187">
        <v>1239</v>
      </c>
      <c r="B1240" s="153">
        <v>45807</v>
      </c>
      <c r="C1240" s="154" t="s">
        <v>243</v>
      </c>
      <c r="D1240" s="154" t="s">
        <v>164</v>
      </c>
      <c r="E1240" s="154" t="s">
        <v>463</v>
      </c>
      <c r="F1240" s="153">
        <v>45821</v>
      </c>
      <c r="G1240" s="153">
        <v>45915</v>
      </c>
      <c r="H1240" s="155">
        <v>25000</v>
      </c>
      <c r="I1240" s="155">
        <v>35000</v>
      </c>
      <c r="J1240" s="154" t="s">
        <v>5955</v>
      </c>
      <c r="K1240" s="154" t="s">
        <v>5909</v>
      </c>
      <c r="L1240" s="152"/>
    </row>
    <row r="1241" spans="1:12" ht="42.75">
      <c r="A1241" s="187">
        <v>1240</v>
      </c>
      <c r="B1241" s="156">
        <v>45807</v>
      </c>
      <c r="C1241" s="157" t="s">
        <v>1890</v>
      </c>
      <c r="D1241" s="157" t="s">
        <v>8253</v>
      </c>
      <c r="E1241" s="157" t="s">
        <v>8254</v>
      </c>
      <c r="F1241" s="156">
        <v>45821</v>
      </c>
      <c r="G1241" s="156">
        <v>45824</v>
      </c>
      <c r="H1241" s="158">
        <v>300000</v>
      </c>
      <c r="I1241" s="158">
        <v>400000</v>
      </c>
      <c r="J1241" s="157" t="s">
        <v>5902</v>
      </c>
      <c r="K1241" s="157" t="s">
        <v>5909</v>
      </c>
      <c r="L1241" s="152"/>
    </row>
    <row r="1242" spans="1:12" ht="42.75">
      <c r="A1242" s="187">
        <v>1241</v>
      </c>
      <c r="B1242" s="153">
        <v>45810</v>
      </c>
      <c r="C1242" s="154" t="s">
        <v>4178</v>
      </c>
      <c r="D1242" s="154" t="s">
        <v>35</v>
      </c>
      <c r="E1242" s="154" t="s">
        <v>6412</v>
      </c>
      <c r="F1242" s="153">
        <v>45824</v>
      </c>
      <c r="G1242" s="153">
        <v>45839</v>
      </c>
      <c r="H1242" s="155">
        <v>100000</v>
      </c>
      <c r="I1242" s="155">
        <v>450000</v>
      </c>
      <c r="J1242" s="154" t="s">
        <v>5902</v>
      </c>
      <c r="K1242" s="154" t="s">
        <v>5909</v>
      </c>
      <c r="L1242" s="152"/>
    </row>
    <row r="1243" spans="1:12" ht="42.75">
      <c r="A1243" s="187">
        <v>1242</v>
      </c>
      <c r="B1243" s="156">
        <v>45810</v>
      </c>
      <c r="C1243" s="157" t="s">
        <v>4178</v>
      </c>
      <c r="D1243" s="157" t="s">
        <v>5119</v>
      </c>
      <c r="E1243" s="157" t="s">
        <v>931</v>
      </c>
      <c r="F1243" s="156">
        <v>45824</v>
      </c>
      <c r="G1243" s="156">
        <v>45839</v>
      </c>
      <c r="H1243" s="158">
        <v>75000</v>
      </c>
      <c r="I1243" s="158">
        <v>250000</v>
      </c>
      <c r="J1243" s="157" t="s">
        <v>5902</v>
      </c>
      <c r="K1243" s="157" t="s">
        <v>5909</v>
      </c>
      <c r="L1243" s="152"/>
    </row>
    <row r="1244" spans="1:12" ht="42.75">
      <c r="A1244" s="187">
        <v>1243</v>
      </c>
      <c r="B1244" s="153">
        <v>45810</v>
      </c>
      <c r="C1244" s="154" t="s">
        <v>4178</v>
      </c>
      <c r="D1244" s="154" t="s">
        <v>7443</v>
      </c>
      <c r="E1244" s="154" t="s">
        <v>7444</v>
      </c>
      <c r="F1244" s="153">
        <v>45824</v>
      </c>
      <c r="G1244" s="153">
        <v>45839</v>
      </c>
      <c r="H1244" s="155">
        <v>25000</v>
      </c>
      <c r="I1244" s="155">
        <v>75000</v>
      </c>
      <c r="J1244" s="154" t="s">
        <v>5902</v>
      </c>
      <c r="K1244" s="154" t="s">
        <v>5909</v>
      </c>
      <c r="L1244" s="152"/>
    </row>
    <row r="1245" spans="1:12" ht="42.75">
      <c r="A1245" s="187">
        <v>1244</v>
      </c>
      <c r="B1245" s="156">
        <v>45810</v>
      </c>
      <c r="C1245" s="157" t="s">
        <v>4178</v>
      </c>
      <c r="D1245" s="157" t="s">
        <v>55</v>
      </c>
      <c r="E1245" s="157" t="s">
        <v>4076</v>
      </c>
      <c r="F1245" s="156">
        <v>45824</v>
      </c>
      <c r="G1245" s="156">
        <v>45839</v>
      </c>
      <c r="H1245" s="158">
        <v>25000</v>
      </c>
      <c r="I1245" s="158">
        <v>130000</v>
      </c>
      <c r="J1245" s="157" t="s">
        <v>5902</v>
      </c>
      <c r="K1245" s="157" t="s">
        <v>5909</v>
      </c>
      <c r="L1245" s="152"/>
    </row>
    <row r="1246" spans="1:12" ht="42.75">
      <c r="A1246" s="187">
        <v>1245</v>
      </c>
      <c r="B1246" s="153">
        <v>45810</v>
      </c>
      <c r="C1246" s="154" t="s">
        <v>4178</v>
      </c>
      <c r="D1246" s="154" t="s">
        <v>366</v>
      </c>
      <c r="E1246" s="154" t="s">
        <v>692</v>
      </c>
      <c r="F1246" s="153">
        <v>45824</v>
      </c>
      <c r="G1246" s="153">
        <v>45839</v>
      </c>
      <c r="H1246" s="155">
        <v>25000</v>
      </c>
      <c r="I1246" s="155">
        <v>60000</v>
      </c>
      <c r="J1246" s="154" t="s">
        <v>5902</v>
      </c>
      <c r="K1246" s="154" t="s">
        <v>5909</v>
      </c>
      <c r="L1246" s="152"/>
    </row>
    <row r="1247" spans="1:12" ht="42.75">
      <c r="A1247" s="187">
        <v>1246</v>
      </c>
      <c r="B1247" s="156">
        <v>45810</v>
      </c>
      <c r="C1247" s="157" t="s">
        <v>4178</v>
      </c>
      <c r="D1247" s="157" t="s">
        <v>2681</v>
      </c>
      <c r="E1247" s="157" t="s">
        <v>6418</v>
      </c>
      <c r="F1247" s="156">
        <v>45824</v>
      </c>
      <c r="G1247" s="156">
        <v>45839</v>
      </c>
      <c r="H1247" s="158">
        <v>50000</v>
      </c>
      <c r="I1247" s="158">
        <v>150000</v>
      </c>
      <c r="J1247" s="157" t="s">
        <v>5902</v>
      </c>
      <c r="K1247" s="157" t="s">
        <v>5909</v>
      </c>
      <c r="L1247" s="152"/>
    </row>
    <row r="1248" spans="1:12" ht="42.75">
      <c r="A1248" s="187">
        <v>1247</v>
      </c>
      <c r="B1248" s="153">
        <v>45810</v>
      </c>
      <c r="C1248" s="154" t="s">
        <v>4178</v>
      </c>
      <c r="D1248" s="154" t="s">
        <v>1348</v>
      </c>
      <c r="E1248" s="154" t="s">
        <v>692</v>
      </c>
      <c r="F1248" s="153">
        <v>45824</v>
      </c>
      <c r="G1248" s="153">
        <v>45839</v>
      </c>
      <c r="H1248" s="155">
        <v>25000</v>
      </c>
      <c r="I1248" s="155">
        <v>50000</v>
      </c>
      <c r="J1248" s="154" t="s">
        <v>5910</v>
      </c>
      <c r="K1248" s="154" t="s">
        <v>5909</v>
      </c>
      <c r="L1248" s="152"/>
    </row>
    <row r="1249" spans="1:12" ht="42.75">
      <c r="A1249" s="187">
        <v>1248</v>
      </c>
      <c r="B1249" s="156">
        <v>45810</v>
      </c>
      <c r="C1249" s="157" t="s">
        <v>4178</v>
      </c>
      <c r="D1249" s="157" t="s">
        <v>5995</v>
      </c>
      <c r="E1249" s="157" t="s">
        <v>8255</v>
      </c>
      <c r="F1249" s="156">
        <v>45824</v>
      </c>
      <c r="G1249" s="156">
        <v>45825</v>
      </c>
      <c r="H1249" s="158">
        <v>100000</v>
      </c>
      <c r="I1249" s="158">
        <v>250000</v>
      </c>
      <c r="J1249" s="157" t="s">
        <v>4557</v>
      </c>
      <c r="K1249" s="157" t="s">
        <v>5909</v>
      </c>
      <c r="L1249" s="152"/>
    </row>
    <row r="1250" spans="1:12" ht="42.75">
      <c r="A1250" s="187">
        <v>1249</v>
      </c>
      <c r="B1250" s="153">
        <v>45810</v>
      </c>
      <c r="C1250" s="154" t="s">
        <v>1890</v>
      </c>
      <c r="D1250" s="154" t="s">
        <v>6236</v>
      </c>
      <c r="E1250" s="154" t="s">
        <v>8256</v>
      </c>
      <c r="F1250" s="153">
        <v>45824</v>
      </c>
      <c r="G1250" s="153">
        <v>45828</v>
      </c>
      <c r="H1250" s="155">
        <v>60000</v>
      </c>
      <c r="I1250" s="155">
        <v>60000</v>
      </c>
      <c r="J1250" s="154" t="s">
        <v>5910</v>
      </c>
      <c r="K1250" s="154" t="s">
        <v>5909</v>
      </c>
      <c r="L1250" s="152"/>
    </row>
    <row r="1251" spans="1:12" ht="42.75">
      <c r="A1251" s="187">
        <v>1250</v>
      </c>
      <c r="B1251" s="156">
        <v>45810</v>
      </c>
      <c r="C1251" s="157" t="s">
        <v>2703</v>
      </c>
      <c r="D1251" s="157" t="s">
        <v>814</v>
      </c>
      <c r="E1251" s="157" t="s">
        <v>8257</v>
      </c>
      <c r="F1251" s="156">
        <v>45824</v>
      </c>
      <c r="G1251" s="156">
        <v>45839</v>
      </c>
      <c r="H1251" s="158">
        <v>445000</v>
      </c>
      <c r="I1251" s="158">
        <v>445000</v>
      </c>
      <c r="J1251" s="157" t="s">
        <v>5902</v>
      </c>
      <c r="K1251" s="157" t="s">
        <v>5909</v>
      </c>
      <c r="L1251" s="152"/>
    </row>
    <row r="1252" spans="1:12" ht="63.75">
      <c r="A1252" s="187">
        <v>1251</v>
      </c>
      <c r="B1252" s="153">
        <v>45810</v>
      </c>
      <c r="C1252" s="154" t="s">
        <v>2703</v>
      </c>
      <c r="D1252" s="154" t="s">
        <v>2587</v>
      </c>
      <c r="E1252" s="154" t="s">
        <v>8258</v>
      </c>
      <c r="F1252" s="153">
        <v>45824</v>
      </c>
      <c r="G1252" s="153">
        <v>45855</v>
      </c>
      <c r="H1252" s="155">
        <v>28500</v>
      </c>
      <c r="I1252" s="155">
        <v>28500</v>
      </c>
      <c r="J1252" s="154" t="s">
        <v>5902</v>
      </c>
      <c r="K1252" s="154" t="s">
        <v>5909</v>
      </c>
      <c r="L1252" s="152"/>
    </row>
    <row r="1253" spans="1:12" ht="63.75">
      <c r="A1253" s="187">
        <v>1252</v>
      </c>
      <c r="B1253" s="156">
        <v>45810</v>
      </c>
      <c r="C1253" s="157" t="s">
        <v>4243</v>
      </c>
      <c r="D1253" s="157" t="s">
        <v>6505</v>
      </c>
      <c r="E1253" s="157" t="s">
        <v>6540</v>
      </c>
      <c r="F1253" s="156">
        <v>45824</v>
      </c>
      <c r="G1253" s="156">
        <v>45839</v>
      </c>
      <c r="H1253" s="158">
        <v>25000</v>
      </c>
      <c r="I1253" s="158">
        <v>1000000</v>
      </c>
      <c r="J1253" s="157" t="s">
        <v>5910</v>
      </c>
      <c r="K1253" s="157" t="s">
        <v>5909</v>
      </c>
      <c r="L1253" s="152"/>
    </row>
    <row r="1254" spans="1:12" ht="63.75">
      <c r="A1254" s="187">
        <v>1253</v>
      </c>
      <c r="B1254" s="153">
        <v>45810</v>
      </c>
      <c r="C1254" s="154" t="s">
        <v>4243</v>
      </c>
      <c r="D1254" s="154" t="s">
        <v>267</v>
      </c>
      <c r="E1254" s="154" t="s">
        <v>118</v>
      </c>
      <c r="F1254" s="153">
        <v>45824</v>
      </c>
      <c r="G1254" s="153">
        <v>45839</v>
      </c>
      <c r="H1254" s="155">
        <v>25000</v>
      </c>
      <c r="I1254" s="155">
        <v>100000</v>
      </c>
      <c r="J1254" s="154" t="s">
        <v>5910</v>
      </c>
      <c r="K1254" s="154" t="s">
        <v>5909</v>
      </c>
      <c r="L1254" s="152"/>
    </row>
    <row r="1255" spans="1:12" ht="63.75">
      <c r="A1255" s="187">
        <v>1254</v>
      </c>
      <c r="B1255" s="156">
        <v>45810</v>
      </c>
      <c r="C1255" s="157" t="s">
        <v>4243</v>
      </c>
      <c r="D1255" s="157" t="s">
        <v>8218</v>
      </c>
      <c r="E1255" s="157" t="s">
        <v>8259</v>
      </c>
      <c r="F1255" s="156">
        <v>45824</v>
      </c>
      <c r="G1255" s="156">
        <v>45838</v>
      </c>
      <c r="H1255" s="158">
        <v>25000</v>
      </c>
      <c r="I1255" s="158">
        <v>75000</v>
      </c>
      <c r="J1255" s="157" t="s">
        <v>5910</v>
      </c>
      <c r="K1255" s="157" t="s">
        <v>5909</v>
      </c>
      <c r="L1255" s="152"/>
    </row>
    <row r="1256" spans="1:12" ht="42.75">
      <c r="A1256" s="187">
        <v>1255</v>
      </c>
      <c r="B1256" s="153">
        <v>45811</v>
      </c>
      <c r="C1256" s="154" t="s">
        <v>2703</v>
      </c>
      <c r="D1256" s="154" t="s">
        <v>7015</v>
      </c>
      <c r="E1256" s="154" t="s">
        <v>6141</v>
      </c>
      <c r="F1256" s="153">
        <v>45825</v>
      </c>
      <c r="G1256" s="153">
        <v>45839</v>
      </c>
      <c r="H1256" s="155">
        <v>150000</v>
      </c>
      <c r="I1256" s="155">
        <v>150000</v>
      </c>
      <c r="J1256" s="154" t="s">
        <v>5910</v>
      </c>
      <c r="K1256" s="154" t="s">
        <v>5909</v>
      </c>
      <c r="L1256" s="152"/>
    </row>
    <row r="1257" spans="1:12" ht="42.75">
      <c r="A1257" s="187">
        <v>1256</v>
      </c>
      <c r="B1257" s="156">
        <v>45811</v>
      </c>
      <c r="C1257" s="157" t="s">
        <v>2703</v>
      </c>
      <c r="D1257" s="157" t="s">
        <v>6206</v>
      </c>
      <c r="E1257" s="157" t="s">
        <v>6141</v>
      </c>
      <c r="F1257" s="156">
        <v>45825</v>
      </c>
      <c r="G1257" s="156">
        <v>45839</v>
      </c>
      <c r="H1257" s="158">
        <v>150000</v>
      </c>
      <c r="I1257" s="158">
        <v>150000</v>
      </c>
      <c r="J1257" s="157" t="s">
        <v>5910</v>
      </c>
      <c r="K1257" s="157" t="s">
        <v>5909</v>
      </c>
      <c r="L1257" s="152"/>
    </row>
    <row r="1258" spans="1:12" ht="42.75">
      <c r="A1258" s="187">
        <v>1257</v>
      </c>
      <c r="B1258" s="153">
        <v>45811</v>
      </c>
      <c r="C1258" s="154" t="s">
        <v>2703</v>
      </c>
      <c r="D1258" s="154" t="s">
        <v>8245</v>
      </c>
      <c r="E1258" s="154" t="s">
        <v>6141</v>
      </c>
      <c r="F1258" s="153">
        <v>45825</v>
      </c>
      <c r="G1258" s="153">
        <v>45839</v>
      </c>
      <c r="H1258" s="155">
        <v>150000</v>
      </c>
      <c r="I1258" s="155">
        <v>150000</v>
      </c>
      <c r="J1258" s="154" t="s">
        <v>5910</v>
      </c>
      <c r="K1258" s="154" t="s">
        <v>5909</v>
      </c>
      <c r="L1258" s="152"/>
    </row>
    <row r="1259" spans="1:12" ht="42.75">
      <c r="A1259" s="187">
        <v>1258</v>
      </c>
      <c r="B1259" s="156">
        <v>45811</v>
      </c>
      <c r="C1259" s="157" t="s">
        <v>2703</v>
      </c>
      <c r="D1259" s="157" t="s">
        <v>182</v>
      </c>
      <c r="E1259" s="157" t="s">
        <v>6140</v>
      </c>
      <c r="F1259" s="156">
        <v>45825</v>
      </c>
      <c r="G1259" s="156">
        <v>45839</v>
      </c>
      <c r="H1259" s="158">
        <v>2000000</v>
      </c>
      <c r="I1259" s="158">
        <v>2000000</v>
      </c>
      <c r="J1259" s="157" t="s">
        <v>5910</v>
      </c>
      <c r="K1259" s="157" t="s">
        <v>5909</v>
      </c>
      <c r="L1259" s="152"/>
    </row>
    <row r="1260" spans="1:12" ht="63.75">
      <c r="A1260" s="187">
        <v>1259</v>
      </c>
      <c r="B1260" s="153">
        <v>45811</v>
      </c>
      <c r="C1260" s="154" t="s">
        <v>2703</v>
      </c>
      <c r="D1260" s="154" t="s">
        <v>2824</v>
      </c>
      <c r="E1260" s="154" t="s">
        <v>6141</v>
      </c>
      <c r="F1260" s="153">
        <v>45825</v>
      </c>
      <c r="G1260" s="153">
        <v>45839</v>
      </c>
      <c r="H1260" s="155">
        <v>100000</v>
      </c>
      <c r="I1260" s="155">
        <v>100000</v>
      </c>
      <c r="J1260" s="154" t="s">
        <v>5910</v>
      </c>
      <c r="K1260" s="154" t="s">
        <v>5909</v>
      </c>
      <c r="L1260" s="152"/>
    </row>
    <row r="1261" spans="1:12" ht="63.75">
      <c r="A1261" s="187">
        <v>1260</v>
      </c>
      <c r="B1261" s="156">
        <v>45811</v>
      </c>
      <c r="C1261" s="157" t="s">
        <v>2703</v>
      </c>
      <c r="D1261" s="157" t="s">
        <v>7572</v>
      </c>
      <c r="E1261" s="157" t="s">
        <v>2887</v>
      </c>
      <c r="F1261" s="156">
        <v>45825</v>
      </c>
      <c r="G1261" s="156">
        <v>45903</v>
      </c>
      <c r="H1261" s="158">
        <v>44075</v>
      </c>
      <c r="I1261" s="158">
        <v>44075</v>
      </c>
      <c r="J1261" s="157" t="s">
        <v>5910</v>
      </c>
      <c r="K1261" s="157" t="s">
        <v>5909</v>
      </c>
      <c r="L1261" s="152"/>
    </row>
    <row r="1262" spans="1:12" ht="42.75">
      <c r="A1262" s="187">
        <v>1261</v>
      </c>
      <c r="B1262" s="153">
        <v>45811</v>
      </c>
      <c r="C1262" s="154" t="s">
        <v>2703</v>
      </c>
      <c r="D1262" s="154" t="s">
        <v>1343</v>
      </c>
      <c r="E1262" s="154" t="s">
        <v>6137</v>
      </c>
      <c r="F1262" s="153">
        <v>45825</v>
      </c>
      <c r="G1262" s="153">
        <v>45931</v>
      </c>
      <c r="H1262" s="155">
        <v>151000</v>
      </c>
      <c r="I1262" s="155">
        <v>151000</v>
      </c>
      <c r="J1262" s="154" t="s">
        <v>5902</v>
      </c>
      <c r="K1262" s="154" t="s">
        <v>5909</v>
      </c>
      <c r="L1262" s="152"/>
    </row>
    <row r="1263" spans="1:12" ht="42.75">
      <c r="A1263" s="187">
        <v>1262</v>
      </c>
      <c r="B1263" s="156">
        <v>45811</v>
      </c>
      <c r="C1263" s="157" t="s">
        <v>500</v>
      </c>
      <c r="D1263" s="157" t="s">
        <v>956</v>
      </c>
      <c r="E1263" s="157" t="s">
        <v>6737</v>
      </c>
      <c r="F1263" s="156">
        <v>45825</v>
      </c>
      <c r="G1263" s="156">
        <v>45880</v>
      </c>
      <c r="H1263" s="158">
        <v>25000</v>
      </c>
      <c r="I1263" s="158">
        <v>65000</v>
      </c>
      <c r="J1263" s="157" t="s">
        <v>4557</v>
      </c>
      <c r="K1263" s="157" t="s">
        <v>5909</v>
      </c>
      <c r="L1263" s="152"/>
    </row>
    <row r="1264" spans="1:12" ht="84.75">
      <c r="A1264" s="187">
        <v>1263</v>
      </c>
      <c r="B1264" s="153">
        <v>45811</v>
      </c>
      <c r="C1264" s="154" t="s">
        <v>2703</v>
      </c>
      <c r="D1264" s="154" t="s">
        <v>7509</v>
      </c>
      <c r="E1264" s="154" t="s">
        <v>7510</v>
      </c>
      <c r="F1264" s="153">
        <v>45825</v>
      </c>
      <c r="G1264" s="153">
        <v>45873</v>
      </c>
      <c r="H1264" s="155">
        <v>37000</v>
      </c>
      <c r="I1264" s="155">
        <v>37000</v>
      </c>
      <c r="J1264" s="154" t="s">
        <v>5902</v>
      </c>
      <c r="K1264" s="154" t="s">
        <v>5909</v>
      </c>
      <c r="L1264" s="152"/>
    </row>
    <row r="1265" spans="1:12" ht="63.75">
      <c r="A1265" s="187">
        <v>1264</v>
      </c>
      <c r="B1265" s="156">
        <v>45811</v>
      </c>
      <c r="C1265" s="157" t="s">
        <v>2703</v>
      </c>
      <c r="D1265" s="157" t="s">
        <v>3013</v>
      </c>
      <c r="E1265" s="157" t="s">
        <v>4721</v>
      </c>
      <c r="F1265" s="156">
        <v>45825</v>
      </c>
      <c r="G1265" s="156">
        <v>45839</v>
      </c>
      <c r="H1265" s="158">
        <v>167632.5</v>
      </c>
      <c r="I1265" s="158">
        <v>167632.5</v>
      </c>
      <c r="J1265" s="157" t="s">
        <v>5910</v>
      </c>
      <c r="K1265" s="157" t="s">
        <v>5909</v>
      </c>
      <c r="L1265" s="152"/>
    </row>
    <row r="1266" spans="1:12" ht="63.75">
      <c r="A1266" s="187">
        <v>1265</v>
      </c>
      <c r="B1266" s="153">
        <v>45811</v>
      </c>
      <c r="C1266" s="154" t="s">
        <v>2703</v>
      </c>
      <c r="D1266" s="154" t="s">
        <v>3013</v>
      </c>
      <c r="E1266" s="154" t="s">
        <v>8260</v>
      </c>
      <c r="F1266" s="153">
        <v>45825</v>
      </c>
      <c r="G1266" s="153">
        <v>45839</v>
      </c>
      <c r="H1266" s="155">
        <v>162843</v>
      </c>
      <c r="I1266" s="155">
        <v>162843</v>
      </c>
      <c r="J1266" s="154" t="s">
        <v>5910</v>
      </c>
      <c r="K1266" s="154" t="s">
        <v>5909</v>
      </c>
      <c r="L1266" s="152"/>
    </row>
    <row r="1267" spans="1:12" ht="63.75">
      <c r="A1267" s="187">
        <v>1266</v>
      </c>
      <c r="B1267" s="156">
        <v>45811</v>
      </c>
      <c r="C1267" s="157" t="s">
        <v>3933</v>
      </c>
      <c r="D1267" s="157" t="s">
        <v>5296</v>
      </c>
      <c r="E1267" s="157" t="s">
        <v>8261</v>
      </c>
      <c r="F1267" s="156">
        <v>45825</v>
      </c>
      <c r="G1267" s="156">
        <v>45839</v>
      </c>
      <c r="H1267" s="158">
        <v>25000</v>
      </c>
      <c r="I1267" s="158">
        <v>500000</v>
      </c>
      <c r="J1267" s="157" t="s">
        <v>5910</v>
      </c>
      <c r="K1267" s="157" t="s">
        <v>5909</v>
      </c>
      <c r="L1267" s="152"/>
    </row>
    <row r="1268" spans="1:12" ht="63.75">
      <c r="A1268" s="187">
        <v>1267</v>
      </c>
      <c r="B1268" s="153">
        <v>45811</v>
      </c>
      <c r="C1268" s="154" t="s">
        <v>387</v>
      </c>
      <c r="D1268" s="154" t="s">
        <v>76</v>
      </c>
      <c r="E1268" s="154" t="s">
        <v>364</v>
      </c>
      <c r="F1268" s="153">
        <v>45825</v>
      </c>
      <c r="G1268" s="153">
        <v>45839</v>
      </c>
      <c r="H1268" s="155">
        <v>100000</v>
      </c>
      <c r="I1268" s="155">
        <v>130000</v>
      </c>
      <c r="J1268" s="154" t="s">
        <v>5910</v>
      </c>
      <c r="K1268" s="154" t="s">
        <v>5909</v>
      </c>
      <c r="L1268" s="152"/>
    </row>
    <row r="1269" spans="1:12" ht="63.75">
      <c r="A1269" s="187">
        <v>1268</v>
      </c>
      <c r="B1269" s="156">
        <v>45811</v>
      </c>
      <c r="C1269" s="157" t="s">
        <v>1535</v>
      </c>
      <c r="D1269" s="157" t="s">
        <v>3209</v>
      </c>
      <c r="E1269" s="157" t="s">
        <v>7215</v>
      </c>
      <c r="F1269" s="156">
        <v>45825</v>
      </c>
      <c r="G1269" s="156">
        <v>45824</v>
      </c>
      <c r="H1269" s="158">
        <v>38000</v>
      </c>
      <c r="I1269" s="158">
        <v>95000</v>
      </c>
      <c r="J1269" s="157" t="s">
        <v>5910</v>
      </c>
      <c r="K1269" s="157" t="s">
        <v>5909</v>
      </c>
      <c r="L1269" s="152"/>
    </row>
    <row r="1270" spans="1:12" ht="42.75">
      <c r="A1270" s="187">
        <v>1269</v>
      </c>
      <c r="B1270" s="153">
        <v>45811</v>
      </c>
      <c r="C1270" s="154" t="s">
        <v>1535</v>
      </c>
      <c r="D1270" s="154" t="s">
        <v>1258</v>
      </c>
      <c r="E1270" s="154" t="s">
        <v>463</v>
      </c>
      <c r="F1270" s="153">
        <v>45825</v>
      </c>
      <c r="G1270" s="153">
        <v>45839</v>
      </c>
      <c r="H1270" s="155">
        <v>35000</v>
      </c>
      <c r="I1270" s="155">
        <v>75000</v>
      </c>
      <c r="J1270" s="154" t="s">
        <v>5955</v>
      </c>
      <c r="K1270" s="154" t="s">
        <v>5909</v>
      </c>
      <c r="L1270" s="152"/>
    </row>
    <row r="1271" spans="1:12" ht="105.75">
      <c r="A1271" s="187">
        <v>1270</v>
      </c>
      <c r="B1271" s="156">
        <v>45811</v>
      </c>
      <c r="C1271" s="157" t="s">
        <v>1276</v>
      </c>
      <c r="D1271" s="157" t="s">
        <v>8262</v>
      </c>
      <c r="E1271" s="157" t="s">
        <v>8263</v>
      </c>
      <c r="F1271" s="156">
        <v>45825</v>
      </c>
      <c r="G1271" s="156">
        <v>45826</v>
      </c>
      <c r="H1271" s="158">
        <v>150000</v>
      </c>
      <c r="I1271" s="158">
        <v>200000</v>
      </c>
      <c r="J1271" s="157" t="s">
        <v>4557</v>
      </c>
      <c r="K1271" s="157" t="s">
        <v>5909</v>
      </c>
      <c r="L1271" s="152"/>
    </row>
    <row r="1272" spans="1:12" ht="84.75">
      <c r="A1272" s="187">
        <v>1271</v>
      </c>
      <c r="B1272" s="153">
        <v>45811</v>
      </c>
      <c r="C1272" s="154" t="s">
        <v>2601</v>
      </c>
      <c r="D1272" s="154" t="s">
        <v>6174</v>
      </c>
      <c r="E1272" s="154" t="s">
        <v>5114</v>
      </c>
      <c r="F1272" s="153">
        <v>45825</v>
      </c>
      <c r="G1272" s="153">
        <v>45925</v>
      </c>
      <c r="H1272" s="155">
        <v>30000</v>
      </c>
      <c r="I1272" s="155">
        <v>32400</v>
      </c>
      <c r="J1272" s="154" t="s">
        <v>5955</v>
      </c>
      <c r="K1272" s="154" t="s">
        <v>5909</v>
      </c>
      <c r="L1272" s="152"/>
    </row>
    <row r="1273" spans="1:12" ht="42.75">
      <c r="A1273" s="187">
        <v>1272</v>
      </c>
      <c r="B1273" s="156">
        <v>45811</v>
      </c>
      <c r="C1273" s="157" t="s">
        <v>2703</v>
      </c>
      <c r="D1273" s="157" t="s">
        <v>8264</v>
      </c>
      <c r="E1273" s="157" t="s">
        <v>2790</v>
      </c>
      <c r="F1273" s="156">
        <v>45825</v>
      </c>
      <c r="G1273" s="156">
        <v>45839</v>
      </c>
      <c r="H1273" s="158">
        <v>99000</v>
      </c>
      <c r="I1273" s="158">
        <v>99000</v>
      </c>
      <c r="J1273" s="157" t="s">
        <v>5902</v>
      </c>
      <c r="K1273" s="157" t="s">
        <v>5909</v>
      </c>
      <c r="L1273" s="152"/>
    </row>
    <row r="1274" spans="1:12" ht="42.75">
      <c r="A1274" s="187">
        <v>1273</v>
      </c>
      <c r="B1274" s="153">
        <v>45812</v>
      </c>
      <c r="C1274" s="154" t="s">
        <v>500</v>
      </c>
      <c r="D1274" s="154" t="s">
        <v>5271</v>
      </c>
      <c r="E1274" s="154" t="s">
        <v>537</v>
      </c>
      <c r="F1274" s="153">
        <v>45826</v>
      </c>
      <c r="G1274" s="153">
        <v>45474</v>
      </c>
      <c r="H1274" s="155">
        <v>25000</v>
      </c>
      <c r="I1274" s="155">
        <v>35000</v>
      </c>
      <c r="J1274" s="154" t="s">
        <v>4557</v>
      </c>
      <c r="K1274" s="154" t="s">
        <v>5909</v>
      </c>
      <c r="L1274" s="152"/>
    </row>
    <row r="1275" spans="1:12" ht="63.75">
      <c r="A1275" s="187">
        <v>1274</v>
      </c>
      <c r="B1275" s="156">
        <v>45812</v>
      </c>
      <c r="C1275" s="157" t="s">
        <v>2703</v>
      </c>
      <c r="D1275" s="157" t="s">
        <v>4505</v>
      </c>
      <c r="E1275" s="157" t="s">
        <v>6164</v>
      </c>
      <c r="F1275" s="156">
        <v>45826</v>
      </c>
      <c r="G1275" s="156">
        <v>45839</v>
      </c>
      <c r="H1275" s="158">
        <v>50000</v>
      </c>
      <c r="I1275" s="158">
        <v>50000</v>
      </c>
      <c r="J1275" s="157" t="s">
        <v>5910</v>
      </c>
      <c r="K1275" s="157" t="s">
        <v>5909</v>
      </c>
      <c r="L1275" s="152"/>
    </row>
    <row r="1276" spans="1:12" ht="127.5">
      <c r="A1276" s="187">
        <v>1275</v>
      </c>
      <c r="B1276" s="153">
        <v>45812</v>
      </c>
      <c r="C1276" s="154" t="s">
        <v>2703</v>
      </c>
      <c r="D1276" s="154" t="s">
        <v>4505</v>
      </c>
      <c r="E1276" s="154" t="s">
        <v>6163</v>
      </c>
      <c r="F1276" s="153">
        <v>45826</v>
      </c>
      <c r="G1276" s="153">
        <v>45839</v>
      </c>
      <c r="H1276" s="155">
        <v>50000</v>
      </c>
      <c r="I1276" s="155">
        <v>50000</v>
      </c>
      <c r="J1276" s="154" t="s">
        <v>5910</v>
      </c>
      <c r="K1276" s="154" t="s">
        <v>5909</v>
      </c>
      <c r="L1276" s="152"/>
    </row>
    <row r="1277" spans="1:12" ht="21.75">
      <c r="A1277" s="187">
        <v>1276</v>
      </c>
      <c r="B1277" s="156">
        <v>45812</v>
      </c>
      <c r="C1277" s="157" t="s">
        <v>2703</v>
      </c>
      <c r="D1277" s="157" t="s">
        <v>35</v>
      </c>
      <c r="E1277" s="157" t="s">
        <v>2789</v>
      </c>
      <c r="F1277" s="156">
        <v>45826</v>
      </c>
      <c r="G1277" s="156">
        <v>45839</v>
      </c>
      <c r="H1277" s="158">
        <v>2400000</v>
      </c>
      <c r="I1277" s="158">
        <v>2400000</v>
      </c>
      <c r="J1277" s="157" t="s">
        <v>5902</v>
      </c>
      <c r="K1277" s="157" t="s">
        <v>5909</v>
      </c>
      <c r="L1277" s="152"/>
    </row>
    <row r="1278" spans="1:12" ht="42.75">
      <c r="A1278" s="187">
        <v>1277</v>
      </c>
      <c r="B1278" s="153">
        <v>45812</v>
      </c>
      <c r="C1278" s="154" t="s">
        <v>2703</v>
      </c>
      <c r="D1278" s="154" t="s">
        <v>5119</v>
      </c>
      <c r="E1278" s="154" t="s">
        <v>3005</v>
      </c>
      <c r="F1278" s="153">
        <v>45826</v>
      </c>
      <c r="G1278" s="153">
        <v>45839</v>
      </c>
      <c r="H1278" s="155">
        <v>600000</v>
      </c>
      <c r="I1278" s="155">
        <v>600000</v>
      </c>
      <c r="J1278" s="154" t="s">
        <v>5902</v>
      </c>
      <c r="K1278" s="154" t="s">
        <v>5909</v>
      </c>
      <c r="L1278" s="152"/>
    </row>
    <row r="1279" spans="1:12" ht="42.75">
      <c r="A1279" s="187">
        <v>1278</v>
      </c>
      <c r="B1279" s="156">
        <v>45812</v>
      </c>
      <c r="C1279" s="157" t="s">
        <v>2703</v>
      </c>
      <c r="D1279" s="157" t="s">
        <v>4705</v>
      </c>
      <c r="E1279" s="157" t="s">
        <v>6158</v>
      </c>
      <c r="F1279" s="156">
        <v>45826</v>
      </c>
      <c r="G1279" s="156">
        <v>45839</v>
      </c>
      <c r="H1279" s="158">
        <v>200000</v>
      </c>
      <c r="I1279" s="158">
        <v>200000</v>
      </c>
      <c r="J1279" s="157" t="s">
        <v>5910</v>
      </c>
      <c r="K1279" s="157" t="s">
        <v>5909</v>
      </c>
      <c r="L1279" s="152"/>
    </row>
    <row r="1280" spans="1:12" ht="21.75">
      <c r="A1280" s="187">
        <v>1279</v>
      </c>
      <c r="B1280" s="153">
        <v>45812</v>
      </c>
      <c r="C1280" s="154" t="s">
        <v>2703</v>
      </c>
      <c r="D1280" s="154" t="s">
        <v>55</v>
      </c>
      <c r="E1280" s="154" t="s">
        <v>2790</v>
      </c>
      <c r="F1280" s="153">
        <v>45826</v>
      </c>
      <c r="G1280" s="153">
        <v>45839</v>
      </c>
      <c r="H1280" s="155">
        <v>145000</v>
      </c>
      <c r="I1280" s="155">
        <v>145000</v>
      </c>
      <c r="J1280" s="154" t="s">
        <v>5902</v>
      </c>
      <c r="K1280" s="154" t="s">
        <v>5909</v>
      </c>
      <c r="L1280" s="152"/>
    </row>
    <row r="1281" spans="1:12" ht="63.75">
      <c r="A1281" s="187">
        <v>1280</v>
      </c>
      <c r="B1281" s="156">
        <v>45812</v>
      </c>
      <c r="C1281" s="157" t="s">
        <v>2703</v>
      </c>
      <c r="D1281" s="157" t="s">
        <v>782</v>
      </c>
      <c r="E1281" s="157" t="s">
        <v>6140</v>
      </c>
      <c r="F1281" s="156">
        <v>45826</v>
      </c>
      <c r="G1281" s="156">
        <v>45839</v>
      </c>
      <c r="H1281" s="158">
        <v>2000000</v>
      </c>
      <c r="I1281" s="158">
        <v>2000000</v>
      </c>
      <c r="J1281" s="157" t="s">
        <v>5910</v>
      </c>
      <c r="K1281" s="157" t="s">
        <v>5909</v>
      </c>
      <c r="L1281" s="152"/>
    </row>
    <row r="1282" spans="1:12" ht="42.75">
      <c r="A1282" s="187">
        <v>1281</v>
      </c>
      <c r="B1282" s="153">
        <v>45812</v>
      </c>
      <c r="C1282" s="154" t="s">
        <v>2703</v>
      </c>
      <c r="D1282" s="154" t="s">
        <v>1248</v>
      </c>
      <c r="E1282" s="154" t="s">
        <v>6140</v>
      </c>
      <c r="F1282" s="153">
        <v>45826</v>
      </c>
      <c r="G1282" s="153">
        <v>45839</v>
      </c>
      <c r="H1282" s="155">
        <v>2000000</v>
      </c>
      <c r="I1282" s="155">
        <v>2000000</v>
      </c>
      <c r="J1282" s="154" t="s">
        <v>5910</v>
      </c>
      <c r="K1282" s="154" t="s">
        <v>5909</v>
      </c>
      <c r="L1282" s="152"/>
    </row>
    <row r="1283" spans="1:12" ht="42.75">
      <c r="A1283" s="187">
        <v>1282</v>
      </c>
      <c r="B1283" s="156">
        <v>45812</v>
      </c>
      <c r="C1283" s="157" t="s">
        <v>2703</v>
      </c>
      <c r="D1283" s="157" t="s">
        <v>6235</v>
      </c>
      <c r="E1283" s="157" t="s">
        <v>6140</v>
      </c>
      <c r="F1283" s="156">
        <v>45826</v>
      </c>
      <c r="G1283" s="156">
        <v>45839</v>
      </c>
      <c r="H1283" s="158">
        <v>2000000</v>
      </c>
      <c r="I1283" s="158">
        <v>2000000</v>
      </c>
      <c r="J1283" s="157" t="s">
        <v>5910</v>
      </c>
      <c r="K1283" s="157" t="s">
        <v>5909</v>
      </c>
      <c r="L1283" s="152"/>
    </row>
    <row r="1284" spans="1:12" ht="42.75">
      <c r="A1284" s="187">
        <v>1283</v>
      </c>
      <c r="B1284" s="153">
        <v>45812</v>
      </c>
      <c r="C1284" s="154" t="s">
        <v>2703</v>
      </c>
      <c r="D1284" s="154" t="s">
        <v>6450</v>
      </c>
      <c r="E1284" s="154" t="s">
        <v>6140</v>
      </c>
      <c r="F1284" s="153">
        <v>45826</v>
      </c>
      <c r="G1284" s="153">
        <v>45839</v>
      </c>
      <c r="H1284" s="155">
        <v>2000000</v>
      </c>
      <c r="I1284" s="155">
        <v>2000000</v>
      </c>
      <c r="J1284" s="154" t="s">
        <v>5910</v>
      </c>
      <c r="K1284" s="154" t="s">
        <v>5909</v>
      </c>
      <c r="L1284" s="152"/>
    </row>
    <row r="1285" spans="1:12" ht="63.75">
      <c r="A1285" s="187">
        <v>1284</v>
      </c>
      <c r="B1285" s="156">
        <v>45812</v>
      </c>
      <c r="C1285" s="157" t="s">
        <v>2703</v>
      </c>
      <c r="D1285" s="157" t="s">
        <v>6870</v>
      </c>
      <c r="E1285" s="157" t="s">
        <v>6871</v>
      </c>
      <c r="F1285" s="156">
        <v>45826</v>
      </c>
      <c r="G1285" s="156">
        <v>45839</v>
      </c>
      <c r="H1285" s="158">
        <v>1000000</v>
      </c>
      <c r="I1285" s="158">
        <v>1000000</v>
      </c>
      <c r="J1285" s="157" t="s">
        <v>5910</v>
      </c>
      <c r="K1285" s="157" t="s">
        <v>5909</v>
      </c>
      <c r="L1285" s="152"/>
    </row>
    <row r="1286" spans="1:12" ht="63.75">
      <c r="A1286" s="187">
        <v>1285</v>
      </c>
      <c r="B1286" s="153">
        <v>45812</v>
      </c>
      <c r="C1286" s="154" t="s">
        <v>2703</v>
      </c>
      <c r="D1286" s="154" t="s">
        <v>3999</v>
      </c>
      <c r="E1286" s="154" t="s">
        <v>6871</v>
      </c>
      <c r="F1286" s="153">
        <v>45826</v>
      </c>
      <c r="G1286" s="153">
        <v>45839</v>
      </c>
      <c r="H1286" s="155">
        <v>150000</v>
      </c>
      <c r="I1286" s="155">
        <v>150000</v>
      </c>
      <c r="J1286" s="154" t="s">
        <v>5910</v>
      </c>
      <c r="K1286" s="154" t="s">
        <v>5909</v>
      </c>
      <c r="L1286" s="152"/>
    </row>
    <row r="1287" spans="1:12" ht="42.75">
      <c r="A1287" s="187">
        <v>1286</v>
      </c>
      <c r="B1287" s="156">
        <v>45812</v>
      </c>
      <c r="C1287" s="157" t="s">
        <v>2703</v>
      </c>
      <c r="D1287" s="157" t="s">
        <v>5686</v>
      </c>
      <c r="E1287" s="157" t="s">
        <v>7284</v>
      </c>
      <c r="F1287" s="156">
        <v>45826</v>
      </c>
      <c r="G1287" s="156">
        <v>45839</v>
      </c>
      <c r="H1287" s="158">
        <v>100000</v>
      </c>
      <c r="I1287" s="158">
        <v>100000</v>
      </c>
      <c r="J1287" s="157" t="s">
        <v>5910</v>
      </c>
      <c r="K1287" s="157" t="s">
        <v>5909</v>
      </c>
      <c r="L1287" s="152"/>
    </row>
    <row r="1288" spans="1:12" ht="42.75">
      <c r="A1288" s="187">
        <v>1287</v>
      </c>
      <c r="B1288" s="153">
        <v>45812</v>
      </c>
      <c r="C1288" s="154" t="s">
        <v>2703</v>
      </c>
      <c r="D1288" s="154" t="s">
        <v>3006</v>
      </c>
      <c r="E1288" s="154" t="s">
        <v>2791</v>
      </c>
      <c r="F1288" s="153">
        <v>45826</v>
      </c>
      <c r="G1288" s="153">
        <v>45839</v>
      </c>
      <c r="H1288" s="155">
        <v>26000</v>
      </c>
      <c r="I1288" s="155">
        <v>26000</v>
      </c>
      <c r="J1288" s="154" t="s">
        <v>5902</v>
      </c>
      <c r="K1288" s="154" t="s">
        <v>5909</v>
      </c>
      <c r="L1288" s="152"/>
    </row>
    <row r="1289" spans="1:12" ht="63.75">
      <c r="A1289" s="187">
        <v>1288</v>
      </c>
      <c r="B1289" s="156">
        <v>45812</v>
      </c>
      <c r="C1289" s="157" t="s">
        <v>2703</v>
      </c>
      <c r="D1289" s="157" t="s">
        <v>62</v>
      </c>
      <c r="E1289" s="157" t="s">
        <v>78</v>
      </c>
      <c r="F1289" s="156">
        <v>45826</v>
      </c>
      <c r="G1289" s="156">
        <v>45839</v>
      </c>
      <c r="H1289" s="158">
        <v>3373899</v>
      </c>
      <c r="I1289" s="158">
        <v>3373899</v>
      </c>
      <c r="J1289" s="157" t="s">
        <v>5910</v>
      </c>
      <c r="K1289" s="157" t="s">
        <v>5909</v>
      </c>
      <c r="L1289" s="152"/>
    </row>
    <row r="1290" spans="1:12" ht="42.75">
      <c r="A1290" s="187">
        <v>1289</v>
      </c>
      <c r="B1290" s="153">
        <v>45812</v>
      </c>
      <c r="C1290" s="154" t="s">
        <v>4178</v>
      </c>
      <c r="D1290" s="154" t="s">
        <v>4221</v>
      </c>
      <c r="E1290" s="154" t="s">
        <v>5043</v>
      </c>
      <c r="F1290" s="153">
        <v>45826</v>
      </c>
      <c r="G1290" s="153">
        <v>45839</v>
      </c>
      <c r="H1290" s="155">
        <v>250000</v>
      </c>
      <c r="I1290" s="155">
        <v>310000</v>
      </c>
      <c r="J1290" s="154" t="s">
        <v>5910</v>
      </c>
      <c r="K1290" s="154" t="s">
        <v>5909</v>
      </c>
      <c r="L1290" s="152"/>
    </row>
    <row r="1291" spans="1:12" ht="42.75">
      <c r="A1291" s="187">
        <v>1290</v>
      </c>
      <c r="B1291" s="156">
        <v>45812</v>
      </c>
      <c r="C1291" s="157" t="s">
        <v>4178</v>
      </c>
      <c r="D1291" s="157" t="s">
        <v>6415</v>
      </c>
      <c r="E1291" s="157" t="s">
        <v>3845</v>
      </c>
      <c r="F1291" s="156">
        <v>45826</v>
      </c>
      <c r="G1291" s="156">
        <v>45839</v>
      </c>
      <c r="H1291" s="158">
        <v>245000</v>
      </c>
      <c r="I1291" s="158">
        <v>310000</v>
      </c>
      <c r="J1291" s="157" t="s">
        <v>5910</v>
      </c>
      <c r="K1291" s="157" t="s">
        <v>5909</v>
      </c>
      <c r="L1291" s="152"/>
    </row>
    <row r="1292" spans="1:12" ht="84.75">
      <c r="A1292" s="187">
        <v>1291</v>
      </c>
      <c r="B1292" s="153">
        <v>45812</v>
      </c>
      <c r="C1292" s="154" t="s">
        <v>4178</v>
      </c>
      <c r="D1292" s="154" t="s">
        <v>4219</v>
      </c>
      <c r="E1292" s="154" t="s">
        <v>8265</v>
      </c>
      <c r="F1292" s="153">
        <v>45826</v>
      </c>
      <c r="G1292" s="153">
        <v>45839</v>
      </c>
      <c r="H1292" s="155">
        <v>30000</v>
      </c>
      <c r="I1292" s="155">
        <v>50000</v>
      </c>
      <c r="J1292" s="154" t="s">
        <v>5910</v>
      </c>
      <c r="K1292" s="154" t="s">
        <v>5909</v>
      </c>
      <c r="L1292" s="152"/>
    </row>
    <row r="1293" spans="1:12" ht="42.75">
      <c r="A1293" s="187">
        <v>1292</v>
      </c>
      <c r="B1293" s="156">
        <v>45812</v>
      </c>
      <c r="C1293" s="157" t="s">
        <v>500</v>
      </c>
      <c r="D1293" s="157" t="s">
        <v>7681</v>
      </c>
      <c r="E1293" s="157" t="s">
        <v>7682</v>
      </c>
      <c r="F1293" s="156">
        <v>45826</v>
      </c>
      <c r="G1293" s="156">
        <v>45474</v>
      </c>
      <c r="H1293" s="158">
        <v>30000</v>
      </c>
      <c r="I1293" s="158">
        <v>40000</v>
      </c>
      <c r="J1293" s="157" t="s">
        <v>4557</v>
      </c>
      <c r="K1293" s="157" t="s">
        <v>5909</v>
      </c>
      <c r="L1293" s="152"/>
    </row>
    <row r="1294" spans="1:12" ht="42.75">
      <c r="A1294" s="187">
        <v>1293</v>
      </c>
      <c r="B1294" s="153">
        <v>45812</v>
      </c>
      <c r="C1294" s="154" t="s">
        <v>500</v>
      </c>
      <c r="D1294" s="154" t="s">
        <v>6379</v>
      </c>
      <c r="E1294" s="154" t="s">
        <v>1895</v>
      </c>
      <c r="F1294" s="153">
        <v>45826</v>
      </c>
      <c r="G1294" s="153">
        <v>45474</v>
      </c>
      <c r="H1294" s="155">
        <v>90000</v>
      </c>
      <c r="I1294" s="155">
        <v>150000</v>
      </c>
      <c r="J1294" s="154" t="s">
        <v>4557</v>
      </c>
      <c r="K1294" s="154" t="s">
        <v>5909</v>
      </c>
      <c r="L1294" s="152"/>
    </row>
    <row r="1295" spans="1:12" ht="84.75">
      <c r="A1295" s="187">
        <v>1294</v>
      </c>
      <c r="B1295" s="156">
        <v>45812</v>
      </c>
      <c r="C1295" s="157" t="s">
        <v>500</v>
      </c>
      <c r="D1295" s="157" t="s">
        <v>62</v>
      </c>
      <c r="E1295" s="157" t="s">
        <v>8266</v>
      </c>
      <c r="F1295" s="156">
        <v>45826</v>
      </c>
      <c r="G1295" s="156">
        <v>45474</v>
      </c>
      <c r="H1295" s="158">
        <v>80000</v>
      </c>
      <c r="I1295" s="158">
        <v>120000</v>
      </c>
      <c r="J1295" s="157" t="s">
        <v>5910</v>
      </c>
      <c r="K1295" s="157" t="s">
        <v>5909</v>
      </c>
      <c r="L1295" s="152"/>
    </row>
    <row r="1296" spans="1:12" ht="21.75">
      <c r="A1296" s="187">
        <v>1295</v>
      </c>
      <c r="B1296" s="153">
        <v>45812</v>
      </c>
      <c r="C1296" s="154" t="s">
        <v>500</v>
      </c>
      <c r="D1296" s="154" t="s">
        <v>7684</v>
      </c>
      <c r="E1296" s="154" t="s">
        <v>8267</v>
      </c>
      <c r="F1296" s="153">
        <v>45826</v>
      </c>
      <c r="G1296" s="153">
        <v>45474</v>
      </c>
      <c r="H1296" s="155">
        <v>25000</v>
      </c>
      <c r="I1296" s="155">
        <v>50000</v>
      </c>
      <c r="J1296" s="154" t="s">
        <v>4557</v>
      </c>
      <c r="K1296" s="154" t="s">
        <v>5909</v>
      </c>
      <c r="L1296" s="152"/>
    </row>
    <row r="1297" spans="1:12" ht="63.75">
      <c r="A1297" s="187">
        <v>1296</v>
      </c>
      <c r="B1297" s="156">
        <v>45812</v>
      </c>
      <c r="C1297" s="157" t="s">
        <v>500</v>
      </c>
      <c r="D1297" s="157" t="s">
        <v>248</v>
      </c>
      <c r="E1297" s="157" t="s">
        <v>6741</v>
      </c>
      <c r="F1297" s="156">
        <v>45826</v>
      </c>
      <c r="G1297" s="156">
        <v>45870</v>
      </c>
      <c r="H1297" s="158">
        <v>75000</v>
      </c>
      <c r="I1297" s="158">
        <v>125000</v>
      </c>
      <c r="J1297" s="157" t="s">
        <v>4557</v>
      </c>
      <c r="K1297" s="157" t="s">
        <v>5909</v>
      </c>
      <c r="L1297" s="152"/>
    </row>
    <row r="1298" spans="1:12" ht="42.75">
      <c r="A1298" s="187">
        <v>1297</v>
      </c>
      <c r="B1298" s="153">
        <v>45812</v>
      </c>
      <c r="C1298" s="154" t="s">
        <v>1198</v>
      </c>
      <c r="D1298" s="154" t="s">
        <v>7430</v>
      </c>
      <c r="E1298" s="154" t="s">
        <v>120</v>
      </c>
      <c r="F1298" s="153">
        <v>45826</v>
      </c>
      <c r="G1298" s="153">
        <v>45839</v>
      </c>
      <c r="H1298" s="155">
        <v>25000</v>
      </c>
      <c r="I1298" s="155">
        <v>30000</v>
      </c>
      <c r="J1298" s="154" t="s">
        <v>5910</v>
      </c>
      <c r="K1298" s="154" t="s">
        <v>5909</v>
      </c>
      <c r="L1298" s="152"/>
    </row>
    <row r="1299" spans="1:12" ht="42.75">
      <c r="A1299" s="187">
        <v>1298</v>
      </c>
      <c r="B1299" s="156">
        <v>45812</v>
      </c>
      <c r="C1299" s="157" t="s">
        <v>1198</v>
      </c>
      <c r="D1299" s="157" t="s">
        <v>6262</v>
      </c>
      <c r="E1299" s="157" t="s">
        <v>180</v>
      </c>
      <c r="F1299" s="156">
        <v>45826</v>
      </c>
      <c r="G1299" s="156">
        <v>45839</v>
      </c>
      <c r="H1299" s="158">
        <v>30000</v>
      </c>
      <c r="I1299" s="158">
        <v>40000</v>
      </c>
      <c r="J1299" s="157" t="s">
        <v>5910</v>
      </c>
      <c r="K1299" s="157" t="s">
        <v>5909</v>
      </c>
      <c r="L1299" s="152"/>
    </row>
    <row r="1300" spans="1:12" ht="42.75">
      <c r="A1300" s="187">
        <v>1299</v>
      </c>
      <c r="B1300" s="153">
        <v>45812</v>
      </c>
      <c r="C1300" s="154" t="s">
        <v>1198</v>
      </c>
      <c r="D1300" s="154" t="s">
        <v>1230</v>
      </c>
      <c r="E1300" s="154" t="s">
        <v>180</v>
      </c>
      <c r="F1300" s="153">
        <v>45826</v>
      </c>
      <c r="G1300" s="153">
        <v>45839</v>
      </c>
      <c r="H1300" s="155">
        <v>130000</v>
      </c>
      <c r="I1300" s="155">
        <v>150000</v>
      </c>
      <c r="J1300" s="154" t="s">
        <v>5910</v>
      </c>
      <c r="K1300" s="154" t="s">
        <v>5909</v>
      </c>
      <c r="L1300" s="152"/>
    </row>
    <row r="1301" spans="1:12" ht="42.75">
      <c r="A1301" s="187">
        <v>1300</v>
      </c>
      <c r="B1301" s="156">
        <v>45812</v>
      </c>
      <c r="C1301" s="157" t="s">
        <v>1198</v>
      </c>
      <c r="D1301" s="157" t="s">
        <v>65</v>
      </c>
      <c r="E1301" s="157" t="s">
        <v>5043</v>
      </c>
      <c r="F1301" s="156">
        <v>45826</v>
      </c>
      <c r="G1301" s="156">
        <v>45839</v>
      </c>
      <c r="H1301" s="158">
        <v>460000</v>
      </c>
      <c r="I1301" s="158">
        <v>490000</v>
      </c>
      <c r="J1301" s="157" t="s">
        <v>5910</v>
      </c>
      <c r="K1301" s="157" t="s">
        <v>5909</v>
      </c>
      <c r="L1301" s="152"/>
    </row>
    <row r="1302" spans="1:12" ht="42.75">
      <c r="A1302" s="187">
        <v>1301</v>
      </c>
      <c r="B1302" s="153">
        <v>45812</v>
      </c>
      <c r="C1302" s="154" t="s">
        <v>1198</v>
      </c>
      <c r="D1302" s="154" t="s">
        <v>5961</v>
      </c>
      <c r="E1302" s="154" t="s">
        <v>559</v>
      </c>
      <c r="F1302" s="153">
        <v>45826</v>
      </c>
      <c r="G1302" s="153">
        <v>45839</v>
      </c>
      <c r="H1302" s="155">
        <v>35000</v>
      </c>
      <c r="I1302" s="155">
        <v>45000</v>
      </c>
      <c r="J1302" s="154" t="s">
        <v>5910</v>
      </c>
      <c r="K1302" s="154" t="s">
        <v>5909</v>
      </c>
      <c r="L1302" s="152"/>
    </row>
    <row r="1303" spans="1:12" ht="42.75">
      <c r="A1303" s="187">
        <v>1302</v>
      </c>
      <c r="B1303" s="156">
        <v>45812</v>
      </c>
      <c r="C1303" s="157" t="s">
        <v>1198</v>
      </c>
      <c r="D1303" s="157" t="s">
        <v>1231</v>
      </c>
      <c r="E1303" s="157" t="s">
        <v>180</v>
      </c>
      <c r="F1303" s="156">
        <v>45826</v>
      </c>
      <c r="G1303" s="156">
        <v>45839</v>
      </c>
      <c r="H1303" s="158">
        <v>230000</v>
      </c>
      <c r="I1303" s="158">
        <v>270000</v>
      </c>
      <c r="J1303" s="157" t="s">
        <v>5910</v>
      </c>
      <c r="K1303" s="157" t="s">
        <v>5909</v>
      </c>
      <c r="L1303" s="152"/>
    </row>
    <row r="1304" spans="1:12" ht="127.5">
      <c r="A1304" s="187">
        <v>1303</v>
      </c>
      <c r="B1304" s="153">
        <v>45812</v>
      </c>
      <c r="C1304" s="154" t="s">
        <v>500</v>
      </c>
      <c r="D1304" s="154" t="s">
        <v>554</v>
      </c>
      <c r="E1304" s="154" t="s">
        <v>7680</v>
      </c>
      <c r="F1304" s="153">
        <v>45826</v>
      </c>
      <c r="G1304" s="153">
        <v>45474</v>
      </c>
      <c r="H1304" s="155">
        <v>50000</v>
      </c>
      <c r="I1304" s="155">
        <v>75000</v>
      </c>
      <c r="J1304" s="154" t="s">
        <v>5910</v>
      </c>
      <c r="K1304" s="154" t="s">
        <v>5909</v>
      </c>
      <c r="L1304" s="152"/>
    </row>
    <row r="1305" spans="1:12" ht="42.75">
      <c r="A1305" s="187">
        <v>1304</v>
      </c>
      <c r="B1305" s="156">
        <v>45812</v>
      </c>
      <c r="C1305" s="157" t="s">
        <v>500</v>
      </c>
      <c r="D1305" s="157" t="s">
        <v>569</v>
      </c>
      <c r="E1305" s="157" t="s">
        <v>431</v>
      </c>
      <c r="F1305" s="156">
        <v>45826</v>
      </c>
      <c r="G1305" s="156">
        <v>45474</v>
      </c>
      <c r="H1305" s="158">
        <v>45000</v>
      </c>
      <c r="I1305" s="158">
        <v>75000</v>
      </c>
      <c r="J1305" s="157" t="s">
        <v>5910</v>
      </c>
      <c r="K1305" s="157" t="s">
        <v>5909</v>
      </c>
      <c r="L1305" s="152"/>
    </row>
    <row r="1306" spans="1:12" ht="42.75">
      <c r="A1306" s="187">
        <v>1305</v>
      </c>
      <c r="B1306" s="153">
        <v>45812</v>
      </c>
      <c r="C1306" s="154" t="s">
        <v>500</v>
      </c>
      <c r="D1306" s="154" t="s">
        <v>517</v>
      </c>
      <c r="E1306" s="154" t="s">
        <v>7680</v>
      </c>
      <c r="F1306" s="153">
        <v>45826</v>
      </c>
      <c r="G1306" s="153">
        <v>45474</v>
      </c>
      <c r="H1306" s="155">
        <v>25000</v>
      </c>
      <c r="I1306" s="155">
        <v>35000</v>
      </c>
      <c r="J1306" s="154" t="s">
        <v>5910</v>
      </c>
      <c r="K1306" s="154" t="s">
        <v>5909</v>
      </c>
      <c r="L1306" s="152"/>
    </row>
    <row r="1307" spans="1:12" ht="63.75">
      <c r="A1307" s="187">
        <v>1306</v>
      </c>
      <c r="B1307" s="156">
        <v>45812</v>
      </c>
      <c r="C1307" s="157" t="s">
        <v>500</v>
      </c>
      <c r="D1307" s="157" t="s">
        <v>2189</v>
      </c>
      <c r="E1307" s="157" t="s">
        <v>8268</v>
      </c>
      <c r="F1307" s="156">
        <v>45826</v>
      </c>
      <c r="G1307" s="156">
        <v>45474</v>
      </c>
      <c r="H1307" s="158">
        <v>25000</v>
      </c>
      <c r="I1307" s="158">
        <v>35000</v>
      </c>
      <c r="J1307" s="157" t="s">
        <v>5900</v>
      </c>
      <c r="K1307" s="157" t="s">
        <v>5909</v>
      </c>
      <c r="L1307" s="152"/>
    </row>
    <row r="1308" spans="1:12" ht="63.75">
      <c r="A1308" s="187">
        <v>1307</v>
      </c>
      <c r="B1308" s="153">
        <v>45812</v>
      </c>
      <c r="C1308" s="154" t="s">
        <v>500</v>
      </c>
      <c r="D1308" s="154" t="s">
        <v>1823</v>
      </c>
      <c r="E1308" s="154" t="s">
        <v>2815</v>
      </c>
      <c r="F1308" s="153">
        <v>45826</v>
      </c>
      <c r="G1308" s="153">
        <v>45474</v>
      </c>
      <c r="H1308" s="155">
        <v>25000</v>
      </c>
      <c r="I1308" s="155">
        <v>50000</v>
      </c>
      <c r="J1308" s="154" t="s">
        <v>5900</v>
      </c>
      <c r="K1308" s="154" t="s">
        <v>5909</v>
      </c>
      <c r="L1308" s="152"/>
    </row>
    <row r="1309" spans="1:12" ht="42.75">
      <c r="A1309" s="187">
        <v>1308</v>
      </c>
      <c r="B1309" s="156">
        <v>45812</v>
      </c>
      <c r="C1309" s="157" t="s">
        <v>500</v>
      </c>
      <c r="D1309" s="157" t="s">
        <v>6745</v>
      </c>
      <c r="E1309" s="157" t="s">
        <v>433</v>
      </c>
      <c r="F1309" s="156">
        <v>45826</v>
      </c>
      <c r="G1309" s="156">
        <v>45474</v>
      </c>
      <c r="H1309" s="158">
        <v>100000</v>
      </c>
      <c r="I1309" s="158">
        <v>130000</v>
      </c>
      <c r="J1309" s="157" t="s">
        <v>4557</v>
      </c>
      <c r="K1309" s="157" t="s">
        <v>5909</v>
      </c>
      <c r="L1309" s="152"/>
    </row>
    <row r="1310" spans="1:12" ht="63.75">
      <c r="A1310" s="187">
        <v>1309</v>
      </c>
      <c r="B1310" s="153">
        <v>45812</v>
      </c>
      <c r="C1310" s="154" t="s">
        <v>500</v>
      </c>
      <c r="D1310" s="154" t="s">
        <v>1275</v>
      </c>
      <c r="E1310" s="154" t="s">
        <v>6454</v>
      </c>
      <c r="F1310" s="153">
        <v>45826</v>
      </c>
      <c r="G1310" s="153">
        <v>45474</v>
      </c>
      <c r="H1310" s="155">
        <v>150000</v>
      </c>
      <c r="I1310" s="155">
        <v>300000</v>
      </c>
      <c r="J1310" s="154" t="s">
        <v>4557</v>
      </c>
      <c r="K1310" s="154" t="s">
        <v>5909</v>
      </c>
      <c r="L1310" s="152"/>
    </row>
    <row r="1311" spans="1:12" ht="42.75">
      <c r="A1311" s="187">
        <v>1310</v>
      </c>
      <c r="B1311" s="156">
        <v>45812</v>
      </c>
      <c r="C1311" s="157" t="s">
        <v>500</v>
      </c>
      <c r="D1311" s="157" t="s">
        <v>229</v>
      </c>
      <c r="E1311" s="157" t="s">
        <v>6456</v>
      </c>
      <c r="F1311" s="156">
        <v>45826</v>
      </c>
      <c r="G1311" s="156">
        <v>45474</v>
      </c>
      <c r="H1311" s="158">
        <v>200000</v>
      </c>
      <c r="I1311" s="158">
        <v>350000</v>
      </c>
      <c r="J1311" s="157" t="s">
        <v>4557</v>
      </c>
      <c r="K1311" s="157" t="s">
        <v>5909</v>
      </c>
      <c r="L1311" s="152"/>
    </row>
    <row r="1312" spans="1:12" ht="63.75">
      <c r="A1312" s="187">
        <v>1311</v>
      </c>
      <c r="B1312" s="153">
        <v>45812</v>
      </c>
      <c r="C1312" s="154" t="s">
        <v>500</v>
      </c>
      <c r="D1312" s="154" t="s">
        <v>129</v>
      </c>
      <c r="E1312" s="154" t="s">
        <v>7683</v>
      </c>
      <c r="F1312" s="153">
        <v>45826</v>
      </c>
      <c r="G1312" s="153">
        <v>45474</v>
      </c>
      <c r="H1312" s="155">
        <v>25000</v>
      </c>
      <c r="I1312" s="155">
        <v>35000</v>
      </c>
      <c r="J1312" s="154" t="s">
        <v>5921</v>
      </c>
      <c r="K1312" s="154" t="s">
        <v>5909</v>
      </c>
      <c r="L1312" s="152"/>
    </row>
    <row r="1313" spans="1:12" ht="84.75">
      <c r="A1313" s="187">
        <v>1312</v>
      </c>
      <c r="B1313" s="156">
        <v>45812</v>
      </c>
      <c r="C1313" s="157" t="s">
        <v>1665</v>
      </c>
      <c r="D1313" s="157" t="s">
        <v>8269</v>
      </c>
      <c r="E1313" s="157" t="s">
        <v>8270</v>
      </c>
      <c r="F1313" s="156">
        <v>45826</v>
      </c>
      <c r="G1313" s="156">
        <v>45825</v>
      </c>
      <c r="H1313" s="158">
        <v>90200</v>
      </c>
      <c r="I1313" s="158">
        <v>95000</v>
      </c>
      <c r="J1313" s="157" t="s">
        <v>4557</v>
      </c>
      <c r="K1313" s="157" t="s">
        <v>5909</v>
      </c>
      <c r="L1313" s="152"/>
    </row>
    <row r="1314" spans="1:12" ht="63.75">
      <c r="A1314" s="187">
        <v>1313</v>
      </c>
      <c r="B1314" s="153">
        <v>45813</v>
      </c>
      <c r="C1314" s="154" t="s">
        <v>4178</v>
      </c>
      <c r="D1314" s="154" t="s">
        <v>2420</v>
      </c>
      <c r="E1314" s="154" t="s">
        <v>4218</v>
      </c>
      <c r="F1314" s="153">
        <v>45828</v>
      </c>
      <c r="G1314" s="153">
        <v>45839</v>
      </c>
      <c r="H1314" s="155">
        <v>25000</v>
      </c>
      <c r="I1314" s="155">
        <v>100000</v>
      </c>
      <c r="J1314" s="154" t="s">
        <v>5910</v>
      </c>
      <c r="K1314" s="154" t="s">
        <v>5909</v>
      </c>
      <c r="L1314" s="152"/>
    </row>
    <row r="1315" spans="1:12" ht="42.75">
      <c r="A1315" s="187">
        <v>1314</v>
      </c>
      <c r="B1315" s="156">
        <v>45813</v>
      </c>
      <c r="C1315" s="157" t="s">
        <v>4178</v>
      </c>
      <c r="D1315" s="157" t="s">
        <v>7646</v>
      </c>
      <c r="E1315" s="157" t="s">
        <v>5600</v>
      </c>
      <c r="F1315" s="156">
        <v>45828</v>
      </c>
      <c r="G1315" s="156">
        <v>45839</v>
      </c>
      <c r="H1315" s="158">
        <v>60000</v>
      </c>
      <c r="I1315" s="158">
        <v>70000</v>
      </c>
      <c r="J1315" s="157" t="s">
        <v>5910</v>
      </c>
      <c r="K1315" s="157" t="s">
        <v>5909</v>
      </c>
      <c r="L1315" s="152"/>
    </row>
    <row r="1316" spans="1:12" ht="63.75">
      <c r="A1316" s="187">
        <v>1315</v>
      </c>
      <c r="B1316" s="153">
        <v>45813</v>
      </c>
      <c r="C1316" s="154" t="s">
        <v>4178</v>
      </c>
      <c r="D1316" s="154" t="s">
        <v>6423</v>
      </c>
      <c r="E1316" s="154" t="s">
        <v>7418</v>
      </c>
      <c r="F1316" s="153">
        <v>45828</v>
      </c>
      <c r="G1316" s="153">
        <v>45839</v>
      </c>
      <c r="H1316" s="155">
        <v>65000</v>
      </c>
      <c r="I1316" s="155">
        <v>85000</v>
      </c>
      <c r="J1316" s="154" t="s">
        <v>5910</v>
      </c>
      <c r="K1316" s="154" t="s">
        <v>5909</v>
      </c>
      <c r="L1316" s="152"/>
    </row>
    <row r="1317" spans="1:12" ht="21.75">
      <c r="A1317" s="187">
        <v>1316</v>
      </c>
      <c r="B1317" s="156">
        <v>45813</v>
      </c>
      <c r="C1317" s="157" t="s">
        <v>500</v>
      </c>
      <c r="D1317" s="157" t="s">
        <v>534</v>
      </c>
      <c r="E1317" s="157" t="s">
        <v>6121</v>
      </c>
      <c r="F1317" s="156">
        <v>45828</v>
      </c>
      <c r="G1317" s="156">
        <v>45870</v>
      </c>
      <c r="H1317" s="158">
        <v>25000</v>
      </c>
      <c r="I1317" s="158">
        <v>200000</v>
      </c>
      <c r="J1317" s="157" t="s">
        <v>5910</v>
      </c>
      <c r="K1317" s="157" t="s">
        <v>5909</v>
      </c>
      <c r="L1317" s="152"/>
    </row>
    <row r="1318" spans="1:12" ht="21.75">
      <c r="A1318" s="187">
        <v>1317</v>
      </c>
      <c r="B1318" s="153">
        <v>45813</v>
      </c>
      <c r="C1318" s="154" t="s">
        <v>500</v>
      </c>
      <c r="D1318" s="154" t="s">
        <v>65</v>
      </c>
      <c r="E1318" s="154" t="s">
        <v>6465</v>
      </c>
      <c r="F1318" s="153">
        <v>45828</v>
      </c>
      <c r="G1318" s="153">
        <v>45839</v>
      </c>
      <c r="H1318" s="155">
        <v>300000</v>
      </c>
      <c r="I1318" s="155">
        <v>550000</v>
      </c>
      <c r="J1318" s="154" t="s">
        <v>5910</v>
      </c>
      <c r="K1318" s="154" t="s">
        <v>5909</v>
      </c>
      <c r="L1318" s="152"/>
    </row>
    <row r="1319" spans="1:12" ht="63.75">
      <c r="A1319" s="187">
        <v>1318</v>
      </c>
      <c r="B1319" s="156">
        <v>45813</v>
      </c>
      <c r="C1319" s="157" t="s">
        <v>583</v>
      </c>
      <c r="D1319" s="157" t="s">
        <v>8271</v>
      </c>
      <c r="E1319" s="157" t="s">
        <v>8272</v>
      </c>
      <c r="F1319" s="156">
        <v>45828</v>
      </c>
      <c r="G1319" s="156">
        <v>45839</v>
      </c>
      <c r="H1319" s="158">
        <v>25365</v>
      </c>
      <c r="I1319" s="158">
        <v>25365</v>
      </c>
      <c r="J1319" s="157" t="s">
        <v>5902</v>
      </c>
      <c r="K1319" s="157" t="s">
        <v>5909</v>
      </c>
      <c r="L1319" s="152"/>
    </row>
    <row r="1320" spans="1:12" ht="63.75">
      <c r="A1320" s="187">
        <v>1319</v>
      </c>
      <c r="B1320" s="153">
        <v>45813</v>
      </c>
      <c r="C1320" s="154" t="s">
        <v>3975</v>
      </c>
      <c r="D1320" s="154" t="s">
        <v>3602</v>
      </c>
      <c r="E1320" s="154" t="s">
        <v>255</v>
      </c>
      <c r="F1320" s="153">
        <v>45828</v>
      </c>
      <c r="G1320" s="153">
        <v>45836</v>
      </c>
      <c r="H1320" s="155">
        <v>25000</v>
      </c>
      <c r="I1320" s="155">
        <v>100000</v>
      </c>
      <c r="J1320" s="154" t="s">
        <v>5921</v>
      </c>
      <c r="K1320" s="154" t="s">
        <v>5909</v>
      </c>
      <c r="L1320" s="152"/>
    </row>
    <row r="1321" spans="1:12" ht="63.75">
      <c r="A1321" s="187">
        <v>1320</v>
      </c>
      <c r="B1321" s="156">
        <v>45813</v>
      </c>
      <c r="C1321" s="157" t="s">
        <v>3975</v>
      </c>
      <c r="D1321" s="157" t="s">
        <v>127</v>
      </c>
      <c r="E1321" s="157" t="s">
        <v>8273</v>
      </c>
      <c r="F1321" s="156">
        <v>45828</v>
      </c>
      <c r="G1321" s="156">
        <v>45836</v>
      </c>
      <c r="H1321" s="158">
        <v>76902</v>
      </c>
      <c r="I1321" s="158">
        <v>150000</v>
      </c>
      <c r="J1321" s="157" t="s">
        <v>5921</v>
      </c>
      <c r="K1321" s="157" t="s">
        <v>5909</v>
      </c>
      <c r="L1321" s="152"/>
    </row>
    <row r="1322" spans="1:12" ht="42.75">
      <c r="A1322" s="187">
        <v>1321</v>
      </c>
      <c r="B1322" s="153">
        <v>45813</v>
      </c>
      <c r="C1322" s="154" t="s">
        <v>2542</v>
      </c>
      <c r="D1322" s="154" t="s">
        <v>164</v>
      </c>
      <c r="E1322" s="154" t="s">
        <v>2592</v>
      </c>
      <c r="F1322" s="153">
        <v>45831</v>
      </c>
      <c r="G1322" s="153">
        <v>45839</v>
      </c>
      <c r="H1322" s="155">
        <v>25000</v>
      </c>
      <c r="I1322" s="155">
        <v>45000</v>
      </c>
      <c r="J1322" s="154" t="s">
        <v>5955</v>
      </c>
      <c r="K1322" s="154" t="s">
        <v>5909</v>
      </c>
      <c r="L1322" s="152"/>
    </row>
    <row r="1323" spans="1:12" ht="63.75">
      <c r="A1323" s="187">
        <v>1322</v>
      </c>
      <c r="B1323" s="156">
        <v>45813</v>
      </c>
      <c r="C1323" s="157" t="s">
        <v>4178</v>
      </c>
      <c r="D1323" s="157" t="s">
        <v>2824</v>
      </c>
      <c r="E1323" s="157" t="s">
        <v>6990</v>
      </c>
      <c r="F1323" s="156">
        <v>45828</v>
      </c>
      <c r="G1323" s="156">
        <v>45839</v>
      </c>
      <c r="H1323" s="158">
        <v>150000</v>
      </c>
      <c r="I1323" s="158">
        <v>175000</v>
      </c>
      <c r="J1323" s="157" t="s">
        <v>5910</v>
      </c>
      <c r="K1323" s="157" t="s">
        <v>5909</v>
      </c>
      <c r="L1323" s="152"/>
    </row>
    <row r="1324" spans="1:12" ht="42.75">
      <c r="A1324" s="187">
        <v>1323</v>
      </c>
      <c r="B1324" s="153">
        <v>45813</v>
      </c>
      <c r="C1324" s="154" t="s">
        <v>4178</v>
      </c>
      <c r="D1324" s="154" t="s">
        <v>76</v>
      </c>
      <c r="E1324" s="154" t="s">
        <v>1030</v>
      </c>
      <c r="F1324" s="153">
        <v>45828</v>
      </c>
      <c r="G1324" s="153">
        <v>45839</v>
      </c>
      <c r="H1324" s="155">
        <v>200000</v>
      </c>
      <c r="I1324" s="155">
        <v>240000</v>
      </c>
      <c r="J1324" s="154" t="s">
        <v>5910</v>
      </c>
      <c r="K1324" s="154" t="s">
        <v>5909</v>
      </c>
      <c r="L1324" s="152"/>
    </row>
    <row r="1325" spans="1:12" ht="42.75">
      <c r="A1325" s="187">
        <v>1324</v>
      </c>
      <c r="B1325" s="156">
        <v>45813</v>
      </c>
      <c r="C1325" s="157" t="s">
        <v>4178</v>
      </c>
      <c r="D1325" s="157" t="s">
        <v>7299</v>
      </c>
      <c r="E1325" s="157" t="s">
        <v>431</v>
      </c>
      <c r="F1325" s="156">
        <v>45828</v>
      </c>
      <c r="G1325" s="156">
        <v>45839</v>
      </c>
      <c r="H1325" s="158">
        <v>60000</v>
      </c>
      <c r="I1325" s="158">
        <v>80000</v>
      </c>
      <c r="J1325" s="157" t="s">
        <v>5955</v>
      </c>
      <c r="K1325" s="157" t="s">
        <v>5909</v>
      </c>
      <c r="L1325" s="152"/>
    </row>
    <row r="1326" spans="1:12" ht="63.75">
      <c r="A1326" s="187">
        <v>1325</v>
      </c>
      <c r="B1326" s="153">
        <v>45813</v>
      </c>
      <c r="C1326" s="154" t="s">
        <v>4178</v>
      </c>
      <c r="D1326" s="154" t="s">
        <v>283</v>
      </c>
      <c r="E1326" s="154" t="s">
        <v>4228</v>
      </c>
      <c r="F1326" s="153">
        <v>45828</v>
      </c>
      <c r="G1326" s="153">
        <v>45839</v>
      </c>
      <c r="H1326" s="155">
        <v>45000</v>
      </c>
      <c r="I1326" s="155">
        <v>85000</v>
      </c>
      <c r="J1326" s="154" t="s">
        <v>5910</v>
      </c>
      <c r="K1326" s="154" t="s">
        <v>5909</v>
      </c>
      <c r="L1326" s="152"/>
    </row>
    <row r="1327" spans="1:12" ht="42.75">
      <c r="A1327" s="187">
        <v>1326</v>
      </c>
      <c r="B1327" s="156">
        <v>45813</v>
      </c>
      <c r="C1327" s="157" t="s">
        <v>4178</v>
      </c>
      <c r="D1327" s="157" t="s">
        <v>8076</v>
      </c>
      <c r="E1327" s="157" t="s">
        <v>8274</v>
      </c>
      <c r="F1327" s="156">
        <v>45828</v>
      </c>
      <c r="G1327" s="156">
        <v>45839</v>
      </c>
      <c r="H1327" s="158">
        <v>25000</v>
      </c>
      <c r="I1327" s="158">
        <v>40000</v>
      </c>
      <c r="J1327" s="157" t="s">
        <v>5902</v>
      </c>
      <c r="K1327" s="157" t="s">
        <v>5909</v>
      </c>
      <c r="L1327" s="152"/>
    </row>
    <row r="1328" spans="1:12" ht="63.75">
      <c r="A1328" s="187">
        <v>1327</v>
      </c>
      <c r="B1328" s="153">
        <v>45814</v>
      </c>
      <c r="C1328" s="154" t="s">
        <v>79</v>
      </c>
      <c r="D1328" s="154" t="s">
        <v>1508</v>
      </c>
      <c r="E1328" s="154" t="s">
        <v>8275</v>
      </c>
      <c r="F1328" s="153">
        <v>45831</v>
      </c>
      <c r="G1328" s="153">
        <v>45839</v>
      </c>
      <c r="H1328" s="155">
        <v>90000</v>
      </c>
      <c r="I1328" s="155">
        <v>100000</v>
      </c>
      <c r="J1328" s="154" t="s">
        <v>4557</v>
      </c>
      <c r="K1328" s="154" t="s">
        <v>5909</v>
      </c>
      <c r="L1328" s="152"/>
    </row>
    <row r="1329" spans="1:12" ht="42.75">
      <c r="A1329" s="187">
        <v>1328</v>
      </c>
      <c r="B1329" s="156">
        <v>45814</v>
      </c>
      <c r="C1329" s="157" t="s">
        <v>500</v>
      </c>
      <c r="D1329" s="157" t="s">
        <v>5141</v>
      </c>
      <c r="E1329" s="157" t="s">
        <v>7292</v>
      </c>
      <c r="F1329" s="156">
        <v>45831</v>
      </c>
      <c r="G1329" s="156">
        <v>45870</v>
      </c>
      <c r="H1329" s="158">
        <v>150000</v>
      </c>
      <c r="I1329" s="158">
        <v>300000</v>
      </c>
      <c r="J1329" s="157" t="s">
        <v>5910</v>
      </c>
      <c r="K1329" s="157" t="s">
        <v>5909</v>
      </c>
      <c r="L1329" s="152"/>
    </row>
    <row r="1330" spans="1:12" ht="42.75">
      <c r="A1330" s="187">
        <v>1329</v>
      </c>
      <c r="B1330" s="153">
        <v>45814</v>
      </c>
      <c r="C1330" s="154" t="s">
        <v>4178</v>
      </c>
      <c r="D1330" s="154" t="s">
        <v>8276</v>
      </c>
      <c r="E1330" s="154" t="s">
        <v>8277</v>
      </c>
      <c r="F1330" s="153">
        <v>45831</v>
      </c>
      <c r="G1330" s="153">
        <v>45870</v>
      </c>
      <c r="H1330" s="155">
        <v>25000</v>
      </c>
      <c r="I1330" s="155">
        <v>35000</v>
      </c>
      <c r="J1330" s="154" t="s">
        <v>4557</v>
      </c>
      <c r="K1330" s="154" t="s">
        <v>5909</v>
      </c>
      <c r="L1330" s="152"/>
    </row>
    <row r="1331" spans="1:12" ht="42.75">
      <c r="A1331" s="187">
        <v>1330</v>
      </c>
      <c r="B1331" s="156">
        <v>45814</v>
      </c>
      <c r="C1331" s="157" t="s">
        <v>1890</v>
      </c>
      <c r="D1331" s="157" t="s">
        <v>965</v>
      </c>
      <c r="E1331" s="157" t="s">
        <v>8278</v>
      </c>
      <c r="F1331" s="156">
        <v>45831</v>
      </c>
      <c r="G1331" s="156">
        <v>45831</v>
      </c>
      <c r="H1331" s="158">
        <v>100000</v>
      </c>
      <c r="I1331" s="158">
        <v>100000</v>
      </c>
      <c r="J1331" s="157" t="s">
        <v>5910</v>
      </c>
      <c r="K1331" s="157" t="s">
        <v>5909</v>
      </c>
      <c r="L1331" s="152"/>
    </row>
    <row r="1332" spans="1:12" ht="63.75">
      <c r="A1332" s="187">
        <v>1331</v>
      </c>
      <c r="B1332" s="153">
        <v>45814</v>
      </c>
      <c r="C1332" s="154" t="s">
        <v>3975</v>
      </c>
      <c r="D1332" s="154" t="s">
        <v>2172</v>
      </c>
      <c r="E1332" s="154" t="s">
        <v>289</v>
      </c>
      <c r="F1332" s="153">
        <v>45831</v>
      </c>
      <c r="G1332" s="153">
        <v>45839</v>
      </c>
      <c r="H1332" s="155">
        <v>85650</v>
      </c>
      <c r="I1332" s="155">
        <v>150000</v>
      </c>
      <c r="J1332" s="154" t="s">
        <v>5902</v>
      </c>
      <c r="K1332" s="154" t="s">
        <v>4557</v>
      </c>
      <c r="L1332" s="152"/>
    </row>
    <row r="1333" spans="1:12" ht="63.75">
      <c r="A1333" s="187">
        <v>1332</v>
      </c>
      <c r="B1333" s="156">
        <v>45814</v>
      </c>
      <c r="C1333" s="157" t="s">
        <v>3975</v>
      </c>
      <c r="D1333" s="157" t="s">
        <v>1549</v>
      </c>
      <c r="E1333" s="157" t="s">
        <v>289</v>
      </c>
      <c r="F1333" s="156">
        <v>45831</v>
      </c>
      <c r="G1333" s="156">
        <v>45839</v>
      </c>
      <c r="H1333" s="158">
        <v>25000</v>
      </c>
      <c r="I1333" s="158">
        <v>36000</v>
      </c>
      <c r="J1333" s="157" t="s">
        <v>5902</v>
      </c>
      <c r="K1333" s="157" t="s">
        <v>4557</v>
      </c>
      <c r="L1333" s="152"/>
    </row>
    <row r="1334" spans="1:12" ht="63.75">
      <c r="A1334" s="187">
        <v>1333</v>
      </c>
      <c r="B1334" s="153">
        <v>45814</v>
      </c>
      <c r="C1334" s="154" t="s">
        <v>4243</v>
      </c>
      <c r="D1334" s="154" t="s">
        <v>2999</v>
      </c>
      <c r="E1334" s="154" t="s">
        <v>4263</v>
      </c>
      <c r="F1334" s="153">
        <v>45831</v>
      </c>
      <c r="G1334" s="153">
        <v>45870</v>
      </c>
      <c r="H1334" s="155">
        <v>25000</v>
      </c>
      <c r="I1334" s="155">
        <v>65000</v>
      </c>
      <c r="J1334" s="154" t="s">
        <v>5910</v>
      </c>
      <c r="K1334" s="154" t="s">
        <v>5909</v>
      </c>
      <c r="L1334" s="152"/>
    </row>
    <row r="1335" spans="1:12" ht="105.75">
      <c r="A1335" s="187">
        <v>1334</v>
      </c>
      <c r="B1335" s="156">
        <v>45814</v>
      </c>
      <c r="C1335" s="157" t="s">
        <v>1112</v>
      </c>
      <c r="D1335" s="157" t="s">
        <v>76</v>
      </c>
      <c r="E1335" s="157" t="s">
        <v>8279</v>
      </c>
      <c r="F1335" s="156">
        <v>45831</v>
      </c>
      <c r="G1335" s="156">
        <v>45839</v>
      </c>
      <c r="H1335" s="158">
        <v>51000</v>
      </c>
      <c r="I1335" s="158">
        <v>250000</v>
      </c>
      <c r="J1335" s="157" t="s">
        <v>4557</v>
      </c>
      <c r="K1335" s="157" t="s">
        <v>5909</v>
      </c>
      <c r="L1335" s="152"/>
    </row>
    <row r="1336" spans="1:12" ht="42.75">
      <c r="A1336" s="187">
        <v>1335</v>
      </c>
      <c r="B1336" s="153">
        <v>45814</v>
      </c>
      <c r="C1336" s="154" t="s">
        <v>3798</v>
      </c>
      <c r="D1336" s="154" t="s">
        <v>630</v>
      </c>
      <c r="E1336" s="154" t="s">
        <v>431</v>
      </c>
      <c r="F1336" s="153">
        <v>45831</v>
      </c>
      <c r="G1336" s="153">
        <v>45839</v>
      </c>
      <c r="H1336" s="155">
        <v>60200</v>
      </c>
      <c r="I1336" s="155">
        <v>60200</v>
      </c>
      <c r="J1336" s="154" t="s">
        <v>5955</v>
      </c>
      <c r="K1336" s="154" t="s">
        <v>5909</v>
      </c>
      <c r="L1336" s="152"/>
    </row>
    <row r="1337" spans="1:12" ht="42.75">
      <c r="A1337" s="187">
        <v>1336</v>
      </c>
      <c r="B1337" s="156">
        <v>45814</v>
      </c>
      <c r="C1337" s="157" t="s">
        <v>1198</v>
      </c>
      <c r="D1337" s="157" t="s">
        <v>1258</v>
      </c>
      <c r="E1337" s="157" t="s">
        <v>2254</v>
      </c>
      <c r="F1337" s="156">
        <v>45831</v>
      </c>
      <c r="G1337" s="156">
        <v>45839</v>
      </c>
      <c r="H1337" s="158">
        <v>42000</v>
      </c>
      <c r="I1337" s="158">
        <v>46000</v>
      </c>
      <c r="J1337" s="157" t="s">
        <v>5955</v>
      </c>
      <c r="K1337" s="157" t="s">
        <v>5909</v>
      </c>
      <c r="L1337" s="152"/>
    </row>
    <row r="1338" spans="1:12" ht="84.75">
      <c r="A1338" s="187">
        <v>1337</v>
      </c>
      <c r="B1338" s="153">
        <v>45814</v>
      </c>
      <c r="C1338" s="154" t="s">
        <v>688</v>
      </c>
      <c r="D1338" s="154" t="s">
        <v>7593</v>
      </c>
      <c r="E1338" s="154" t="s">
        <v>7716</v>
      </c>
      <c r="F1338" s="153">
        <v>45831</v>
      </c>
      <c r="G1338" s="153">
        <v>45839</v>
      </c>
      <c r="H1338" s="155">
        <v>100000</v>
      </c>
      <c r="I1338" s="155">
        <v>500000</v>
      </c>
      <c r="J1338" s="154" t="s">
        <v>5917</v>
      </c>
      <c r="K1338" s="154" t="s">
        <v>5909</v>
      </c>
      <c r="L1338" s="152"/>
    </row>
    <row r="1339" spans="1:12" ht="42.75">
      <c r="A1339" s="187">
        <v>1338</v>
      </c>
      <c r="B1339" s="156">
        <v>45815</v>
      </c>
      <c r="C1339" s="157" t="s">
        <v>1535</v>
      </c>
      <c r="D1339" s="157" t="s">
        <v>1617</v>
      </c>
      <c r="E1339" s="157" t="s">
        <v>439</v>
      </c>
      <c r="F1339" s="156">
        <v>45831</v>
      </c>
      <c r="G1339" s="156">
        <v>45839</v>
      </c>
      <c r="H1339" s="158">
        <v>5000</v>
      </c>
      <c r="I1339" s="158">
        <v>24999</v>
      </c>
      <c r="J1339" s="157" t="s">
        <v>5994</v>
      </c>
      <c r="K1339" s="157" t="s">
        <v>4557</v>
      </c>
      <c r="L1339" s="152"/>
    </row>
    <row r="1340" spans="1:12" ht="42.75">
      <c r="A1340" s="187">
        <v>1339</v>
      </c>
      <c r="B1340" s="153">
        <v>45815</v>
      </c>
      <c r="C1340" s="154" t="s">
        <v>1535</v>
      </c>
      <c r="D1340" s="154" t="s">
        <v>1592</v>
      </c>
      <c r="E1340" s="154" t="s">
        <v>120</v>
      </c>
      <c r="F1340" s="153">
        <v>45831</v>
      </c>
      <c r="G1340" s="153">
        <v>45839</v>
      </c>
      <c r="H1340" s="155">
        <v>80000</v>
      </c>
      <c r="I1340" s="155">
        <v>175000</v>
      </c>
      <c r="J1340" s="154" t="s">
        <v>5910</v>
      </c>
      <c r="K1340" s="154" t="s">
        <v>5909</v>
      </c>
      <c r="L1340" s="152"/>
    </row>
    <row r="1341" spans="1:12" ht="84.75">
      <c r="A1341" s="187">
        <v>1340</v>
      </c>
      <c r="B1341" s="156">
        <v>45815</v>
      </c>
      <c r="C1341" s="157" t="s">
        <v>2334</v>
      </c>
      <c r="D1341" s="157" t="s">
        <v>589</v>
      </c>
      <c r="E1341" s="157" t="s">
        <v>8280</v>
      </c>
      <c r="F1341" s="156">
        <v>45831</v>
      </c>
      <c r="G1341" s="156">
        <v>45839</v>
      </c>
      <c r="H1341" s="158">
        <v>35000</v>
      </c>
      <c r="I1341" s="158">
        <v>45000</v>
      </c>
      <c r="J1341" s="157" t="s">
        <v>5917</v>
      </c>
      <c r="K1341" s="157" t="s">
        <v>5909</v>
      </c>
      <c r="L1341" s="152"/>
    </row>
    <row r="1342" spans="1:12" ht="63.75">
      <c r="A1342" s="187">
        <v>1341</v>
      </c>
      <c r="B1342" s="153">
        <v>45815</v>
      </c>
      <c r="C1342" s="154" t="s">
        <v>1535</v>
      </c>
      <c r="D1342" s="154" t="s">
        <v>1277</v>
      </c>
      <c r="E1342" s="154" t="s">
        <v>1602</v>
      </c>
      <c r="F1342" s="153">
        <v>45831</v>
      </c>
      <c r="G1342" s="153">
        <v>45839</v>
      </c>
      <c r="H1342" s="155">
        <v>35000</v>
      </c>
      <c r="I1342" s="155">
        <v>55000</v>
      </c>
      <c r="J1342" s="154" t="s">
        <v>5910</v>
      </c>
      <c r="K1342" s="154" t="s">
        <v>5909</v>
      </c>
      <c r="L1342" s="152"/>
    </row>
    <row r="1343" spans="1:12" ht="63.75">
      <c r="A1343" s="187">
        <v>1342</v>
      </c>
      <c r="B1343" s="156">
        <v>45815</v>
      </c>
      <c r="C1343" s="157" t="s">
        <v>1535</v>
      </c>
      <c r="D1343" s="157" t="s">
        <v>76</v>
      </c>
      <c r="E1343" s="157" t="s">
        <v>364</v>
      </c>
      <c r="F1343" s="156">
        <v>45831</v>
      </c>
      <c r="G1343" s="156">
        <v>45839</v>
      </c>
      <c r="H1343" s="158">
        <v>150000</v>
      </c>
      <c r="I1343" s="158">
        <v>205000</v>
      </c>
      <c r="J1343" s="157" t="s">
        <v>5910</v>
      </c>
      <c r="K1343" s="157" t="s">
        <v>5909</v>
      </c>
      <c r="L1343" s="152"/>
    </row>
    <row r="1344" spans="1:12" ht="84.75">
      <c r="A1344" s="187">
        <v>1343</v>
      </c>
      <c r="B1344" s="153">
        <v>45815</v>
      </c>
      <c r="C1344" s="154" t="s">
        <v>1535</v>
      </c>
      <c r="D1344" s="154" t="s">
        <v>1625</v>
      </c>
      <c r="E1344" s="154" t="s">
        <v>6315</v>
      </c>
      <c r="F1344" s="153">
        <v>45831</v>
      </c>
      <c r="G1344" s="153">
        <v>45839</v>
      </c>
      <c r="H1344" s="155">
        <v>100000</v>
      </c>
      <c r="I1344" s="155">
        <v>175000</v>
      </c>
      <c r="J1344" s="154" t="s">
        <v>5910</v>
      </c>
      <c r="K1344" s="154" t="s">
        <v>5909</v>
      </c>
      <c r="L1344" s="152"/>
    </row>
    <row r="1345" spans="1:12" ht="42.75">
      <c r="A1345" s="187">
        <v>1344</v>
      </c>
      <c r="B1345" s="156">
        <v>45815</v>
      </c>
      <c r="C1345" s="157" t="s">
        <v>1535</v>
      </c>
      <c r="D1345" s="157" t="s">
        <v>6505</v>
      </c>
      <c r="E1345" s="157" t="s">
        <v>120</v>
      </c>
      <c r="F1345" s="156">
        <v>45831</v>
      </c>
      <c r="G1345" s="156">
        <v>45839</v>
      </c>
      <c r="H1345" s="158">
        <v>75000</v>
      </c>
      <c r="I1345" s="158">
        <v>175000</v>
      </c>
      <c r="J1345" s="157" t="s">
        <v>5910</v>
      </c>
      <c r="K1345" s="157" t="s">
        <v>5909</v>
      </c>
      <c r="L1345" s="152"/>
    </row>
    <row r="1346" spans="1:12" ht="63.75">
      <c r="A1346" s="187">
        <v>1345</v>
      </c>
      <c r="B1346" s="153">
        <v>45816</v>
      </c>
      <c r="C1346" s="154" t="s">
        <v>3933</v>
      </c>
      <c r="D1346" s="154" t="s">
        <v>366</v>
      </c>
      <c r="E1346" s="154" t="s">
        <v>8281</v>
      </c>
      <c r="F1346" s="153">
        <v>45831</v>
      </c>
      <c r="G1346" s="153">
        <v>45839</v>
      </c>
      <c r="H1346" s="155">
        <v>50000</v>
      </c>
      <c r="I1346" s="155">
        <v>150000</v>
      </c>
      <c r="J1346" s="154" t="s">
        <v>5910</v>
      </c>
      <c r="K1346" s="154" t="s">
        <v>5909</v>
      </c>
      <c r="L1346" s="152"/>
    </row>
    <row r="1347" spans="1:12" ht="63.75">
      <c r="A1347" s="187">
        <v>1346</v>
      </c>
      <c r="B1347" s="156">
        <v>45816</v>
      </c>
      <c r="C1347" s="157" t="s">
        <v>3933</v>
      </c>
      <c r="D1347" s="157" t="s">
        <v>1027</v>
      </c>
      <c r="E1347" s="157" t="s">
        <v>7316</v>
      </c>
      <c r="F1347" s="156">
        <v>45831</v>
      </c>
      <c r="G1347" s="156">
        <v>45839</v>
      </c>
      <c r="H1347" s="158">
        <v>50000</v>
      </c>
      <c r="I1347" s="158">
        <v>150000</v>
      </c>
      <c r="J1347" s="157" t="s">
        <v>5910</v>
      </c>
      <c r="K1347" s="157" t="s">
        <v>5909</v>
      </c>
      <c r="L1347" s="152"/>
    </row>
    <row r="1348" spans="1:12" ht="63.75">
      <c r="A1348" s="187">
        <v>1347</v>
      </c>
      <c r="B1348" s="153">
        <v>45816</v>
      </c>
      <c r="C1348" s="154" t="s">
        <v>1535</v>
      </c>
      <c r="D1348" s="154" t="s">
        <v>8282</v>
      </c>
      <c r="E1348" s="154" t="s">
        <v>1603</v>
      </c>
      <c r="F1348" s="153">
        <v>45831</v>
      </c>
      <c r="G1348" s="153">
        <v>45839</v>
      </c>
      <c r="H1348" s="155">
        <v>50000</v>
      </c>
      <c r="I1348" s="155">
        <v>175000</v>
      </c>
      <c r="J1348" s="154" t="s">
        <v>4557</v>
      </c>
      <c r="K1348" s="154" t="s">
        <v>5909</v>
      </c>
      <c r="L1348" s="152"/>
    </row>
    <row r="1349" spans="1:12" ht="42.75">
      <c r="A1349" s="187">
        <v>1348</v>
      </c>
      <c r="B1349" s="156">
        <v>45816</v>
      </c>
      <c r="C1349" s="157" t="s">
        <v>1535</v>
      </c>
      <c r="D1349" s="157" t="s">
        <v>76</v>
      </c>
      <c r="E1349" s="157" t="s">
        <v>6302</v>
      </c>
      <c r="F1349" s="156">
        <v>45831</v>
      </c>
      <c r="G1349" s="156">
        <v>45839</v>
      </c>
      <c r="H1349" s="158">
        <v>100000</v>
      </c>
      <c r="I1349" s="158">
        <v>125000</v>
      </c>
      <c r="J1349" s="157" t="s">
        <v>5910</v>
      </c>
      <c r="K1349" s="157" t="s">
        <v>5909</v>
      </c>
      <c r="L1349" s="152"/>
    </row>
    <row r="1350" spans="1:12" ht="63.75">
      <c r="A1350" s="187">
        <v>1349</v>
      </c>
      <c r="B1350" s="153">
        <v>45817</v>
      </c>
      <c r="C1350" s="154" t="s">
        <v>3344</v>
      </c>
      <c r="D1350" s="154" t="s">
        <v>6051</v>
      </c>
      <c r="E1350" s="154" t="s">
        <v>8283</v>
      </c>
      <c r="F1350" s="153">
        <v>45832</v>
      </c>
      <c r="G1350" s="153">
        <v>45839</v>
      </c>
      <c r="H1350" s="155">
        <v>43500</v>
      </c>
      <c r="I1350" s="155">
        <v>50000</v>
      </c>
      <c r="J1350" s="154" t="s">
        <v>5902</v>
      </c>
      <c r="K1350" s="154" t="s">
        <v>5909</v>
      </c>
      <c r="L1350" s="152"/>
    </row>
    <row r="1351" spans="1:12" ht="84.75">
      <c r="A1351" s="187">
        <v>1350</v>
      </c>
      <c r="B1351" s="156">
        <v>45817</v>
      </c>
      <c r="C1351" s="157" t="s">
        <v>2703</v>
      </c>
      <c r="D1351" s="157" t="s">
        <v>8284</v>
      </c>
      <c r="E1351" s="157" t="s">
        <v>8285</v>
      </c>
      <c r="F1351" s="156">
        <v>45832</v>
      </c>
      <c r="G1351" s="156">
        <v>45880</v>
      </c>
      <c r="H1351" s="158">
        <v>70000</v>
      </c>
      <c r="I1351" s="158">
        <v>70000</v>
      </c>
      <c r="J1351" s="157" t="s">
        <v>5902</v>
      </c>
      <c r="K1351" s="157" t="s">
        <v>5909</v>
      </c>
      <c r="L1351" s="152"/>
    </row>
    <row r="1352" spans="1:12" ht="42.75">
      <c r="A1352" s="187">
        <v>1351</v>
      </c>
      <c r="B1352" s="153">
        <v>45817</v>
      </c>
      <c r="C1352" s="154" t="s">
        <v>2703</v>
      </c>
      <c r="D1352" s="154" t="s">
        <v>7175</v>
      </c>
      <c r="E1352" s="154" t="s">
        <v>6199</v>
      </c>
      <c r="F1352" s="153">
        <v>45832</v>
      </c>
      <c r="G1352" s="153">
        <v>45839</v>
      </c>
      <c r="H1352" s="155">
        <v>25000</v>
      </c>
      <c r="I1352" s="155">
        <v>25000</v>
      </c>
      <c r="J1352" s="154" t="s">
        <v>5910</v>
      </c>
      <c r="K1352" s="154" t="s">
        <v>5909</v>
      </c>
      <c r="L1352" s="152"/>
    </row>
    <row r="1353" spans="1:12" ht="42.75">
      <c r="A1353" s="187">
        <v>1352</v>
      </c>
      <c r="B1353" s="156">
        <v>45817</v>
      </c>
      <c r="C1353" s="157" t="s">
        <v>2703</v>
      </c>
      <c r="D1353" s="157" t="s">
        <v>6518</v>
      </c>
      <c r="E1353" s="157" t="s">
        <v>6517</v>
      </c>
      <c r="F1353" s="156">
        <v>45832</v>
      </c>
      <c r="G1353" s="156">
        <v>45839</v>
      </c>
      <c r="H1353" s="158">
        <v>50000</v>
      </c>
      <c r="I1353" s="158">
        <v>50000</v>
      </c>
      <c r="J1353" s="157" t="s">
        <v>5910</v>
      </c>
      <c r="K1353" s="157" t="s">
        <v>5909</v>
      </c>
      <c r="L1353" s="152"/>
    </row>
    <row r="1354" spans="1:12" ht="42.75">
      <c r="A1354" s="187">
        <v>1353</v>
      </c>
      <c r="B1354" s="153">
        <v>45817</v>
      </c>
      <c r="C1354" s="154" t="s">
        <v>2703</v>
      </c>
      <c r="D1354" s="154" t="s">
        <v>1703</v>
      </c>
      <c r="E1354" s="154" t="s">
        <v>6517</v>
      </c>
      <c r="F1354" s="153">
        <v>45832</v>
      </c>
      <c r="G1354" s="153">
        <v>45839</v>
      </c>
      <c r="H1354" s="155">
        <v>50000</v>
      </c>
      <c r="I1354" s="155">
        <v>50000</v>
      </c>
      <c r="J1354" s="154" t="s">
        <v>5910</v>
      </c>
      <c r="K1354" s="154" t="s">
        <v>5909</v>
      </c>
      <c r="L1354" s="152"/>
    </row>
    <row r="1355" spans="1:12" ht="63.75">
      <c r="A1355" s="187">
        <v>1354</v>
      </c>
      <c r="B1355" s="156">
        <v>45817</v>
      </c>
      <c r="C1355" s="157" t="s">
        <v>2703</v>
      </c>
      <c r="D1355" s="157" t="s">
        <v>6198</v>
      </c>
      <c r="E1355" s="157" t="s">
        <v>6199</v>
      </c>
      <c r="F1355" s="156">
        <v>45832</v>
      </c>
      <c r="G1355" s="156">
        <v>45839</v>
      </c>
      <c r="H1355" s="158">
        <v>30000</v>
      </c>
      <c r="I1355" s="158">
        <v>30000</v>
      </c>
      <c r="J1355" s="157" t="s">
        <v>5910</v>
      </c>
      <c r="K1355" s="157" t="s">
        <v>5909</v>
      </c>
      <c r="L1355" s="152"/>
    </row>
    <row r="1356" spans="1:12" ht="84.75">
      <c r="A1356" s="187">
        <v>1355</v>
      </c>
      <c r="B1356" s="153">
        <v>45817</v>
      </c>
      <c r="C1356" s="154" t="s">
        <v>2703</v>
      </c>
      <c r="D1356" s="154" t="s">
        <v>5317</v>
      </c>
      <c r="E1356" s="154" t="s">
        <v>6166</v>
      </c>
      <c r="F1356" s="153">
        <v>45832</v>
      </c>
      <c r="G1356" s="153">
        <v>45839</v>
      </c>
      <c r="H1356" s="155">
        <v>25000</v>
      </c>
      <c r="I1356" s="155">
        <v>25000</v>
      </c>
      <c r="J1356" s="154" t="s">
        <v>5910</v>
      </c>
      <c r="K1356" s="154" t="s">
        <v>5909</v>
      </c>
      <c r="L1356" s="152"/>
    </row>
    <row r="1357" spans="1:12" ht="63.75">
      <c r="A1357" s="187">
        <v>1356</v>
      </c>
      <c r="B1357" s="156">
        <v>45817</v>
      </c>
      <c r="C1357" s="157" t="s">
        <v>3975</v>
      </c>
      <c r="D1357" s="157" t="s">
        <v>2999</v>
      </c>
      <c r="E1357" s="157" t="s">
        <v>3982</v>
      </c>
      <c r="F1357" s="156">
        <v>45832</v>
      </c>
      <c r="G1357" s="156">
        <v>45839</v>
      </c>
      <c r="H1357" s="158">
        <v>120000</v>
      </c>
      <c r="I1357" s="158">
        <v>200000</v>
      </c>
      <c r="J1357" s="157" t="s">
        <v>5910</v>
      </c>
      <c r="K1357" s="157" t="s">
        <v>5909</v>
      </c>
      <c r="L1357" s="152"/>
    </row>
    <row r="1358" spans="1:12" ht="42.75">
      <c r="A1358" s="187">
        <v>1357</v>
      </c>
      <c r="B1358" s="153">
        <v>45817</v>
      </c>
      <c r="C1358" s="154" t="s">
        <v>3344</v>
      </c>
      <c r="D1358" s="154" t="s">
        <v>3387</v>
      </c>
      <c r="E1358" s="154" t="s">
        <v>8286</v>
      </c>
      <c r="F1358" s="153">
        <v>45832</v>
      </c>
      <c r="G1358" s="153">
        <v>45832</v>
      </c>
      <c r="H1358" s="155">
        <v>200000</v>
      </c>
      <c r="I1358" s="155">
        <v>300000</v>
      </c>
      <c r="J1358" s="154" t="s">
        <v>5910</v>
      </c>
      <c r="K1358" s="154" t="s">
        <v>5909</v>
      </c>
      <c r="L1358" s="152"/>
    </row>
    <row r="1359" spans="1:12" ht="63.75">
      <c r="A1359" s="187">
        <v>1358</v>
      </c>
      <c r="B1359" s="156">
        <v>45817</v>
      </c>
      <c r="C1359" s="157" t="s">
        <v>3344</v>
      </c>
      <c r="D1359" s="157" t="s">
        <v>503</v>
      </c>
      <c r="E1359" s="157" t="s">
        <v>8287</v>
      </c>
      <c r="F1359" s="156">
        <v>45832</v>
      </c>
      <c r="G1359" s="156">
        <v>45839</v>
      </c>
      <c r="H1359" s="158">
        <v>75800</v>
      </c>
      <c r="I1359" s="158">
        <v>75800</v>
      </c>
      <c r="J1359" s="157" t="s">
        <v>5910</v>
      </c>
      <c r="K1359" s="157" t="s">
        <v>5909</v>
      </c>
      <c r="L1359" s="152"/>
    </row>
    <row r="1360" spans="1:12" ht="63.75">
      <c r="A1360" s="187">
        <v>1359</v>
      </c>
      <c r="B1360" s="153">
        <v>45818</v>
      </c>
      <c r="C1360" s="154" t="s">
        <v>4154</v>
      </c>
      <c r="D1360" s="154" t="s">
        <v>5045</v>
      </c>
      <c r="E1360" s="154" t="s">
        <v>8288</v>
      </c>
      <c r="F1360" s="153">
        <v>45833</v>
      </c>
      <c r="G1360" s="153">
        <v>45839</v>
      </c>
      <c r="H1360" s="155">
        <v>27000</v>
      </c>
      <c r="I1360" s="155">
        <v>35000</v>
      </c>
      <c r="J1360" s="154" t="s">
        <v>5902</v>
      </c>
      <c r="K1360" s="154" t="s">
        <v>5909</v>
      </c>
      <c r="L1360" s="152"/>
    </row>
    <row r="1361" spans="1:12" ht="42.75">
      <c r="A1361" s="187">
        <v>1360</v>
      </c>
      <c r="B1361" s="156">
        <v>45818</v>
      </c>
      <c r="C1361" s="157" t="s">
        <v>4154</v>
      </c>
      <c r="D1361" s="157" t="s">
        <v>256</v>
      </c>
      <c r="E1361" s="157" t="s">
        <v>8289</v>
      </c>
      <c r="F1361" s="156">
        <v>45833</v>
      </c>
      <c r="G1361" s="156">
        <v>45839</v>
      </c>
      <c r="H1361" s="158">
        <v>365000</v>
      </c>
      <c r="I1361" s="158">
        <v>395000</v>
      </c>
      <c r="J1361" s="157" t="s">
        <v>5910</v>
      </c>
      <c r="K1361" s="157" t="s">
        <v>5909</v>
      </c>
      <c r="L1361" s="152"/>
    </row>
    <row r="1362" spans="1:12" ht="42.75">
      <c r="A1362" s="187">
        <v>1361</v>
      </c>
      <c r="B1362" s="153">
        <v>45818</v>
      </c>
      <c r="C1362" s="154" t="s">
        <v>2447</v>
      </c>
      <c r="D1362" s="154" t="s">
        <v>2526</v>
      </c>
      <c r="E1362" s="154" t="s">
        <v>8290</v>
      </c>
      <c r="F1362" s="153">
        <v>45833</v>
      </c>
      <c r="G1362" s="153">
        <v>45834</v>
      </c>
      <c r="H1362" s="155">
        <v>750000</v>
      </c>
      <c r="I1362" s="155">
        <v>850000</v>
      </c>
      <c r="J1362" s="154" t="s">
        <v>4557</v>
      </c>
      <c r="K1362" s="154" t="s">
        <v>5909</v>
      </c>
      <c r="L1362" s="152"/>
    </row>
    <row r="1363" spans="1:12" ht="63.75">
      <c r="A1363" s="187">
        <v>1362</v>
      </c>
      <c r="B1363" s="156">
        <v>45818</v>
      </c>
      <c r="C1363" s="157" t="s">
        <v>79</v>
      </c>
      <c r="D1363" s="157" t="s">
        <v>7655</v>
      </c>
      <c r="E1363" s="157" t="s">
        <v>8291</v>
      </c>
      <c r="F1363" s="156">
        <v>45833</v>
      </c>
      <c r="G1363" s="156">
        <v>45769</v>
      </c>
      <c r="H1363" s="158">
        <v>27000</v>
      </c>
      <c r="I1363" s="158">
        <v>35000</v>
      </c>
      <c r="J1363" s="157" t="s">
        <v>5900</v>
      </c>
      <c r="K1363" s="157" t="s">
        <v>5909</v>
      </c>
      <c r="L1363" s="152"/>
    </row>
    <row r="1364" spans="1:12" ht="63.75">
      <c r="A1364" s="187">
        <v>1363</v>
      </c>
      <c r="B1364" s="153">
        <v>45818</v>
      </c>
      <c r="C1364" s="154" t="s">
        <v>79</v>
      </c>
      <c r="D1364" s="154" t="s">
        <v>7655</v>
      </c>
      <c r="E1364" s="154" t="s">
        <v>8291</v>
      </c>
      <c r="F1364" s="153">
        <v>45833</v>
      </c>
      <c r="G1364" s="153">
        <v>45901</v>
      </c>
      <c r="H1364" s="155">
        <v>30000</v>
      </c>
      <c r="I1364" s="155">
        <v>45000</v>
      </c>
      <c r="J1364" s="154" t="s">
        <v>4557</v>
      </c>
      <c r="K1364" s="154" t="s">
        <v>5909</v>
      </c>
      <c r="L1364" s="152"/>
    </row>
    <row r="1365" spans="1:12" ht="42.75">
      <c r="A1365" s="187">
        <v>1364</v>
      </c>
      <c r="B1365" s="156">
        <v>45818</v>
      </c>
      <c r="C1365" s="157" t="s">
        <v>1890</v>
      </c>
      <c r="D1365" s="157" t="s">
        <v>2003</v>
      </c>
      <c r="E1365" s="157" t="s">
        <v>4916</v>
      </c>
      <c r="F1365" s="156">
        <v>45833</v>
      </c>
      <c r="G1365" s="156">
        <v>45839</v>
      </c>
      <c r="H1365" s="158">
        <v>33981</v>
      </c>
      <c r="I1365" s="158">
        <v>33981</v>
      </c>
      <c r="J1365" s="157" t="s">
        <v>5921</v>
      </c>
      <c r="K1365" s="157" t="s">
        <v>5909</v>
      </c>
      <c r="L1365" s="152"/>
    </row>
    <row r="1366" spans="1:12" ht="63.75">
      <c r="A1366" s="187">
        <v>1365</v>
      </c>
      <c r="B1366" s="153">
        <v>45818</v>
      </c>
      <c r="C1366" s="154" t="s">
        <v>1890</v>
      </c>
      <c r="D1366" s="154" t="s">
        <v>188</v>
      </c>
      <c r="E1366" s="154" t="s">
        <v>8292</v>
      </c>
      <c r="F1366" s="153">
        <v>45833</v>
      </c>
      <c r="G1366" s="153">
        <v>45839</v>
      </c>
      <c r="H1366" s="155">
        <v>908238</v>
      </c>
      <c r="I1366" s="155">
        <v>908238</v>
      </c>
      <c r="J1366" s="154" t="s">
        <v>5921</v>
      </c>
      <c r="K1366" s="154" t="s">
        <v>5909</v>
      </c>
      <c r="L1366" s="152"/>
    </row>
    <row r="1367" spans="1:12" ht="63.75">
      <c r="A1367" s="187">
        <v>1366</v>
      </c>
      <c r="B1367" s="156">
        <v>45818</v>
      </c>
      <c r="C1367" s="157" t="s">
        <v>1890</v>
      </c>
      <c r="D1367" s="157" t="s">
        <v>5383</v>
      </c>
      <c r="E1367" s="157" t="s">
        <v>8293</v>
      </c>
      <c r="F1367" s="156">
        <v>45833</v>
      </c>
      <c r="G1367" s="156">
        <v>45839</v>
      </c>
      <c r="H1367" s="158">
        <v>36296</v>
      </c>
      <c r="I1367" s="158">
        <v>36296</v>
      </c>
      <c r="J1367" s="157" t="s">
        <v>5921</v>
      </c>
      <c r="K1367" s="157" t="s">
        <v>5909</v>
      </c>
      <c r="L1367" s="152"/>
    </row>
    <row r="1368" spans="1:12" ht="21.75">
      <c r="A1368" s="187">
        <v>1367</v>
      </c>
      <c r="B1368" s="153">
        <v>45818</v>
      </c>
      <c r="C1368" s="154" t="s">
        <v>1890</v>
      </c>
      <c r="D1368" s="154" t="s">
        <v>35</v>
      </c>
      <c r="E1368" s="154" t="s">
        <v>8294</v>
      </c>
      <c r="F1368" s="153">
        <v>45833</v>
      </c>
      <c r="G1368" s="153">
        <v>45839</v>
      </c>
      <c r="H1368" s="155">
        <v>2360552.7000000002</v>
      </c>
      <c r="I1368" s="155">
        <v>2400000</v>
      </c>
      <c r="J1368" s="154" t="s">
        <v>5902</v>
      </c>
      <c r="K1368" s="154" t="s">
        <v>5909</v>
      </c>
      <c r="L1368" s="152"/>
    </row>
    <row r="1369" spans="1:12" ht="42.75">
      <c r="A1369" s="187">
        <v>1368</v>
      </c>
      <c r="B1369" s="156">
        <v>45818</v>
      </c>
      <c r="C1369" s="157" t="s">
        <v>1890</v>
      </c>
      <c r="D1369" s="157" t="s">
        <v>5119</v>
      </c>
      <c r="E1369" s="157" t="s">
        <v>8294</v>
      </c>
      <c r="F1369" s="156">
        <v>45833</v>
      </c>
      <c r="G1369" s="156">
        <v>45839</v>
      </c>
      <c r="H1369" s="158">
        <v>626876</v>
      </c>
      <c r="I1369" s="158">
        <v>626876</v>
      </c>
      <c r="J1369" s="157" t="s">
        <v>5902</v>
      </c>
      <c r="K1369" s="157" t="s">
        <v>5909</v>
      </c>
      <c r="L1369" s="152"/>
    </row>
    <row r="1370" spans="1:12" ht="42.75">
      <c r="A1370" s="187">
        <v>1369</v>
      </c>
      <c r="B1370" s="153">
        <v>45818</v>
      </c>
      <c r="C1370" s="154" t="s">
        <v>1890</v>
      </c>
      <c r="D1370" s="154" t="s">
        <v>55</v>
      </c>
      <c r="E1370" s="154" t="s">
        <v>8295</v>
      </c>
      <c r="F1370" s="153">
        <v>45833</v>
      </c>
      <c r="G1370" s="153">
        <v>45839</v>
      </c>
      <c r="H1370" s="155">
        <v>186209</v>
      </c>
      <c r="I1370" s="155">
        <v>186209</v>
      </c>
      <c r="J1370" s="154" t="s">
        <v>5902</v>
      </c>
      <c r="K1370" s="154" t="s">
        <v>5909</v>
      </c>
      <c r="L1370" s="152"/>
    </row>
    <row r="1371" spans="1:12" ht="42.75">
      <c r="A1371" s="187">
        <v>1370</v>
      </c>
      <c r="B1371" s="156">
        <v>45818</v>
      </c>
      <c r="C1371" s="157" t="s">
        <v>1890</v>
      </c>
      <c r="D1371" s="157" t="s">
        <v>1224</v>
      </c>
      <c r="E1371" s="157" t="s">
        <v>8296</v>
      </c>
      <c r="F1371" s="156">
        <v>45833</v>
      </c>
      <c r="G1371" s="156">
        <v>45839</v>
      </c>
      <c r="H1371" s="158">
        <v>1250000</v>
      </c>
      <c r="I1371" s="158">
        <v>1250000</v>
      </c>
      <c r="J1371" s="157" t="s">
        <v>5935</v>
      </c>
      <c r="K1371" s="157" t="s">
        <v>5909</v>
      </c>
      <c r="L1371" s="152"/>
    </row>
    <row r="1372" spans="1:12" ht="63.75">
      <c r="A1372" s="187">
        <v>1371</v>
      </c>
      <c r="B1372" s="153">
        <v>45818</v>
      </c>
      <c r="C1372" s="154" t="s">
        <v>1890</v>
      </c>
      <c r="D1372" s="154" t="s">
        <v>8297</v>
      </c>
      <c r="E1372" s="154" t="s">
        <v>8298</v>
      </c>
      <c r="F1372" s="153">
        <v>45833</v>
      </c>
      <c r="G1372" s="153">
        <v>45839</v>
      </c>
      <c r="H1372" s="155">
        <v>38625</v>
      </c>
      <c r="I1372" s="155">
        <v>45000</v>
      </c>
      <c r="J1372" s="154" t="s">
        <v>5906</v>
      </c>
      <c r="K1372" s="154" t="s">
        <v>5909</v>
      </c>
      <c r="L1372" s="152"/>
    </row>
    <row r="1373" spans="1:12" ht="84.75">
      <c r="A1373" s="187">
        <v>1372</v>
      </c>
      <c r="B1373" s="156">
        <v>45818</v>
      </c>
      <c r="C1373" s="157" t="s">
        <v>1890</v>
      </c>
      <c r="D1373" s="157" t="s">
        <v>2301</v>
      </c>
      <c r="E1373" s="157" t="s">
        <v>8299</v>
      </c>
      <c r="F1373" s="156">
        <v>45833</v>
      </c>
      <c r="G1373" s="156">
        <v>45834</v>
      </c>
      <c r="H1373" s="158">
        <v>85000</v>
      </c>
      <c r="I1373" s="158">
        <v>85000</v>
      </c>
      <c r="J1373" s="157" t="s">
        <v>5910</v>
      </c>
      <c r="K1373" s="157" t="s">
        <v>5909</v>
      </c>
      <c r="L1373" s="152"/>
    </row>
    <row r="1374" spans="1:12" ht="42.75">
      <c r="A1374" s="187">
        <v>1373</v>
      </c>
      <c r="B1374" s="153">
        <v>45818</v>
      </c>
      <c r="C1374" s="154" t="s">
        <v>1890</v>
      </c>
      <c r="D1374" s="154" t="s">
        <v>4929</v>
      </c>
      <c r="E1374" s="154" t="s">
        <v>8300</v>
      </c>
      <c r="F1374" s="153">
        <v>45833</v>
      </c>
      <c r="G1374" s="153">
        <v>45834</v>
      </c>
      <c r="H1374" s="155">
        <v>120000</v>
      </c>
      <c r="I1374" s="155">
        <v>120000</v>
      </c>
      <c r="J1374" s="154" t="s">
        <v>4557</v>
      </c>
      <c r="K1374" s="154" t="s">
        <v>5909</v>
      </c>
      <c r="L1374" s="152"/>
    </row>
    <row r="1375" spans="1:12" ht="63.75">
      <c r="A1375" s="187">
        <v>1374</v>
      </c>
      <c r="B1375" s="156">
        <v>45818</v>
      </c>
      <c r="C1375" s="157" t="s">
        <v>1890</v>
      </c>
      <c r="D1375" s="157" t="s">
        <v>8301</v>
      </c>
      <c r="E1375" s="157" t="s">
        <v>8302</v>
      </c>
      <c r="F1375" s="156">
        <v>45833</v>
      </c>
      <c r="G1375" s="156">
        <v>45838</v>
      </c>
      <c r="H1375" s="158">
        <v>310185</v>
      </c>
      <c r="I1375" s="158">
        <v>310185</v>
      </c>
      <c r="J1375" s="157" t="s">
        <v>5935</v>
      </c>
      <c r="K1375" s="157" t="s">
        <v>5909</v>
      </c>
      <c r="L1375" s="152"/>
    </row>
    <row r="1376" spans="1:12" ht="42.75">
      <c r="A1376" s="187">
        <v>1375</v>
      </c>
      <c r="B1376" s="153">
        <v>45818</v>
      </c>
      <c r="C1376" s="154" t="s">
        <v>1890</v>
      </c>
      <c r="D1376" s="154" t="s">
        <v>4687</v>
      </c>
      <c r="E1376" s="154" t="s">
        <v>8303</v>
      </c>
      <c r="F1376" s="153">
        <v>45833</v>
      </c>
      <c r="G1376" s="153">
        <v>45839</v>
      </c>
      <c r="H1376" s="155">
        <v>554400</v>
      </c>
      <c r="I1376" s="155">
        <v>554400</v>
      </c>
      <c r="J1376" s="154" t="s">
        <v>5935</v>
      </c>
      <c r="K1376" s="154" t="s">
        <v>5909</v>
      </c>
      <c r="L1376" s="152"/>
    </row>
    <row r="1377" spans="1:12" ht="42.75">
      <c r="A1377" s="187">
        <v>1376</v>
      </c>
      <c r="B1377" s="156">
        <v>45818</v>
      </c>
      <c r="C1377" s="157" t="s">
        <v>2542</v>
      </c>
      <c r="D1377" s="157" t="s">
        <v>3214</v>
      </c>
      <c r="E1377" s="157" t="s">
        <v>347</v>
      </c>
      <c r="F1377" s="156">
        <v>45833</v>
      </c>
      <c r="G1377" s="156">
        <v>45839</v>
      </c>
      <c r="H1377" s="158">
        <v>150000</v>
      </c>
      <c r="I1377" s="158">
        <v>275000</v>
      </c>
      <c r="J1377" s="157" t="s">
        <v>5910</v>
      </c>
      <c r="K1377" s="157" t="s">
        <v>5909</v>
      </c>
      <c r="L1377" s="152"/>
    </row>
    <row r="1378" spans="1:12" ht="42.75">
      <c r="A1378" s="187">
        <v>1377</v>
      </c>
      <c r="B1378" s="153">
        <v>45818</v>
      </c>
      <c r="C1378" s="154" t="s">
        <v>2542</v>
      </c>
      <c r="D1378" s="154" t="s">
        <v>76</v>
      </c>
      <c r="E1378" s="154" t="s">
        <v>8304</v>
      </c>
      <c r="F1378" s="153">
        <v>45833</v>
      </c>
      <c r="G1378" s="153">
        <v>45839</v>
      </c>
      <c r="H1378" s="155">
        <v>90000</v>
      </c>
      <c r="I1378" s="155">
        <v>100000</v>
      </c>
      <c r="J1378" s="154" t="s">
        <v>5910</v>
      </c>
      <c r="K1378" s="154" t="s">
        <v>5909</v>
      </c>
      <c r="L1378" s="152"/>
    </row>
    <row r="1379" spans="1:12" ht="42.75">
      <c r="A1379" s="187">
        <v>1378</v>
      </c>
      <c r="B1379" s="156">
        <v>45818</v>
      </c>
      <c r="C1379" s="157" t="s">
        <v>2542</v>
      </c>
      <c r="D1379" s="157" t="s">
        <v>65</v>
      </c>
      <c r="E1379" s="157" t="s">
        <v>78</v>
      </c>
      <c r="F1379" s="156">
        <v>45833</v>
      </c>
      <c r="G1379" s="156">
        <v>45839</v>
      </c>
      <c r="H1379" s="158">
        <v>550000</v>
      </c>
      <c r="I1379" s="158">
        <v>1250000</v>
      </c>
      <c r="J1379" s="157" t="s">
        <v>5910</v>
      </c>
      <c r="K1379" s="157" t="s">
        <v>5909</v>
      </c>
      <c r="L1379" s="152"/>
    </row>
    <row r="1380" spans="1:12" ht="42.75">
      <c r="A1380" s="187">
        <v>1379</v>
      </c>
      <c r="B1380" s="153">
        <v>45818</v>
      </c>
      <c r="C1380" s="154" t="s">
        <v>2542</v>
      </c>
      <c r="D1380" s="154" t="s">
        <v>5185</v>
      </c>
      <c r="E1380" s="154" t="s">
        <v>6796</v>
      </c>
      <c r="F1380" s="153">
        <v>45833</v>
      </c>
      <c r="G1380" s="153">
        <v>45839</v>
      </c>
      <c r="H1380" s="155">
        <v>70000</v>
      </c>
      <c r="I1380" s="155">
        <v>90000</v>
      </c>
      <c r="J1380" s="154" t="s">
        <v>5910</v>
      </c>
      <c r="K1380" s="154" t="s">
        <v>5909</v>
      </c>
      <c r="L1380" s="152"/>
    </row>
    <row r="1381" spans="1:12" ht="42.75">
      <c r="A1381" s="187">
        <v>1380</v>
      </c>
      <c r="B1381" s="156">
        <v>45818</v>
      </c>
      <c r="C1381" s="157" t="s">
        <v>2542</v>
      </c>
      <c r="D1381" s="157" t="s">
        <v>5415</v>
      </c>
      <c r="E1381" s="157" t="s">
        <v>8305</v>
      </c>
      <c r="F1381" s="156">
        <v>45833</v>
      </c>
      <c r="G1381" s="156">
        <v>45839</v>
      </c>
      <c r="H1381" s="158">
        <v>750000</v>
      </c>
      <c r="I1381" s="158">
        <v>850000</v>
      </c>
      <c r="J1381" s="157" t="s">
        <v>5910</v>
      </c>
      <c r="K1381" s="157" t="s">
        <v>5909</v>
      </c>
      <c r="L1381" s="152"/>
    </row>
    <row r="1382" spans="1:12" ht="42.75">
      <c r="A1382" s="187">
        <v>1381</v>
      </c>
      <c r="B1382" s="153">
        <v>45818</v>
      </c>
      <c r="C1382" s="154" t="s">
        <v>2542</v>
      </c>
      <c r="D1382" s="154" t="s">
        <v>2554</v>
      </c>
      <c r="E1382" s="154" t="s">
        <v>4237</v>
      </c>
      <c r="F1382" s="153">
        <v>45834</v>
      </c>
      <c r="G1382" s="153">
        <v>45839</v>
      </c>
      <c r="H1382" s="155">
        <v>100000</v>
      </c>
      <c r="I1382" s="155">
        <v>120000</v>
      </c>
      <c r="J1382" s="154" t="s">
        <v>5910</v>
      </c>
      <c r="K1382" s="154" t="s">
        <v>5909</v>
      </c>
      <c r="L1382" s="152"/>
    </row>
    <row r="1383" spans="1:12" ht="63.75">
      <c r="A1383" s="187">
        <v>1382</v>
      </c>
      <c r="B1383" s="156">
        <v>45818</v>
      </c>
      <c r="C1383" s="157" t="s">
        <v>2542</v>
      </c>
      <c r="D1383" s="157" t="s">
        <v>7378</v>
      </c>
      <c r="E1383" s="157" t="s">
        <v>4387</v>
      </c>
      <c r="F1383" s="156">
        <v>45834</v>
      </c>
      <c r="G1383" s="156">
        <v>45839</v>
      </c>
      <c r="H1383" s="158">
        <v>85000</v>
      </c>
      <c r="I1383" s="158">
        <v>95000</v>
      </c>
      <c r="J1383" s="157" t="s">
        <v>5921</v>
      </c>
      <c r="K1383" s="157" t="s">
        <v>5909</v>
      </c>
      <c r="L1383" s="152"/>
    </row>
    <row r="1384" spans="1:12" ht="42.75">
      <c r="A1384" s="187">
        <v>1383</v>
      </c>
      <c r="B1384" s="153">
        <v>45818</v>
      </c>
      <c r="C1384" s="154" t="s">
        <v>2542</v>
      </c>
      <c r="D1384" s="154" t="s">
        <v>1502</v>
      </c>
      <c r="E1384" s="154" t="s">
        <v>8306</v>
      </c>
      <c r="F1384" s="153">
        <v>45834</v>
      </c>
      <c r="G1384" s="153">
        <v>45839</v>
      </c>
      <c r="H1384" s="155">
        <v>45000</v>
      </c>
      <c r="I1384" s="155">
        <v>75000</v>
      </c>
      <c r="J1384" s="154" t="s">
        <v>5910</v>
      </c>
      <c r="K1384" s="154" t="s">
        <v>5909</v>
      </c>
      <c r="L1384" s="152"/>
    </row>
    <row r="1385" spans="1:12" ht="42.75">
      <c r="A1385" s="187">
        <v>1384</v>
      </c>
      <c r="B1385" s="156">
        <v>45818</v>
      </c>
      <c r="C1385" s="157" t="s">
        <v>2542</v>
      </c>
      <c r="D1385" s="157" t="s">
        <v>2584</v>
      </c>
      <c r="E1385" s="157" t="s">
        <v>466</v>
      </c>
      <c r="F1385" s="156">
        <v>45834</v>
      </c>
      <c r="G1385" s="156">
        <v>45839</v>
      </c>
      <c r="H1385" s="158">
        <v>60000</v>
      </c>
      <c r="I1385" s="158">
        <v>70000</v>
      </c>
      <c r="J1385" s="157" t="s">
        <v>5910</v>
      </c>
      <c r="K1385" s="157" t="s">
        <v>5909</v>
      </c>
      <c r="L1385" s="152"/>
    </row>
    <row r="1386" spans="1:12" ht="42.75">
      <c r="A1386" s="187">
        <v>1385</v>
      </c>
      <c r="B1386" s="153">
        <v>45818</v>
      </c>
      <c r="C1386" s="154" t="s">
        <v>2542</v>
      </c>
      <c r="D1386" s="154" t="s">
        <v>67</v>
      </c>
      <c r="E1386" s="154" t="s">
        <v>135</v>
      </c>
      <c r="F1386" s="153">
        <v>45834</v>
      </c>
      <c r="G1386" s="153">
        <v>45839</v>
      </c>
      <c r="H1386" s="155">
        <v>60000</v>
      </c>
      <c r="I1386" s="155">
        <v>85000</v>
      </c>
      <c r="J1386" s="154" t="s">
        <v>5910</v>
      </c>
      <c r="K1386" s="154" t="s">
        <v>5909</v>
      </c>
      <c r="L1386" s="152"/>
    </row>
    <row r="1387" spans="1:12" ht="84.75">
      <c r="A1387" s="187">
        <v>1386</v>
      </c>
      <c r="B1387" s="156">
        <v>45818</v>
      </c>
      <c r="C1387" s="157" t="s">
        <v>1535</v>
      </c>
      <c r="D1387" s="157" t="s">
        <v>1610</v>
      </c>
      <c r="E1387" s="157" t="s">
        <v>1679</v>
      </c>
      <c r="F1387" s="156">
        <v>45834</v>
      </c>
      <c r="G1387" s="156">
        <v>45839</v>
      </c>
      <c r="H1387" s="158">
        <v>85000</v>
      </c>
      <c r="I1387" s="158">
        <v>190000</v>
      </c>
      <c r="J1387" s="157" t="s">
        <v>5910</v>
      </c>
      <c r="K1387" s="157" t="s">
        <v>5909</v>
      </c>
      <c r="L1387" s="152"/>
    </row>
    <row r="1388" spans="1:12" ht="42.75">
      <c r="A1388" s="187">
        <v>1387</v>
      </c>
      <c r="B1388" s="153">
        <v>45818</v>
      </c>
      <c r="C1388" s="154" t="s">
        <v>2542</v>
      </c>
      <c r="D1388" s="154" t="s">
        <v>97</v>
      </c>
      <c r="E1388" s="154" t="s">
        <v>8307</v>
      </c>
      <c r="F1388" s="153">
        <v>45834</v>
      </c>
      <c r="G1388" s="153">
        <v>45839</v>
      </c>
      <c r="H1388" s="155">
        <v>25000</v>
      </c>
      <c r="I1388" s="155">
        <v>45000</v>
      </c>
      <c r="J1388" s="154" t="s">
        <v>4557</v>
      </c>
      <c r="K1388" s="154" t="s">
        <v>5909</v>
      </c>
      <c r="L1388" s="152"/>
    </row>
    <row r="1389" spans="1:12" ht="63.75">
      <c r="A1389" s="187">
        <v>1388</v>
      </c>
      <c r="B1389" s="156">
        <v>45818</v>
      </c>
      <c r="C1389" s="157" t="s">
        <v>79</v>
      </c>
      <c r="D1389" s="157" t="s">
        <v>1322</v>
      </c>
      <c r="E1389" s="157" t="s">
        <v>289</v>
      </c>
      <c r="F1389" s="156">
        <v>45833</v>
      </c>
      <c r="G1389" s="156">
        <v>45839</v>
      </c>
      <c r="H1389" s="158">
        <v>80000</v>
      </c>
      <c r="I1389" s="158">
        <v>100000</v>
      </c>
      <c r="J1389" s="157" t="s">
        <v>5902</v>
      </c>
      <c r="K1389" s="157" t="s">
        <v>5909</v>
      </c>
      <c r="L1389" s="152"/>
    </row>
    <row r="1390" spans="1:12" ht="42.75">
      <c r="A1390" s="187">
        <v>1389</v>
      </c>
      <c r="B1390" s="153">
        <v>45818</v>
      </c>
      <c r="C1390" s="154" t="s">
        <v>2542</v>
      </c>
      <c r="D1390" s="154" t="s">
        <v>4367</v>
      </c>
      <c r="E1390" s="154" t="s">
        <v>8308</v>
      </c>
      <c r="F1390" s="153">
        <v>45834</v>
      </c>
      <c r="G1390" s="153">
        <v>45839</v>
      </c>
      <c r="H1390" s="155">
        <v>85000</v>
      </c>
      <c r="I1390" s="155">
        <v>125000</v>
      </c>
      <c r="J1390" s="154" t="s">
        <v>4557</v>
      </c>
      <c r="K1390" s="154" t="s">
        <v>5909</v>
      </c>
      <c r="L1390" s="152"/>
    </row>
    <row r="1391" spans="1:12" ht="63.75">
      <c r="A1391" s="187">
        <v>1390</v>
      </c>
      <c r="B1391" s="156">
        <v>45818</v>
      </c>
      <c r="C1391" s="157" t="s">
        <v>79</v>
      </c>
      <c r="D1391" s="157" t="s">
        <v>1502</v>
      </c>
      <c r="E1391" s="157" t="s">
        <v>7935</v>
      </c>
      <c r="F1391" s="156">
        <v>45833</v>
      </c>
      <c r="G1391" s="156">
        <v>45839</v>
      </c>
      <c r="H1391" s="158">
        <v>110000</v>
      </c>
      <c r="I1391" s="158">
        <v>130000</v>
      </c>
      <c r="J1391" s="157" t="s">
        <v>4557</v>
      </c>
      <c r="K1391" s="157" t="s">
        <v>5909</v>
      </c>
      <c r="L1391" s="152"/>
    </row>
    <row r="1392" spans="1:12" ht="63.75">
      <c r="A1392" s="187">
        <v>1391</v>
      </c>
      <c r="B1392" s="153">
        <v>45818</v>
      </c>
      <c r="C1392" s="154" t="s">
        <v>79</v>
      </c>
      <c r="D1392" s="154" t="s">
        <v>7953</v>
      </c>
      <c r="E1392" s="154" t="s">
        <v>289</v>
      </c>
      <c r="F1392" s="153">
        <v>45833</v>
      </c>
      <c r="G1392" s="153">
        <v>45839</v>
      </c>
      <c r="H1392" s="155">
        <v>45000</v>
      </c>
      <c r="I1392" s="155">
        <v>55000</v>
      </c>
      <c r="J1392" s="154" t="s">
        <v>5902</v>
      </c>
      <c r="K1392" s="154" t="s">
        <v>5909</v>
      </c>
      <c r="L1392" s="152"/>
    </row>
    <row r="1393" spans="1:12" ht="63.75">
      <c r="A1393" s="187">
        <v>1392</v>
      </c>
      <c r="B1393" s="156">
        <v>45818</v>
      </c>
      <c r="C1393" s="157" t="s">
        <v>3975</v>
      </c>
      <c r="D1393" s="157" t="s">
        <v>5400</v>
      </c>
      <c r="E1393" s="157" t="s">
        <v>175</v>
      </c>
      <c r="F1393" s="156">
        <v>45833</v>
      </c>
      <c r="G1393" s="156">
        <v>45839</v>
      </c>
      <c r="H1393" s="158">
        <v>205548</v>
      </c>
      <c r="I1393" s="158">
        <v>300000</v>
      </c>
      <c r="J1393" s="157" t="s">
        <v>5910</v>
      </c>
      <c r="K1393" s="157" t="s">
        <v>5909</v>
      </c>
      <c r="L1393" s="152"/>
    </row>
    <row r="1394" spans="1:12" ht="63.75">
      <c r="A1394" s="187">
        <v>1393</v>
      </c>
      <c r="B1394" s="153">
        <v>45818</v>
      </c>
      <c r="C1394" s="154" t="s">
        <v>79</v>
      </c>
      <c r="D1394" s="154" t="s">
        <v>5202</v>
      </c>
      <c r="E1394" s="154" t="s">
        <v>1244</v>
      </c>
      <c r="F1394" s="153">
        <v>45833</v>
      </c>
      <c r="G1394" s="153">
        <v>45781</v>
      </c>
      <c r="H1394" s="155">
        <v>55000</v>
      </c>
      <c r="I1394" s="155">
        <v>65000</v>
      </c>
      <c r="J1394" s="154" t="s">
        <v>5900</v>
      </c>
      <c r="K1394" s="154" t="s">
        <v>5909</v>
      </c>
      <c r="L1394" s="152"/>
    </row>
    <row r="1395" spans="1:12" ht="42.75">
      <c r="A1395" s="187">
        <v>1394</v>
      </c>
      <c r="B1395" s="156">
        <v>45818</v>
      </c>
      <c r="C1395" s="157" t="s">
        <v>4268</v>
      </c>
      <c r="D1395" s="157" t="s">
        <v>765</v>
      </c>
      <c r="E1395" s="157" t="s">
        <v>120</v>
      </c>
      <c r="F1395" s="156">
        <v>45833</v>
      </c>
      <c r="G1395" s="156">
        <v>45839</v>
      </c>
      <c r="H1395" s="158">
        <v>190000</v>
      </c>
      <c r="I1395" s="158">
        <v>200000</v>
      </c>
      <c r="J1395" s="157" t="s">
        <v>4557</v>
      </c>
      <c r="K1395" s="157" t="s">
        <v>5909</v>
      </c>
      <c r="L1395" s="152"/>
    </row>
    <row r="1396" spans="1:12" ht="63.75">
      <c r="A1396" s="187">
        <v>1395</v>
      </c>
      <c r="B1396" s="153">
        <v>45818</v>
      </c>
      <c r="C1396" s="154" t="s">
        <v>4154</v>
      </c>
      <c r="D1396" s="154" t="s">
        <v>967</v>
      </c>
      <c r="E1396" s="154" t="s">
        <v>8309</v>
      </c>
      <c r="F1396" s="153">
        <v>45833</v>
      </c>
      <c r="G1396" s="153">
        <v>45611</v>
      </c>
      <c r="H1396" s="155">
        <v>31623.75</v>
      </c>
      <c r="I1396" s="155">
        <v>37000</v>
      </c>
      <c r="J1396" s="154" t="s">
        <v>5900</v>
      </c>
      <c r="K1396" s="154" t="s">
        <v>5909</v>
      </c>
      <c r="L1396" s="152"/>
    </row>
    <row r="1397" spans="1:12" ht="63.75">
      <c r="A1397" s="187">
        <v>1396</v>
      </c>
      <c r="B1397" s="156">
        <v>45818</v>
      </c>
      <c r="C1397" s="157" t="s">
        <v>4268</v>
      </c>
      <c r="D1397" s="157" t="s">
        <v>3634</v>
      </c>
      <c r="E1397" s="157" t="s">
        <v>120</v>
      </c>
      <c r="F1397" s="156">
        <v>45833</v>
      </c>
      <c r="G1397" s="156">
        <v>45839</v>
      </c>
      <c r="H1397" s="158">
        <v>48000</v>
      </c>
      <c r="I1397" s="158">
        <v>52000</v>
      </c>
      <c r="J1397" s="157" t="s">
        <v>4557</v>
      </c>
      <c r="K1397" s="157" t="s">
        <v>5909</v>
      </c>
      <c r="L1397" s="152"/>
    </row>
    <row r="1398" spans="1:12" ht="84.75">
      <c r="A1398" s="187">
        <v>1397</v>
      </c>
      <c r="B1398" s="153">
        <v>45819</v>
      </c>
      <c r="C1398" s="154" t="s">
        <v>3975</v>
      </c>
      <c r="D1398" s="154" t="s">
        <v>1629</v>
      </c>
      <c r="E1398" s="154" t="s">
        <v>1091</v>
      </c>
      <c r="F1398" s="153">
        <v>45834</v>
      </c>
      <c r="G1398" s="153">
        <v>45839</v>
      </c>
      <c r="H1398" s="155">
        <v>221000</v>
      </c>
      <c r="I1398" s="155">
        <v>350000</v>
      </c>
      <c r="J1398" s="154" t="s">
        <v>5910</v>
      </c>
      <c r="K1398" s="154" t="s">
        <v>5909</v>
      </c>
      <c r="L1398" s="152"/>
    </row>
    <row r="1399" spans="1:12" ht="63.75">
      <c r="A1399" s="187">
        <v>1398</v>
      </c>
      <c r="B1399" s="156">
        <v>45819</v>
      </c>
      <c r="C1399" s="157" t="s">
        <v>4038</v>
      </c>
      <c r="D1399" s="157" t="s">
        <v>8183</v>
      </c>
      <c r="E1399" s="157" t="s">
        <v>8184</v>
      </c>
      <c r="F1399" s="156">
        <v>45834</v>
      </c>
      <c r="G1399" s="156">
        <v>45839</v>
      </c>
      <c r="H1399" s="158">
        <v>30000</v>
      </c>
      <c r="I1399" s="158">
        <v>30000</v>
      </c>
      <c r="J1399" s="157" t="s">
        <v>4557</v>
      </c>
      <c r="K1399" s="157" t="s">
        <v>5909</v>
      </c>
      <c r="L1399" s="152"/>
    </row>
    <row r="1400" spans="1:12" ht="84.75">
      <c r="A1400" s="187">
        <v>1399</v>
      </c>
      <c r="B1400" s="153">
        <v>45819</v>
      </c>
      <c r="C1400" s="154" t="s">
        <v>4038</v>
      </c>
      <c r="D1400" s="154" t="s">
        <v>503</v>
      </c>
      <c r="E1400" s="154" t="s">
        <v>4073</v>
      </c>
      <c r="F1400" s="153">
        <v>45834</v>
      </c>
      <c r="G1400" s="153">
        <v>45901</v>
      </c>
      <c r="H1400" s="155">
        <v>98100</v>
      </c>
      <c r="I1400" s="155">
        <v>98100</v>
      </c>
      <c r="J1400" s="154" t="s">
        <v>5910</v>
      </c>
      <c r="K1400" s="154" t="s">
        <v>5909</v>
      </c>
      <c r="L1400" s="152"/>
    </row>
    <row r="1401" spans="1:12" ht="42.75">
      <c r="A1401" s="187">
        <v>1400</v>
      </c>
      <c r="B1401" s="156">
        <v>45819</v>
      </c>
      <c r="C1401" s="157" t="s">
        <v>4038</v>
      </c>
      <c r="D1401" s="157" t="s">
        <v>1289</v>
      </c>
      <c r="E1401" s="157" t="s">
        <v>4117</v>
      </c>
      <c r="F1401" s="156">
        <v>45834</v>
      </c>
      <c r="G1401" s="156">
        <v>45839</v>
      </c>
      <c r="H1401" s="158">
        <v>78750</v>
      </c>
      <c r="I1401" s="158">
        <v>78750</v>
      </c>
      <c r="J1401" s="157" t="s">
        <v>5910</v>
      </c>
      <c r="K1401" s="157" t="s">
        <v>5909</v>
      </c>
      <c r="L1401" s="152"/>
    </row>
    <row r="1402" spans="1:12" ht="42.75">
      <c r="A1402" s="187">
        <v>1401</v>
      </c>
      <c r="B1402" s="153">
        <v>45819</v>
      </c>
      <c r="C1402" s="154" t="s">
        <v>4038</v>
      </c>
      <c r="D1402" s="154" t="s">
        <v>3661</v>
      </c>
      <c r="E1402" s="154" t="s">
        <v>8310</v>
      </c>
      <c r="F1402" s="153">
        <v>45834</v>
      </c>
      <c r="G1402" s="153">
        <v>45839</v>
      </c>
      <c r="H1402" s="155">
        <v>30000</v>
      </c>
      <c r="I1402" s="155">
        <v>30000</v>
      </c>
      <c r="J1402" s="154" t="s">
        <v>5910</v>
      </c>
      <c r="K1402" s="154" t="s">
        <v>5909</v>
      </c>
      <c r="L1402" s="152"/>
    </row>
    <row r="1403" spans="1:12" ht="42.75">
      <c r="A1403" s="187">
        <v>1402</v>
      </c>
      <c r="B1403" s="156">
        <v>45819</v>
      </c>
      <c r="C1403" s="157" t="s">
        <v>4038</v>
      </c>
      <c r="D1403" s="157" t="s">
        <v>6401</v>
      </c>
      <c r="E1403" s="157" t="s">
        <v>8310</v>
      </c>
      <c r="F1403" s="156">
        <v>45834</v>
      </c>
      <c r="G1403" s="156">
        <v>45839</v>
      </c>
      <c r="H1403" s="158">
        <v>25000</v>
      </c>
      <c r="I1403" s="158">
        <v>25000</v>
      </c>
      <c r="J1403" s="157" t="s">
        <v>5910</v>
      </c>
      <c r="K1403" s="157" t="s">
        <v>5909</v>
      </c>
      <c r="L1403" s="152"/>
    </row>
    <row r="1404" spans="1:12" ht="42.75">
      <c r="A1404" s="187">
        <v>1403</v>
      </c>
      <c r="B1404" s="153">
        <v>45819</v>
      </c>
      <c r="C1404" s="154" t="s">
        <v>4038</v>
      </c>
      <c r="D1404" s="154" t="s">
        <v>5370</v>
      </c>
      <c r="E1404" s="154" t="s">
        <v>8310</v>
      </c>
      <c r="F1404" s="153">
        <v>45834</v>
      </c>
      <c r="G1404" s="153">
        <v>45839</v>
      </c>
      <c r="H1404" s="155">
        <v>25000</v>
      </c>
      <c r="I1404" s="155">
        <v>25000</v>
      </c>
      <c r="J1404" s="154" t="s">
        <v>5910</v>
      </c>
      <c r="K1404" s="154" t="s">
        <v>5909</v>
      </c>
      <c r="L1404" s="152"/>
    </row>
    <row r="1405" spans="1:12" ht="42.75">
      <c r="A1405" s="187">
        <v>1404</v>
      </c>
      <c r="B1405" s="156">
        <v>45819</v>
      </c>
      <c r="C1405" s="157" t="s">
        <v>1890</v>
      </c>
      <c r="D1405" s="157" t="s">
        <v>967</v>
      </c>
      <c r="E1405" s="157" t="s">
        <v>1009</v>
      </c>
      <c r="F1405" s="156">
        <v>45834</v>
      </c>
      <c r="G1405" s="156">
        <v>45835</v>
      </c>
      <c r="H1405" s="158">
        <v>50000</v>
      </c>
      <c r="I1405" s="158">
        <v>50000</v>
      </c>
      <c r="J1405" s="157" t="s">
        <v>4557</v>
      </c>
      <c r="K1405" s="157" t="s">
        <v>5909</v>
      </c>
      <c r="L1405" s="152"/>
    </row>
    <row r="1406" spans="1:12" ht="42.75">
      <c r="A1406" s="187">
        <v>1405</v>
      </c>
      <c r="B1406" s="153">
        <v>45819</v>
      </c>
      <c r="C1406" s="154" t="s">
        <v>1890</v>
      </c>
      <c r="D1406" s="154" t="s">
        <v>640</v>
      </c>
      <c r="E1406" s="154" t="s">
        <v>6271</v>
      </c>
      <c r="F1406" s="153">
        <v>45834</v>
      </c>
      <c r="G1406" s="153">
        <v>45839</v>
      </c>
      <c r="H1406" s="155">
        <v>520000</v>
      </c>
      <c r="I1406" s="155">
        <v>520000</v>
      </c>
      <c r="J1406" s="154" t="s">
        <v>5935</v>
      </c>
      <c r="K1406" s="154" t="s">
        <v>5909</v>
      </c>
      <c r="L1406" s="152"/>
    </row>
    <row r="1407" spans="1:12" ht="42.75">
      <c r="A1407" s="187">
        <v>1406</v>
      </c>
      <c r="B1407" s="156">
        <v>45819</v>
      </c>
      <c r="C1407" s="157" t="s">
        <v>1890</v>
      </c>
      <c r="D1407" s="157" t="s">
        <v>640</v>
      </c>
      <c r="E1407" s="157" t="s">
        <v>8311</v>
      </c>
      <c r="F1407" s="156">
        <v>45834</v>
      </c>
      <c r="G1407" s="156">
        <v>45839</v>
      </c>
      <c r="H1407" s="158">
        <v>244475</v>
      </c>
      <c r="I1407" s="158">
        <v>244475</v>
      </c>
      <c r="J1407" s="157" t="s">
        <v>5935</v>
      </c>
      <c r="K1407" s="157" t="s">
        <v>5909</v>
      </c>
      <c r="L1407" s="152"/>
    </row>
    <row r="1408" spans="1:12" ht="63.75">
      <c r="A1408" s="187">
        <v>1407</v>
      </c>
      <c r="B1408" s="153">
        <v>45819</v>
      </c>
      <c r="C1408" s="154" t="s">
        <v>1890</v>
      </c>
      <c r="D1408" s="154" t="s">
        <v>8312</v>
      </c>
      <c r="E1408" s="154" t="s">
        <v>8042</v>
      </c>
      <c r="F1408" s="153">
        <v>45834</v>
      </c>
      <c r="G1408" s="153">
        <v>45839</v>
      </c>
      <c r="H1408" s="155">
        <v>181751</v>
      </c>
      <c r="I1408" s="155">
        <v>181751</v>
      </c>
      <c r="J1408" s="154" t="s">
        <v>5935</v>
      </c>
      <c r="K1408" s="154" t="s">
        <v>5909</v>
      </c>
      <c r="L1408" s="152"/>
    </row>
    <row r="1409" spans="1:12" ht="42.75">
      <c r="A1409" s="187">
        <v>1408</v>
      </c>
      <c r="B1409" s="156">
        <v>45819</v>
      </c>
      <c r="C1409" s="157" t="s">
        <v>3344</v>
      </c>
      <c r="D1409" s="157" t="s">
        <v>2025</v>
      </c>
      <c r="E1409" s="157" t="s">
        <v>8313</v>
      </c>
      <c r="F1409" s="156">
        <v>45834</v>
      </c>
      <c r="G1409" s="156">
        <v>45833</v>
      </c>
      <c r="H1409" s="158">
        <v>25000</v>
      </c>
      <c r="I1409" s="158">
        <v>75000</v>
      </c>
      <c r="J1409" s="157" t="s">
        <v>5910</v>
      </c>
      <c r="K1409" s="157" t="s">
        <v>5909</v>
      </c>
      <c r="L1409" s="152"/>
    </row>
    <row r="1410" spans="1:12" ht="42.75">
      <c r="A1410" s="187">
        <v>1409</v>
      </c>
      <c r="B1410" s="153">
        <v>45819</v>
      </c>
      <c r="C1410" s="154" t="s">
        <v>3344</v>
      </c>
      <c r="D1410" s="154" t="s">
        <v>4570</v>
      </c>
      <c r="E1410" s="154" t="s">
        <v>8313</v>
      </c>
      <c r="F1410" s="153">
        <v>45834</v>
      </c>
      <c r="G1410" s="153">
        <v>45833</v>
      </c>
      <c r="H1410" s="155">
        <v>25000</v>
      </c>
      <c r="I1410" s="155">
        <v>75800</v>
      </c>
      <c r="J1410" s="154" t="s">
        <v>4557</v>
      </c>
      <c r="K1410" s="154" t="s">
        <v>5909</v>
      </c>
      <c r="L1410" s="152"/>
    </row>
    <row r="1411" spans="1:12" ht="42.75">
      <c r="A1411" s="187">
        <v>1410</v>
      </c>
      <c r="B1411" s="156">
        <v>45819</v>
      </c>
      <c r="C1411" s="157" t="s">
        <v>3344</v>
      </c>
      <c r="D1411" s="157" t="s">
        <v>5362</v>
      </c>
      <c r="E1411" s="157" t="s">
        <v>8314</v>
      </c>
      <c r="F1411" s="156">
        <v>45834</v>
      </c>
      <c r="G1411" s="156">
        <v>45833</v>
      </c>
      <c r="H1411" s="158">
        <v>25000</v>
      </c>
      <c r="I1411" s="158">
        <v>75000</v>
      </c>
      <c r="J1411" s="157" t="s">
        <v>4557</v>
      </c>
      <c r="K1411" s="157" t="s">
        <v>5909</v>
      </c>
      <c r="L1411" s="152"/>
    </row>
    <row r="1412" spans="1:12" ht="63.75">
      <c r="A1412" s="187">
        <v>1411</v>
      </c>
      <c r="B1412" s="153">
        <v>45819</v>
      </c>
      <c r="C1412" s="154" t="s">
        <v>500</v>
      </c>
      <c r="D1412" s="154" t="s">
        <v>76</v>
      </c>
      <c r="E1412" s="154" t="s">
        <v>364</v>
      </c>
      <c r="F1412" s="153">
        <v>45834</v>
      </c>
      <c r="G1412" s="153">
        <v>45839</v>
      </c>
      <c r="H1412" s="155">
        <v>150000</v>
      </c>
      <c r="I1412" s="155">
        <v>260000</v>
      </c>
      <c r="J1412" s="154" t="s">
        <v>4557</v>
      </c>
      <c r="K1412" s="154" t="s">
        <v>5909</v>
      </c>
      <c r="L1412" s="152"/>
    </row>
    <row r="1413" spans="1:12" ht="42.75">
      <c r="A1413" s="187">
        <v>1412</v>
      </c>
      <c r="B1413" s="156">
        <v>45819</v>
      </c>
      <c r="C1413" s="157" t="s">
        <v>500</v>
      </c>
      <c r="D1413" s="157" t="s">
        <v>31</v>
      </c>
      <c r="E1413" s="157" t="s">
        <v>8315</v>
      </c>
      <c r="F1413" s="156">
        <v>45834</v>
      </c>
      <c r="G1413" s="156">
        <v>45839</v>
      </c>
      <c r="H1413" s="158">
        <v>40000</v>
      </c>
      <c r="I1413" s="158">
        <v>150000</v>
      </c>
      <c r="J1413" s="157" t="s">
        <v>4557</v>
      </c>
      <c r="K1413" s="157" t="s">
        <v>5909</v>
      </c>
      <c r="L1413" s="152"/>
    </row>
    <row r="1414" spans="1:12" ht="42.75">
      <c r="A1414" s="187">
        <v>1413</v>
      </c>
      <c r="B1414" s="153">
        <v>45820</v>
      </c>
      <c r="C1414" s="154" t="s">
        <v>4154</v>
      </c>
      <c r="D1414" s="154" t="s">
        <v>4155</v>
      </c>
      <c r="E1414" s="154" t="s">
        <v>1150</v>
      </c>
      <c r="F1414" s="153">
        <v>45835</v>
      </c>
      <c r="G1414" s="153">
        <v>45839</v>
      </c>
      <c r="H1414" s="155">
        <v>32000</v>
      </c>
      <c r="I1414" s="155">
        <v>40000</v>
      </c>
      <c r="J1414" s="154" t="s">
        <v>5910</v>
      </c>
      <c r="K1414" s="154" t="s">
        <v>5909</v>
      </c>
      <c r="L1414" s="152"/>
    </row>
    <row r="1415" spans="1:12" ht="63.75">
      <c r="A1415" s="187">
        <v>1414</v>
      </c>
      <c r="B1415" s="156">
        <v>45820</v>
      </c>
      <c r="C1415" s="157" t="s">
        <v>4154</v>
      </c>
      <c r="D1415" s="157" t="s">
        <v>62</v>
      </c>
      <c r="E1415" s="157" t="s">
        <v>2150</v>
      </c>
      <c r="F1415" s="156">
        <v>45835</v>
      </c>
      <c r="G1415" s="156">
        <v>45839</v>
      </c>
      <c r="H1415" s="158">
        <v>265000</v>
      </c>
      <c r="I1415" s="158">
        <v>290000</v>
      </c>
      <c r="J1415" s="157" t="s">
        <v>5910</v>
      </c>
      <c r="K1415" s="157" t="s">
        <v>5909</v>
      </c>
      <c r="L1415" s="152"/>
    </row>
    <row r="1416" spans="1:12" ht="42.75">
      <c r="A1416" s="187">
        <v>1415</v>
      </c>
      <c r="B1416" s="153">
        <v>45820</v>
      </c>
      <c r="C1416" s="154" t="s">
        <v>4154</v>
      </c>
      <c r="D1416" s="154" t="s">
        <v>5185</v>
      </c>
      <c r="E1416" s="154" t="s">
        <v>466</v>
      </c>
      <c r="F1416" s="153">
        <v>45835</v>
      </c>
      <c r="G1416" s="153">
        <v>45839</v>
      </c>
      <c r="H1416" s="155">
        <v>78000</v>
      </c>
      <c r="I1416" s="155">
        <v>90000</v>
      </c>
      <c r="J1416" s="154" t="s">
        <v>5910</v>
      </c>
      <c r="K1416" s="154" t="s">
        <v>5909</v>
      </c>
      <c r="L1416" s="152"/>
    </row>
    <row r="1417" spans="1:12" ht="63.75">
      <c r="A1417" s="187">
        <v>1416</v>
      </c>
      <c r="B1417" s="156">
        <v>45820</v>
      </c>
      <c r="C1417" s="157" t="s">
        <v>4154</v>
      </c>
      <c r="D1417" s="157" t="s">
        <v>1027</v>
      </c>
      <c r="E1417" s="157" t="s">
        <v>6311</v>
      </c>
      <c r="F1417" s="156">
        <v>45835</v>
      </c>
      <c r="G1417" s="156">
        <v>45839</v>
      </c>
      <c r="H1417" s="158">
        <v>74000</v>
      </c>
      <c r="I1417" s="158">
        <v>90000</v>
      </c>
      <c r="J1417" s="157" t="s">
        <v>5910</v>
      </c>
      <c r="K1417" s="157" t="s">
        <v>5909</v>
      </c>
      <c r="L1417" s="152"/>
    </row>
    <row r="1418" spans="1:12" ht="42.75">
      <c r="A1418" s="187">
        <v>1417</v>
      </c>
      <c r="B1418" s="153">
        <v>45820</v>
      </c>
      <c r="C1418" s="154" t="s">
        <v>4154</v>
      </c>
      <c r="D1418" s="154" t="s">
        <v>6846</v>
      </c>
      <c r="E1418" s="154" t="s">
        <v>85</v>
      </c>
      <c r="F1418" s="153">
        <v>45835</v>
      </c>
      <c r="G1418" s="153">
        <v>45839</v>
      </c>
      <c r="H1418" s="155">
        <v>35000</v>
      </c>
      <c r="I1418" s="155">
        <v>45000</v>
      </c>
      <c r="J1418" s="154" t="s">
        <v>5910</v>
      </c>
      <c r="K1418" s="154" t="s">
        <v>5909</v>
      </c>
      <c r="L1418" s="152"/>
    </row>
    <row r="1419" spans="1:12" ht="42.75">
      <c r="A1419" s="187">
        <v>1418</v>
      </c>
      <c r="B1419" s="156">
        <v>45820</v>
      </c>
      <c r="C1419" s="157" t="s">
        <v>4154</v>
      </c>
      <c r="D1419" s="157" t="s">
        <v>5370</v>
      </c>
      <c r="E1419" s="157" t="s">
        <v>120</v>
      </c>
      <c r="F1419" s="156">
        <v>45835</v>
      </c>
      <c r="G1419" s="156">
        <v>45839</v>
      </c>
      <c r="H1419" s="158">
        <v>90000</v>
      </c>
      <c r="I1419" s="158">
        <v>115000</v>
      </c>
      <c r="J1419" s="157" t="s">
        <v>5910</v>
      </c>
      <c r="K1419" s="157" t="s">
        <v>5909</v>
      </c>
      <c r="L1419" s="152"/>
    </row>
    <row r="1420" spans="1:12" ht="42.75">
      <c r="A1420" s="187">
        <v>1419</v>
      </c>
      <c r="B1420" s="153">
        <v>45820</v>
      </c>
      <c r="C1420" s="154" t="s">
        <v>4154</v>
      </c>
      <c r="D1420" s="154" t="s">
        <v>35</v>
      </c>
      <c r="E1420" s="154" t="s">
        <v>159</v>
      </c>
      <c r="F1420" s="153">
        <v>45835</v>
      </c>
      <c r="G1420" s="153">
        <v>45839</v>
      </c>
      <c r="H1420" s="155">
        <v>94000</v>
      </c>
      <c r="I1420" s="155">
        <v>102000</v>
      </c>
      <c r="J1420" s="154" t="s">
        <v>5910</v>
      </c>
      <c r="K1420" s="154" t="s">
        <v>5909</v>
      </c>
      <c r="L1420" s="152"/>
    </row>
    <row r="1421" spans="1:12" ht="42.75">
      <c r="A1421" s="187">
        <v>1420</v>
      </c>
      <c r="B1421" s="156">
        <v>45820</v>
      </c>
      <c r="C1421" s="157" t="s">
        <v>4154</v>
      </c>
      <c r="D1421" s="157" t="s">
        <v>1277</v>
      </c>
      <c r="E1421" s="157" t="s">
        <v>8316</v>
      </c>
      <c r="F1421" s="156">
        <v>45835</v>
      </c>
      <c r="G1421" s="156">
        <v>45839</v>
      </c>
      <c r="H1421" s="158">
        <v>36000</v>
      </c>
      <c r="I1421" s="158">
        <v>41000</v>
      </c>
      <c r="J1421" s="157" t="s">
        <v>5910</v>
      </c>
      <c r="K1421" s="157" t="s">
        <v>5909</v>
      </c>
      <c r="L1421" s="152"/>
    </row>
    <row r="1422" spans="1:12" ht="84.75">
      <c r="A1422" s="187">
        <v>1421</v>
      </c>
      <c r="B1422" s="153">
        <v>45820</v>
      </c>
      <c r="C1422" s="154" t="s">
        <v>4154</v>
      </c>
      <c r="D1422" s="154" t="s">
        <v>4165</v>
      </c>
      <c r="E1422" s="154" t="s">
        <v>120</v>
      </c>
      <c r="F1422" s="153">
        <v>45835</v>
      </c>
      <c r="G1422" s="153">
        <v>45839</v>
      </c>
      <c r="H1422" s="155">
        <v>138000</v>
      </c>
      <c r="I1422" s="155">
        <v>158000</v>
      </c>
      <c r="J1422" s="154" t="s">
        <v>5910</v>
      </c>
      <c r="K1422" s="154" t="s">
        <v>5909</v>
      </c>
      <c r="L1422" s="152"/>
    </row>
    <row r="1423" spans="1:12" ht="84.75">
      <c r="A1423" s="187">
        <v>1422</v>
      </c>
      <c r="B1423" s="156">
        <v>45820</v>
      </c>
      <c r="C1423" s="157" t="s">
        <v>4154</v>
      </c>
      <c r="D1423" s="157" t="s">
        <v>8317</v>
      </c>
      <c r="E1423" s="157" t="s">
        <v>6311</v>
      </c>
      <c r="F1423" s="156">
        <v>45835</v>
      </c>
      <c r="G1423" s="156">
        <v>45839</v>
      </c>
      <c r="H1423" s="158">
        <v>200000</v>
      </c>
      <c r="I1423" s="158">
        <v>300000</v>
      </c>
      <c r="J1423" s="157" t="s">
        <v>5910</v>
      </c>
      <c r="K1423" s="157" t="s">
        <v>5909</v>
      </c>
      <c r="L1423" s="152"/>
    </row>
    <row r="1424" spans="1:12" ht="42.75">
      <c r="A1424" s="187">
        <v>1423</v>
      </c>
      <c r="B1424" s="153">
        <v>45820</v>
      </c>
      <c r="C1424" s="154" t="s">
        <v>4154</v>
      </c>
      <c r="D1424" s="154" t="s">
        <v>6863</v>
      </c>
      <c r="E1424" s="154" t="s">
        <v>2624</v>
      </c>
      <c r="F1424" s="153">
        <v>45835</v>
      </c>
      <c r="G1424" s="153">
        <v>45839</v>
      </c>
      <c r="H1424" s="155">
        <v>119000</v>
      </c>
      <c r="I1424" s="155">
        <v>135000</v>
      </c>
      <c r="J1424" s="154" t="s">
        <v>5910</v>
      </c>
      <c r="K1424" s="154" t="s">
        <v>5909</v>
      </c>
      <c r="L1424" s="152"/>
    </row>
    <row r="1425" spans="1:12" ht="127.5">
      <c r="A1425" s="187">
        <v>1424</v>
      </c>
      <c r="B1425" s="156">
        <v>45820</v>
      </c>
      <c r="C1425" s="157" t="s">
        <v>4154</v>
      </c>
      <c r="D1425" s="157" t="s">
        <v>7343</v>
      </c>
      <c r="E1425" s="157" t="s">
        <v>143</v>
      </c>
      <c r="F1425" s="156">
        <v>45835</v>
      </c>
      <c r="G1425" s="156">
        <v>45839</v>
      </c>
      <c r="H1425" s="158">
        <v>84000</v>
      </c>
      <c r="I1425" s="158">
        <v>88000</v>
      </c>
      <c r="J1425" s="157" t="s">
        <v>5910</v>
      </c>
      <c r="K1425" s="157" t="s">
        <v>5909</v>
      </c>
      <c r="L1425" s="152"/>
    </row>
    <row r="1426" spans="1:12" ht="127.5">
      <c r="A1426" s="187">
        <v>1425</v>
      </c>
      <c r="B1426" s="153">
        <v>45820</v>
      </c>
      <c r="C1426" s="154" t="s">
        <v>4154</v>
      </c>
      <c r="D1426" s="154" t="s">
        <v>7343</v>
      </c>
      <c r="E1426" s="154" t="s">
        <v>4499</v>
      </c>
      <c r="F1426" s="153">
        <v>45835</v>
      </c>
      <c r="G1426" s="153">
        <v>45839</v>
      </c>
      <c r="H1426" s="155">
        <v>55000</v>
      </c>
      <c r="I1426" s="155">
        <v>95000</v>
      </c>
      <c r="J1426" s="154" t="s">
        <v>5910</v>
      </c>
      <c r="K1426" s="154" t="s">
        <v>5909</v>
      </c>
      <c r="L1426" s="152"/>
    </row>
    <row r="1427" spans="1:12" ht="42.75">
      <c r="A1427" s="187">
        <v>1426</v>
      </c>
      <c r="B1427" s="156">
        <v>45820</v>
      </c>
      <c r="C1427" s="157" t="s">
        <v>2386</v>
      </c>
      <c r="D1427" s="157" t="s">
        <v>192</v>
      </c>
      <c r="E1427" s="157" t="s">
        <v>4605</v>
      </c>
      <c r="F1427" s="156">
        <v>45835</v>
      </c>
      <c r="G1427" s="156">
        <v>45869</v>
      </c>
      <c r="H1427" s="158">
        <v>182267</v>
      </c>
      <c r="I1427" s="158">
        <v>210000</v>
      </c>
      <c r="J1427" s="157" t="s">
        <v>5910</v>
      </c>
      <c r="K1427" s="157" t="s">
        <v>5909</v>
      </c>
      <c r="L1427" s="152"/>
    </row>
    <row r="1428" spans="1:12" ht="42.75">
      <c r="A1428" s="187">
        <v>1427</v>
      </c>
      <c r="B1428" s="153">
        <v>45820</v>
      </c>
      <c r="C1428" s="154" t="s">
        <v>1890</v>
      </c>
      <c r="D1428" s="154" t="s">
        <v>225</v>
      </c>
      <c r="E1428" s="154" t="s">
        <v>8278</v>
      </c>
      <c r="F1428" s="153">
        <v>45835</v>
      </c>
      <c r="G1428" s="153">
        <v>45838</v>
      </c>
      <c r="H1428" s="155">
        <v>275000</v>
      </c>
      <c r="I1428" s="155">
        <v>275000</v>
      </c>
      <c r="J1428" s="154" t="s">
        <v>5910</v>
      </c>
      <c r="K1428" s="154" t="s">
        <v>5909</v>
      </c>
      <c r="L1428" s="152"/>
    </row>
    <row r="1429" spans="1:12" ht="42.75">
      <c r="A1429" s="187">
        <v>1428</v>
      </c>
      <c r="B1429" s="156">
        <v>45820</v>
      </c>
      <c r="C1429" s="157" t="s">
        <v>1535</v>
      </c>
      <c r="D1429" s="157" t="s">
        <v>8318</v>
      </c>
      <c r="E1429" s="157" t="s">
        <v>7400</v>
      </c>
      <c r="F1429" s="156">
        <v>45835</v>
      </c>
      <c r="G1429" s="156">
        <v>45839</v>
      </c>
      <c r="H1429" s="158">
        <v>70000</v>
      </c>
      <c r="I1429" s="158">
        <v>100000</v>
      </c>
      <c r="J1429" s="157" t="s">
        <v>5910</v>
      </c>
      <c r="K1429" s="157" t="s">
        <v>5909</v>
      </c>
      <c r="L1429" s="152"/>
    </row>
    <row r="1430" spans="1:12" ht="42.75">
      <c r="A1430" s="187">
        <v>1429</v>
      </c>
      <c r="B1430" s="153">
        <v>45820</v>
      </c>
      <c r="C1430" s="154" t="s">
        <v>1535</v>
      </c>
      <c r="D1430" s="154" t="s">
        <v>3214</v>
      </c>
      <c r="E1430" s="154" t="s">
        <v>347</v>
      </c>
      <c r="F1430" s="153">
        <v>45835</v>
      </c>
      <c r="G1430" s="153">
        <v>45839</v>
      </c>
      <c r="H1430" s="155">
        <v>75000</v>
      </c>
      <c r="I1430" s="155">
        <v>125000</v>
      </c>
      <c r="J1430" s="154" t="s">
        <v>5910</v>
      </c>
      <c r="K1430" s="154" t="s">
        <v>5909</v>
      </c>
      <c r="L1430" s="152"/>
    </row>
    <row r="1431" spans="1:12" ht="42.75">
      <c r="A1431" s="187">
        <v>1430</v>
      </c>
      <c r="B1431" s="156">
        <v>45820</v>
      </c>
      <c r="C1431" s="157" t="s">
        <v>1535</v>
      </c>
      <c r="D1431" s="157" t="s">
        <v>3214</v>
      </c>
      <c r="E1431" s="157" t="s">
        <v>348</v>
      </c>
      <c r="F1431" s="156">
        <v>45835</v>
      </c>
      <c r="G1431" s="156">
        <v>45839</v>
      </c>
      <c r="H1431" s="158">
        <v>100000</v>
      </c>
      <c r="I1431" s="158">
        <v>300000</v>
      </c>
      <c r="J1431" s="157" t="s">
        <v>5910</v>
      </c>
      <c r="K1431" s="157" t="s">
        <v>5909</v>
      </c>
      <c r="L1431" s="152"/>
    </row>
    <row r="1432" spans="1:12" ht="42.75">
      <c r="A1432" s="187">
        <v>1431</v>
      </c>
      <c r="B1432" s="153">
        <v>45820</v>
      </c>
      <c r="C1432" s="154" t="s">
        <v>1535</v>
      </c>
      <c r="D1432" s="154" t="s">
        <v>5202</v>
      </c>
      <c r="E1432" s="154" t="s">
        <v>78</v>
      </c>
      <c r="F1432" s="153">
        <v>45835</v>
      </c>
      <c r="G1432" s="153">
        <v>45839</v>
      </c>
      <c r="H1432" s="155">
        <v>300000</v>
      </c>
      <c r="I1432" s="155">
        <v>500000</v>
      </c>
      <c r="J1432" s="154" t="s">
        <v>5910</v>
      </c>
      <c r="K1432" s="154" t="s">
        <v>5909</v>
      </c>
      <c r="L1432" s="152"/>
    </row>
    <row r="1433" spans="1:12" ht="42.75">
      <c r="A1433" s="187">
        <v>1432</v>
      </c>
      <c r="B1433" s="156">
        <v>45820</v>
      </c>
      <c r="C1433" s="157" t="s">
        <v>1535</v>
      </c>
      <c r="D1433" s="157" t="s">
        <v>6309</v>
      </c>
      <c r="E1433" s="157" t="s">
        <v>706</v>
      </c>
      <c r="F1433" s="156">
        <v>45835</v>
      </c>
      <c r="G1433" s="156">
        <v>45839</v>
      </c>
      <c r="H1433" s="158">
        <v>80000</v>
      </c>
      <c r="I1433" s="158">
        <v>200000</v>
      </c>
      <c r="J1433" s="157" t="s">
        <v>5910</v>
      </c>
      <c r="K1433" s="157" t="s">
        <v>5909</v>
      </c>
      <c r="L1433" s="152"/>
    </row>
    <row r="1434" spans="1:12" ht="42.75">
      <c r="A1434" s="187">
        <v>1433</v>
      </c>
      <c r="B1434" s="153">
        <v>45820</v>
      </c>
      <c r="C1434" s="154" t="s">
        <v>1890</v>
      </c>
      <c r="D1434" s="154" t="s">
        <v>2175</v>
      </c>
      <c r="E1434" s="154" t="s">
        <v>7169</v>
      </c>
      <c r="F1434" s="153">
        <v>45835</v>
      </c>
      <c r="G1434" s="153">
        <v>45838</v>
      </c>
      <c r="H1434" s="155">
        <v>100000</v>
      </c>
      <c r="I1434" s="155">
        <v>125000</v>
      </c>
      <c r="J1434" s="154" t="s">
        <v>5910</v>
      </c>
      <c r="K1434" s="154" t="s">
        <v>5909</v>
      </c>
      <c r="L1434" s="152"/>
    </row>
    <row r="1435" spans="1:12" ht="42.75">
      <c r="A1435" s="187">
        <v>1434</v>
      </c>
      <c r="B1435" s="156">
        <v>45820</v>
      </c>
      <c r="C1435" s="157" t="s">
        <v>1276</v>
      </c>
      <c r="D1435" s="157" t="s">
        <v>5932</v>
      </c>
      <c r="E1435" s="157" t="s">
        <v>6583</v>
      </c>
      <c r="F1435" s="156">
        <v>45835</v>
      </c>
      <c r="G1435" s="156">
        <v>45870</v>
      </c>
      <c r="H1435" s="158">
        <v>190000</v>
      </c>
      <c r="I1435" s="158">
        <v>360000</v>
      </c>
      <c r="J1435" s="157" t="s">
        <v>5910</v>
      </c>
      <c r="K1435" s="157" t="s">
        <v>5909</v>
      </c>
      <c r="L1435" s="152"/>
    </row>
    <row r="1436" spans="1:12" ht="42.75">
      <c r="A1436" s="187">
        <v>1435</v>
      </c>
      <c r="B1436" s="153">
        <v>45820</v>
      </c>
      <c r="C1436" s="154" t="s">
        <v>1276</v>
      </c>
      <c r="D1436" s="154" t="s">
        <v>7414</v>
      </c>
      <c r="E1436" s="154" t="s">
        <v>198</v>
      </c>
      <c r="F1436" s="153">
        <v>45835</v>
      </c>
      <c r="G1436" s="153">
        <v>45839</v>
      </c>
      <c r="H1436" s="155">
        <v>25000</v>
      </c>
      <c r="I1436" s="155">
        <v>25000</v>
      </c>
      <c r="J1436" s="154" t="s">
        <v>5910</v>
      </c>
      <c r="K1436" s="154" t="s">
        <v>5909</v>
      </c>
      <c r="L1436" s="152"/>
    </row>
    <row r="1437" spans="1:12" ht="63.75">
      <c r="A1437" s="187">
        <v>1436</v>
      </c>
      <c r="B1437" s="156">
        <v>45820</v>
      </c>
      <c r="C1437" s="157" t="s">
        <v>2542</v>
      </c>
      <c r="D1437" s="157" t="s">
        <v>2470</v>
      </c>
      <c r="E1437" s="157" t="s">
        <v>2496</v>
      </c>
      <c r="F1437" s="156">
        <v>45835</v>
      </c>
      <c r="G1437" s="156">
        <v>45474</v>
      </c>
      <c r="H1437" s="158">
        <v>25000</v>
      </c>
      <c r="I1437" s="158">
        <v>55000</v>
      </c>
      <c r="J1437" s="157" t="s">
        <v>5900</v>
      </c>
      <c r="K1437" s="157" t="s">
        <v>5909</v>
      </c>
      <c r="L1437" s="152"/>
    </row>
    <row r="1438" spans="1:12" ht="21.75">
      <c r="A1438" s="187">
        <v>1437</v>
      </c>
      <c r="B1438" s="153">
        <v>45820</v>
      </c>
      <c r="C1438" s="154" t="s">
        <v>1276</v>
      </c>
      <c r="D1438" s="154" t="s">
        <v>1511</v>
      </c>
      <c r="E1438" s="154" t="s">
        <v>198</v>
      </c>
      <c r="F1438" s="153">
        <v>45835</v>
      </c>
      <c r="G1438" s="153">
        <v>45839</v>
      </c>
      <c r="H1438" s="155">
        <v>247000</v>
      </c>
      <c r="I1438" s="155">
        <v>260000</v>
      </c>
      <c r="J1438" s="154" t="s">
        <v>5921</v>
      </c>
      <c r="K1438" s="154" t="s">
        <v>5909</v>
      </c>
      <c r="L1438" s="152"/>
    </row>
    <row r="1439" spans="1:12" ht="63.75">
      <c r="A1439" s="187">
        <v>1438</v>
      </c>
      <c r="B1439" s="156">
        <v>45820</v>
      </c>
      <c r="C1439" s="157" t="s">
        <v>2542</v>
      </c>
      <c r="D1439" s="157" t="s">
        <v>8319</v>
      </c>
      <c r="E1439" s="157" t="s">
        <v>8320</v>
      </c>
      <c r="F1439" s="156">
        <v>45835</v>
      </c>
      <c r="G1439" s="156">
        <v>45474</v>
      </c>
      <c r="H1439" s="158">
        <v>25000</v>
      </c>
      <c r="I1439" s="158">
        <v>35000</v>
      </c>
      <c r="J1439" s="157" t="s">
        <v>5900</v>
      </c>
      <c r="K1439" s="157" t="s">
        <v>5909</v>
      </c>
      <c r="L1439" s="152"/>
    </row>
    <row r="1440" spans="1:12" ht="63.75">
      <c r="A1440" s="187">
        <v>1439</v>
      </c>
      <c r="B1440" s="153">
        <v>45820</v>
      </c>
      <c r="C1440" s="154" t="s">
        <v>1890</v>
      </c>
      <c r="D1440" s="154" t="s">
        <v>1987</v>
      </c>
      <c r="E1440" s="154" t="s">
        <v>8321</v>
      </c>
      <c r="F1440" s="153">
        <v>45835</v>
      </c>
      <c r="G1440" s="153">
        <v>45838</v>
      </c>
      <c r="H1440" s="155">
        <v>150000</v>
      </c>
      <c r="I1440" s="155">
        <v>150000</v>
      </c>
      <c r="J1440" s="154" t="s">
        <v>5910</v>
      </c>
      <c r="K1440" s="154" t="s">
        <v>5909</v>
      </c>
      <c r="L1440" s="152"/>
    </row>
    <row r="1441" spans="1:12" ht="63.75">
      <c r="A1441" s="187">
        <v>1440</v>
      </c>
      <c r="B1441" s="156">
        <v>45820</v>
      </c>
      <c r="C1441" s="157" t="s">
        <v>2542</v>
      </c>
      <c r="D1441" s="157" t="s">
        <v>4367</v>
      </c>
      <c r="E1441" s="157" t="s">
        <v>8322</v>
      </c>
      <c r="F1441" s="156">
        <v>45835</v>
      </c>
      <c r="G1441" s="156">
        <v>45748</v>
      </c>
      <c r="H1441" s="158">
        <v>25000</v>
      </c>
      <c r="I1441" s="158">
        <v>95000</v>
      </c>
      <c r="J1441" s="157" t="s">
        <v>5900</v>
      </c>
      <c r="K1441" s="157" t="s">
        <v>5909</v>
      </c>
      <c r="L1441" s="152"/>
    </row>
    <row r="1442" spans="1:12" ht="63.75">
      <c r="A1442" s="187">
        <v>1441</v>
      </c>
      <c r="B1442" s="153">
        <v>45820</v>
      </c>
      <c r="C1442" s="154" t="s">
        <v>1890</v>
      </c>
      <c r="D1442" s="154" t="s">
        <v>1987</v>
      </c>
      <c r="E1442" s="154" t="s">
        <v>8299</v>
      </c>
      <c r="F1442" s="153">
        <v>45835</v>
      </c>
      <c r="G1442" s="153">
        <v>45838</v>
      </c>
      <c r="H1442" s="155">
        <v>150000</v>
      </c>
      <c r="I1442" s="155">
        <v>150000</v>
      </c>
      <c r="J1442" s="154" t="s">
        <v>5910</v>
      </c>
      <c r="K1442" s="154" t="s">
        <v>5909</v>
      </c>
      <c r="L1442" s="152"/>
    </row>
    <row r="1443" spans="1:12" ht="63.75">
      <c r="A1443" s="187">
        <v>1442</v>
      </c>
      <c r="B1443" s="156">
        <v>45820</v>
      </c>
      <c r="C1443" s="157" t="s">
        <v>1276</v>
      </c>
      <c r="D1443" s="157" t="s">
        <v>1371</v>
      </c>
      <c r="E1443" s="157" t="s">
        <v>1372</v>
      </c>
      <c r="F1443" s="156">
        <v>45835</v>
      </c>
      <c r="G1443" s="156">
        <v>45839</v>
      </c>
      <c r="H1443" s="158">
        <v>204336</v>
      </c>
      <c r="I1443" s="158">
        <v>225000</v>
      </c>
      <c r="J1443" s="157" t="s">
        <v>4557</v>
      </c>
      <c r="K1443" s="157" t="s">
        <v>5909</v>
      </c>
      <c r="L1443" s="152"/>
    </row>
    <row r="1444" spans="1:12" ht="63.75">
      <c r="A1444" s="187">
        <v>1443</v>
      </c>
      <c r="B1444" s="153">
        <v>45820</v>
      </c>
      <c r="C1444" s="154" t="s">
        <v>1276</v>
      </c>
      <c r="D1444" s="154" t="s">
        <v>814</v>
      </c>
      <c r="E1444" s="154" t="s">
        <v>4629</v>
      </c>
      <c r="F1444" s="153">
        <v>45835</v>
      </c>
      <c r="G1444" s="153">
        <v>45839</v>
      </c>
      <c r="H1444" s="155">
        <v>25000</v>
      </c>
      <c r="I1444" s="155">
        <v>60000</v>
      </c>
      <c r="J1444" s="154" t="s">
        <v>5910</v>
      </c>
      <c r="K1444" s="154" t="s">
        <v>5909</v>
      </c>
      <c r="L1444" s="152"/>
    </row>
    <row r="1445" spans="1:12" ht="63.75">
      <c r="A1445" s="187">
        <v>1444</v>
      </c>
      <c r="B1445" s="156">
        <v>45820</v>
      </c>
      <c r="C1445" s="157" t="s">
        <v>3975</v>
      </c>
      <c r="D1445" s="157" t="s">
        <v>765</v>
      </c>
      <c r="E1445" s="157" t="s">
        <v>120</v>
      </c>
      <c r="F1445" s="156">
        <v>45838</v>
      </c>
      <c r="G1445" s="156">
        <v>45839</v>
      </c>
      <c r="H1445" s="158">
        <v>40000</v>
      </c>
      <c r="I1445" s="158">
        <v>250000</v>
      </c>
      <c r="J1445" s="157" t="s">
        <v>5910</v>
      </c>
      <c r="K1445" s="157" t="s">
        <v>5909</v>
      </c>
      <c r="L1445" s="152"/>
    </row>
    <row r="1446" spans="1:12" ht="84.75">
      <c r="A1446" s="187">
        <v>1445</v>
      </c>
      <c r="B1446" s="153">
        <v>45820</v>
      </c>
      <c r="C1446" s="154" t="s">
        <v>3975</v>
      </c>
      <c r="D1446" s="154" t="s">
        <v>2654</v>
      </c>
      <c r="E1446" s="154" t="s">
        <v>4023</v>
      </c>
      <c r="F1446" s="153">
        <v>45838</v>
      </c>
      <c r="G1446" s="153">
        <v>45839</v>
      </c>
      <c r="H1446" s="155">
        <v>164340</v>
      </c>
      <c r="I1446" s="155">
        <v>250000</v>
      </c>
      <c r="J1446" s="154" t="s">
        <v>5910</v>
      </c>
      <c r="K1446" s="154" t="s">
        <v>5909</v>
      </c>
      <c r="L1446" s="152"/>
    </row>
    <row r="1447" spans="1:12" ht="42.75">
      <c r="A1447" s="187">
        <v>1446</v>
      </c>
      <c r="B1447" s="156">
        <v>45820</v>
      </c>
      <c r="C1447" s="157" t="s">
        <v>1890</v>
      </c>
      <c r="D1447" s="157" t="s">
        <v>139</v>
      </c>
      <c r="E1447" s="157" t="s">
        <v>8323</v>
      </c>
      <c r="F1447" s="156">
        <v>45835</v>
      </c>
      <c r="G1447" s="156">
        <v>45839</v>
      </c>
      <c r="H1447" s="158">
        <v>2000000</v>
      </c>
      <c r="I1447" s="158">
        <v>2000000</v>
      </c>
      <c r="J1447" s="157" t="s">
        <v>5910</v>
      </c>
      <c r="K1447" s="157" t="s">
        <v>5909</v>
      </c>
      <c r="L1447" s="152"/>
    </row>
    <row r="1448" spans="1:12" ht="21.75">
      <c r="A1448" s="187">
        <v>1447</v>
      </c>
      <c r="B1448" s="153">
        <v>45820</v>
      </c>
      <c r="C1448" s="154" t="s">
        <v>3562</v>
      </c>
      <c r="D1448" s="154" t="s">
        <v>3654</v>
      </c>
      <c r="E1448" s="154" t="s">
        <v>29</v>
      </c>
      <c r="F1448" s="153">
        <v>45838</v>
      </c>
      <c r="G1448" s="153">
        <v>45834</v>
      </c>
      <c r="H1448" s="155">
        <v>100162</v>
      </c>
      <c r="I1448" s="155">
        <v>100162</v>
      </c>
      <c r="J1448" s="154" t="s">
        <v>4557</v>
      </c>
      <c r="K1448" s="154" t="s">
        <v>5909</v>
      </c>
      <c r="L1448" s="152"/>
    </row>
    <row r="1449" spans="1:12" ht="63.75">
      <c r="A1449" s="187">
        <v>1448</v>
      </c>
      <c r="B1449" s="156">
        <v>45820</v>
      </c>
      <c r="C1449" s="157" t="s">
        <v>3562</v>
      </c>
      <c r="D1449" s="157" t="s">
        <v>7708</v>
      </c>
      <c r="E1449" s="157" t="s">
        <v>29</v>
      </c>
      <c r="F1449" s="156">
        <v>45838</v>
      </c>
      <c r="G1449" s="156">
        <v>45834</v>
      </c>
      <c r="H1449" s="158">
        <v>151355</v>
      </c>
      <c r="I1449" s="158">
        <v>151355</v>
      </c>
      <c r="J1449" s="157" t="s">
        <v>4557</v>
      </c>
      <c r="K1449" s="157" t="s">
        <v>5909</v>
      </c>
      <c r="L1449" s="152"/>
    </row>
    <row r="1450" spans="1:12" ht="63.75">
      <c r="A1450" s="187">
        <v>1449</v>
      </c>
      <c r="B1450" s="153">
        <v>45820</v>
      </c>
      <c r="C1450" s="154" t="s">
        <v>1890</v>
      </c>
      <c r="D1450" s="154" t="s">
        <v>8324</v>
      </c>
      <c r="E1450" s="154" t="s">
        <v>8325</v>
      </c>
      <c r="F1450" s="153">
        <v>45835</v>
      </c>
      <c r="G1450" s="153">
        <v>45838</v>
      </c>
      <c r="H1450" s="155">
        <v>25000</v>
      </c>
      <c r="I1450" s="155">
        <v>50000</v>
      </c>
      <c r="J1450" s="154" t="s">
        <v>5902</v>
      </c>
      <c r="K1450" s="154" t="s">
        <v>5909</v>
      </c>
      <c r="L1450" s="152"/>
    </row>
    <row r="1451" spans="1:12" ht="105.75">
      <c r="A1451" s="187">
        <v>1450</v>
      </c>
      <c r="B1451" s="156">
        <v>45820</v>
      </c>
      <c r="C1451" s="157" t="s">
        <v>3418</v>
      </c>
      <c r="D1451" s="157" t="s">
        <v>7250</v>
      </c>
      <c r="E1451" s="157" t="s">
        <v>7855</v>
      </c>
      <c r="F1451" s="156">
        <v>45835</v>
      </c>
      <c r="G1451" s="156">
        <v>45839</v>
      </c>
      <c r="H1451" s="158">
        <v>64000</v>
      </c>
      <c r="I1451" s="158">
        <v>75000</v>
      </c>
      <c r="J1451" s="157" t="s">
        <v>5921</v>
      </c>
      <c r="K1451" s="157" t="s">
        <v>5909</v>
      </c>
      <c r="L1451" s="152"/>
    </row>
    <row r="1452" spans="1:12" ht="42.75">
      <c r="A1452" s="187">
        <v>1451</v>
      </c>
      <c r="B1452" s="153">
        <v>45820</v>
      </c>
      <c r="C1452" s="154" t="s">
        <v>3418</v>
      </c>
      <c r="D1452" s="154" t="s">
        <v>7250</v>
      </c>
      <c r="E1452" s="154" t="s">
        <v>8326</v>
      </c>
      <c r="F1452" s="153">
        <v>45835</v>
      </c>
      <c r="G1452" s="153">
        <v>45839</v>
      </c>
      <c r="H1452" s="155">
        <v>28000</v>
      </c>
      <c r="I1452" s="155">
        <v>40000</v>
      </c>
      <c r="J1452" s="154" t="s">
        <v>5921</v>
      </c>
      <c r="K1452" s="154" t="s">
        <v>5909</v>
      </c>
      <c r="L1452" s="152"/>
    </row>
    <row r="1453" spans="1:12" ht="42.75">
      <c r="A1453" s="187">
        <v>1452</v>
      </c>
      <c r="B1453" s="156">
        <v>45821</v>
      </c>
      <c r="C1453" s="157" t="s">
        <v>2447</v>
      </c>
      <c r="D1453" s="157" t="s">
        <v>7148</v>
      </c>
      <c r="E1453" s="157" t="s">
        <v>46</v>
      </c>
      <c r="F1453" s="156">
        <v>45838</v>
      </c>
      <c r="G1453" s="156">
        <v>45839</v>
      </c>
      <c r="H1453" s="158">
        <v>50000</v>
      </c>
      <c r="I1453" s="158">
        <v>75000</v>
      </c>
      <c r="J1453" s="157" t="s">
        <v>5910</v>
      </c>
      <c r="K1453" s="157" t="s">
        <v>5909</v>
      </c>
      <c r="L1453" s="152"/>
    </row>
    <row r="1454" spans="1:12" ht="42.75">
      <c r="A1454" s="187">
        <v>1453</v>
      </c>
      <c r="B1454" s="153">
        <v>45821</v>
      </c>
      <c r="C1454" s="154" t="s">
        <v>2447</v>
      </c>
      <c r="D1454" s="154" t="s">
        <v>8067</v>
      </c>
      <c r="E1454" s="154" t="s">
        <v>8327</v>
      </c>
      <c r="F1454" s="153">
        <v>45838</v>
      </c>
      <c r="G1454" s="153">
        <v>45839</v>
      </c>
      <c r="H1454" s="155">
        <v>25000</v>
      </c>
      <c r="I1454" s="155">
        <v>50000</v>
      </c>
      <c r="J1454" s="154" t="s">
        <v>5902</v>
      </c>
      <c r="K1454" s="154" t="s">
        <v>5909</v>
      </c>
      <c r="L1454" s="152"/>
    </row>
    <row r="1455" spans="1:12" ht="21.75">
      <c r="A1455" s="187">
        <v>1454</v>
      </c>
      <c r="B1455" s="156">
        <v>45821</v>
      </c>
      <c r="C1455" s="157" t="s">
        <v>2447</v>
      </c>
      <c r="D1455" s="157" t="s">
        <v>55</v>
      </c>
      <c r="E1455" s="157" t="s">
        <v>159</v>
      </c>
      <c r="F1455" s="156">
        <v>45838</v>
      </c>
      <c r="G1455" s="156">
        <v>45839</v>
      </c>
      <c r="H1455" s="158">
        <v>25000</v>
      </c>
      <c r="I1455" s="158">
        <v>30000</v>
      </c>
      <c r="J1455" s="157" t="s">
        <v>5902</v>
      </c>
      <c r="K1455" s="157" t="s">
        <v>5909</v>
      </c>
      <c r="L1455" s="152"/>
    </row>
    <row r="1456" spans="1:12" ht="63.75">
      <c r="A1456" s="187">
        <v>1455</v>
      </c>
      <c r="B1456" s="153">
        <v>45821</v>
      </c>
      <c r="C1456" s="154" t="s">
        <v>3975</v>
      </c>
      <c r="D1456" s="154" t="s">
        <v>1277</v>
      </c>
      <c r="E1456" s="154" t="s">
        <v>8328</v>
      </c>
      <c r="F1456" s="153">
        <v>45838</v>
      </c>
      <c r="G1456" s="153">
        <v>45839</v>
      </c>
      <c r="H1456" s="155">
        <v>25000</v>
      </c>
      <c r="I1456" s="155">
        <v>60000</v>
      </c>
      <c r="J1456" s="154" t="s">
        <v>5910</v>
      </c>
      <c r="K1456" s="154" t="s">
        <v>5909</v>
      </c>
      <c r="L1456" s="152"/>
    </row>
    <row r="1457" spans="1:12" ht="84.75">
      <c r="A1457" s="187">
        <v>1456</v>
      </c>
      <c r="B1457" s="156">
        <v>45821</v>
      </c>
      <c r="C1457" s="157" t="s">
        <v>4154</v>
      </c>
      <c r="D1457" s="157" t="s">
        <v>8008</v>
      </c>
      <c r="E1457" s="157" t="s">
        <v>1091</v>
      </c>
      <c r="F1457" s="156">
        <v>45838</v>
      </c>
      <c r="G1457" s="156">
        <v>45839</v>
      </c>
      <c r="H1457" s="158">
        <v>62000</v>
      </c>
      <c r="I1457" s="158">
        <v>75000</v>
      </c>
      <c r="J1457" s="157" t="s">
        <v>5917</v>
      </c>
      <c r="K1457" s="157" t="s">
        <v>5909</v>
      </c>
      <c r="L1457" s="152"/>
    </row>
    <row r="1458" spans="1:12" ht="63.75">
      <c r="A1458" s="187">
        <v>1457</v>
      </c>
      <c r="B1458" s="153">
        <v>45821</v>
      </c>
      <c r="C1458" s="154" t="s">
        <v>3975</v>
      </c>
      <c r="D1458" s="154" t="s">
        <v>349</v>
      </c>
      <c r="E1458" s="154" t="s">
        <v>793</v>
      </c>
      <c r="F1458" s="153">
        <v>45838</v>
      </c>
      <c r="G1458" s="153">
        <v>45870</v>
      </c>
      <c r="H1458" s="155">
        <v>25000</v>
      </c>
      <c r="I1458" s="155">
        <v>200000</v>
      </c>
      <c r="J1458" s="154" t="s">
        <v>5910</v>
      </c>
      <c r="K1458" s="154" t="s">
        <v>5909</v>
      </c>
      <c r="L1458" s="152"/>
    </row>
    <row r="1459" spans="1:12" ht="63.75">
      <c r="A1459" s="187">
        <v>1458</v>
      </c>
      <c r="B1459" s="156">
        <v>45821</v>
      </c>
      <c r="C1459" s="157" t="s">
        <v>3838</v>
      </c>
      <c r="D1459" s="157" t="s">
        <v>256</v>
      </c>
      <c r="E1459" s="157" t="s">
        <v>3443</v>
      </c>
      <c r="F1459" s="156">
        <v>45838</v>
      </c>
      <c r="G1459" s="156">
        <v>45839</v>
      </c>
      <c r="H1459" s="158">
        <v>140000</v>
      </c>
      <c r="I1459" s="158">
        <v>160000</v>
      </c>
      <c r="J1459" s="157" t="s">
        <v>5910</v>
      </c>
      <c r="K1459" s="157" t="s">
        <v>5909</v>
      </c>
      <c r="L1459" s="152"/>
    </row>
    <row r="1460" spans="1:12" ht="63.75">
      <c r="A1460" s="187">
        <v>1459</v>
      </c>
      <c r="B1460" s="153">
        <v>45821</v>
      </c>
      <c r="C1460" s="154" t="s">
        <v>3838</v>
      </c>
      <c r="D1460" s="154" t="s">
        <v>3858</v>
      </c>
      <c r="E1460" s="154" t="s">
        <v>8329</v>
      </c>
      <c r="F1460" s="153">
        <v>45838</v>
      </c>
      <c r="G1460" s="153">
        <v>45839</v>
      </c>
      <c r="H1460" s="155">
        <v>81000</v>
      </c>
      <c r="I1460" s="155">
        <v>90000</v>
      </c>
      <c r="J1460" s="154" t="s">
        <v>5910</v>
      </c>
      <c r="K1460" s="154" t="s">
        <v>5909</v>
      </c>
      <c r="L1460" s="152"/>
    </row>
    <row r="1461" spans="1:12" ht="63.75">
      <c r="A1461" s="187">
        <v>1460</v>
      </c>
      <c r="B1461" s="156">
        <v>45821</v>
      </c>
      <c r="C1461" s="157" t="s">
        <v>3838</v>
      </c>
      <c r="D1461" s="157" t="s">
        <v>35</v>
      </c>
      <c r="E1461" s="157" t="s">
        <v>159</v>
      </c>
      <c r="F1461" s="156">
        <v>45838</v>
      </c>
      <c r="G1461" s="156">
        <v>45839</v>
      </c>
      <c r="H1461" s="158">
        <v>58000</v>
      </c>
      <c r="I1461" s="158">
        <v>64000</v>
      </c>
      <c r="J1461" s="157" t="s">
        <v>5902</v>
      </c>
      <c r="K1461" s="157" t="s">
        <v>5909</v>
      </c>
      <c r="L1461" s="152"/>
    </row>
    <row r="1462" spans="1:12" ht="63.75">
      <c r="A1462" s="187">
        <v>1461</v>
      </c>
      <c r="B1462" s="153">
        <v>45821</v>
      </c>
      <c r="C1462" s="154" t="s">
        <v>3838</v>
      </c>
      <c r="D1462" s="154" t="s">
        <v>6303</v>
      </c>
      <c r="E1462" s="154" t="s">
        <v>285</v>
      </c>
      <c r="F1462" s="153">
        <v>45838</v>
      </c>
      <c r="G1462" s="153">
        <v>45839</v>
      </c>
      <c r="H1462" s="155">
        <v>120000</v>
      </c>
      <c r="I1462" s="155">
        <v>125000</v>
      </c>
      <c r="J1462" s="154" t="s">
        <v>5910</v>
      </c>
      <c r="K1462" s="154" t="s">
        <v>5909</v>
      </c>
      <c r="L1462" s="152"/>
    </row>
    <row r="1463" spans="1:12" ht="63.75">
      <c r="A1463" s="187">
        <v>1462</v>
      </c>
      <c r="B1463" s="156">
        <v>45821</v>
      </c>
      <c r="C1463" s="157" t="s">
        <v>3838</v>
      </c>
      <c r="D1463" s="157" t="s">
        <v>76</v>
      </c>
      <c r="E1463" s="157" t="s">
        <v>143</v>
      </c>
      <c r="F1463" s="156">
        <v>45838</v>
      </c>
      <c r="G1463" s="156">
        <v>45839</v>
      </c>
      <c r="H1463" s="158">
        <v>200000</v>
      </c>
      <c r="I1463" s="158">
        <v>240000</v>
      </c>
      <c r="J1463" s="157" t="s">
        <v>5910</v>
      </c>
      <c r="K1463" s="157" t="s">
        <v>5909</v>
      </c>
      <c r="L1463" s="152"/>
    </row>
    <row r="1464" spans="1:12" ht="63.75">
      <c r="A1464" s="187">
        <v>1463</v>
      </c>
      <c r="B1464" s="153">
        <v>45821</v>
      </c>
      <c r="C1464" s="154" t="s">
        <v>583</v>
      </c>
      <c r="D1464" s="154" t="s">
        <v>641</v>
      </c>
      <c r="E1464" s="154" t="s">
        <v>681</v>
      </c>
      <c r="F1464" s="153">
        <v>45838</v>
      </c>
      <c r="G1464" s="153">
        <v>45839</v>
      </c>
      <c r="H1464" s="155">
        <v>42600</v>
      </c>
      <c r="I1464" s="155">
        <v>43000</v>
      </c>
      <c r="J1464" s="154" t="s">
        <v>5902</v>
      </c>
      <c r="K1464" s="154" t="s">
        <v>5909</v>
      </c>
      <c r="L1464" s="152"/>
    </row>
    <row r="1465" spans="1:12" ht="63.75">
      <c r="A1465" s="187">
        <v>1464</v>
      </c>
      <c r="B1465" s="156">
        <v>45821</v>
      </c>
      <c r="C1465" s="157" t="s">
        <v>3838</v>
      </c>
      <c r="D1465" s="157" t="s">
        <v>580</v>
      </c>
      <c r="E1465" s="157" t="s">
        <v>180</v>
      </c>
      <c r="F1465" s="156">
        <v>45838</v>
      </c>
      <c r="G1465" s="156">
        <v>45839</v>
      </c>
      <c r="H1465" s="158">
        <v>320000</v>
      </c>
      <c r="I1465" s="158">
        <v>340000</v>
      </c>
      <c r="J1465" s="157" t="s">
        <v>5910</v>
      </c>
      <c r="K1465" s="157" t="s">
        <v>5909</v>
      </c>
      <c r="L1465" s="152"/>
    </row>
    <row r="1466" spans="1:12" ht="42.75">
      <c r="A1466" s="187">
        <v>1465</v>
      </c>
      <c r="B1466" s="153">
        <v>45821</v>
      </c>
      <c r="C1466" s="154" t="s">
        <v>243</v>
      </c>
      <c r="D1466" s="154" t="s">
        <v>3214</v>
      </c>
      <c r="E1466" s="154" t="s">
        <v>298</v>
      </c>
      <c r="F1466" s="153">
        <v>45838</v>
      </c>
      <c r="G1466" s="153">
        <v>45839</v>
      </c>
      <c r="H1466" s="155">
        <v>100000</v>
      </c>
      <c r="I1466" s="155">
        <v>115000</v>
      </c>
      <c r="J1466" s="154" t="s">
        <v>5910</v>
      </c>
      <c r="K1466" s="154" t="s">
        <v>5909</v>
      </c>
      <c r="L1466" s="152"/>
    </row>
    <row r="1467" spans="1:12" ht="63.75">
      <c r="A1467" s="187">
        <v>1466</v>
      </c>
      <c r="B1467" s="156">
        <v>45821</v>
      </c>
      <c r="C1467" s="157" t="s">
        <v>243</v>
      </c>
      <c r="D1467" s="157" t="s">
        <v>76</v>
      </c>
      <c r="E1467" s="157" t="s">
        <v>364</v>
      </c>
      <c r="F1467" s="156">
        <v>45838</v>
      </c>
      <c r="G1467" s="156">
        <v>45839</v>
      </c>
      <c r="H1467" s="158">
        <v>128000</v>
      </c>
      <c r="I1467" s="158">
        <v>135000</v>
      </c>
      <c r="J1467" s="157" t="s">
        <v>5910</v>
      </c>
      <c r="K1467" s="157" t="s">
        <v>5909</v>
      </c>
      <c r="L1467" s="152"/>
    </row>
    <row r="1468" spans="1:12" ht="42.75">
      <c r="A1468" s="187">
        <v>1467</v>
      </c>
      <c r="B1468" s="153">
        <v>45821</v>
      </c>
      <c r="C1468" s="154" t="s">
        <v>243</v>
      </c>
      <c r="D1468" s="154" t="s">
        <v>76</v>
      </c>
      <c r="E1468" s="154" t="s">
        <v>2492</v>
      </c>
      <c r="F1468" s="153">
        <v>45838</v>
      </c>
      <c r="G1468" s="153">
        <v>45839</v>
      </c>
      <c r="H1468" s="155">
        <v>110000</v>
      </c>
      <c r="I1468" s="155">
        <v>115000</v>
      </c>
      <c r="J1468" s="154" t="s">
        <v>5910</v>
      </c>
      <c r="K1468" s="154" t="s">
        <v>5909</v>
      </c>
      <c r="L1468" s="152"/>
    </row>
    <row r="1469" spans="1:12" ht="42.75">
      <c r="A1469" s="187">
        <v>1468</v>
      </c>
      <c r="B1469" s="156">
        <v>45821</v>
      </c>
      <c r="C1469" s="157" t="s">
        <v>243</v>
      </c>
      <c r="D1469" s="157" t="s">
        <v>355</v>
      </c>
      <c r="E1469" s="157" t="s">
        <v>120</v>
      </c>
      <c r="F1469" s="156">
        <v>45838</v>
      </c>
      <c r="G1469" s="156">
        <v>45839</v>
      </c>
      <c r="H1469" s="158">
        <v>25000</v>
      </c>
      <c r="I1469" s="158">
        <v>30000</v>
      </c>
      <c r="J1469" s="157" t="s">
        <v>5910</v>
      </c>
      <c r="K1469" s="157" t="s">
        <v>5909</v>
      </c>
      <c r="L1469" s="152"/>
    </row>
    <row r="1470" spans="1:12" ht="63.75">
      <c r="A1470" s="187">
        <v>1469</v>
      </c>
      <c r="B1470" s="153">
        <v>45821</v>
      </c>
      <c r="C1470" s="154" t="s">
        <v>243</v>
      </c>
      <c r="D1470" s="154" t="s">
        <v>3552</v>
      </c>
      <c r="E1470" s="154" t="s">
        <v>306</v>
      </c>
      <c r="F1470" s="153">
        <v>45838</v>
      </c>
      <c r="G1470" s="153">
        <v>45839</v>
      </c>
      <c r="H1470" s="155">
        <v>55000</v>
      </c>
      <c r="I1470" s="155">
        <v>65000</v>
      </c>
      <c r="J1470" s="154" t="s">
        <v>5910</v>
      </c>
      <c r="K1470" s="154" t="s">
        <v>5909</v>
      </c>
      <c r="L1470" s="152"/>
    </row>
    <row r="1471" spans="1:12" ht="63.75">
      <c r="A1471" s="187">
        <v>1470</v>
      </c>
      <c r="B1471" s="156">
        <v>45821</v>
      </c>
      <c r="C1471" s="157" t="s">
        <v>1198</v>
      </c>
      <c r="D1471" s="157" t="s">
        <v>4511</v>
      </c>
      <c r="E1471" s="157" t="s">
        <v>7917</v>
      </c>
      <c r="F1471" s="156">
        <v>45838</v>
      </c>
      <c r="G1471" s="156">
        <v>45839</v>
      </c>
      <c r="H1471" s="158">
        <v>50000</v>
      </c>
      <c r="I1471" s="158">
        <v>60000</v>
      </c>
      <c r="J1471" s="157" t="s">
        <v>5910</v>
      </c>
      <c r="K1471" s="157" t="s">
        <v>5909</v>
      </c>
      <c r="L1471" s="152"/>
    </row>
    <row r="1472" spans="1:12" ht="63.75">
      <c r="A1472" s="187">
        <v>1471</v>
      </c>
      <c r="B1472" s="153">
        <v>45821</v>
      </c>
      <c r="C1472" s="154" t="s">
        <v>243</v>
      </c>
      <c r="D1472" s="154" t="s">
        <v>366</v>
      </c>
      <c r="E1472" s="154" t="s">
        <v>367</v>
      </c>
      <c r="F1472" s="153">
        <v>45838</v>
      </c>
      <c r="G1472" s="153">
        <v>45839</v>
      </c>
      <c r="H1472" s="155">
        <v>25000</v>
      </c>
      <c r="I1472" s="155">
        <v>32000</v>
      </c>
      <c r="J1472" s="154" t="s">
        <v>5910</v>
      </c>
      <c r="K1472" s="154" t="s">
        <v>5909</v>
      </c>
      <c r="L1472" s="152"/>
    </row>
    <row r="1473" spans="1:12" ht="42.75">
      <c r="A1473" s="187">
        <v>1472</v>
      </c>
      <c r="B1473" s="156">
        <v>45821</v>
      </c>
      <c r="C1473" s="157" t="s">
        <v>243</v>
      </c>
      <c r="D1473" s="159" t="s">
        <v>248</v>
      </c>
      <c r="E1473" s="157" t="s">
        <v>120</v>
      </c>
      <c r="F1473" s="156">
        <v>45838</v>
      </c>
      <c r="G1473" s="156">
        <v>45839</v>
      </c>
      <c r="H1473" s="158">
        <v>105000</v>
      </c>
      <c r="I1473" s="158">
        <v>120000</v>
      </c>
      <c r="J1473" s="157" t="s">
        <v>5910</v>
      </c>
      <c r="K1473" s="157" t="s">
        <v>5909</v>
      </c>
      <c r="L1473" s="152"/>
    </row>
    <row r="1474" spans="1:12" ht="42.75">
      <c r="A1474" s="187">
        <v>1473</v>
      </c>
      <c r="B1474" s="153">
        <v>45821</v>
      </c>
      <c r="C1474" s="154" t="s">
        <v>1198</v>
      </c>
      <c r="D1474" s="154" t="s">
        <v>4323</v>
      </c>
      <c r="E1474" s="154" t="s">
        <v>4757</v>
      </c>
      <c r="F1474" s="153">
        <v>45838</v>
      </c>
      <c r="G1474" s="153">
        <v>45839</v>
      </c>
      <c r="H1474" s="155">
        <v>45000</v>
      </c>
      <c r="I1474" s="155">
        <v>55000</v>
      </c>
      <c r="J1474" s="154" t="s">
        <v>5910</v>
      </c>
      <c r="K1474" s="154" t="s">
        <v>5909</v>
      </c>
      <c r="L1474" s="152"/>
    </row>
    <row r="1475" spans="1:12" ht="42.75">
      <c r="A1475" s="187">
        <v>1474</v>
      </c>
      <c r="B1475" s="156">
        <v>45821</v>
      </c>
      <c r="C1475" s="157" t="s">
        <v>243</v>
      </c>
      <c r="D1475" s="157" t="s">
        <v>5548</v>
      </c>
      <c r="E1475" s="157" t="s">
        <v>6538</v>
      </c>
      <c r="F1475" s="156">
        <v>45838</v>
      </c>
      <c r="G1475" s="156">
        <v>45839</v>
      </c>
      <c r="H1475" s="158">
        <v>60000</v>
      </c>
      <c r="I1475" s="158">
        <v>90000</v>
      </c>
      <c r="J1475" s="157" t="s">
        <v>5910</v>
      </c>
      <c r="K1475" s="157" t="s">
        <v>5909</v>
      </c>
      <c r="L1475" s="152"/>
    </row>
    <row r="1476" spans="1:12" ht="42.75">
      <c r="A1476" s="187">
        <v>1475</v>
      </c>
      <c r="B1476" s="153">
        <v>45821</v>
      </c>
      <c r="C1476" s="154" t="s">
        <v>1198</v>
      </c>
      <c r="D1476" s="154" t="s">
        <v>7475</v>
      </c>
      <c r="E1476" s="154" t="s">
        <v>7476</v>
      </c>
      <c r="F1476" s="153">
        <v>45838</v>
      </c>
      <c r="G1476" s="153">
        <v>45839</v>
      </c>
      <c r="H1476" s="155">
        <v>70000</v>
      </c>
      <c r="I1476" s="155">
        <v>80000</v>
      </c>
      <c r="J1476" s="154" t="s">
        <v>5910</v>
      </c>
      <c r="K1476" s="154" t="s">
        <v>5909</v>
      </c>
      <c r="L1476" s="152"/>
    </row>
    <row r="1477" spans="1:12" ht="42.75">
      <c r="A1477" s="187">
        <v>1476</v>
      </c>
      <c r="B1477" s="156">
        <v>45821</v>
      </c>
      <c r="C1477" s="157" t="s">
        <v>1198</v>
      </c>
      <c r="D1477" s="157" t="s">
        <v>3214</v>
      </c>
      <c r="E1477" s="157" t="s">
        <v>347</v>
      </c>
      <c r="F1477" s="156">
        <v>45838</v>
      </c>
      <c r="G1477" s="156">
        <v>45839</v>
      </c>
      <c r="H1477" s="158">
        <v>80000</v>
      </c>
      <c r="I1477" s="158">
        <v>90000</v>
      </c>
      <c r="J1477" s="157" t="s">
        <v>5910</v>
      </c>
      <c r="K1477" s="157" t="s">
        <v>5909</v>
      </c>
      <c r="L1477" s="152"/>
    </row>
    <row r="1478" spans="1:12" ht="42.75">
      <c r="A1478" s="187">
        <v>1477</v>
      </c>
      <c r="B1478" s="153">
        <v>45821</v>
      </c>
      <c r="C1478" s="154" t="s">
        <v>1198</v>
      </c>
      <c r="D1478" s="154" t="s">
        <v>5185</v>
      </c>
      <c r="E1478" s="154" t="s">
        <v>7804</v>
      </c>
      <c r="F1478" s="153">
        <v>45838</v>
      </c>
      <c r="G1478" s="153">
        <v>45839</v>
      </c>
      <c r="H1478" s="155">
        <v>90000</v>
      </c>
      <c r="I1478" s="155">
        <v>100000</v>
      </c>
      <c r="J1478" s="154" t="s">
        <v>5910</v>
      </c>
      <c r="K1478" s="154" t="s">
        <v>5909</v>
      </c>
      <c r="L1478" s="152"/>
    </row>
    <row r="1479" spans="1:12" ht="105.75">
      <c r="A1479" s="187">
        <v>1478</v>
      </c>
      <c r="B1479" s="156">
        <v>45821</v>
      </c>
      <c r="C1479" s="157" t="s">
        <v>1198</v>
      </c>
      <c r="D1479" s="157" t="s">
        <v>7327</v>
      </c>
      <c r="E1479" s="157" t="s">
        <v>5005</v>
      </c>
      <c r="F1479" s="156">
        <v>45838</v>
      </c>
      <c r="G1479" s="156">
        <v>45839</v>
      </c>
      <c r="H1479" s="158">
        <v>115000</v>
      </c>
      <c r="I1479" s="158">
        <v>130000</v>
      </c>
      <c r="J1479" s="157" t="s">
        <v>5910</v>
      </c>
      <c r="K1479" s="157" t="s">
        <v>5909</v>
      </c>
      <c r="L1479" s="152"/>
    </row>
    <row r="1480" spans="1:12" ht="42.75">
      <c r="A1480" s="187">
        <v>1479</v>
      </c>
      <c r="B1480" s="153">
        <v>45821</v>
      </c>
      <c r="C1480" s="154" t="s">
        <v>1198</v>
      </c>
      <c r="D1480" s="154" t="s">
        <v>4322</v>
      </c>
      <c r="E1480" s="154" t="s">
        <v>7328</v>
      </c>
      <c r="F1480" s="153">
        <v>45838</v>
      </c>
      <c r="G1480" s="153">
        <v>45839</v>
      </c>
      <c r="H1480" s="155">
        <v>25000</v>
      </c>
      <c r="I1480" s="155">
        <v>40000</v>
      </c>
      <c r="J1480" s="154" t="s">
        <v>5910</v>
      </c>
      <c r="K1480" s="154" t="s">
        <v>5909</v>
      </c>
      <c r="L1480" s="152"/>
    </row>
    <row r="1481" spans="1:12" ht="42.75">
      <c r="A1481" s="187">
        <v>1480</v>
      </c>
      <c r="B1481" s="156">
        <v>45821</v>
      </c>
      <c r="C1481" s="157" t="s">
        <v>1198</v>
      </c>
      <c r="D1481" s="157" t="s">
        <v>908</v>
      </c>
      <c r="E1481" s="157" t="s">
        <v>4883</v>
      </c>
      <c r="F1481" s="156">
        <v>45838</v>
      </c>
      <c r="G1481" s="156">
        <v>45839</v>
      </c>
      <c r="H1481" s="158">
        <v>100000</v>
      </c>
      <c r="I1481" s="158">
        <v>120000</v>
      </c>
      <c r="J1481" s="157" t="s">
        <v>5910</v>
      </c>
      <c r="K1481" s="157" t="s">
        <v>5909</v>
      </c>
      <c r="L1481" s="152"/>
    </row>
    <row r="1482" spans="1:12" ht="84.75">
      <c r="A1482" s="187">
        <v>1481</v>
      </c>
      <c r="B1482" s="153">
        <v>45821</v>
      </c>
      <c r="C1482" s="154" t="s">
        <v>1198</v>
      </c>
      <c r="D1482" s="154" t="s">
        <v>6308</v>
      </c>
      <c r="E1482" s="154" t="s">
        <v>4886</v>
      </c>
      <c r="F1482" s="153">
        <v>45838</v>
      </c>
      <c r="G1482" s="153">
        <v>45839</v>
      </c>
      <c r="H1482" s="155">
        <v>30000</v>
      </c>
      <c r="I1482" s="155">
        <v>40000</v>
      </c>
      <c r="J1482" s="154" t="s">
        <v>5910</v>
      </c>
      <c r="K1482" s="154" t="s">
        <v>5909</v>
      </c>
      <c r="L1482" s="152"/>
    </row>
    <row r="1483" spans="1:12" ht="42.75">
      <c r="A1483" s="187">
        <v>1482</v>
      </c>
      <c r="B1483" s="156">
        <v>45821</v>
      </c>
      <c r="C1483" s="157" t="s">
        <v>1198</v>
      </c>
      <c r="D1483" s="157" t="s">
        <v>1077</v>
      </c>
      <c r="E1483" s="157" t="s">
        <v>1244</v>
      </c>
      <c r="F1483" s="156">
        <v>45838</v>
      </c>
      <c r="G1483" s="156">
        <v>45839</v>
      </c>
      <c r="H1483" s="158">
        <v>45000</v>
      </c>
      <c r="I1483" s="158">
        <v>55000</v>
      </c>
      <c r="J1483" s="157" t="s">
        <v>5910</v>
      </c>
      <c r="K1483" s="157" t="s">
        <v>5909</v>
      </c>
      <c r="L1483" s="152"/>
    </row>
    <row r="1484" spans="1:12" ht="63.75">
      <c r="A1484" s="187">
        <v>1483</v>
      </c>
      <c r="B1484" s="153">
        <v>45821</v>
      </c>
      <c r="C1484" s="154" t="s">
        <v>3975</v>
      </c>
      <c r="D1484" s="154" t="s">
        <v>5185</v>
      </c>
      <c r="E1484" s="154" t="s">
        <v>8330</v>
      </c>
      <c r="F1484" s="153">
        <v>45838</v>
      </c>
      <c r="G1484" s="153">
        <v>45839</v>
      </c>
      <c r="H1484" s="155">
        <v>96000</v>
      </c>
      <c r="I1484" s="155">
        <v>150000</v>
      </c>
      <c r="J1484" s="154" t="s">
        <v>5910</v>
      </c>
      <c r="K1484" s="154" t="s">
        <v>5909</v>
      </c>
      <c r="L1484" s="152"/>
    </row>
    <row r="1485" spans="1:12" ht="42.75">
      <c r="A1485" s="187">
        <v>1484</v>
      </c>
      <c r="B1485" s="156">
        <v>45821</v>
      </c>
      <c r="C1485" s="157" t="s">
        <v>1198</v>
      </c>
      <c r="D1485" s="157" t="s">
        <v>248</v>
      </c>
      <c r="E1485" s="157" t="s">
        <v>120</v>
      </c>
      <c r="F1485" s="156">
        <v>45838</v>
      </c>
      <c r="G1485" s="156">
        <v>45839</v>
      </c>
      <c r="H1485" s="158">
        <v>280000</v>
      </c>
      <c r="I1485" s="158">
        <v>320000</v>
      </c>
      <c r="J1485" s="157" t="s">
        <v>5910</v>
      </c>
      <c r="K1485" s="157" t="s">
        <v>5909</v>
      </c>
      <c r="L1485" s="152"/>
    </row>
    <row r="1486" spans="1:12" ht="42.75">
      <c r="A1486" s="187">
        <v>1485</v>
      </c>
      <c r="B1486" s="153">
        <v>45821</v>
      </c>
      <c r="C1486" s="154" t="s">
        <v>1198</v>
      </c>
      <c r="D1486" s="154" t="s">
        <v>2554</v>
      </c>
      <c r="E1486" s="154" t="s">
        <v>6431</v>
      </c>
      <c r="F1486" s="153">
        <v>45838</v>
      </c>
      <c r="G1486" s="153">
        <v>45839</v>
      </c>
      <c r="H1486" s="155">
        <v>35000</v>
      </c>
      <c r="I1486" s="155">
        <v>45000</v>
      </c>
      <c r="J1486" s="154" t="s">
        <v>5910</v>
      </c>
      <c r="K1486" s="154" t="s">
        <v>5909</v>
      </c>
      <c r="L1486" s="152"/>
    </row>
    <row r="1487" spans="1:12" ht="63.75">
      <c r="A1487" s="187">
        <v>1486</v>
      </c>
      <c r="B1487" s="156">
        <v>45821</v>
      </c>
      <c r="C1487" s="157" t="s">
        <v>1198</v>
      </c>
      <c r="D1487" s="157" t="s">
        <v>76</v>
      </c>
      <c r="E1487" s="157" t="s">
        <v>1570</v>
      </c>
      <c r="F1487" s="156">
        <v>45838</v>
      </c>
      <c r="G1487" s="156">
        <v>45839</v>
      </c>
      <c r="H1487" s="158">
        <v>250000</v>
      </c>
      <c r="I1487" s="158">
        <v>290000</v>
      </c>
      <c r="J1487" s="157" t="s">
        <v>5910</v>
      </c>
      <c r="K1487" s="157" t="s">
        <v>5909</v>
      </c>
      <c r="L1487" s="152"/>
    </row>
    <row r="1488" spans="1:12" ht="63.75">
      <c r="A1488" s="187">
        <v>1487</v>
      </c>
      <c r="B1488" s="153">
        <v>45821</v>
      </c>
      <c r="C1488" s="154" t="s">
        <v>3975</v>
      </c>
      <c r="D1488" s="154" t="s">
        <v>1361</v>
      </c>
      <c r="E1488" s="154" t="s">
        <v>6592</v>
      </c>
      <c r="F1488" s="153">
        <v>45838</v>
      </c>
      <c r="G1488" s="153">
        <v>45839</v>
      </c>
      <c r="H1488" s="155">
        <v>102000</v>
      </c>
      <c r="I1488" s="155">
        <v>161500</v>
      </c>
      <c r="J1488" s="154" t="s">
        <v>5910</v>
      </c>
      <c r="K1488" s="154" t="s">
        <v>5909</v>
      </c>
      <c r="L1488" s="152"/>
    </row>
    <row r="1489" spans="1:12" ht="42.75">
      <c r="A1489" s="187">
        <v>1488</v>
      </c>
      <c r="B1489" s="156">
        <v>45821</v>
      </c>
      <c r="C1489" s="157" t="s">
        <v>2703</v>
      </c>
      <c r="D1489" s="157" t="s">
        <v>589</v>
      </c>
      <c r="E1489" s="157" t="s">
        <v>435</v>
      </c>
      <c r="F1489" s="156">
        <v>45838</v>
      </c>
      <c r="G1489" s="156">
        <v>45830</v>
      </c>
      <c r="H1489" s="158">
        <v>3600</v>
      </c>
      <c r="I1489" s="158">
        <v>3600</v>
      </c>
      <c r="J1489" s="157" t="s">
        <v>5994</v>
      </c>
      <c r="K1489" s="157" t="s">
        <v>4557</v>
      </c>
      <c r="L1489" s="152"/>
    </row>
    <row r="1490" spans="1:12" ht="63.75">
      <c r="A1490" s="187">
        <v>1489</v>
      </c>
      <c r="B1490" s="153">
        <v>45821</v>
      </c>
      <c r="C1490" s="154" t="s">
        <v>79</v>
      </c>
      <c r="D1490" s="154" t="s">
        <v>6701</v>
      </c>
      <c r="E1490" s="154" t="s">
        <v>7743</v>
      </c>
      <c r="F1490" s="153">
        <v>45838</v>
      </c>
      <c r="G1490" s="153">
        <v>45839</v>
      </c>
      <c r="H1490" s="155">
        <v>75000</v>
      </c>
      <c r="I1490" s="155">
        <v>85000</v>
      </c>
      <c r="J1490" s="154" t="s">
        <v>5910</v>
      </c>
      <c r="K1490" s="154" t="s">
        <v>5909</v>
      </c>
      <c r="L1490" s="152"/>
    </row>
    <row r="1491" spans="1:12" ht="42.75">
      <c r="A1491" s="187">
        <v>1490</v>
      </c>
      <c r="B1491" s="156">
        <v>45821</v>
      </c>
      <c r="C1491" s="157" t="s">
        <v>2703</v>
      </c>
      <c r="D1491" s="157" t="s">
        <v>2923</v>
      </c>
      <c r="E1491" s="157" t="s">
        <v>2924</v>
      </c>
      <c r="F1491" s="156">
        <v>45838</v>
      </c>
      <c r="G1491" s="156">
        <v>45839</v>
      </c>
      <c r="H1491" s="158">
        <v>49000</v>
      </c>
      <c r="I1491" s="158">
        <v>49000</v>
      </c>
      <c r="J1491" s="157" t="s">
        <v>5910</v>
      </c>
      <c r="K1491" s="157" t="s">
        <v>4557</v>
      </c>
      <c r="L1491" s="152"/>
    </row>
    <row r="1492" spans="1:12" ht="63.75">
      <c r="A1492" s="187">
        <v>1491</v>
      </c>
      <c r="B1492" s="153">
        <v>45821</v>
      </c>
      <c r="C1492" s="154" t="s">
        <v>79</v>
      </c>
      <c r="D1492" s="154" t="s">
        <v>87</v>
      </c>
      <c r="E1492" s="154" t="s">
        <v>1167</v>
      </c>
      <c r="F1492" s="153">
        <v>45838</v>
      </c>
      <c r="G1492" s="153">
        <v>45839</v>
      </c>
      <c r="H1492" s="155">
        <v>25000</v>
      </c>
      <c r="I1492" s="155">
        <v>35000</v>
      </c>
      <c r="J1492" s="154" t="s">
        <v>5910</v>
      </c>
      <c r="K1492" s="154" t="s">
        <v>5909</v>
      </c>
      <c r="L1492" s="152"/>
    </row>
    <row r="1493" spans="1:12" ht="63.75">
      <c r="A1493" s="187">
        <v>1492</v>
      </c>
      <c r="B1493" s="156">
        <v>45821</v>
      </c>
      <c r="C1493" s="157" t="s">
        <v>79</v>
      </c>
      <c r="D1493" s="157" t="s">
        <v>6846</v>
      </c>
      <c r="E1493" s="157" t="s">
        <v>347</v>
      </c>
      <c r="F1493" s="156">
        <v>45838</v>
      </c>
      <c r="G1493" s="156">
        <v>45839</v>
      </c>
      <c r="H1493" s="158">
        <v>200000</v>
      </c>
      <c r="I1493" s="158">
        <v>240000</v>
      </c>
      <c r="J1493" s="157" t="s">
        <v>5910</v>
      </c>
      <c r="K1493" s="157" t="s">
        <v>5909</v>
      </c>
      <c r="L1493" s="152"/>
    </row>
    <row r="1494" spans="1:12" ht="63.75">
      <c r="A1494" s="187">
        <v>1493</v>
      </c>
      <c r="B1494" s="153">
        <v>45821</v>
      </c>
      <c r="C1494" s="154" t="s">
        <v>79</v>
      </c>
      <c r="D1494" s="154" t="s">
        <v>6846</v>
      </c>
      <c r="E1494" s="154" t="s">
        <v>1167</v>
      </c>
      <c r="F1494" s="153">
        <v>45838</v>
      </c>
      <c r="G1494" s="153">
        <v>45839</v>
      </c>
      <c r="H1494" s="155">
        <v>25000</v>
      </c>
      <c r="I1494" s="155">
        <v>35000</v>
      </c>
      <c r="J1494" s="154" t="s">
        <v>5910</v>
      </c>
      <c r="K1494" s="154" t="s">
        <v>5909</v>
      </c>
      <c r="L1494" s="152"/>
    </row>
    <row r="1495" spans="1:12" ht="63.75">
      <c r="A1495" s="187">
        <v>1494</v>
      </c>
      <c r="B1495" s="156">
        <v>45821</v>
      </c>
      <c r="C1495" s="157" t="s">
        <v>79</v>
      </c>
      <c r="D1495" s="157" t="s">
        <v>76</v>
      </c>
      <c r="E1495" s="157" t="s">
        <v>8331</v>
      </c>
      <c r="F1495" s="156">
        <v>45838</v>
      </c>
      <c r="G1495" s="156">
        <v>45839</v>
      </c>
      <c r="H1495" s="158">
        <v>300000</v>
      </c>
      <c r="I1495" s="158">
        <v>350000</v>
      </c>
      <c r="J1495" s="157" t="s">
        <v>5910</v>
      </c>
      <c r="K1495" s="157" t="s">
        <v>5909</v>
      </c>
      <c r="L1495" s="152"/>
    </row>
    <row r="1496" spans="1:12" ht="42.75">
      <c r="A1496" s="187">
        <v>1495</v>
      </c>
      <c r="B1496" s="153">
        <v>45821</v>
      </c>
      <c r="C1496" s="154" t="s">
        <v>2703</v>
      </c>
      <c r="D1496" s="154" t="s">
        <v>1333</v>
      </c>
      <c r="E1496" s="154" t="s">
        <v>2781</v>
      </c>
      <c r="F1496" s="153">
        <v>45838</v>
      </c>
      <c r="G1496" s="153">
        <v>45839</v>
      </c>
      <c r="H1496" s="155">
        <v>160000</v>
      </c>
      <c r="I1496" s="155">
        <v>160000</v>
      </c>
      <c r="J1496" s="154" t="s">
        <v>5910</v>
      </c>
      <c r="K1496" s="154" t="s">
        <v>4557</v>
      </c>
      <c r="L1496" s="152"/>
    </row>
    <row r="1497" spans="1:12" ht="63.75">
      <c r="A1497" s="187">
        <v>1496</v>
      </c>
      <c r="B1497" s="156">
        <v>45821</v>
      </c>
      <c r="C1497" s="157" t="s">
        <v>79</v>
      </c>
      <c r="D1497" s="157" t="s">
        <v>5565</v>
      </c>
      <c r="E1497" s="157" t="s">
        <v>198</v>
      </c>
      <c r="F1497" s="156">
        <v>45838</v>
      </c>
      <c r="G1497" s="156">
        <v>45839</v>
      </c>
      <c r="H1497" s="158">
        <v>25000</v>
      </c>
      <c r="I1497" s="158">
        <v>35000</v>
      </c>
      <c r="J1497" s="157" t="s">
        <v>5910</v>
      </c>
      <c r="K1497" s="157" t="s">
        <v>5909</v>
      </c>
      <c r="L1497" s="152"/>
    </row>
    <row r="1498" spans="1:12" ht="63.75">
      <c r="A1498" s="187">
        <v>1497</v>
      </c>
      <c r="B1498" s="153">
        <v>45821</v>
      </c>
      <c r="C1498" s="154" t="s">
        <v>79</v>
      </c>
      <c r="D1498" s="154" t="s">
        <v>1033</v>
      </c>
      <c r="E1498" s="154" t="s">
        <v>2254</v>
      </c>
      <c r="F1498" s="153">
        <v>45838</v>
      </c>
      <c r="G1498" s="153">
        <v>45839</v>
      </c>
      <c r="H1498" s="155">
        <v>35000</v>
      </c>
      <c r="I1498" s="155">
        <v>45000</v>
      </c>
      <c r="J1498" s="154" t="s">
        <v>5910</v>
      </c>
      <c r="K1498" s="154" t="s">
        <v>5909</v>
      </c>
      <c r="L1498" s="152"/>
    </row>
    <row r="1499" spans="1:12" ht="63.75">
      <c r="A1499" s="187">
        <v>1498</v>
      </c>
      <c r="B1499" s="156">
        <v>45821</v>
      </c>
      <c r="C1499" s="157" t="s">
        <v>79</v>
      </c>
      <c r="D1499" s="157" t="s">
        <v>823</v>
      </c>
      <c r="E1499" s="157" t="s">
        <v>559</v>
      </c>
      <c r="F1499" s="156">
        <v>45838</v>
      </c>
      <c r="G1499" s="156">
        <v>45839</v>
      </c>
      <c r="H1499" s="158">
        <v>50000</v>
      </c>
      <c r="I1499" s="158">
        <v>65000</v>
      </c>
      <c r="J1499" s="157" t="s">
        <v>5910</v>
      </c>
      <c r="K1499" s="157" t="s">
        <v>5909</v>
      </c>
      <c r="L1499" s="152"/>
    </row>
    <row r="1500" spans="1:12" ht="63.75">
      <c r="A1500" s="187">
        <v>1499</v>
      </c>
      <c r="B1500" s="153">
        <v>45821</v>
      </c>
      <c r="C1500" s="154" t="s">
        <v>79</v>
      </c>
      <c r="D1500" s="154" t="s">
        <v>225</v>
      </c>
      <c r="E1500" s="154" t="s">
        <v>120</v>
      </c>
      <c r="F1500" s="153">
        <v>45838</v>
      </c>
      <c r="G1500" s="153">
        <v>45839</v>
      </c>
      <c r="H1500" s="155">
        <v>75000</v>
      </c>
      <c r="I1500" s="155">
        <v>90000</v>
      </c>
      <c r="J1500" s="154" t="s">
        <v>5910</v>
      </c>
      <c r="K1500" s="154" t="s">
        <v>5909</v>
      </c>
      <c r="L1500" s="152"/>
    </row>
    <row r="1501" spans="1:12" ht="63.75">
      <c r="A1501" s="187">
        <v>1500</v>
      </c>
      <c r="B1501" s="156">
        <v>45821</v>
      </c>
      <c r="C1501" s="157" t="s">
        <v>3975</v>
      </c>
      <c r="D1501" s="157" t="s">
        <v>8332</v>
      </c>
      <c r="E1501" s="157" t="s">
        <v>8333</v>
      </c>
      <c r="F1501" s="156">
        <v>45838</v>
      </c>
      <c r="G1501" s="156">
        <v>45839</v>
      </c>
      <c r="H1501" s="158">
        <v>99840</v>
      </c>
      <c r="I1501" s="158">
        <v>200000</v>
      </c>
      <c r="J1501" s="157" t="s">
        <v>5910</v>
      </c>
      <c r="K1501" s="157" t="s">
        <v>5909</v>
      </c>
      <c r="L1501" s="152"/>
    </row>
    <row r="1502" spans="1:12" ht="63.75">
      <c r="A1502" s="187">
        <v>1501</v>
      </c>
      <c r="B1502" s="153">
        <v>45821</v>
      </c>
      <c r="C1502" s="154" t="s">
        <v>79</v>
      </c>
      <c r="D1502" s="154" t="s">
        <v>5383</v>
      </c>
      <c r="E1502" s="154" t="s">
        <v>198</v>
      </c>
      <c r="F1502" s="153">
        <v>45838</v>
      </c>
      <c r="G1502" s="153">
        <v>45839</v>
      </c>
      <c r="H1502" s="155">
        <v>80000</v>
      </c>
      <c r="I1502" s="155">
        <v>95000</v>
      </c>
      <c r="J1502" s="154" t="s">
        <v>5910</v>
      </c>
      <c r="K1502" s="154" t="s">
        <v>5909</v>
      </c>
      <c r="L1502" s="152"/>
    </row>
    <row r="1503" spans="1:12" ht="63.75">
      <c r="A1503" s="187">
        <v>1502</v>
      </c>
      <c r="B1503" s="156">
        <v>45821</v>
      </c>
      <c r="C1503" s="157" t="s">
        <v>79</v>
      </c>
      <c r="D1503" s="157" t="s">
        <v>7599</v>
      </c>
      <c r="E1503" s="157" t="s">
        <v>7328</v>
      </c>
      <c r="F1503" s="156">
        <v>45838</v>
      </c>
      <c r="G1503" s="156">
        <v>45839</v>
      </c>
      <c r="H1503" s="158">
        <v>180000</v>
      </c>
      <c r="I1503" s="158">
        <v>195000</v>
      </c>
      <c r="J1503" s="157" t="s">
        <v>5910</v>
      </c>
      <c r="K1503" s="157" t="s">
        <v>5909</v>
      </c>
      <c r="L1503" s="152"/>
    </row>
    <row r="1504" spans="1:12" ht="63.75">
      <c r="A1504" s="187">
        <v>1503</v>
      </c>
      <c r="B1504" s="153">
        <v>45821</v>
      </c>
      <c r="C1504" s="154" t="s">
        <v>79</v>
      </c>
      <c r="D1504" s="154" t="s">
        <v>6969</v>
      </c>
      <c r="E1504" s="154" t="s">
        <v>1009</v>
      </c>
      <c r="F1504" s="153">
        <v>45838</v>
      </c>
      <c r="G1504" s="153">
        <v>45839</v>
      </c>
      <c r="H1504" s="155">
        <v>170000</v>
      </c>
      <c r="I1504" s="155">
        <v>185000</v>
      </c>
      <c r="J1504" s="154" t="s">
        <v>5910</v>
      </c>
      <c r="K1504" s="154" t="s">
        <v>5909</v>
      </c>
      <c r="L1504" s="152"/>
    </row>
    <row r="1505" spans="1:12" ht="63.75">
      <c r="A1505" s="187">
        <v>1504</v>
      </c>
      <c r="B1505" s="156">
        <v>45821</v>
      </c>
      <c r="C1505" s="157" t="s">
        <v>79</v>
      </c>
      <c r="D1505" s="157" t="s">
        <v>7262</v>
      </c>
      <c r="E1505" s="157" t="s">
        <v>180</v>
      </c>
      <c r="F1505" s="156">
        <v>45838</v>
      </c>
      <c r="G1505" s="156">
        <v>45839</v>
      </c>
      <c r="H1505" s="158">
        <v>450000</v>
      </c>
      <c r="I1505" s="158">
        <v>500000</v>
      </c>
      <c r="J1505" s="157" t="s">
        <v>5910</v>
      </c>
      <c r="K1505" s="157" t="s">
        <v>5909</v>
      </c>
      <c r="L1505" s="152"/>
    </row>
    <row r="1506" spans="1:12" ht="63.75">
      <c r="A1506" s="187">
        <v>1505</v>
      </c>
      <c r="B1506" s="153">
        <v>45821</v>
      </c>
      <c r="C1506" s="154" t="s">
        <v>79</v>
      </c>
      <c r="D1506" s="154" t="s">
        <v>7396</v>
      </c>
      <c r="E1506" s="154" t="s">
        <v>7328</v>
      </c>
      <c r="F1506" s="153">
        <v>45838</v>
      </c>
      <c r="G1506" s="153">
        <v>45839</v>
      </c>
      <c r="H1506" s="155">
        <v>75000</v>
      </c>
      <c r="I1506" s="155">
        <v>85000</v>
      </c>
      <c r="J1506" s="154" t="s">
        <v>5910</v>
      </c>
      <c r="K1506" s="154" t="s">
        <v>5909</v>
      </c>
      <c r="L1506" s="152"/>
    </row>
    <row r="1507" spans="1:12" ht="63.75">
      <c r="A1507" s="187">
        <v>1506</v>
      </c>
      <c r="B1507" s="156">
        <v>45821</v>
      </c>
      <c r="C1507" s="157" t="s">
        <v>79</v>
      </c>
      <c r="D1507" s="157" t="s">
        <v>248</v>
      </c>
      <c r="E1507" s="157" t="s">
        <v>120</v>
      </c>
      <c r="F1507" s="156">
        <v>45838</v>
      </c>
      <c r="G1507" s="156">
        <v>45839</v>
      </c>
      <c r="H1507" s="158">
        <v>175000</v>
      </c>
      <c r="I1507" s="158">
        <v>200000</v>
      </c>
      <c r="J1507" s="157" t="s">
        <v>5910</v>
      </c>
      <c r="K1507" s="157" t="s">
        <v>5909</v>
      </c>
      <c r="L1507" s="152"/>
    </row>
    <row r="1508" spans="1:12" ht="63.75">
      <c r="A1508" s="187">
        <v>1507</v>
      </c>
      <c r="B1508" s="153">
        <v>45821</v>
      </c>
      <c r="C1508" s="154" t="s">
        <v>79</v>
      </c>
      <c r="D1508" s="154" t="s">
        <v>1277</v>
      </c>
      <c r="E1508" s="154" t="s">
        <v>5127</v>
      </c>
      <c r="F1508" s="153">
        <v>45838</v>
      </c>
      <c r="G1508" s="153">
        <v>45839</v>
      </c>
      <c r="H1508" s="155">
        <v>35000</v>
      </c>
      <c r="I1508" s="155">
        <v>40000</v>
      </c>
      <c r="J1508" s="154" t="s">
        <v>5910</v>
      </c>
      <c r="K1508" s="154" t="s">
        <v>5909</v>
      </c>
      <c r="L1508" s="152"/>
    </row>
    <row r="1509" spans="1:12" ht="63.75">
      <c r="A1509" s="187">
        <v>1508</v>
      </c>
      <c r="B1509" s="156">
        <v>45821</v>
      </c>
      <c r="C1509" s="157" t="s">
        <v>3838</v>
      </c>
      <c r="D1509" s="157" t="s">
        <v>5045</v>
      </c>
      <c r="E1509" s="157" t="s">
        <v>2395</v>
      </c>
      <c r="F1509" s="156">
        <v>45838</v>
      </c>
      <c r="G1509" s="156">
        <v>45839</v>
      </c>
      <c r="H1509" s="158">
        <v>32000</v>
      </c>
      <c r="I1509" s="158">
        <v>36000</v>
      </c>
      <c r="J1509" s="157" t="s">
        <v>5910</v>
      </c>
      <c r="K1509" s="157" t="s">
        <v>5909</v>
      </c>
      <c r="L1509" s="152"/>
    </row>
    <row r="1510" spans="1:12" ht="63.75">
      <c r="A1510" s="187">
        <v>1509</v>
      </c>
      <c r="B1510" s="153">
        <v>45821</v>
      </c>
      <c r="C1510" s="154" t="s">
        <v>79</v>
      </c>
      <c r="D1510" s="154" t="s">
        <v>6292</v>
      </c>
      <c r="E1510" s="154" t="s">
        <v>5309</v>
      </c>
      <c r="F1510" s="153">
        <v>45838</v>
      </c>
      <c r="G1510" s="153">
        <v>45839</v>
      </c>
      <c r="H1510" s="155">
        <v>120000</v>
      </c>
      <c r="I1510" s="155">
        <v>130000</v>
      </c>
      <c r="J1510" s="154" t="s">
        <v>5910</v>
      </c>
      <c r="K1510" s="154" t="s">
        <v>5909</v>
      </c>
      <c r="L1510" s="152"/>
    </row>
    <row r="1511" spans="1:12" ht="63.75">
      <c r="A1511" s="187">
        <v>1510</v>
      </c>
      <c r="B1511" s="156">
        <v>45821</v>
      </c>
      <c r="C1511" s="157" t="s">
        <v>3838</v>
      </c>
      <c r="D1511" s="157" t="s">
        <v>2933</v>
      </c>
      <c r="E1511" s="157" t="s">
        <v>8334</v>
      </c>
      <c r="F1511" s="156">
        <v>45838</v>
      </c>
      <c r="G1511" s="156">
        <v>45839</v>
      </c>
      <c r="H1511" s="158">
        <v>25000</v>
      </c>
      <c r="I1511" s="158">
        <v>32000</v>
      </c>
      <c r="J1511" s="157" t="s">
        <v>5910</v>
      </c>
      <c r="K1511" s="157" t="s">
        <v>5909</v>
      </c>
      <c r="L1511" s="152"/>
    </row>
    <row r="1512" spans="1:12" ht="63.75">
      <c r="A1512" s="187">
        <v>1511</v>
      </c>
      <c r="B1512" s="153">
        <v>45821</v>
      </c>
      <c r="C1512" s="154" t="s">
        <v>3838</v>
      </c>
      <c r="D1512" s="154" t="s">
        <v>4770</v>
      </c>
      <c r="E1512" s="154" t="s">
        <v>8335</v>
      </c>
      <c r="F1512" s="153">
        <v>45838</v>
      </c>
      <c r="G1512" s="153">
        <v>45839</v>
      </c>
      <c r="H1512" s="155">
        <v>32000</v>
      </c>
      <c r="I1512" s="155">
        <v>36000</v>
      </c>
      <c r="J1512" s="154" t="s">
        <v>5910</v>
      </c>
      <c r="K1512" s="154" t="s">
        <v>5909</v>
      </c>
      <c r="L1512" s="152"/>
    </row>
    <row r="1513" spans="1:12" ht="63.75">
      <c r="A1513" s="187">
        <v>1512</v>
      </c>
      <c r="B1513" s="156">
        <v>45821</v>
      </c>
      <c r="C1513" s="157" t="s">
        <v>387</v>
      </c>
      <c r="D1513" s="157" t="s">
        <v>4219</v>
      </c>
      <c r="E1513" s="157" t="s">
        <v>6369</v>
      </c>
      <c r="F1513" s="156">
        <v>45838</v>
      </c>
      <c r="G1513" s="156">
        <v>45839</v>
      </c>
      <c r="H1513" s="158">
        <v>45000</v>
      </c>
      <c r="I1513" s="158">
        <v>65000</v>
      </c>
      <c r="J1513" s="157" t="s">
        <v>5910</v>
      </c>
      <c r="K1513" s="157" t="s">
        <v>5909</v>
      </c>
      <c r="L1513" s="152"/>
    </row>
    <row r="1514" spans="1:12" ht="42.75">
      <c r="A1514" s="187">
        <v>1513</v>
      </c>
      <c r="B1514" s="153">
        <v>45821</v>
      </c>
      <c r="C1514" s="154" t="s">
        <v>387</v>
      </c>
      <c r="D1514" s="154" t="s">
        <v>454</v>
      </c>
      <c r="E1514" s="154" t="s">
        <v>466</v>
      </c>
      <c r="F1514" s="153">
        <v>45838</v>
      </c>
      <c r="G1514" s="153">
        <v>45839</v>
      </c>
      <c r="H1514" s="155">
        <v>50000</v>
      </c>
      <c r="I1514" s="155">
        <v>70000</v>
      </c>
      <c r="J1514" s="154" t="s">
        <v>5910</v>
      </c>
      <c r="K1514" s="154" t="s">
        <v>5909</v>
      </c>
      <c r="L1514" s="152"/>
    </row>
    <row r="1515" spans="1:12" ht="42.75">
      <c r="A1515" s="187">
        <v>1514</v>
      </c>
      <c r="B1515" s="156">
        <v>45821</v>
      </c>
      <c r="C1515" s="157" t="s">
        <v>387</v>
      </c>
      <c r="D1515" s="157" t="s">
        <v>406</v>
      </c>
      <c r="E1515" s="157" t="s">
        <v>466</v>
      </c>
      <c r="F1515" s="156">
        <v>45838</v>
      </c>
      <c r="G1515" s="156">
        <v>45839</v>
      </c>
      <c r="H1515" s="158">
        <v>25000</v>
      </c>
      <c r="I1515" s="158">
        <v>35000</v>
      </c>
      <c r="J1515" s="157" t="s">
        <v>5910</v>
      </c>
      <c r="K1515" s="157" t="s">
        <v>5909</v>
      </c>
      <c r="L1515" s="152"/>
    </row>
    <row r="1516" spans="1:12" ht="63.75">
      <c r="A1516" s="187">
        <v>1515</v>
      </c>
      <c r="B1516" s="153">
        <v>45821</v>
      </c>
      <c r="C1516" s="154" t="s">
        <v>387</v>
      </c>
      <c r="D1516" s="154" t="s">
        <v>465</v>
      </c>
      <c r="E1516" s="154" t="s">
        <v>466</v>
      </c>
      <c r="F1516" s="153">
        <v>45838</v>
      </c>
      <c r="G1516" s="153">
        <v>45839</v>
      </c>
      <c r="H1516" s="155">
        <v>100000</v>
      </c>
      <c r="I1516" s="155">
        <v>150000</v>
      </c>
      <c r="J1516" s="154" t="s">
        <v>5910</v>
      </c>
      <c r="K1516" s="154" t="s">
        <v>5909</v>
      </c>
      <c r="L1516" s="152"/>
    </row>
    <row r="1517" spans="1:12" ht="42.75">
      <c r="A1517" s="187">
        <v>1516</v>
      </c>
      <c r="B1517" s="156">
        <v>45821</v>
      </c>
      <c r="C1517" s="157" t="s">
        <v>387</v>
      </c>
      <c r="D1517" s="157" t="s">
        <v>580</v>
      </c>
      <c r="E1517" s="157" t="s">
        <v>6345</v>
      </c>
      <c r="F1517" s="156">
        <v>45838</v>
      </c>
      <c r="G1517" s="156">
        <v>45839</v>
      </c>
      <c r="H1517" s="158">
        <v>80000</v>
      </c>
      <c r="I1517" s="158">
        <v>110000</v>
      </c>
      <c r="J1517" s="157" t="s">
        <v>5935</v>
      </c>
      <c r="K1517" s="157" t="s">
        <v>5909</v>
      </c>
      <c r="L1517" s="152"/>
    </row>
    <row r="1518" spans="1:12" ht="63.75">
      <c r="A1518" s="187">
        <v>1517</v>
      </c>
      <c r="B1518" s="153">
        <v>45821</v>
      </c>
      <c r="C1518" s="154" t="s">
        <v>387</v>
      </c>
      <c r="D1518" s="154" t="s">
        <v>424</v>
      </c>
      <c r="E1518" s="154" t="s">
        <v>494</v>
      </c>
      <c r="F1518" s="153">
        <v>45838</v>
      </c>
      <c r="G1518" s="153">
        <v>45839</v>
      </c>
      <c r="H1518" s="155">
        <v>25000</v>
      </c>
      <c r="I1518" s="155">
        <v>35000</v>
      </c>
      <c r="J1518" s="154" t="s">
        <v>5902</v>
      </c>
      <c r="K1518" s="154" t="s">
        <v>5909</v>
      </c>
      <c r="L1518" s="152"/>
    </row>
    <row r="1519" spans="1:12" ht="42.75">
      <c r="A1519" s="187">
        <v>1518</v>
      </c>
      <c r="B1519" s="156">
        <v>45821</v>
      </c>
      <c r="C1519" s="157" t="s">
        <v>387</v>
      </c>
      <c r="D1519" s="157" t="s">
        <v>4835</v>
      </c>
      <c r="E1519" s="157" t="s">
        <v>6336</v>
      </c>
      <c r="F1519" s="156">
        <v>45838</v>
      </c>
      <c r="G1519" s="156">
        <v>45839</v>
      </c>
      <c r="H1519" s="158">
        <v>70000</v>
      </c>
      <c r="I1519" s="158">
        <v>90000</v>
      </c>
      <c r="J1519" s="157" t="s">
        <v>5910</v>
      </c>
      <c r="K1519" s="157" t="s">
        <v>5909</v>
      </c>
      <c r="L1519" s="152"/>
    </row>
    <row r="1520" spans="1:12" ht="42.75">
      <c r="A1520" s="187">
        <v>1519</v>
      </c>
      <c r="B1520" s="153">
        <v>45821</v>
      </c>
      <c r="C1520" s="154" t="s">
        <v>387</v>
      </c>
      <c r="D1520" s="154" t="s">
        <v>492</v>
      </c>
      <c r="E1520" s="154" t="s">
        <v>493</v>
      </c>
      <c r="F1520" s="153">
        <v>45838</v>
      </c>
      <c r="G1520" s="153">
        <v>45839</v>
      </c>
      <c r="H1520" s="155">
        <v>25000</v>
      </c>
      <c r="I1520" s="155">
        <v>50000</v>
      </c>
      <c r="J1520" s="154" t="s">
        <v>5902</v>
      </c>
      <c r="K1520" s="154" t="s">
        <v>5909</v>
      </c>
      <c r="L1520" s="152"/>
    </row>
    <row r="1521" spans="1:12" ht="63.75">
      <c r="A1521" s="187">
        <v>1520</v>
      </c>
      <c r="B1521" s="156">
        <v>45821</v>
      </c>
      <c r="C1521" s="157" t="s">
        <v>387</v>
      </c>
      <c r="D1521" s="157" t="s">
        <v>589</v>
      </c>
      <c r="E1521" s="157" t="s">
        <v>6347</v>
      </c>
      <c r="F1521" s="156">
        <v>45838</v>
      </c>
      <c r="G1521" s="156">
        <v>45839</v>
      </c>
      <c r="H1521" s="158">
        <v>40000</v>
      </c>
      <c r="I1521" s="158">
        <v>60000</v>
      </c>
      <c r="J1521" s="157" t="s">
        <v>5935</v>
      </c>
      <c r="K1521" s="157" t="s">
        <v>5909</v>
      </c>
      <c r="L1521" s="152"/>
    </row>
    <row r="1522" spans="1:12" ht="63.75">
      <c r="A1522" s="187">
        <v>1521</v>
      </c>
      <c r="B1522" s="153">
        <v>45821</v>
      </c>
      <c r="C1522" s="154" t="s">
        <v>387</v>
      </c>
      <c r="D1522" s="154" t="s">
        <v>67</v>
      </c>
      <c r="E1522" s="154" t="s">
        <v>7394</v>
      </c>
      <c r="F1522" s="153">
        <v>45838</v>
      </c>
      <c r="G1522" s="153">
        <v>45839</v>
      </c>
      <c r="H1522" s="155">
        <v>50000</v>
      </c>
      <c r="I1522" s="155">
        <v>75000</v>
      </c>
      <c r="J1522" s="154" t="s">
        <v>5910</v>
      </c>
      <c r="K1522" s="154" t="s">
        <v>5909</v>
      </c>
      <c r="L1522" s="152"/>
    </row>
    <row r="1523" spans="1:12" ht="63.75">
      <c r="A1523" s="187">
        <v>1522</v>
      </c>
      <c r="B1523" s="156">
        <v>45821</v>
      </c>
      <c r="C1523" s="157" t="s">
        <v>387</v>
      </c>
      <c r="D1523" s="157" t="s">
        <v>436</v>
      </c>
      <c r="E1523" s="157" t="s">
        <v>437</v>
      </c>
      <c r="F1523" s="156">
        <v>45838</v>
      </c>
      <c r="G1523" s="156">
        <v>45839</v>
      </c>
      <c r="H1523" s="158">
        <v>25000</v>
      </c>
      <c r="I1523" s="158">
        <v>50000</v>
      </c>
      <c r="J1523" s="157" t="s">
        <v>5902</v>
      </c>
      <c r="K1523" s="157" t="s">
        <v>5909</v>
      </c>
      <c r="L1523" s="152"/>
    </row>
    <row r="1524" spans="1:12" ht="42.75">
      <c r="A1524" s="187">
        <v>1523</v>
      </c>
      <c r="B1524" s="153">
        <v>45821</v>
      </c>
      <c r="C1524" s="154" t="s">
        <v>387</v>
      </c>
      <c r="D1524" s="154" t="s">
        <v>7941</v>
      </c>
      <c r="E1524" s="154" t="s">
        <v>7942</v>
      </c>
      <c r="F1524" s="153">
        <v>45838</v>
      </c>
      <c r="G1524" s="153">
        <v>45839</v>
      </c>
      <c r="H1524" s="155">
        <v>50000</v>
      </c>
      <c r="I1524" s="155">
        <v>70000</v>
      </c>
      <c r="J1524" s="154" t="s">
        <v>5910</v>
      </c>
      <c r="K1524" s="154" t="s">
        <v>5909</v>
      </c>
      <c r="L1524" s="152"/>
    </row>
    <row r="1525" spans="1:12" ht="63.75">
      <c r="A1525" s="187">
        <v>1524</v>
      </c>
      <c r="B1525" s="156">
        <v>45821</v>
      </c>
      <c r="C1525" s="157" t="s">
        <v>3975</v>
      </c>
      <c r="D1525" s="157" t="s">
        <v>2389</v>
      </c>
      <c r="E1525" s="157" t="s">
        <v>6106</v>
      </c>
      <c r="F1525" s="156">
        <v>45838</v>
      </c>
      <c r="G1525" s="156">
        <v>45839</v>
      </c>
      <c r="H1525" s="158">
        <v>25000</v>
      </c>
      <c r="I1525" s="158">
        <v>200000</v>
      </c>
      <c r="J1525" s="157" t="s">
        <v>5910</v>
      </c>
      <c r="K1525" s="157" t="s">
        <v>5909</v>
      </c>
      <c r="L1525" s="152"/>
    </row>
    <row r="1526" spans="1:12" ht="84.75">
      <c r="A1526" s="187">
        <v>1525</v>
      </c>
      <c r="B1526" s="153">
        <v>45821</v>
      </c>
      <c r="C1526" s="154" t="s">
        <v>2447</v>
      </c>
      <c r="D1526" s="154" t="s">
        <v>1610</v>
      </c>
      <c r="E1526" s="154" t="s">
        <v>460</v>
      </c>
      <c r="F1526" s="153">
        <v>45838</v>
      </c>
      <c r="G1526" s="153">
        <v>45839</v>
      </c>
      <c r="H1526" s="155">
        <v>85000</v>
      </c>
      <c r="I1526" s="155">
        <v>125000</v>
      </c>
      <c r="J1526" s="154" t="s">
        <v>5910</v>
      </c>
      <c r="K1526" s="154" t="s">
        <v>5909</v>
      </c>
      <c r="L1526" s="152"/>
    </row>
    <row r="1527" spans="1:12" ht="42.75">
      <c r="A1527" s="187">
        <v>1526</v>
      </c>
      <c r="B1527" s="156">
        <v>45821</v>
      </c>
      <c r="C1527" s="157" t="s">
        <v>2703</v>
      </c>
      <c r="D1527" s="157" t="s">
        <v>3023</v>
      </c>
      <c r="E1527" s="157" t="s">
        <v>3024</v>
      </c>
      <c r="F1527" s="156">
        <v>45838</v>
      </c>
      <c r="G1527" s="156">
        <v>45839</v>
      </c>
      <c r="H1527" s="158">
        <v>25000</v>
      </c>
      <c r="I1527" s="158">
        <v>25000</v>
      </c>
      <c r="J1527" s="157" t="s">
        <v>5910</v>
      </c>
      <c r="K1527" s="157" t="s">
        <v>5909</v>
      </c>
      <c r="L1527" s="152"/>
    </row>
    <row r="1528" spans="1:12" ht="42.75">
      <c r="A1528" s="187">
        <v>1527</v>
      </c>
      <c r="B1528" s="153">
        <v>45821</v>
      </c>
      <c r="C1528" s="154" t="s">
        <v>2703</v>
      </c>
      <c r="D1528" s="154" t="s">
        <v>1373</v>
      </c>
      <c r="E1528" s="154" t="s">
        <v>1030</v>
      </c>
      <c r="F1528" s="153">
        <v>45838</v>
      </c>
      <c r="G1528" s="153">
        <v>45839</v>
      </c>
      <c r="H1528" s="155">
        <v>297040</v>
      </c>
      <c r="I1528" s="155">
        <v>297040</v>
      </c>
      <c r="J1528" s="154" t="s">
        <v>5910</v>
      </c>
      <c r="K1528" s="154" t="s">
        <v>5909</v>
      </c>
      <c r="L1528" s="152"/>
    </row>
    <row r="1529" spans="1:12" ht="63.75">
      <c r="A1529" s="187">
        <v>1528</v>
      </c>
      <c r="B1529" s="156">
        <v>45821</v>
      </c>
      <c r="C1529" s="157" t="s">
        <v>3975</v>
      </c>
      <c r="D1529" s="157" t="s">
        <v>4118</v>
      </c>
      <c r="E1529" s="157" t="s">
        <v>6106</v>
      </c>
      <c r="F1529" s="156">
        <v>45838</v>
      </c>
      <c r="G1529" s="156">
        <v>45839</v>
      </c>
      <c r="H1529" s="158">
        <v>25000</v>
      </c>
      <c r="I1529" s="158">
        <v>200000</v>
      </c>
      <c r="J1529" s="157" t="s">
        <v>5910</v>
      </c>
      <c r="K1529" s="157" t="s">
        <v>5909</v>
      </c>
      <c r="L1529" s="152"/>
    </row>
    <row r="1530" spans="1:12" ht="42.75">
      <c r="A1530" s="187">
        <v>1529</v>
      </c>
      <c r="B1530" s="153">
        <v>45821</v>
      </c>
      <c r="C1530" s="154" t="s">
        <v>2447</v>
      </c>
      <c r="D1530" s="154" t="s">
        <v>76</v>
      </c>
      <c r="E1530" s="154" t="s">
        <v>143</v>
      </c>
      <c r="F1530" s="153">
        <v>45838</v>
      </c>
      <c r="G1530" s="153">
        <v>45839</v>
      </c>
      <c r="H1530" s="155">
        <v>50000</v>
      </c>
      <c r="I1530" s="155">
        <v>100000</v>
      </c>
      <c r="J1530" s="154" t="s">
        <v>5910</v>
      </c>
      <c r="K1530" s="154" t="s">
        <v>5909</v>
      </c>
      <c r="L1530" s="152"/>
    </row>
    <row r="1531" spans="1:12" ht="21.75">
      <c r="A1531" s="187">
        <v>1530</v>
      </c>
      <c r="B1531" s="156">
        <v>45821</v>
      </c>
      <c r="C1531" s="157" t="s">
        <v>2447</v>
      </c>
      <c r="D1531" s="157" t="s">
        <v>76</v>
      </c>
      <c r="E1531" s="157" t="s">
        <v>6314</v>
      </c>
      <c r="F1531" s="156">
        <v>45838</v>
      </c>
      <c r="G1531" s="156">
        <v>45839</v>
      </c>
      <c r="H1531" s="158">
        <v>50000</v>
      </c>
      <c r="I1531" s="158">
        <v>100000</v>
      </c>
      <c r="J1531" s="157" t="s">
        <v>5910</v>
      </c>
      <c r="K1531" s="157" t="s">
        <v>5909</v>
      </c>
      <c r="L1531" s="152"/>
    </row>
    <row r="1532" spans="1:12" ht="63.75">
      <c r="A1532" s="187">
        <v>1531</v>
      </c>
      <c r="B1532" s="153">
        <v>45821</v>
      </c>
      <c r="C1532" s="154" t="s">
        <v>2703</v>
      </c>
      <c r="D1532" s="154" t="s">
        <v>2798</v>
      </c>
      <c r="E1532" s="154" t="s">
        <v>1691</v>
      </c>
      <c r="F1532" s="153">
        <v>45838</v>
      </c>
      <c r="G1532" s="153">
        <v>45839</v>
      </c>
      <c r="H1532" s="155">
        <v>180000</v>
      </c>
      <c r="I1532" s="155">
        <v>180000</v>
      </c>
      <c r="J1532" s="154" t="s">
        <v>5910</v>
      </c>
      <c r="K1532" s="154" t="s">
        <v>5909</v>
      </c>
      <c r="L1532" s="152"/>
    </row>
    <row r="1533" spans="1:12" ht="63.75">
      <c r="A1533" s="187">
        <v>1532</v>
      </c>
      <c r="B1533" s="156">
        <v>45821</v>
      </c>
      <c r="C1533" s="157" t="s">
        <v>3975</v>
      </c>
      <c r="D1533" s="157" t="s">
        <v>1986</v>
      </c>
      <c r="E1533" s="157" t="s">
        <v>6106</v>
      </c>
      <c r="F1533" s="156">
        <v>45838</v>
      </c>
      <c r="G1533" s="156">
        <v>45839</v>
      </c>
      <c r="H1533" s="158">
        <v>25000</v>
      </c>
      <c r="I1533" s="158">
        <v>200000</v>
      </c>
      <c r="J1533" s="157" t="s">
        <v>5910</v>
      </c>
      <c r="K1533" s="157" t="s">
        <v>5909</v>
      </c>
      <c r="L1533" s="152"/>
    </row>
    <row r="1534" spans="1:12" ht="42.75">
      <c r="A1534" s="187">
        <v>1533</v>
      </c>
      <c r="B1534" s="153">
        <v>45821</v>
      </c>
      <c r="C1534" s="154" t="s">
        <v>2447</v>
      </c>
      <c r="D1534" s="154" t="s">
        <v>2497</v>
      </c>
      <c r="E1534" s="154" t="s">
        <v>347</v>
      </c>
      <c r="F1534" s="153">
        <v>45838</v>
      </c>
      <c r="G1534" s="153">
        <v>45839</v>
      </c>
      <c r="H1534" s="155">
        <v>75000</v>
      </c>
      <c r="I1534" s="155">
        <v>100000</v>
      </c>
      <c r="J1534" s="154" t="s">
        <v>5910</v>
      </c>
      <c r="K1534" s="154" t="s">
        <v>5909</v>
      </c>
      <c r="L1534" s="152"/>
    </row>
    <row r="1535" spans="1:12" ht="42.75">
      <c r="A1535" s="187">
        <v>1534</v>
      </c>
      <c r="B1535" s="156">
        <v>45821</v>
      </c>
      <c r="C1535" s="157" t="s">
        <v>2703</v>
      </c>
      <c r="D1535" s="157" t="s">
        <v>1982</v>
      </c>
      <c r="E1535" s="157" t="s">
        <v>7193</v>
      </c>
      <c r="F1535" s="156">
        <v>45838</v>
      </c>
      <c r="G1535" s="156">
        <v>45923</v>
      </c>
      <c r="H1535" s="158">
        <v>27175</v>
      </c>
      <c r="I1535" s="158">
        <v>27175</v>
      </c>
      <c r="J1535" s="157" t="s">
        <v>5910</v>
      </c>
      <c r="K1535" s="157" t="s">
        <v>5909</v>
      </c>
      <c r="L1535" s="152"/>
    </row>
    <row r="1536" spans="1:12" ht="42.75">
      <c r="A1536" s="187">
        <v>1535</v>
      </c>
      <c r="B1536" s="153">
        <v>45821</v>
      </c>
      <c r="C1536" s="154" t="s">
        <v>2447</v>
      </c>
      <c r="D1536" s="154" t="s">
        <v>6361</v>
      </c>
      <c r="E1536" s="154" t="s">
        <v>468</v>
      </c>
      <c r="F1536" s="153">
        <v>45838</v>
      </c>
      <c r="G1536" s="153">
        <v>45839</v>
      </c>
      <c r="H1536" s="155">
        <v>50000</v>
      </c>
      <c r="I1536" s="155">
        <v>100000</v>
      </c>
      <c r="J1536" s="154" t="s">
        <v>5910</v>
      </c>
      <c r="K1536" s="154" t="s">
        <v>5909</v>
      </c>
      <c r="L1536" s="152"/>
    </row>
    <row r="1537" spans="1:12" ht="42.75">
      <c r="A1537" s="187">
        <v>1536</v>
      </c>
      <c r="B1537" s="156">
        <v>45821</v>
      </c>
      <c r="C1537" s="157" t="s">
        <v>2447</v>
      </c>
      <c r="D1537" s="157" t="s">
        <v>225</v>
      </c>
      <c r="E1537" s="157" t="s">
        <v>120</v>
      </c>
      <c r="F1537" s="156">
        <v>45838</v>
      </c>
      <c r="G1537" s="156">
        <v>45839</v>
      </c>
      <c r="H1537" s="158">
        <v>80000</v>
      </c>
      <c r="I1537" s="158">
        <v>125000</v>
      </c>
      <c r="J1537" s="157" t="s">
        <v>5910</v>
      </c>
      <c r="K1537" s="157" t="s">
        <v>5909</v>
      </c>
      <c r="L1537" s="152"/>
    </row>
    <row r="1538" spans="1:12" ht="42.75">
      <c r="A1538" s="187">
        <v>1537</v>
      </c>
      <c r="B1538" s="153">
        <v>45821</v>
      </c>
      <c r="C1538" s="154" t="s">
        <v>2703</v>
      </c>
      <c r="D1538" s="154" t="s">
        <v>6782</v>
      </c>
      <c r="E1538" s="154" t="s">
        <v>1993</v>
      </c>
      <c r="F1538" s="153">
        <v>45838</v>
      </c>
      <c r="G1538" s="153">
        <v>45839</v>
      </c>
      <c r="H1538" s="155">
        <v>25000</v>
      </c>
      <c r="I1538" s="155">
        <v>25000</v>
      </c>
      <c r="J1538" s="154" t="s">
        <v>5910</v>
      </c>
      <c r="K1538" s="154" t="s">
        <v>5909</v>
      </c>
      <c r="L1538" s="152"/>
    </row>
    <row r="1539" spans="1:12" ht="21.75">
      <c r="A1539" s="187">
        <v>1538</v>
      </c>
      <c r="B1539" s="156">
        <v>45821</v>
      </c>
      <c r="C1539" s="157" t="s">
        <v>2447</v>
      </c>
      <c r="D1539" s="157" t="s">
        <v>514</v>
      </c>
      <c r="E1539" s="157" t="s">
        <v>1150</v>
      </c>
      <c r="F1539" s="156">
        <v>45838</v>
      </c>
      <c r="G1539" s="156">
        <v>45839</v>
      </c>
      <c r="H1539" s="158">
        <v>30000</v>
      </c>
      <c r="I1539" s="158">
        <v>50000</v>
      </c>
      <c r="J1539" s="157" t="s">
        <v>5910</v>
      </c>
      <c r="K1539" s="157" t="s">
        <v>5909</v>
      </c>
      <c r="L1539" s="152"/>
    </row>
    <row r="1540" spans="1:12" ht="63.75">
      <c r="A1540" s="187">
        <v>1539</v>
      </c>
      <c r="B1540" s="153">
        <v>45821</v>
      </c>
      <c r="C1540" s="154" t="s">
        <v>2703</v>
      </c>
      <c r="D1540" s="154" t="s">
        <v>4509</v>
      </c>
      <c r="E1540" s="154" t="s">
        <v>6113</v>
      </c>
      <c r="F1540" s="153">
        <v>45838</v>
      </c>
      <c r="G1540" s="153">
        <v>45839</v>
      </c>
      <c r="H1540" s="155">
        <v>145000</v>
      </c>
      <c r="I1540" s="155">
        <v>145000</v>
      </c>
      <c r="J1540" s="154" t="s">
        <v>5910</v>
      </c>
      <c r="K1540" s="154" t="s">
        <v>5909</v>
      </c>
      <c r="L1540" s="152"/>
    </row>
    <row r="1541" spans="1:12" ht="42.75">
      <c r="A1541" s="187">
        <v>1540</v>
      </c>
      <c r="B1541" s="156">
        <v>45821</v>
      </c>
      <c r="C1541" s="157" t="s">
        <v>2447</v>
      </c>
      <c r="D1541" s="157" t="s">
        <v>5119</v>
      </c>
      <c r="E1541" s="157" t="s">
        <v>159</v>
      </c>
      <c r="F1541" s="156">
        <v>45838</v>
      </c>
      <c r="G1541" s="156">
        <v>45839</v>
      </c>
      <c r="H1541" s="158">
        <v>50000</v>
      </c>
      <c r="I1541" s="158">
        <v>60000</v>
      </c>
      <c r="J1541" s="157" t="s">
        <v>5902</v>
      </c>
      <c r="K1541" s="157" t="s">
        <v>5909</v>
      </c>
      <c r="L1541" s="152"/>
    </row>
    <row r="1542" spans="1:12" ht="21.75">
      <c r="A1542" s="187">
        <v>1541</v>
      </c>
      <c r="B1542" s="153">
        <v>45821</v>
      </c>
      <c r="C1542" s="154" t="s">
        <v>2447</v>
      </c>
      <c r="D1542" s="154" t="s">
        <v>35</v>
      </c>
      <c r="E1542" s="154" t="s">
        <v>159</v>
      </c>
      <c r="F1542" s="153">
        <v>45838</v>
      </c>
      <c r="G1542" s="153">
        <v>45839</v>
      </c>
      <c r="H1542" s="155">
        <v>200000</v>
      </c>
      <c r="I1542" s="155">
        <v>225000</v>
      </c>
      <c r="J1542" s="154" t="s">
        <v>5902</v>
      </c>
      <c r="K1542" s="154" t="s">
        <v>5909</v>
      </c>
      <c r="L1542" s="152"/>
    </row>
    <row r="1543" spans="1:12" ht="84.75">
      <c r="A1543" s="187">
        <v>1542</v>
      </c>
      <c r="B1543" s="156">
        <v>45821</v>
      </c>
      <c r="C1543" s="157" t="s">
        <v>3344</v>
      </c>
      <c r="D1543" s="157" t="s">
        <v>8219</v>
      </c>
      <c r="E1543" s="157" t="s">
        <v>8336</v>
      </c>
      <c r="F1543" s="156">
        <v>45838</v>
      </c>
      <c r="G1543" s="156">
        <v>45839</v>
      </c>
      <c r="H1543" s="158">
        <v>200000</v>
      </c>
      <c r="I1543" s="158">
        <v>200000</v>
      </c>
      <c r="J1543" s="157" t="s">
        <v>5917</v>
      </c>
      <c r="K1543" s="157" t="s">
        <v>5909</v>
      </c>
      <c r="L1543" s="152"/>
    </row>
    <row r="1544" spans="1:12" ht="63.75">
      <c r="A1544" s="187">
        <v>1543</v>
      </c>
      <c r="B1544" s="153">
        <v>45821</v>
      </c>
      <c r="C1544" s="154" t="s">
        <v>3975</v>
      </c>
      <c r="D1544" s="154" t="s">
        <v>3989</v>
      </c>
      <c r="E1544" s="154" t="s">
        <v>6106</v>
      </c>
      <c r="F1544" s="153">
        <v>45838</v>
      </c>
      <c r="G1544" s="153">
        <v>45839</v>
      </c>
      <c r="H1544" s="155">
        <v>25000</v>
      </c>
      <c r="I1544" s="155">
        <v>200000</v>
      </c>
      <c r="J1544" s="154" t="s">
        <v>5910</v>
      </c>
      <c r="K1544" s="154" t="s">
        <v>5909</v>
      </c>
      <c r="L1544" s="152"/>
    </row>
    <row r="1545" spans="1:12" ht="42.75">
      <c r="A1545" s="187">
        <v>1544</v>
      </c>
      <c r="B1545" s="156">
        <v>45821</v>
      </c>
      <c r="C1545" s="157" t="s">
        <v>2447</v>
      </c>
      <c r="D1545" s="157" t="s">
        <v>5630</v>
      </c>
      <c r="E1545" s="157" t="s">
        <v>1150</v>
      </c>
      <c r="F1545" s="156">
        <v>45838</v>
      </c>
      <c r="G1545" s="156">
        <v>45839</v>
      </c>
      <c r="H1545" s="158">
        <v>150000</v>
      </c>
      <c r="I1545" s="158">
        <v>175000</v>
      </c>
      <c r="J1545" s="157" t="s">
        <v>5910</v>
      </c>
      <c r="K1545" s="157" t="s">
        <v>5909</v>
      </c>
      <c r="L1545" s="152"/>
    </row>
    <row r="1546" spans="1:12" ht="63.75">
      <c r="A1546" s="187">
        <v>1545</v>
      </c>
      <c r="B1546" s="153">
        <v>45821</v>
      </c>
      <c r="C1546" s="154" t="s">
        <v>3975</v>
      </c>
      <c r="D1546" s="154" t="s">
        <v>6882</v>
      </c>
      <c r="E1546" s="154" t="s">
        <v>6106</v>
      </c>
      <c r="F1546" s="153">
        <v>45838</v>
      </c>
      <c r="G1546" s="153">
        <v>45839</v>
      </c>
      <c r="H1546" s="155">
        <v>25000</v>
      </c>
      <c r="I1546" s="155">
        <v>200000</v>
      </c>
      <c r="J1546" s="154" t="s">
        <v>5910</v>
      </c>
      <c r="K1546" s="154" t="s">
        <v>5909</v>
      </c>
      <c r="L1546" s="152"/>
    </row>
    <row r="1547" spans="1:12" ht="21.75">
      <c r="A1547" s="187">
        <v>1546</v>
      </c>
      <c r="B1547" s="156">
        <v>45821</v>
      </c>
      <c r="C1547" s="157" t="s">
        <v>2447</v>
      </c>
      <c r="D1547" s="157" t="s">
        <v>6317</v>
      </c>
      <c r="E1547" s="157" t="s">
        <v>78</v>
      </c>
      <c r="F1547" s="156">
        <v>45838</v>
      </c>
      <c r="G1547" s="156">
        <v>45839</v>
      </c>
      <c r="H1547" s="158">
        <v>200000</v>
      </c>
      <c r="I1547" s="158">
        <v>300000</v>
      </c>
      <c r="J1547" s="157" t="s">
        <v>5910</v>
      </c>
      <c r="K1547" s="157" t="s">
        <v>5909</v>
      </c>
      <c r="L1547" s="152"/>
    </row>
    <row r="1548" spans="1:12" ht="63.75">
      <c r="A1548" s="187">
        <v>1547</v>
      </c>
      <c r="B1548" s="153">
        <v>45821</v>
      </c>
      <c r="C1548" s="154" t="s">
        <v>3975</v>
      </c>
      <c r="D1548" s="154" t="s">
        <v>6883</v>
      </c>
      <c r="E1548" s="154" t="s">
        <v>6106</v>
      </c>
      <c r="F1548" s="153">
        <v>45838</v>
      </c>
      <c r="G1548" s="153">
        <v>45839</v>
      </c>
      <c r="H1548" s="155">
        <v>25000</v>
      </c>
      <c r="I1548" s="155">
        <v>200000</v>
      </c>
      <c r="J1548" s="154" t="s">
        <v>5910</v>
      </c>
      <c r="K1548" s="154" t="s">
        <v>5909</v>
      </c>
      <c r="L1548" s="152"/>
    </row>
    <row r="1549" spans="1:12" ht="21.75">
      <c r="A1549" s="187">
        <v>1548</v>
      </c>
      <c r="B1549" s="156">
        <v>45821</v>
      </c>
      <c r="C1549" s="157" t="s">
        <v>2447</v>
      </c>
      <c r="D1549" s="157" t="s">
        <v>7262</v>
      </c>
      <c r="E1549" s="157" t="s">
        <v>180</v>
      </c>
      <c r="F1549" s="156">
        <v>45838</v>
      </c>
      <c r="G1549" s="156">
        <v>45901</v>
      </c>
      <c r="H1549" s="158">
        <v>100000</v>
      </c>
      <c r="I1549" s="158">
        <v>150000</v>
      </c>
      <c r="J1549" s="157" t="s">
        <v>5910</v>
      </c>
      <c r="K1549" s="157" t="s">
        <v>5909</v>
      </c>
      <c r="L1549" s="152"/>
    </row>
    <row r="1550" spans="1:12" ht="42.75">
      <c r="A1550" s="187">
        <v>1549</v>
      </c>
      <c r="B1550" s="153">
        <v>45821</v>
      </c>
      <c r="C1550" s="154" t="s">
        <v>2447</v>
      </c>
      <c r="D1550" s="154" t="s">
        <v>7784</v>
      </c>
      <c r="E1550" s="154" t="s">
        <v>512</v>
      </c>
      <c r="F1550" s="153">
        <v>45838</v>
      </c>
      <c r="G1550" s="153">
        <v>45901</v>
      </c>
      <c r="H1550" s="155">
        <v>40000</v>
      </c>
      <c r="I1550" s="155">
        <v>60000</v>
      </c>
      <c r="J1550" s="154" t="s">
        <v>5910</v>
      </c>
      <c r="K1550" s="154" t="s">
        <v>5909</v>
      </c>
      <c r="L1550" s="152"/>
    </row>
    <row r="1551" spans="1:12" ht="63.75">
      <c r="A1551" s="187">
        <v>1550</v>
      </c>
      <c r="B1551" s="156">
        <v>45821</v>
      </c>
      <c r="C1551" s="157" t="s">
        <v>3975</v>
      </c>
      <c r="D1551" s="157" t="s">
        <v>5933</v>
      </c>
      <c r="E1551" s="157" t="s">
        <v>6106</v>
      </c>
      <c r="F1551" s="156">
        <v>45838</v>
      </c>
      <c r="G1551" s="156">
        <v>45839</v>
      </c>
      <c r="H1551" s="158">
        <v>25000</v>
      </c>
      <c r="I1551" s="158">
        <v>200000</v>
      </c>
      <c r="J1551" s="157" t="s">
        <v>5910</v>
      </c>
      <c r="K1551" s="157" t="s">
        <v>5909</v>
      </c>
      <c r="L1551" s="152"/>
    </row>
    <row r="1552" spans="1:12" ht="42.75">
      <c r="A1552" s="187">
        <v>1551</v>
      </c>
      <c r="B1552" s="153">
        <v>45821</v>
      </c>
      <c r="C1552" s="154" t="s">
        <v>2447</v>
      </c>
      <c r="D1552" s="154" t="s">
        <v>7907</v>
      </c>
      <c r="E1552" s="154" t="s">
        <v>460</v>
      </c>
      <c r="F1552" s="153">
        <v>45838</v>
      </c>
      <c r="G1552" s="153">
        <v>45839</v>
      </c>
      <c r="H1552" s="155">
        <v>40000</v>
      </c>
      <c r="I1552" s="155">
        <v>60000</v>
      </c>
      <c r="J1552" s="154" t="s">
        <v>5910</v>
      </c>
      <c r="K1552" s="154" t="s">
        <v>5909</v>
      </c>
      <c r="L1552" s="152"/>
    </row>
    <row r="1553" spans="1:12" ht="63.75">
      <c r="A1553" s="187">
        <v>1552</v>
      </c>
      <c r="B1553" s="156">
        <v>45821</v>
      </c>
      <c r="C1553" s="157" t="s">
        <v>3975</v>
      </c>
      <c r="D1553" s="157" t="s">
        <v>3990</v>
      </c>
      <c r="E1553" s="157" t="s">
        <v>6106</v>
      </c>
      <c r="F1553" s="156">
        <v>45838</v>
      </c>
      <c r="G1553" s="156">
        <v>45839</v>
      </c>
      <c r="H1553" s="158">
        <v>25000</v>
      </c>
      <c r="I1553" s="158">
        <v>200000</v>
      </c>
      <c r="J1553" s="157" t="s">
        <v>5910</v>
      </c>
      <c r="K1553" s="157" t="s">
        <v>5909</v>
      </c>
      <c r="L1553" s="152"/>
    </row>
    <row r="1554" spans="1:12" ht="42.75">
      <c r="A1554" s="187">
        <v>1553</v>
      </c>
      <c r="B1554" s="153">
        <v>45821</v>
      </c>
      <c r="C1554" s="154" t="s">
        <v>1812</v>
      </c>
      <c r="D1554" s="154" t="s">
        <v>8337</v>
      </c>
      <c r="E1554" s="154" t="s">
        <v>4681</v>
      </c>
      <c r="F1554" s="153">
        <v>45838</v>
      </c>
      <c r="G1554" s="153">
        <v>45838</v>
      </c>
      <c r="H1554" s="155">
        <v>159486</v>
      </c>
      <c r="I1554" s="155">
        <v>159486</v>
      </c>
      <c r="J1554" s="154" t="s">
        <v>4557</v>
      </c>
      <c r="K1554" s="154" t="s">
        <v>5909</v>
      </c>
      <c r="L1554" s="152"/>
    </row>
    <row r="1555" spans="1:12" ht="63.75">
      <c r="A1555" s="187">
        <v>1554</v>
      </c>
      <c r="B1555" s="156">
        <v>45822</v>
      </c>
      <c r="C1555" s="157" t="s">
        <v>3975</v>
      </c>
      <c r="D1555" s="157" t="s">
        <v>1170</v>
      </c>
      <c r="E1555" s="157" t="s">
        <v>1696</v>
      </c>
      <c r="F1555" s="156">
        <v>45838</v>
      </c>
      <c r="G1555" s="156">
        <v>45870</v>
      </c>
      <c r="H1555" s="158">
        <v>301015</v>
      </c>
      <c r="I1555" s="158">
        <v>400000</v>
      </c>
      <c r="J1555" s="157" t="s">
        <v>5910</v>
      </c>
      <c r="K1555" s="157" t="s">
        <v>5909</v>
      </c>
      <c r="L1555" s="152"/>
    </row>
    <row r="1556" spans="1:12" ht="168.75">
      <c r="A1556" s="187">
        <v>1555</v>
      </c>
      <c r="B1556" s="153">
        <v>45824</v>
      </c>
      <c r="C1556" s="154" t="s">
        <v>583</v>
      </c>
      <c r="D1556" s="154" t="s">
        <v>5152</v>
      </c>
      <c r="E1556" s="154" t="s">
        <v>8338</v>
      </c>
      <c r="F1556" s="153">
        <v>45839</v>
      </c>
      <c r="G1556" s="153">
        <v>45839</v>
      </c>
      <c r="H1556" s="155">
        <v>79000</v>
      </c>
      <c r="I1556" s="155">
        <v>99000</v>
      </c>
      <c r="J1556" s="154" t="s">
        <v>5910</v>
      </c>
      <c r="K1556" s="154" t="s">
        <v>5909</v>
      </c>
      <c r="L1556" s="152"/>
    </row>
    <row r="1557" spans="1:12" ht="409.6">
      <c r="A1557" s="187">
        <v>1556</v>
      </c>
      <c r="B1557" s="156">
        <v>45824</v>
      </c>
      <c r="C1557" s="157" t="s">
        <v>1400</v>
      </c>
      <c r="D1557" s="157" t="s">
        <v>76</v>
      </c>
      <c r="E1557" s="157" t="s">
        <v>7245</v>
      </c>
      <c r="F1557" s="156">
        <v>45839</v>
      </c>
      <c r="G1557" s="156">
        <v>45839</v>
      </c>
      <c r="H1557" s="158">
        <v>83500</v>
      </c>
      <c r="I1557" s="158">
        <v>83500</v>
      </c>
      <c r="J1557" s="157" t="s">
        <v>5910</v>
      </c>
      <c r="K1557" s="157" t="s">
        <v>5909</v>
      </c>
      <c r="L1557" s="152"/>
    </row>
    <row r="1558" spans="1:12" ht="63.75">
      <c r="A1558" s="187">
        <v>1557</v>
      </c>
      <c r="B1558" s="153">
        <v>45824</v>
      </c>
      <c r="C1558" s="154" t="s">
        <v>3933</v>
      </c>
      <c r="D1558" s="154" t="s">
        <v>4948</v>
      </c>
      <c r="E1558" s="154" t="s">
        <v>8339</v>
      </c>
      <c r="F1558" s="153">
        <v>45839</v>
      </c>
      <c r="G1558" s="153">
        <v>45902</v>
      </c>
      <c r="H1558" s="155">
        <v>200000</v>
      </c>
      <c r="I1558" s="155">
        <v>500000</v>
      </c>
      <c r="J1558" s="154" t="s">
        <v>5935</v>
      </c>
      <c r="K1558" s="154" t="s">
        <v>5909</v>
      </c>
      <c r="L1558" s="152"/>
    </row>
    <row r="1559" spans="1:12" ht="63.75">
      <c r="A1559" s="187">
        <v>1558</v>
      </c>
      <c r="B1559" s="156">
        <v>45824</v>
      </c>
      <c r="C1559" s="157" t="s">
        <v>3933</v>
      </c>
      <c r="D1559" s="157" t="s">
        <v>361</v>
      </c>
      <c r="E1559" s="157" t="s">
        <v>6989</v>
      </c>
      <c r="F1559" s="156">
        <v>45839</v>
      </c>
      <c r="G1559" s="156">
        <v>45839</v>
      </c>
      <c r="H1559" s="158">
        <v>25000</v>
      </c>
      <c r="I1559" s="158">
        <v>400000</v>
      </c>
      <c r="J1559" s="157" t="s">
        <v>5910</v>
      </c>
      <c r="K1559" s="157" t="s">
        <v>5909</v>
      </c>
      <c r="L1559" s="152"/>
    </row>
    <row r="1560" spans="1:12" ht="63.75">
      <c r="A1560" s="187">
        <v>1559</v>
      </c>
      <c r="B1560" s="153">
        <v>45824</v>
      </c>
      <c r="C1560" s="154" t="s">
        <v>3933</v>
      </c>
      <c r="D1560" s="154" t="s">
        <v>794</v>
      </c>
      <c r="E1560" s="154" t="s">
        <v>6989</v>
      </c>
      <c r="F1560" s="153">
        <v>45839</v>
      </c>
      <c r="G1560" s="153">
        <v>45839</v>
      </c>
      <c r="H1560" s="155">
        <v>25000</v>
      </c>
      <c r="I1560" s="155">
        <v>300000</v>
      </c>
      <c r="J1560" s="154" t="s">
        <v>5910</v>
      </c>
      <c r="K1560" s="154" t="s">
        <v>5909</v>
      </c>
      <c r="L1560" s="152"/>
    </row>
    <row r="1561" spans="1:12" ht="63.75">
      <c r="A1561" s="187">
        <v>1560</v>
      </c>
      <c r="B1561" s="156">
        <v>45824</v>
      </c>
      <c r="C1561" s="157" t="s">
        <v>3933</v>
      </c>
      <c r="D1561" s="157" t="s">
        <v>823</v>
      </c>
      <c r="E1561" s="157" t="s">
        <v>8340</v>
      </c>
      <c r="F1561" s="156">
        <v>45839</v>
      </c>
      <c r="G1561" s="156">
        <v>45839</v>
      </c>
      <c r="H1561" s="158">
        <v>50000</v>
      </c>
      <c r="I1561" s="158">
        <v>300000</v>
      </c>
      <c r="J1561" s="157" t="s">
        <v>5910</v>
      </c>
      <c r="K1561" s="157" t="s">
        <v>5909</v>
      </c>
      <c r="L1561" s="152"/>
    </row>
    <row r="1562" spans="1:12" ht="42.75">
      <c r="A1562" s="187">
        <v>1561</v>
      </c>
      <c r="B1562" s="153">
        <v>45824</v>
      </c>
      <c r="C1562" s="154" t="s">
        <v>2542</v>
      </c>
      <c r="D1562" s="154" t="s">
        <v>55</v>
      </c>
      <c r="E1562" s="154" t="s">
        <v>867</v>
      </c>
      <c r="F1562" s="153">
        <v>45839</v>
      </c>
      <c r="G1562" s="153">
        <v>45839</v>
      </c>
      <c r="H1562" s="155">
        <v>25000</v>
      </c>
      <c r="I1562" s="155">
        <v>85000</v>
      </c>
      <c r="J1562" s="154" t="s">
        <v>5902</v>
      </c>
      <c r="K1562" s="154" t="s">
        <v>5909</v>
      </c>
      <c r="L1562" s="152"/>
    </row>
    <row r="1563" spans="1:12" ht="42.75">
      <c r="A1563" s="187">
        <v>1562</v>
      </c>
      <c r="B1563" s="156">
        <v>45824</v>
      </c>
      <c r="C1563" s="157" t="s">
        <v>2542</v>
      </c>
      <c r="D1563" s="157" t="s">
        <v>2402</v>
      </c>
      <c r="E1563" s="157" t="s">
        <v>8040</v>
      </c>
      <c r="F1563" s="156">
        <v>45839</v>
      </c>
      <c r="G1563" s="156">
        <v>45839</v>
      </c>
      <c r="H1563" s="158">
        <v>25000</v>
      </c>
      <c r="I1563" s="158">
        <v>60000</v>
      </c>
      <c r="J1563" s="157" t="s">
        <v>5902</v>
      </c>
      <c r="K1563" s="157" t="s">
        <v>5909</v>
      </c>
      <c r="L1563" s="152"/>
    </row>
    <row r="1564" spans="1:12" ht="42.75">
      <c r="A1564" s="187">
        <v>1563</v>
      </c>
      <c r="B1564" s="153">
        <v>45824</v>
      </c>
      <c r="C1564" s="154" t="s">
        <v>2542</v>
      </c>
      <c r="D1564" s="154" t="s">
        <v>35</v>
      </c>
      <c r="E1564" s="154" t="s">
        <v>1261</v>
      </c>
      <c r="F1564" s="153">
        <v>45839</v>
      </c>
      <c r="G1564" s="153">
        <v>45839</v>
      </c>
      <c r="H1564" s="155">
        <v>50000</v>
      </c>
      <c r="I1564" s="155">
        <v>725000</v>
      </c>
      <c r="J1564" s="154" t="s">
        <v>5902</v>
      </c>
      <c r="K1564" s="154" t="s">
        <v>5909</v>
      </c>
      <c r="L1564" s="152"/>
    </row>
    <row r="1565" spans="1:12" ht="42.75">
      <c r="A1565" s="187">
        <v>1564</v>
      </c>
      <c r="B1565" s="156">
        <v>45824</v>
      </c>
      <c r="C1565" s="157" t="s">
        <v>2542</v>
      </c>
      <c r="D1565" s="157" t="s">
        <v>5119</v>
      </c>
      <c r="E1565" s="157" t="s">
        <v>1263</v>
      </c>
      <c r="F1565" s="156">
        <v>45839</v>
      </c>
      <c r="G1565" s="156">
        <v>45839</v>
      </c>
      <c r="H1565" s="158">
        <v>50000</v>
      </c>
      <c r="I1565" s="158">
        <v>180000</v>
      </c>
      <c r="J1565" s="157" t="s">
        <v>5902</v>
      </c>
      <c r="K1565" s="157" t="s">
        <v>5909</v>
      </c>
      <c r="L1565" s="152"/>
    </row>
    <row r="1566" spans="1:12" ht="42.75">
      <c r="A1566" s="187">
        <v>1565</v>
      </c>
      <c r="B1566" s="153">
        <v>45824</v>
      </c>
      <c r="C1566" s="154" t="s">
        <v>2542</v>
      </c>
      <c r="D1566" s="154" t="s">
        <v>76</v>
      </c>
      <c r="E1566" s="154" t="s">
        <v>3723</v>
      </c>
      <c r="F1566" s="153">
        <v>45839</v>
      </c>
      <c r="G1566" s="153">
        <v>45839</v>
      </c>
      <c r="H1566" s="155">
        <v>200000</v>
      </c>
      <c r="I1566" s="155">
        <v>650000</v>
      </c>
      <c r="J1566" s="154" t="s">
        <v>5910</v>
      </c>
      <c r="K1566" s="154" t="s">
        <v>5909</v>
      </c>
      <c r="L1566" s="152"/>
    </row>
    <row r="1567" spans="1:12" ht="42.75">
      <c r="A1567" s="187">
        <v>1566</v>
      </c>
      <c r="B1567" s="156">
        <v>45824</v>
      </c>
      <c r="C1567" s="157" t="s">
        <v>2542</v>
      </c>
      <c r="D1567" s="157" t="s">
        <v>2578</v>
      </c>
      <c r="E1567" s="157" t="s">
        <v>466</v>
      </c>
      <c r="F1567" s="156">
        <v>45840</v>
      </c>
      <c r="G1567" s="156">
        <v>45839</v>
      </c>
      <c r="H1567" s="158">
        <v>25000</v>
      </c>
      <c r="I1567" s="158">
        <v>65000</v>
      </c>
      <c r="J1567" s="157" t="s">
        <v>5910</v>
      </c>
      <c r="K1567" s="157" t="s">
        <v>5909</v>
      </c>
      <c r="L1567" s="152"/>
    </row>
    <row r="1568" spans="1:12" ht="63.75">
      <c r="A1568" s="187">
        <v>1567</v>
      </c>
      <c r="B1568" s="153">
        <v>45824</v>
      </c>
      <c r="C1568" s="154" t="s">
        <v>2542</v>
      </c>
      <c r="D1568" s="154" t="s">
        <v>1858</v>
      </c>
      <c r="E1568" s="154" t="s">
        <v>8341</v>
      </c>
      <c r="F1568" s="153">
        <v>45840</v>
      </c>
      <c r="G1568" s="153">
        <v>45839</v>
      </c>
      <c r="H1568" s="155">
        <v>25000</v>
      </c>
      <c r="I1568" s="155">
        <v>65000</v>
      </c>
      <c r="J1568" s="154" t="s">
        <v>5902</v>
      </c>
      <c r="K1568" s="154" t="s">
        <v>5909</v>
      </c>
      <c r="L1568" s="152"/>
    </row>
    <row r="1569" spans="1:12" ht="42.75">
      <c r="A1569" s="187">
        <v>1568</v>
      </c>
      <c r="B1569" s="156">
        <v>45824</v>
      </c>
      <c r="C1569" s="157" t="s">
        <v>2542</v>
      </c>
      <c r="D1569" s="157" t="s">
        <v>4842</v>
      </c>
      <c r="E1569" s="157" t="s">
        <v>332</v>
      </c>
      <c r="F1569" s="156">
        <v>45840</v>
      </c>
      <c r="G1569" s="156">
        <v>45839</v>
      </c>
      <c r="H1569" s="158">
        <v>50000</v>
      </c>
      <c r="I1569" s="158">
        <v>75000</v>
      </c>
      <c r="J1569" s="157" t="s">
        <v>5902</v>
      </c>
      <c r="K1569" s="157" t="s">
        <v>5909</v>
      </c>
      <c r="L1569" s="152"/>
    </row>
    <row r="1570" spans="1:12" ht="63.75">
      <c r="A1570" s="187">
        <v>1569</v>
      </c>
      <c r="B1570" s="153">
        <v>45824</v>
      </c>
      <c r="C1570" s="154" t="s">
        <v>3975</v>
      </c>
      <c r="D1570" s="154" t="s">
        <v>8342</v>
      </c>
      <c r="E1570" s="154" t="s">
        <v>8343</v>
      </c>
      <c r="F1570" s="153">
        <v>45840</v>
      </c>
      <c r="G1570" s="153">
        <v>45839</v>
      </c>
      <c r="H1570" s="155">
        <v>38191</v>
      </c>
      <c r="I1570" s="155">
        <v>100000</v>
      </c>
      <c r="J1570" s="154" t="s">
        <v>4557</v>
      </c>
      <c r="K1570" s="154" t="s">
        <v>5909</v>
      </c>
      <c r="L1570" s="152"/>
    </row>
    <row r="1571" spans="1:12" ht="42.75">
      <c r="A1571" s="187">
        <v>1570</v>
      </c>
      <c r="B1571" s="156">
        <v>45824</v>
      </c>
      <c r="C1571" s="157" t="s">
        <v>4268</v>
      </c>
      <c r="D1571" s="157" t="s">
        <v>8344</v>
      </c>
      <c r="E1571" s="157" t="s">
        <v>8345</v>
      </c>
      <c r="F1571" s="156">
        <v>45839</v>
      </c>
      <c r="G1571" s="156">
        <v>45839</v>
      </c>
      <c r="H1571" s="158">
        <v>50000</v>
      </c>
      <c r="I1571" s="158">
        <v>70000</v>
      </c>
      <c r="J1571" s="157" t="s">
        <v>5906</v>
      </c>
      <c r="K1571" s="157" t="s">
        <v>5909</v>
      </c>
      <c r="L1571" s="152"/>
    </row>
    <row r="1572" spans="1:12" ht="360">
      <c r="A1572" s="187">
        <v>1571</v>
      </c>
      <c r="B1572" s="153">
        <v>45824</v>
      </c>
      <c r="C1572" s="154" t="s">
        <v>583</v>
      </c>
      <c r="D1572" s="154" t="s">
        <v>76</v>
      </c>
      <c r="E1572" s="154" t="s">
        <v>7749</v>
      </c>
      <c r="F1572" s="153">
        <v>45839</v>
      </c>
      <c r="G1572" s="153">
        <v>45839</v>
      </c>
      <c r="H1572" s="155">
        <v>260232</v>
      </c>
      <c r="I1572" s="155">
        <v>275000</v>
      </c>
      <c r="J1572" s="154" t="s">
        <v>5910</v>
      </c>
      <c r="K1572" s="154" t="s">
        <v>5909</v>
      </c>
      <c r="L1572" s="152"/>
    </row>
    <row r="1573" spans="1:12" ht="296.25">
      <c r="A1573" s="187">
        <v>1572</v>
      </c>
      <c r="B1573" s="156">
        <v>45825</v>
      </c>
      <c r="C1573" s="157" t="s">
        <v>1400</v>
      </c>
      <c r="D1573" s="157" t="s">
        <v>7665</v>
      </c>
      <c r="E1573" s="157" t="s">
        <v>8346</v>
      </c>
      <c r="F1573" s="156">
        <v>45840</v>
      </c>
      <c r="G1573" s="156">
        <v>45839</v>
      </c>
      <c r="H1573" s="158">
        <v>27300</v>
      </c>
      <c r="I1573" s="158">
        <v>27300</v>
      </c>
      <c r="J1573" s="157" t="s">
        <v>5910</v>
      </c>
      <c r="K1573" s="157" t="s">
        <v>5909</v>
      </c>
      <c r="L1573" s="152"/>
    </row>
    <row r="1574" spans="1:12" ht="232.5">
      <c r="A1574" s="187">
        <v>1573</v>
      </c>
      <c r="B1574" s="153">
        <v>45825</v>
      </c>
      <c r="C1574" s="154" t="s">
        <v>1400</v>
      </c>
      <c r="D1574" s="154" t="s">
        <v>76</v>
      </c>
      <c r="E1574" s="154" t="s">
        <v>7246</v>
      </c>
      <c r="F1574" s="153">
        <v>45840</v>
      </c>
      <c r="G1574" s="153">
        <v>45839</v>
      </c>
      <c r="H1574" s="155">
        <v>169956</v>
      </c>
      <c r="I1574" s="155">
        <v>169956</v>
      </c>
      <c r="J1574" s="154" t="s">
        <v>5910</v>
      </c>
      <c r="K1574" s="154" t="s">
        <v>5909</v>
      </c>
      <c r="L1574" s="152"/>
    </row>
    <row r="1575" spans="1:12" ht="42.75">
      <c r="A1575" s="187">
        <v>1574</v>
      </c>
      <c r="B1575" s="156">
        <v>45825</v>
      </c>
      <c r="C1575" s="157" t="s">
        <v>1400</v>
      </c>
      <c r="D1575" s="157" t="s">
        <v>35</v>
      </c>
      <c r="E1575" s="157" t="s">
        <v>8347</v>
      </c>
      <c r="F1575" s="156">
        <v>45840</v>
      </c>
      <c r="G1575" s="156">
        <v>45839</v>
      </c>
      <c r="H1575" s="158">
        <v>70000</v>
      </c>
      <c r="I1575" s="158">
        <v>70000</v>
      </c>
      <c r="J1575" s="157" t="s">
        <v>5902</v>
      </c>
      <c r="K1575" s="157" t="s">
        <v>5909</v>
      </c>
      <c r="L1575" s="152"/>
    </row>
    <row r="1576" spans="1:12" ht="63.75">
      <c r="A1576" s="187">
        <v>1575</v>
      </c>
      <c r="B1576" s="153">
        <v>45825</v>
      </c>
      <c r="C1576" s="154" t="s">
        <v>1400</v>
      </c>
      <c r="D1576" s="154" t="s">
        <v>5119</v>
      </c>
      <c r="E1576" s="154" t="s">
        <v>8348</v>
      </c>
      <c r="F1576" s="153">
        <v>45840</v>
      </c>
      <c r="G1576" s="153">
        <v>45839</v>
      </c>
      <c r="H1576" s="155">
        <v>55026</v>
      </c>
      <c r="I1576" s="155">
        <v>55026</v>
      </c>
      <c r="J1576" s="154" t="s">
        <v>5902</v>
      </c>
      <c r="K1576" s="154" t="s">
        <v>5909</v>
      </c>
      <c r="L1576" s="152"/>
    </row>
    <row r="1577" spans="1:12" ht="63.75">
      <c r="A1577" s="187">
        <v>1576</v>
      </c>
      <c r="B1577" s="156">
        <v>45825</v>
      </c>
      <c r="C1577" s="157" t="s">
        <v>1400</v>
      </c>
      <c r="D1577" s="157" t="s">
        <v>1027</v>
      </c>
      <c r="E1577" s="157" t="s">
        <v>7244</v>
      </c>
      <c r="F1577" s="156">
        <v>45840</v>
      </c>
      <c r="G1577" s="156">
        <v>45839</v>
      </c>
      <c r="H1577" s="158">
        <v>70794</v>
      </c>
      <c r="I1577" s="158">
        <v>70794</v>
      </c>
      <c r="J1577" s="157" t="s">
        <v>5910</v>
      </c>
      <c r="K1577" s="157" t="s">
        <v>5909</v>
      </c>
      <c r="L1577" s="152"/>
    </row>
    <row r="1578" spans="1:12" ht="232.5">
      <c r="A1578" s="187">
        <v>1577</v>
      </c>
      <c r="B1578" s="153">
        <v>45825</v>
      </c>
      <c r="C1578" s="154" t="s">
        <v>1400</v>
      </c>
      <c r="D1578" s="154" t="s">
        <v>340</v>
      </c>
      <c r="E1578" s="154" t="s">
        <v>8349</v>
      </c>
      <c r="F1578" s="153">
        <v>45840</v>
      </c>
      <c r="G1578" s="153">
        <v>45839</v>
      </c>
      <c r="H1578" s="155">
        <v>25000</v>
      </c>
      <c r="I1578" s="155">
        <v>275000</v>
      </c>
      <c r="J1578" s="154" t="s">
        <v>5910</v>
      </c>
      <c r="K1578" s="154" t="s">
        <v>5909</v>
      </c>
      <c r="L1578" s="152"/>
    </row>
    <row r="1579" spans="1:12" ht="84.75">
      <c r="A1579" s="187">
        <v>1578</v>
      </c>
      <c r="B1579" s="156">
        <v>45825</v>
      </c>
      <c r="C1579" s="157" t="s">
        <v>1400</v>
      </c>
      <c r="D1579" s="157" t="s">
        <v>6392</v>
      </c>
      <c r="E1579" s="157" t="s">
        <v>8350</v>
      </c>
      <c r="F1579" s="156">
        <v>45840</v>
      </c>
      <c r="G1579" s="156">
        <v>45839</v>
      </c>
      <c r="H1579" s="158">
        <v>50000</v>
      </c>
      <c r="I1579" s="158">
        <v>275000</v>
      </c>
      <c r="J1579" s="157" t="s">
        <v>5910</v>
      </c>
      <c r="K1579" s="157" t="s">
        <v>5909</v>
      </c>
      <c r="L1579" s="152"/>
    </row>
    <row r="1580" spans="1:12" ht="42.75">
      <c r="A1580" s="187">
        <v>1579</v>
      </c>
      <c r="B1580" s="153">
        <v>45825</v>
      </c>
      <c r="C1580" s="154" t="s">
        <v>4178</v>
      </c>
      <c r="D1580" s="154" t="s">
        <v>580</v>
      </c>
      <c r="E1580" s="154" t="s">
        <v>4605</v>
      </c>
      <c r="F1580" s="153">
        <v>45840</v>
      </c>
      <c r="G1580" s="153">
        <v>45839</v>
      </c>
      <c r="H1580" s="155">
        <v>850000</v>
      </c>
      <c r="I1580" s="155">
        <v>1500000</v>
      </c>
      <c r="J1580" s="154" t="s">
        <v>5935</v>
      </c>
      <c r="K1580" s="154" t="s">
        <v>5909</v>
      </c>
      <c r="L1580" s="152"/>
    </row>
    <row r="1581" spans="1:12" ht="42.75">
      <c r="A1581" s="187">
        <v>1580</v>
      </c>
      <c r="B1581" s="156">
        <v>45825</v>
      </c>
      <c r="C1581" s="157" t="s">
        <v>2703</v>
      </c>
      <c r="D1581" s="157" t="s">
        <v>8351</v>
      </c>
      <c r="E1581" s="157" t="s">
        <v>8352</v>
      </c>
      <c r="F1581" s="156">
        <v>45840</v>
      </c>
      <c r="G1581" s="156">
        <v>45839</v>
      </c>
      <c r="H1581" s="158">
        <v>73604.09</v>
      </c>
      <c r="I1581" s="158">
        <v>73604.09</v>
      </c>
      <c r="J1581" s="157" t="s">
        <v>5902</v>
      </c>
      <c r="K1581" s="157" t="s">
        <v>5909</v>
      </c>
      <c r="L1581" s="152"/>
    </row>
    <row r="1582" spans="1:12" ht="21.75">
      <c r="A1582" s="187">
        <v>1581</v>
      </c>
      <c r="B1582" s="153">
        <v>45825</v>
      </c>
      <c r="C1582" s="154" t="s">
        <v>2447</v>
      </c>
      <c r="D1582" s="154" t="s">
        <v>849</v>
      </c>
      <c r="E1582" s="154" t="s">
        <v>50</v>
      </c>
      <c r="F1582" s="153">
        <v>45840</v>
      </c>
      <c r="G1582" s="153">
        <v>45840</v>
      </c>
      <c r="H1582" s="155">
        <v>50000</v>
      </c>
      <c r="I1582" s="155">
        <v>60000</v>
      </c>
      <c r="J1582" s="154" t="s">
        <v>4557</v>
      </c>
      <c r="K1582" s="154" t="s">
        <v>5909</v>
      </c>
      <c r="L1582" s="152"/>
    </row>
    <row r="1583" spans="1:12" ht="42.75">
      <c r="A1583" s="187">
        <v>1582</v>
      </c>
      <c r="B1583" s="156">
        <v>45825</v>
      </c>
      <c r="C1583" s="157" t="s">
        <v>231</v>
      </c>
      <c r="D1583" s="157" t="s">
        <v>1187</v>
      </c>
      <c r="E1583" s="157" t="s">
        <v>289</v>
      </c>
      <c r="F1583" s="156">
        <v>45840</v>
      </c>
      <c r="G1583" s="156">
        <v>45838</v>
      </c>
      <c r="H1583" s="158">
        <v>25000</v>
      </c>
      <c r="I1583" s="158">
        <v>55000</v>
      </c>
      <c r="J1583" s="157" t="s">
        <v>5902</v>
      </c>
      <c r="K1583" s="157" t="s">
        <v>5909</v>
      </c>
      <c r="L1583" s="152"/>
    </row>
    <row r="1584" spans="1:12" ht="63.75">
      <c r="A1584" s="187">
        <v>1583</v>
      </c>
      <c r="B1584" s="153">
        <v>45825</v>
      </c>
      <c r="C1584" s="154" t="s">
        <v>231</v>
      </c>
      <c r="D1584" s="154" t="s">
        <v>8353</v>
      </c>
      <c r="E1584" s="154" t="s">
        <v>8354</v>
      </c>
      <c r="F1584" s="153">
        <v>45840</v>
      </c>
      <c r="G1584" s="153">
        <v>45838</v>
      </c>
      <c r="H1584" s="155">
        <v>25000</v>
      </c>
      <c r="I1584" s="155">
        <v>42000</v>
      </c>
      <c r="J1584" s="154" t="s">
        <v>5902</v>
      </c>
      <c r="K1584" s="154" t="s">
        <v>5909</v>
      </c>
      <c r="L1584" s="152"/>
    </row>
    <row r="1585" spans="1:12" ht="42.75">
      <c r="A1585" s="187">
        <v>1584</v>
      </c>
      <c r="B1585" s="156">
        <v>45826</v>
      </c>
      <c r="C1585" s="157" t="s">
        <v>1400</v>
      </c>
      <c r="D1585" s="157" t="s">
        <v>1549</v>
      </c>
      <c r="E1585" s="157" t="s">
        <v>8355</v>
      </c>
      <c r="F1585" s="156">
        <v>45841</v>
      </c>
      <c r="G1585" s="156">
        <v>45839</v>
      </c>
      <c r="H1585" s="158">
        <v>43200</v>
      </c>
      <c r="I1585" s="158">
        <v>43200</v>
      </c>
      <c r="J1585" s="157" t="s">
        <v>4557</v>
      </c>
      <c r="K1585" s="157" t="s">
        <v>5909</v>
      </c>
      <c r="L1585" s="152"/>
    </row>
    <row r="1586" spans="1:12" ht="63.75">
      <c r="A1586" s="187">
        <v>1585</v>
      </c>
      <c r="B1586" s="153">
        <v>45826</v>
      </c>
      <c r="C1586" s="154" t="s">
        <v>1400</v>
      </c>
      <c r="D1586" s="154" t="s">
        <v>1448</v>
      </c>
      <c r="E1586" s="154" t="s">
        <v>8356</v>
      </c>
      <c r="F1586" s="153">
        <v>45841</v>
      </c>
      <c r="G1586" s="153">
        <v>45839</v>
      </c>
      <c r="H1586" s="155">
        <v>48726.54</v>
      </c>
      <c r="I1586" s="155">
        <v>48726.54</v>
      </c>
      <c r="J1586" s="154" t="s">
        <v>5910</v>
      </c>
      <c r="K1586" s="154" t="s">
        <v>4557</v>
      </c>
      <c r="L1586" s="152"/>
    </row>
    <row r="1587" spans="1:12" ht="84.75">
      <c r="A1587" s="187">
        <v>1586</v>
      </c>
      <c r="B1587" s="156">
        <v>45826</v>
      </c>
      <c r="C1587" s="157" t="s">
        <v>1400</v>
      </c>
      <c r="D1587" s="157" t="s">
        <v>6396</v>
      </c>
      <c r="E1587" s="157" t="s">
        <v>8357</v>
      </c>
      <c r="F1587" s="156">
        <v>45841</v>
      </c>
      <c r="G1587" s="156">
        <v>45839</v>
      </c>
      <c r="H1587" s="158">
        <v>123193</v>
      </c>
      <c r="I1587" s="158">
        <v>123193</v>
      </c>
      <c r="J1587" s="157" t="s">
        <v>5910</v>
      </c>
      <c r="K1587" s="157" t="s">
        <v>5909</v>
      </c>
      <c r="L1587" s="152"/>
    </row>
    <row r="1588" spans="1:12" ht="42.75">
      <c r="A1588" s="187">
        <v>1587</v>
      </c>
      <c r="B1588" s="153">
        <v>45826</v>
      </c>
      <c r="C1588" s="154" t="s">
        <v>3242</v>
      </c>
      <c r="D1588" s="154" t="s">
        <v>1357</v>
      </c>
      <c r="E1588" s="154" t="s">
        <v>1091</v>
      </c>
      <c r="F1588" s="153">
        <v>45841</v>
      </c>
      <c r="G1588" s="153">
        <v>45839</v>
      </c>
      <c r="H1588" s="155">
        <v>25000</v>
      </c>
      <c r="I1588" s="155">
        <v>100000</v>
      </c>
      <c r="J1588" s="154" t="s">
        <v>5910</v>
      </c>
      <c r="K1588" s="154" t="s">
        <v>5909</v>
      </c>
      <c r="L1588" s="152"/>
    </row>
    <row r="1589" spans="1:12" ht="63.75">
      <c r="A1589" s="187">
        <v>1588</v>
      </c>
      <c r="B1589" s="156">
        <v>45826</v>
      </c>
      <c r="C1589" s="157" t="s">
        <v>1400</v>
      </c>
      <c r="D1589" s="157" t="s">
        <v>8358</v>
      </c>
      <c r="E1589" s="157" t="s">
        <v>8359</v>
      </c>
      <c r="F1589" s="156">
        <v>45841</v>
      </c>
      <c r="G1589" s="156">
        <v>45839</v>
      </c>
      <c r="H1589" s="158">
        <v>4875</v>
      </c>
      <c r="I1589" s="158">
        <v>4875</v>
      </c>
      <c r="J1589" s="157" t="s">
        <v>5994</v>
      </c>
      <c r="K1589" s="157" t="s">
        <v>4557</v>
      </c>
      <c r="L1589" s="152"/>
    </row>
    <row r="1590" spans="1:12" ht="21.75">
      <c r="A1590" s="187">
        <v>1589</v>
      </c>
      <c r="B1590" s="153">
        <v>45826</v>
      </c>
      <c r="C1590" s="154" t="s">
        <v>741</v>
      </c>
      <c r="D1590" s="154" t="s">
        <v>55</v>
      </c>
      <c r="E1590" s="154" t="s">
        <v>4406</v>
      </c>
      <c r="F1590" s="153">
        <v>45841</v>
      </c>
      <c r="G1590" s="153">
        <v>45839</v>
      </c>
      <c r="H1590" s="155">
        <v>25000</v>
      </c>
      <c r="I1590" s="155">
        <v>185000</v>
      </c>
      <c r="J1590" s="154" t="s">
        <v>5902</v>
      </c>
      <c r="K1590" s="154" t="s">
        <v>5909</v>
      </c>
      <c r="L1590" s="152"/>
    </row>
    <row r="1591" spans="1:12" ht="42.75">
      <c r="A1591" s="187">
        <v>1590</v>
      </c>
      <c r="B1591" s="156">
        <v>45826</v>
      </c>
      <c r="C1591" s="157" t="s">
        <v>741</v>
      </c>
      <c r="D1591" s="157" t="s">
        <v>5119</v>
      </c>
      <c r="E1591" s="157" t="s">
        <v>4406</v>
      </c>
      <c r="F1591" s="156">
        <v>45841</v>
      </c>
      <c r="G1591" s="156">
        <v>45839</v>
      </c>
      <c r="H1591" s="158">
        <v>25000</v>
      </c>
      <c r="I1591" s="158">
        <v>156400</v>
      </c>
      <c r="J1591" s="157" t="s">
        <v>5902</v>
      </c>
      <c r="K1591" s="157" t="s">
        <v>5909</v>
      </c>
      <c r="L1591" s="152"/>
    </row>
    <row r="1592" spans="1:12" ht="42.75">
      <c r="A1592" s="187">
        <v>1591</v>
      </c>
      <c r="B1592" s="153">
        <v>45826</v>
      </c>
      <c r="C1592" s="154" t="s">
        <v>741</v>
      </c>
      <c r="D1592" s="154" t="s">
        <v>864</v>
      </c>
      <c r="E1592" s="154" t="s">
        <v>6496</v>
      </c>
      <c r="F1592" s="153">
        <v>45841</v>
      </c>
      <c r="G1592" s="153">
        <v>45839</v>
      </c>
      <c r="H1592" s="155">
        <v>25000</v>
      </c>
      <c r="I1592" s="155">
        <v>93045</v>
      </c>
      <c r="J1592" s="154" t="s">
        <v>5910</v>
      </c>
      <c r="K1592" s="154" t="s">
        <v>5909</v>
      </c>
      <c r="L1592" s="152"/>
    </row>
    <row r="1593" spans="1:12" ht="63.75">
      <c r="A1593" s="187">
        <v>1592</v>
      </c>
      <c r="B1593" s="156">
        <v>45826</v>
      </c>
      <c r="C1593" s="157" t="s">
        <v>741</v>
      </c>
      <c r="D1593" s="157" t="s">
        <v>76</v>
      </c>
      <c r="E1593" s="157" t="s">
        <v>8107</v>
      </c>
      <c r="F1593" s="156">
        <v>45841</v>
      </c>
      <c r="G1593" s="156">
        <v>45839</v>
      </c>
      <c r="H1593" s="158">
        <v>25000</v>
      </c>
      <c r="I1593" s="158">
        <v>178000</v>
      </c>
      <c r="J1593" s="157" t="s">
        <v>5910</v>
      </c>
      <c r="K1593" s="157" t="s">
        <v>5909</v>
      </c>
      <c r="L1593" s="152"/>
    </row>
    <row r="1594" spans="1:12" ht="42.75">
      <c r="A1594" s="187">
        <v>1593</v>
      </c>
      <c r="B1594" s="153">
        <v>45826</v>
      </c>
      <c r="C1594" s="154" t="s">
        <v>741</v>
      </c>
      <c r="D1594" s="154" t="s">
        <v>8194</v>
      </c>
      <c r="E1594" s="154" t="s">
        <v>4712</v>
      </c>
      <c r="F1594" s="153">
        <v>45841</v>
      </c>
      <c r="G1594" s="153">
        <v>45839</v>
      </c>
      <c r="H1594" s="155">
        <v>25000</v>
      </c>
      <c r="I1594" s="155">
        <v>1000000</v>
      </c>
      <c r="J1594" s="154" t="s">
        <v>5910</v>
      </c>
      <c r="K1594" s="154" t="s">
        <v>5909</v>
      </c>
      <c r="L1594" s="152"/>
    </row>
    <row r="1595" spans="1:12" ht="127.5">
      <c r="A1595" s="187">
        <v>1594</v>
      </c>
      <c r="B1595" s="156">
        <v>45826</v>
      </c>
      <c r="C1595" s="157" t="s">
        <v>741</v>
      </c>
      <c r="D1595" s="157" t="s">
        <v>62</v>
      </c>
      <c r="E1595" s="157" t="s">
        <v>4852</v>
      </c>
      <c r="F1595" s="156">
        <v>45841</v>
      </c>
      <c r="G1595" s="156">
        <v>45839</v>
      </c>
      <c r="H1595" s="158">
        <v>25000</v>
      </c>
      <c r="I1595" s="158">
        <v>1113436</v>
      </c>
      <c r="J1595" s="157" t="s">
        <v>5910</v>
      </c>
      <c r="K1595" s="157" t="s">
        <v>5909</v>
      </c>
      <c r="L1595" s="152"/>
    </row>
    <row r="1596" spans="1:12" ht="42.75">
      <c r="A1596" s="187">
        <v>1595</v>
      </c>
      <c r="B1596" s="153">
        <v>45826</v>
      </c>
      <c r="C1596" s="154" t="s">
        <v>1400</v>
      </c>
      <c r="D1596" s="154" t="s">
        <v>8360</v>
      </c>
      <c r="E1596" s="154" t="s">
        <v>8361</v>
      </c>
      <c r="F1596" s="153">
        <v>45841</v>
      </c>
      <c r="G1596" s="153">
        <v>45839</v>
      </c>
      <c r="H1596" s="155">
        <v>165240</v>
      </c>
      <c r="I1596" s="155">
        <v>165240</v>
      </c>
      <c r="J1596" s="154" t="s">
        <v>4557</v>
      </c>
      <c r="K1596" s="154" t="s">
        <v>4557</v>
      </c>
      <c r="L1596" s="152"/>
    </row>
    <row r="1597" spans="1:12" ht="42.75">
      <c r="A1597" s="187">
        <v>1596</v>
      </c>
      <c r="B1597" s="156">
        <v>45826</v>
      </c>
      <c r="C1597" s="157" t="s">
        <v>741</v>
      </c>
      <c r="D1597" s="157" t="s">
        <v>2390</v>
      </c>
      <c r="E1597" s="157" t="s">
        <v>7491</v>
      </c>
      <c r="F1597" s="156">
        <v>45841</v>
      </c>
      <c r="G1597" s="156">
        <v>45839</v>
      </c>
      <c r="H1597" s="158">
        <v>25000</v>
      </c>
      <c r="I1597" s="158">
        <v>2908872</v>
      </c>
      <c r="J1597" s="157" t="s">
        <v>5994</v>
      </c>
      <c r="K1597" s="157" t="s">
        <v>5909</v>
      </c>
      <c r="L1597" s="152"/>
    </row>
    <row r="1598" spans="1:12" ht="84.75">
      <c r="A1598" s="187">
        <v>1597</v>
      </c>
      <c r="B1598" s="153">
        <v>45826</v>
      </c>
      <c r="C1598" s="154" t="s">
        <v>741</v>
      </c>
      <c r="D1598" s="154" t="s">
        <v>1350</v>
      </c>
      <c r="E1598" s="154" t="s">
        <v>7503</v>
      </c>
      <c r="F1598" s="153">
        <v>45841</v>
      </c>
      <c r="G1598" s="153">
        <v>45839</v>
      </c>
      <c r="H1598" s="155">
        <v>25000</v>
      </c>
      <c r="I1598" s="155">
        <v>93000</v>
      </c>
      <c r="J1598" s="154" t="s">
        <v>5910</v>
      </c>
      <c r="K1598" s="154" t="s">
        <v>5909</v>
      </c>
      <c r="L1598" s="152"/>
    </row>
    <row r="1599" spans="1:12" ht="42.75">
      <c r="A1599" s="187">
        <v>1598</v>
      </c>
      <c r="B1599" s="156">
        <v>45826</v>
      </c>
      <c r="C1599" s="157" t="s">
        <v>741</v>
      </c>
      <c r="D1599" s="157" t="s">
        <v>5185</v>
      </c>
      <c r="E1599" s="157" t="s">
        <v>7915</v>
      </c>
      <c r="F1599" s="156">
        <v>45841</v>
      </c>
      <c r="G1599" s="156">
        <v>45839</v>
      </c>
      <c r="H1599" s="158">
        <v>25000</v>
      </c>
      <c r="I1599" s="158">
        <v>50000</v>
      </c>
      <c r="J1599" s="157" t="s">
        <v>5910</v>
      </c>
      <c r="K1599" s="157" t="s">
        <v>5909</v>
      </c>
      <c r="L1599" s="152"/>
    </row>
    <row r="1600" spans="1:12" ht="63.75">
      <c r="A1600" s="187">
        <v>1599</v>
      </c>
      <c r="B1600" s="153">
        <v>45826</v>
      </c>
      <c r="C1600" s="154" t="s">
        <v>741</v>
      </c>
      <c r="D1600" s="154" t="s">
        <v>567</v>
      </c>
      <c r="E1600" s="154" t="s">
        <v>2414</v>
      </c>
      <c r="F1600" s="153">
        <v>45841</v>
      </c>
      <c r="G1600" s="153">
        <v>45839</v>
      </c>
      <c r="H1600" s="155">
        <v>25000</v>
      </c>
      <c r="I1600" s="155">
        <v>65000</v>
      </c>
      <c r="J1600" s="154" t="s">
        <v>5910</v>
      </c>
      <c r="K1600" s="154" t="s">
        <v>5909</v>
      </c>
      <c r="L1600" s="152"/>
    </row>
    <row r="1601" spans="1:12" ht="42.75">
      <c r="A1601" s="187">
        <v>1600</v>
      </c>
      <c r="B1601" s="156">
        <v>45826</v>
      </c>
      <c r="C1601" s="157" t="s">
        <v>741</v>
      </c>
      <c r="D1601" s="157" t="s">
        <v>2470</v>
      </c>
      <c r="E1601" s="157" t="s">
        <v>2830</v>
      </c>
      <c r="F1601" s="156">
        <v>45841</v>
      </c>
      <c r="G1601" s="156">
        <v>45839</v>
      </c>
      <c r="H1601" s="158">
        <v>25000</v>
      </c>
      <c r="I1601" s="158">
        <v>41200</v>
      </c>
      <c r="J1601" s="157" t="s">
        <v>5910</v>
      </c>
      <c r="K1601" s="157" t="s">
        <v>5909</v>
      </c>
      <c r="L1601" s="152"/>
    </row>
    <row r="1602" spans="1:12" ht="42.75">
      <c r="A1602" s="187">
        <v>1601</v>
      </c>
      <c r="B1602" s="153">
        <v>45826</v>
      </c>
      <c r="C1602" s="154" t="s">
        <v>741</v>
      </c>
      <c r="D1602" s="154" t="s">
        <v>889</v>
      </c>
      <c r="E1602" s="154" t="s">
        <v>7520</v>
      </c>
      <c r="F1602" s="153">
        <v>45841</v>
      </c>
      <c r="G1602" s="153">
        <v>45839</v>
      </c>
      <c r="H1602" s="155">
        <v>25000</v>
      </c>
      <c r="I1602" s="155">
        <v>52480</v>
      </c>
      <c r="J1602" s="154" t="s">
        <v>5910</v>
      </c>
      <c r="K1602" s="154" t="s">
        <v>5909</v>
      </c>
      <c r="L1602" s="152"/>
    </row>
    <row r="1603" spans="1:12" ht="21.75">
      <c r="A1603" s="187">
        <v>1602</v>
      </c>
      <c r="B1603" s="156">
        <v>45826</v>
      </c>
      <c r="C1603" s="157" t="s">
        <v>741</v>
      </c>
      <c r="D1603" s="157" t="s">
        <v>6194</v>
      </c>
      <c r="E1603" s="157" t="s">
        <v>2880</v>
      </c>
      <c r="F1603" s="156">
        <v>45841</v>
      </c>
      <c r="G1603" s="156">
        <v>45839</v>
      </c>
      <c r="H1603" s="158">
        <v>25000</v>
      </c>
      <c r="I1603" s="158">
        <v>50847</v>
      </c>
      <c r="J1603" s="157" t="s">
        <v>5902</v>
      </c>
      <c r="K1603" s="157" t="s">
        <v>5909</v>
      </c>
      <c r="L1603" s="152"/>
    </row>
    <row r="1604" spans="1:12" ht="42.75">
      <c r="A1604" s="187">
        <v>1603</v>
      </c>
      <c r="B1604" s="153">
        <v>45826</v>
      </c>
      <c r="C1604" s="154" t="s">
        <v>741</v>
      </c>
      <c r="D1604" s="154" t="s">
        <v>7492</v>
      </c>
      <c r="E1604" s="154" t="s">
        <v>7493</v>
      </c>
      <c r="F1604" s="153">
        <v>45841</v>
      </c>
      <c r="G1604" s="153">
        <v>45839</v>
      </c>
      <c r="H1604" s="155">
        <v>25000</v>
      </c>
      <c r="I1604" s="155">
        <v>36000</v>
      </c>
      <c r="J1604" s="154" t="s">
        <v>5994</v>
      </c>
      <c r="K1604" s="154" t="s">
        <v>5909</v>
      </c>
      <c r="L1604" s="152"/>
    </row>
    <row r="1605" spans="1:12" ht="42.75">
      <c r="A1605" s="187">
        <v>1604</v>
      </c>
      <c r="B1605" s="156">
        <v>45826</v>
      </c>
      <c r="C1605" s="157" t="s">
        <v>1400</v>
      </c>
      <c r="D1605" s="157" t="s">
        <v>8362</v>
      </c>
      <c r="E1605" s="157" t="s">
        <v>8363</v>
      </c>
      <c r="F1605" s="156">
        <v>45841</v>
      </c>
      <c r="G1605" s="156">
        <v>45839</v>
      </c>
      <c r="H1605" s="158">
        <v>64080</v>
      </c>
      <c r="I1605" s="158">
        <v>64080</v>
      </c>
      <c r="J1605" s="157" t="s">
        <v>4557</v>
      </c>
      <c r="K1605" s="157" t="s">
        <v>4557</v>
      </c>
      <c r="L1605" s="152"/>
    </row>
    <row r="1606" spans="1:12" ht="63.75">
      <c r="A1606" s="187">
        <v>1605</v>
      </c>
      <c r="B1606" s="153">
        <v>45826</v>
      </c>
      <c r="C1606" s="154" t="s">
        <v>3933</v>
      </c>
      <c r="D1606" s="154" t="s">
        <v>1511</v>
      </c>
      <c r="E1606" s="154" t="s">
        <v>6989</v>
      </c>
      <c r="F1606" s="153">
        <v>45841</v>
      </c>
      <c r="G1606" s="153">
        <v>45839</v>
      </c>
      <c r="H1606" s="155">
        <v>40000</v>
      </c>
      <c r="I1606" s="155">
        <v>100000</v>
      </c>
      <c r="J1606" s="154" t="s">
        <v>5910</v>
      </c>
      <c r="K1606" s="154" t="s">
        <v>5909</v>
      </c>
      <c r="L1606" s="152"/>
    </row>
    <row r="1607" spans="1:12" ht="63.75">
      <c r="A1607" s="187">
        <v>1606</v>
      </c>
      <c r="B1607" s="156">
        <v>45826</v>
      </c>
      <c r="C1607" s="157" t="s">
        <v>3933</v>
      </c>
      <c r="D1607" s="157" t="s">
        <v>3965</v>
      </c>
      <c r="E1607" s="157" t="s">
        <v>6989</v>
      </c>
      <c r="F1607" s="156">
        <v>45841</v>
      </c>
      <c r="G1607" s="156">
        <v>45839</v>
      </c>
      <c r="H1607" s="158">
        <v>30000</v>
      </c>
      <c r="I1607" s="158">
        <v>90000</v>
      </c>
      <c r="J1607" s="157" t="s">
        <v>5910</v>
      </c>
      <c r="K1607" s="157" t="s">
        <v>5909</v>
      </c>
      <c r="L1607" s="152"/>
    </row>
    <row r="1608" spans="1:12" ht="42.75">
      <c r="A1608" s="187">
        <v>1607</v>
      </c>
      <c r="B1608" s="153">
        <v>45826</v>
      </c>
      <c r="C1608" s="154" t="s">
        <v>1400</v>
      </c>
      <c r="D1608" s="154" t="s">
        <v>8364</v>
      </c>
      <c r="E1608" s="154" t="s">
        <v>8365</v>
      </c>
      <c r="F1608" s="153">
        <v>45841</v>
      </c>
      <c r="G1608" s="153">
        <v>45839</v>
      </c>
      <c r="H1608" s="155">
        <v>28000</v>
      </c>
      <c r="I1608" s="155">
        <v>35000</v>
      </c>
      <c r="J1608" s="154" t="s">
        <v>4557</v>
      </c>
      <c r="K1608" s="154" t="s">
        <v>5909</v>
      </c>
      <c r="L1608" s="152"/>
    </row>
    <row r="1609" spans="1:12" ht="42.75">
      <c r="A1609" s="187">
        <v>1608</v>
      </c>
      <c r="B1609" s="156">
        <v>45826</v>
      </c>
      <c r="C1609" s="157" t="s">
        <v>1890</v>
      </c>
      <c r="D1609" s="157" t="s">
        <v>7236</v>
      </c>
      <c r="E1609" s="157" t="s">
        <v>6625</v>
      </c>
      <c r="F1609" s="156">
        <v>45841</v>
      </c>
      <c r="G1609" s="156">
        <v>45845</v>
      </c>
      <c r="H1609" s="158">
        <v>36650</v>
      </c>
      <c r="I1609" s="158">
        <v>45000</v>
      </c>
      <c r="J1609" s="157" t="s">
        <v>5902</v>
      </c>
      <c r="K1609" s="157" t="s">
        <v>5909</v>
      </c>
      <c r="L1609" s="152"/>
    </row>
    <row r="1610" spans="1:12" ht="63.75">
      <c r="A1610" s="187">
        <v>1609</v>
      </c>
      <c r="B1610" s="153">
        <v>45826</v>
      </c>
      <c r="C1610" s="154" t="s">
        <v>1890</v>
      </c>
      <c r="D1610" s="154" t="s">
        <v>961</v>
      </c>
      <c r="E1610" s="154" t="s">
        <v>8366</v>
      </c>
      <c r="F1610" s="153">
        <v>45841</v>
      </c>
      <c r="G1610" s="153">
        <v>45845</v>
      </c>
      <c r="H1610" s="155">
        <v>146700</v>
      </c>
      <c r="I1610" s="155">
        <v>170000</v>
      </c>
      <c r="J1610" s="154" t="s">
        <v>5902</v>
      </c>
      <c r="K1610" s="154" t="s">
        <v>5909</v>
      </c>
      <c r="L1610" s="152"/>
    </row>
    <row r="1611" spans="1:12" ht="21.75">
      <c r="A1611" s="187">
        <v>1610</v>
      </c>
      <c r="B1611" s="156">
        <v>45826</v>
      </c>
      <c r="C1611" s="157" t="s">
        <v>1890</v>
      </c>
      <c r="D1611" s="157" t="s">
        <v>7644</v>
      </c>
      <c r="E1611" s="157" t="s">
        <v>8367</v>
      </c>
      <c r="F1611" s="156">
        <v>45841</v>
      </c>
      <c r="G1611" s="156">
        <v>45845</v>
      </c>
      <c r="H1611" s="158">
        <v>59063</v>
      </c>
      <c r="I1611" s="158">
        <v>70000</v>
      </c>
      <c r="J1611" s="157" t="s">
        <v>5902</v>
      </c>
      <c r="K1611" s="157" t="s">
        <v>5909</v>
      </c>
      <c r="L1611" s="152"/>
    </row>
    <row r="1612" spans="1:12" ht="42.75">
      <c r="A1612" s="187">
        <v>1611</v>
      </c>
      <c r="B1612" s="153">
        <v>45826</v>
      </c>
      <c r="C1612" s="154" t="s">
        <v>1890</v>
      </c>
      <c r="D1612" s="154" t="s">
        <v>6903</v>
      </c>
      <c r="E1612" s="154" t="s">
        <v>7924</v>
      </c>
      <c r="F1612" s="153">
        <v>45841</v>
      </c>
      <c r="G1612" s="153">
        <v>45845</v>
      </c>
      <c r="H1612" s="155">
        <v>30600</v>
      </c>
      <c r="I1612" s="155">
        <v>30600</v>
      </c>
      <c r="J1612" s="154" t="s">
        <v>5902</v>
      </c>
      <c r="K1612" s="154" t="s">
        <v>5909</v>
      </c>
      <c r="L1612" s="152"/>
    </row>
    <row r="1613" spans="1:12" ht="42.75">
      <c r="A1613" s="187">
        <v>1612</v>
      </c>
      <c r="B1613" s="156">
        <v>45826</v>
      </c>
      <c r="C1613" s="157" t="s">
        <v>1890</v>
      </c>
      <c r="D1613" s="157" t="s">
        <v>808</v>
      </c>
      <c r="E1613" s="157" t="s">
        <v>8368</v>
      </c>
      <c r="F1613" s="156">
        <v>45841</v>
      </c>
      <c r="G1613" s="156">
        <v>45845</v>
      </c>
      <c r="H1613" s="158">
        <v>550000</v>
      </c>
      <c r="I1613" s="158">
        <v>550000</v>
      </c>
      <c r="J1613" s="157" t="s">
        <v>5902</v>
      </c>
      <c r="K1613" s="157" t="s">
        <v>5909</v>
      </c>
      <c r="L1613" s="152"/>
    </row>
    <row r="1614" spans="1:12" ht="84.75">
      <c r="A1614" s="187">
        <v>1613</v>
      </c>
      <c r="B1614" s="153">
        <v>45826</v>
      </c>
      <c r="C1614" s="154" t="s">
        <v>2703</v>
      </c>
      <c r="D1614" s="154" t="s">
        <v>8144</v>
      </c>
      <c r="E1614" s="154" t="s">
        <v>8369</v>
      </c>
      <c r="F1614" s="153">
        <v>45841</v>
      </c>
      <c r="G1614" s="153">
        <v>45841</v>
      </c>
      <c r="H1614" s="155">
        <v>36000</v>
      </c>
      <c r="I1614" s="155">
        <v>36000</v>
      </c>
      <c r="J1614" s="154" t="s">
        <v>4557</v>
      </c>
      <c r="K1614" s="154" t="s">
        <v>5909</v>
      </c>
      <c r="L1614" s="152"/>
    </row>
    <row r="1615" spans="1:12" ht="63.75">
      <c r="A1615" s="187">
        <v>1614</v>
      </c>
      <c r="B1615" s="156">
        <v>45826</v>
      </c>
      <c r="C1615" s="157" t="s">
        <v>4154</v>
      </c>
      <c r="D1615" s="157" t="s">
        <v>5045</v>
      </c>
      <c r="E1615" s="157" t="s">
        <v>8288</v>
      </c>
      <c r="F1615" s="156">
        <v>45841</v>
      </c>
      <c r="G1615" s="156">
        <v>45804</v>
      </c>
      <c r="H1615" s="158">
        <v>27000</v>
      </c>
      <c r="I1615" s="158">
        <v>30000</v>
      </c>
      <c r="J1615" s="157" t="s">
        <v>5900</v>
      </c>
      <c r="K1615" s="157" t="s">
        <v>5909</v>
      </c>
      <c r="L1615" s="152"/>
    </row>
    <row r="1616" spans="1:12" ht="63.75">
      <c r="A1616" s="187">
        <v>1615</v>
      </c>
      <c r="B1616" s="153">
        <v>45826</v>
      </c>
      <c r="C1616" s="154" t="s">
        <v>1535</v>
      </c>
      <c r="D1616" s="154" t="s">
        <v>6306</v>
      </c>
      <c r="E1616" s="154" t="s">
        <v>2880</v>
      </c>
      <c r="F1616" s="153">
        <v>45841</v>
      </c>
      <c r="G1616" s="153">
        <v>45870</v>
      </c>
      <c r="H1616" s="155">
        <v>25000</v>
      </c>
      <c r="I1616" s="155">
        <v>45000</v>
      </c>
      <c r="J1616" s="154" t="s">
        <v>5910</v>
      </c>
      <c r="K1616" s="154" t="s">
        <v>5909</v>
      </c>
      <c r="L1616" s="152"/>
    </row>
    <row r="1617" spans="1:12" ht="63.75">
      <c r="A1617" s="187">
        <v>1616</v>
      </c>
      <c r="B1617" s="156">
        <v>45826</v>
      </c>
      <c r="C1617" s="157" t="s">
        <v>1400</v>
      </c>
      <c r="D1617" s="157" t="s">
        <v>1316</v>
      </c>
      <c r="E1617" s="157" t="s">
        <v>8370</v>
      </c>
      <c r="F1617" s="156">
        <v>45841</v>
      </c>
      <c r="G1617" s="156">
        <v>45839</v>
      </c>
      <c r="H1617" s="158">
        <v>26979.74</v>
      </c>
      <c r="I1617" s="158">
        <v>26979.74</v>
      </c>
      <c r="J1617" s="157" t="s">
        <v>5910</v>
      </c>
      <c r="K1617" s="157" t="s">
        <v>5909</v>
      </c>
      <c r="L1617" s="152"/>
    </row>
    <row r="1618" spans="1:12" ht="105.75">
      <c r="A1618" s="187">
        <v>1617</v>
      </c>
      <c r="B1618" s="153">
        <v>45826</v>
      </c>
      <c r="C1618" s="154" t="s">
        <v>1400</v>
      </c>
      <c r="D1618" s="154" t="s">
        <v>31</v>
      </c>
      <c r="E1618" s="154" t="s">
        <v>8371</v>
      </c>
      <c r="F1618" s="153">
        <v>45841</v>
      </c>
      <c r="G1618" s="153">
        <v>45839</v>
      </c>
      <c r="H1618" s="155">
        <v>27500</v>
      </c>
      <c r="I1618" s="155">
        <v>89000</v>
      </c>
      <c r="J1618" s="154" t="s">
        <v>5910</v>
      </c>
      <c r="K1618" s="154" t="s">
        <v>5909</v>
      </c>
      <c r="L1618" s="152"/>
    </row>
    <row r="1619" spans="1:12" ht="42.75">
      <c r="A1619" s="187">
        <v>1618</v>
      </c>
      <c r="B1619" s="156">
        <v>45826</v>
      </c>
      <c r="C1619" s="157" t="s">
        <v>1400</v>
      </c>
      <c r="D1619" s="157" t="s">
        <v>1831</v>
      </c>
      <c r="E1619" s="157" t="s">
        <v>8372</v>
      </c>
      <c r="F1619" s="156">
        <v>45841</v>
      </c>
      <c r="G1619" s="156">
        <v>45839</v>
      </c>
      <c r="H1619" s="158">
        <v>25000</v>
      </c>
      <c r="I1619" s="158">
        <v>36736.07</v>
      </c>
      <c r="J1619" s="157" t="s">
        <v>5902</v>
      </c>
      <c r="K1619" s="157" t="s">
        <v>5909</v>
      </c>
      <c r="L1619" s="152"/>
    </row>
    <row r="1620" spans="1:12" ht="147.75">
      <c r="A1620" s="187">
        <v>1619</v>
      </c>
      <c r="B1620" s="153">
        <v>45826</v>
      </c>
      <c r="C1620" s="154" t="s">
        <v>1400</v>
      </c>
      <c r="D1620" s="154" t="s">
        <v>1033</v>
      </c>
      <c r="E1620" s="154" t="s">
        <v>7280</v>
      </c>
      <c r="F1620" s="153">
        <v>45841</v>
      </c>
      <c r="G1620" s="153">
        <v>45839</v>
      </c>
      <c r="H1620" s="155">
        <v>33825</v>
      </c>
      <c r="I1620" s="155">
        <v>33825</v>
      </c>
      <c r="J1620" s="154" t="s">
        <v>5910</v>
      </c>
      <c r="K1620" s="154" t="s">
        <v>5909</v>
      </c>
      <c r="L1620" s="152"/>
    </row>
    <row r="1621" spans="1:12" ht="84.75">
      <c r="A1621" s="187">
        <v>1620</v>
      </c>
      <c r="B1621" s="156">
        <v>45827</v>
      </c>
      <c r="C1621" s="157" t="s">
        <v>1276</v>
      </c>
      <c r="D1621" s="157" t="s">
        <v>8373</v>
      </c>
      <c r="E1621" s="157" t="s">
        <v>7238</v>
      </c>
      <c r="F1621" s="156">
        <v>45841</v>
      </c>
      <c r="G1621" s="156">
        <v>45845</v>
      </c>
      <c r="H1621" s="158">
        <v>75000</v>
      </c>
      <c r="I1621" s="158">
        <v>100000</v>
      </c>
      <c r="J1621" s="157" t="s">
        <v>5910</v>
      </c>
      <c r="K1621" s="157" t="s">
        <v>5909</v>
      </c>
      <c r="L1621" s="152"/>
    </row>
    <row r="1622" spans="1:12" ht="63.75">
      <c r="A1622" s="187">
        <v>1621</v>
      </c>
      <c r="B1622" s="153">
        <v>45828</v>
      </c>
      <c r="C1622" s="154" t="s">
        <v>1276</v>
      </c>
      <c r="D1622" s="154" t="s">
        <v>5141</v>
      </c>
      <c r="E1622" s="154" t="s">
        <v>7238</v>
      </c>
      <c r="F1622" s="153">
        <v>45845</v>
      </c>
      <c r="G1622" s="153">
        <v>45870</v>
      </c>
      <c r="H1622" s="155">
        <v>50000</v>
      </c>
      <c r="I1622" s="155">
        <v>100000</v>
      </c>
      <c r="J1622" s="154" t="s">
        <v>5910</v>
      </c>
      <c r="K1622" s="154" t="s">
        <v>5909</v>
      </c>
      <c r="L1622" s="152"/>
    </row>
    <row r="1623" spans="1:12" ht="63.75">
      <c r="A1623" s="187">
        <v>1622</v>
      </c>
      <c r="B1623" s="198">
        <v>45828</v>
      </c>
      <c r="C1623" s="199" t="s">
        <v>1276</v>
      </c>
      <c r="D1623" s="199" t="s">
        <v>2172</v>
      </c>
      <c r="E1623" s="199" t="s">
        <v>8374</v>
      </c>
      <c r="F1623" s="198">
        <v>45845</v>
      </c>
      <c r="G1623" s="198">
        <v>45845</v>
      </c>
      <c r="H1623" s="200">
        <v>25000</v>
      </c>
      <c r="I1623" s="200">
        <v>40000</v>
      </c>
      <c r="J1623" s="199" t="s">
        <v>5902</v>
      </c>
      <c r="K1623" s="199" t="s">
        <v>5909</v>
      </c>
      <c r="L1623" s="201"/>
    </row>
    <row r="1624" spans="1:12" ht="63.75">
      <c r="A1624" s="187">
        <v>1623</v>
      </c>
      <c r="B1624" s="153">
        <v>45828</v>
      </c>
      <c r="C1624" s="154" t="s">
        <v>1276</v>
      </c>
      <c r="D1624" s="154" t="s">
        <v>7439</v>
      </c>
      <c r="E1624" s="154" t="s">
        <v>4629</v>
      </c>
      <c r="F1624" s="153">
        <v>45845</v>
      </c>
      <c r="G1624" s="153">
        <v>45853</v>
      </c>
      <c r="H1624" s="155">
        <v>32000</v>
      </c>
      <c r="I1624" s="155">
        <v>40000</v>
      </c>
      <c r="J1624" s="154" t="s">
        <v>5910</v>
      </c>
      <c r="K1624" s="154" t="s">
        <v>5909</v>
      </c>
      <c r="L1624" s="197"/>
    </row>
    <row r="1625" spans="1:12" ht="63.75">
      <c r="A1625" s="187">
        <v>1624</v>
      </c>
      <c r="B1625" s="198">
        <v>45828</v>
      </c>
      <c r="C1625" s="199" t="s">
        <v>1535</v>
      </c>
      <c r="D1625" s="199" t="s">
        <v>6446</v>
      </c>
      <c r="E1625" s="199" t="s">
        <v>6447</v>
      </c>
      <c r="F1625" s="198">
        <v>45845</v>
      </c>
      <c r="G1625" s="198">
        <v>45887</v>
      </c>
      <c r="H1625" s="200">
        <v>45000</v>
      </c>
      <c r="I1625" s="200">
        <v>95000</v>
      </c>
      <c r="J1625" s="199" t="s">
        <v>5910</v>
      </c>
      <c r="K1625" s="199" t="s">
        <v>5909</v>
      </c>
      <c r="L1625" s="197"/>
    </row>
    <row r="1626" spans="1:12" ht="84.75">
      <c r="A1626" s="187">
        <v>1625</v>
      </c>
      <c r="B1626" s="153">
        <v>45828</v>
      </c>
      <c r="C1626" s="154" t="s">
        <v>3344</v>
      </c>
      <c r="D1626" s="154" t="s">
        <v>7877</v>
      </c>
      <c r="E1626" s="154" t="s">
        <v>8375</v>
      </c>
      <c r="F1626" s="153">
        <v>45845</v>
      </c>
      <c r="G1626" s="153">
        <v>45845</v>
      </c>
      <c r="H1626" s="155">
        <v>580000</v>
      </c>
      <c r="I1626" s="155">
        <v>580000</v>
      </c>
      <c r="J1626" s="154" t="s">
        <v>5910</v>
      </c>
      <c r="K1626" s="154" t="s">
        <v>5909</v>
      </c>
      <c r="L1626" s="197"/>
    </row>
    <row r="1627" spans="1:12" ht="42.75">
      <c r="A1627" s="187">
        <v>1626</v>
      </c>
      <c r="B1627" s="198">
        <v>45828</v>
      </c>
      <c r="C1627" s="199" t="s">
        <v>3344</v>
      </c>
      <c r="D1627" s="199" t="s">
        <v>341</v>
      </c>
      <c r="E1627" s="199" t="s">
        <v>8376</v>
      </c>
      <c r="F1627" s="198">
        <v>45845</v>
      </c>
      <c r="G1627" s="198">
        <v>45845</v>
      </c>
      <c r="H1627" s="200">
        <v>50000</v>
      </c>
      <c r="I1627" s="200">
        <v>50000</v>
      </c>
      <c r="J1627" s="199" t="s">
        <v>5910</v>
      </c>
      <c r="K1627" s="199" t="s">
        <v>5909</v>
      </c>
      <c r="L1627" s="197"/>
    </row>
    <row r="1628" spans="1:12" ht="63.75">
      <c r="A1628" s="187">
        <v>1627</v>
      </c>
      <c r="B1628" s="153">
        <v>45828</v>
      </c>
      <c r="C1628" s="154" t="s">
        <v>4243</v>
      </c>
      <c r="D1628" s="154" t="s">
        <v>7387</v>
      </c>
      <c r="E1628" s="154" t="s">
        <v>8377</v>
      </c>
      <c r="F1628" s="153">
        <v>45845</v>
      </c>
      <c r="G1628" s="153">
        <v>45839</v>
      </c>
      <c r="H1628" s="155">
        <v>40000</v>
      </c>
      <c r="I1628" s="155">
        <v>90000</v>
      </c>
      <c r="J1628" s="154" t="s">
        <v>5910</v>
      </c>
      <c r="K1628" s="154" t="s">
        <v>5909</v>
      </c>
      <c r="L1628" s="197"/>
    </row>
    <row r="1629" spans="1:12" ht="63.75">
      <c r="A1629" s="187">
        <v>1628</v>
      </c>
      <c r="B1629" s="198">
        <v>45831</v>
      </c>
      <c r="C1629" s="199" t="s">
        <v>500</v>
      </c>
      <c r="D1629" s="199" t="s">
        <v>1549</v>
      </c>
      <c r="E1629" s="199" t="s">
        <v>289</v>
      </c>
      <c r="F1629" s="198">
        <v>45846</v>
      </c>
      <c r="G1629" s="198">
        <v>45474</v>
      </c>
      <c r="H1629" s="200">
        <v>25000</v>
      </c>
      <c r="I1629" s="200">
        <v>30000</v>
      </c>
      <c r="J1629" s="199" t="s">
        <v>5900</v>
      </c>
      <c r="K1629" s="199" t="s">
        <v>5909</v>
      </c>
      <c r="L1629" s="197"/>
    </row>
    <row r="1630" spans="1:12" ht="63.75">
      <c r="A1630" s="187">
        <v>1629</v>
      </c>
      <c r="B1630" s="153">
        <v>45831</v>
      </c>
      <c r="C1630" s="154" t="s">
        <v>500</v>
      </c>
      <c r="D1630" s="154" t="s">
        <v>7805</v>
      </c>
      <c r="E1630" s="154" t="s">
        <v>537</v>
      </c>
      <c r="F1630" s="153">
        <v>45846</v>
      </c>
      <c r="G1630" s="153">
        <v>45839</v>
      </c>
      <c r="H1630" s="155">
        <v>25000</v>
      </c>
      <c r="I1630" s="155">
        <v>100000</v>
      </c>
      <c r="J1630" s="154" t="s">
        <v>4557</v>
      </c>
      <c r="K1630" s="154" t="s">
        <v>5909</v>
      </c>
      <c r="L1630" s="197"/>
    </row>
    <row r="1631" spans="1:12" ht="21.75">
      <c r="A1631" s="187">
        <v>1630</v>
      </c>
      <c r="B1631" s="198">
        <v>45831</v>
      </c>
      <c r="C1631" s="199" t="s">
        <v>500</v>
      </c>
      <c r="D1631" s="199" t="s">
        <v>55</v>
      </c>
      <c r="E1631" s="199" t="s">
        <v>867</v>
      </c>
      <c r="F1631" s="198">
        <v>45846</v>
      </c>
      <c r="G1631" s="198">
        <v>45839</v>
      </c>
      <c r="H1631" s="200">
        <v>50000</v>
      </c>
      <c r="I1631" s="200">
        <v>150000</v>
      </c>
      <c r="J1631" s="199" t="s">
        <v>5902</v>
      </c>
      <c r="K1631" s="199" t="s">
        <v>5909</v>
      </c>
      <c r="L1631" s="197"/>
    </row>
    <row r="1632" spans="1:12" ht="63.75">
      <c r="A1632" s="187">
        <v>1631</v>
      </c>
      <c r="B1632" s="153">
        <v>45831</v>
      </c>
      <c r="C1632" s="154" t="s">
        <v>500</v>
      </c>
      <c r="D1632" s="154" t="s">
        <v>1328</v>
      </c>
      <c r="E1632" s="154" t="s">
        <v>6466</v>
      </c>
      <c r="F1632" s="153">
        <v>45846</v>
      </c>
      <c r="G1632" s="153">
        <v>45839</v>
      </c>
      <c r="H1632" s="155">
        <v>50000</v>
      </c>
      <c r="I1632" s="155">
        <v>150000</v>
      </c>
      <c r="J1632" s="154" t="s">
        <v>5902</v>
      </c>
      <c r="K1632" s="154" t="s">
        <v>5909</v>
      </c>
      <c r="L1632" s="197"/>
    </row>
    <row r="1633" spans="1:12" ht="42.75">
      <c r="A1633" s="187">
        <v>1632</v>
      </c>
      <c r="B1633" s="198">
        <v>45831</v>
      </c>
      <c r="C1633" s="199" t="s">
        <v>500</v>
      </c>
      <c r="D1633" s="199" t="s">
        <v>5271</v>
      </c>
      <c r="E1633" s="199" t="s">
        <v>537</v>
      </c>
      <c r="F1633" s="198">
        <v>45846</v>
      </c>
      <c r="G1633" s="198">
        <v>45839</v>
      </c>
      <c r="H1633" s="200">
        <v>25000</v>
      </c>
      <c r="I1633" s="200">
        <v>40000</v>
      </c>
      <c r="J1633" s="199" t="s">
        <v>4557</v>
      </c>
      <c r="K1633" s="199" t="s">
        <v>5909</v>
      </c>
      <c r="L1633" s="197"/>
    </row>
    <row r="1634" spans="1:12" ht="42.75">
      <c r="A1634" s="187">
        <v>1633</v>
      </c>
      <c r="B1634" s="153">
        <v>45831</v>
      </c>
      <c r="C1634" s="154" t="s">
        <v>500</v>
      </c>
      <c r="D1634" s="154" t="s">
        <v>6379</v>
      </c>
      <c r="E1634" s="154" t="s">
        <v>140</v>
      </c>
      <c r="F1634" s="153">
        <v>45846</v>
      </c>
      <c r="G1634" s="153">
        <v>45839</v>
      </c>
      <c r="H1634" s="155">
        <v>50000</v>
      </c>
      <c r="I1634" s="155">
        <v>200000</v>
      </c>
      <c r="J1634" s="154" t="s">
        <v>4557</v>
      </c>
      <c r="K1634" s="154" t="s">
        <v>5909</v>
      </c>
      <c r="L1634" s="197"/>
    </row>
    <row r="1635" spans="1:12" ht="63.75">
      <c r="A1635" s="187">
        <v>1634</v>
      </c>
      <c r="B1635" s="198">
        <v>45831</v>
      </c>
      <c r="C1635" s="199" t="s">
        <v>2334</v>
      </c>
      <c r="D1635" s="199" t="s">
        <v>8378</v>
      </c>
      <c r="E1635" s="199" t="s">
        <v>8379</v>
      </c>
      <c r="F1635" s="198">
        <v>45846</v>
      </c>
      <c r="G1635" s="198">
        <v>45485</v>
      </c>
      <c r="H1635" s="200">
        <v>26623</v>
      </c>
      <c r="I1635" s="200">
        <v>26623</v>
      </c>
      <c r="J1635" s="199" t="s">
        <v>5900</v>
      </c>
      <c r="K1635" s="199" t="s">
        <v>5909</v>
      </c>
      <c r="L1635" s="197"/>
    </row>
    <row r="1636" spans="1:12" ht="84.75">
      <c r="A1636" s="187">
        <v>1635</v>
      </c>
      <c r="B1636" s="153">
        <v>45831</v>
      </c>
      <c r="C1636" s="154" t="s">
        <v>2334</v>
      </c>
      <c r="D1636" s="154" t="s">
        <v>498</v>
      </c>
      <c r="E1636" s="154" t="s">
        <v>6169</v>
      </c>
      <c r="F1636" s="153">
        <v>45846</v>
      </c>
      <c r="G1636" s="153">
        <v>45593</v>
      </c>
      <c r="H1636" s="155">
        <v>90000</v>
      </c>
      <c r="I1636" s="155">
        <v>205000</v>
      </c>
      <c r="J1636" s="154" t="s">
        <v>5917</v>
      </c>
      <c r="K1636" s="154" t="s">
        <v>5909</v>
      </c>
      <c r="L1636" s="197"/>
    </row>
    <row r="1637" spans="1:12" ht="127.5">
      <c r="A1637" s="187">
        <v>1636</v>
      </c>
      <c r="B1637" s="198">
        <v>45831</v>
      </c>
      <c r="C1637" s="199" t="s">
        <v>2334</v>
      </c>
      <c r="D1637" s="199" t="s">
        <v>366</v>
      </c>
      <c r="E1637" s="199" t="s">
        <v>8380</v>
      </c>
      <c r="F1637" s="198">
        <v>45846</v>
      </c>
      <c r="G1637" s="198">
        <v>45839</v>
      </c>
      <c r="H1637" s="200">
        <v>38000</v>
      </c>
      <c r="I1637" s="200">
        <v>40000</v>
      </c>
      <c r="J1637" s="199" t="s">
        <v>5902</v>
      </c>
      <c r="K1637" s="199" t="s">
        <v>5909</v>
      </c>
      <c r="L1637" s="197"/>
    </row>
    <row r="1638" spans="1:12" ht="42.75">
      <c r="A1638" s="187">
        <v>1637</v>
      </c>
      <c r="B1638" s="153">
        <v>45831</v>
      </c>
      <c r="C1638" s="154" t="s">
        <v>500</v>
      </c>
      <c r="D1638" s="154" t="s">
        <v>517</v>
      </c>
      <c r="E1638" s="154" t="s">
        <v>7680</v>
      </c>
      <c r="F1638" s="153">
        <v>45846</v>
      </c>
      <c r="G1638" s="153">
        <v>45839</v>
      </c>
      <c r="H1638" s="155">
        <v>25000</v>
      </c>
      <c r="I1638" s="155">
        <v>75000</v>
      </c>
      <c r="J1638" s="154" t="s">
        <v>5910</v>
      </c>
      <c r="K1638" s="154" t="s">
        <v>5909</v>
      </c>
      <c r="L1638" s="197"/>
    </row>
    <row r="1639" spans="1:12" ht="63.75">
      <c r="A1639" s="187">
        <v>1638</v>
      </c>
      <c r="B1639" s="198">
        <v>45831</v>
      </c>
      <c r="C1639" s="199" t="s">
        <v>1276</v>
      </c>
      <c r="D1639" s="199" t="s">
        <v>335</v>
      </c>
      <c r="E1639" s="199" t="s">
        <v>4629</v>
      </c>
      <c r="F1639" s="198">
        <v>45846</v>
      </c>
      <c r="G1639" s="198">
        <v>45852</v>
      </c>
      <c r="H1639" s="200">
        <v>40000</v>
      </c>
      <c r="I1639" s="200">
        <v>50000</v>
      </c>
      <c r="J1639" s="199" t="s">
        <v>5902</v>
      </c>
      <c r="K1639" s="199" t="s">
        <v>5909</v>
      </c>
      <c r="L1639" s="197"/>
    </row>
    <row r="1640" spans="1:12" ht="63.75">
      <c r="A1640" s="187">
        <v>1639</v>
      </c>
      <c r="B1640" s="153">
        <v>45831</v>
      </c>
      <c r="C1640" s="154" t="s">
        <v>1276</v>
      </c>
      <c r="D1640" s="154" t="s">
        <v>2189</v>
      </c>
      <c r="E1640" s="154" t="s">
        <v>4629</v>
      </c>
      <c r="F1640" s="153">
        <v>45846</v>
      </c>
      <c r="G1640" s="153">
        <v>45870</v>
      </c>
      <c r="H1640" s="155">
        <v>25000</v>
      </c>
      <c r="I1640" s="155">
        <v>30000</v>
      </c>
      <c r="J1640" s="154" t="s">
        <v>5902</v>
      </c>
      <c r="K1640" s="154" t="s">
        <v>5909</v>
      </c>
      <c r="L1640" s="197"/>
    </row>
    <row r="1641" spans="1:12" ht="63.75">
      <c r="A1641" s="187">
        <v>1640</v>
      </c>
      <c r="B1641" s="198">
        <v>45831</v>
      </c>
      <c r="C1641" s="199" t="s">
        <v>741</v>
      </c>
      <c r="D1641" s="199" t="s">
        <v>765</v>
      </c>
      <c r="E1641" s="199" t="s">
        <v>6498</v>
      </c>
      <c r="F1641" s="198">
        <v>45846</v>
      </c>
      <c r="G1641" s="198">
        <v>45473</v>
      </c>
      <c r="H1641" s="200">
        <v>25000</v>
      </c>
      <c r="I1641" s="200">
        <v>76000</v>
      </c>
      <c r="J1641" s="199" t="s">
        <v>5910</v>
      </c>
      <c r="K1641" s="199" t="s">
        <v>5909</v>
      </c>
      <c r="L1641" s="197"/>
    </row>
    <row r="1642" spans="1:12" ht="42.75">
      <c r="A1642" s="187">
        <v>1641</v>
      </c>
      <c r="B1642" s="153">
        <v>45831</v>
      </c>
      <c r="C1642" s="154" t="s">
        <v>3418</v>
      </c>
      <c r="D1642" s="154" t="s">
        <v>908</v>
      </c>
      <c r="E1642" s="154" t="s">
        <v>4883</v>
      </c>
      <c r="F1642" s="153">
        <v>45846</v>
      </c>
      <c r="G1642" s="153">
        <v>45870</v>
      </c>
      <c r="H1642" s="155">
        <v>45000</v>
      </c>
      <c r="I1642" s="155">
        <v>65000</v>
      </c>
      <c r="J1642" s="154" t="s">
        <v>4557</v>
      </c>
      <c r="K1642" s="154" t="s">
        <v>5909</v>
      </c>
      <c r="L1642" s="197"/>
    </row>
    <row r="1643" spans="1:12" ht="42.75">
      <c r="A1643" s="187">
        <v>1642</v>
      </c>
      <c r="B1643" s="198">
        <v>45831</v>
      </c>
      <c r="C1643" s="199" t="s">
        <v>500</v>
      </c>
      <c r="D1643" s="199" t="s">
        <v>7593</v>
      </c>
      <c r="E1643" s="199" t="s">
        <v>6543</v>
      </c>
      <c r="F1643" s="198">
        <v>45846</v>
      </c>
      <c r="G1643" s="198">
        <v>45831</v>
      </c>
      <c r="H1643" s="200">
        <v>300000</v>
      </c>
      <c r="I1643" s="200">
        <v>900000</v>
      </c>
      <c r="J1643" s="199" t="s">
        <v>5935</v>
      </c>
      <c r="K1643" s="199" t="s">
        <v>5909</v>
      </c>
      <c r="L1643" s="197"/>
    </row>
    <row r="1644" spans="1:12" ht="21.75">
      <c r="A1644" s="187">
        <v>1643</v>
      </c>
      <c r="B1644" s="153">
        <v>45831</v>
      </c>
      <c r="C1644" s="154" t="s">
        <v>500</v>
      </c>
      <c r="D1644" s="154" t="s">
        <v>35</v>
      </c>
      <c r="E1644" s="154" t="s">
        <v>8223</v>
      </c>
      <c r="F1644" s="153">
        <v>45846</v>
      </c>
      <c r="G1644" s="153">
        <v>45839</v>
      </c>
      <c r="H1644" s="155">
        <v>250000</v>
      </c>
      <c r="I1644" s="155">
        <v>500000</v>
      </c>
      <c r="J1644" s="154" t="s">
        <v>5902</v>
      </c>
      <c r="K1644" s="154" t="s">
        <v>5909</v>
      </c>
      <c r="L1644" s="197"/>
    </row>
    <row r="1645" spans="1:12" ht="42.75">
      <c r="A1645" s="187">
        <v>1644</v>
      </c>
      <c r="B1645" s="198">
        <v>45831</v>
      </c>
      <c r="C1645" s="199" t="s">
        <v>500</v>
      </c>
      <c r="D1645" s="199" t="s">
        <v>3554</v>
      </c>
      <c r="E1645" s="199" t="s">
        <v>7686</v>
      </c>
      <c r="F1645" s="198">
        <v>45846</v>
      </c>
      <c r="G1645" s="198">
        <v>45839</v>
      </c>
      <c r="H1645" s="200">
        <v>25000</v>
      </c>
      <c r="I1645" s="200">
        <v>45000</v>
      </c>
      <c r="J1645" s="199" t="s">
        <v>5902</v>
      </c>
      <c r="K1645" s="199" t="s">
        <v>5909</v>
      </c>
      <c r="L1645" s="197"/>
    </row>
    <row r="1646" spans="1:12" ht="42.75">
      <c r="A1646" s="187">
        <v>1645</v>
      </c>
      <c r="B1646" s="153">
        <v>45831</v>
      </c>
      <c r="C1646" s="154" t="s">
        <v>500</v>
      </c>
      <c r="D1646" s="154" t="s">
        <v>5119</v>
      </c>
      <c r="E1646" s="154" t="s">
        <v>158</v>
      </c>
      <c r="F1646" s="153">
        <v>45846</v>
      </c>
      <c r="G1646" s="153">
        <v>45839</v>
      </c>
      <c r="H1646" s="155">
        <v>100000</v>
      </c>
      <c r="I1646" s="155">
        <v>200000</v>
      </c>
      <c r="J1646" s="154" t="s">
        <v>5902</v>
      </c>
      <c r="K1646" s="154" t="s">
        <v>5909</v>
      </c>
      <c r="L1646" s="197"/>
    </row>
    <row r="1647" spans="1:12" ht="63.75">
      <c r="A1647" s="187">
        <v>1646</v>
      </c>
      <c r="B1647" s="198">
        <v>45832</v>
      </c>
      <c r="C1647" s="199" t="s">
        <v>741</v>
      </c>
      <c r="D1647" s="199" t="s">
        <v>2420</v>
      </c>
      <c r="E1647" s="199" t="s">
        <v>8381</v>
      </c>
      <c r="F1647" s="198">
        <v>45847</v>
      </c>
      <c r="G1647" s="198">
        <v>45474</v>
      </c>
      <c r="H1647" s="200">
        <v>25000</v>
      </c>
      <c r="I1647" s="200">
        <v>35000</v>
      </c>
      <c r="J1647" s="199" t="s">
        <v>5904</v>
      </c>
      <c r="K1647" s="199" t="s">
        <v>5909</v>
      </c>
      <c r="L1647" s="197"/>
    </row>
    <row r="1648" spans="1:12" ht="63.75">
      <c r="A1648" s="187">
        <v>1647</v>
      </c>
      <c r="B1648" s="153">
        <v>45832</v>
      </c>
      <c r="C1648" s="154" t="s">
        <v>79</v>
      </c>
      <c r="D1648" s="154" t="s">
        <v>950</v>
      </c>
      <c r="E1648" s="154" t="s">
        <v>198</v>
      </c>
      <c r="F1648" s="153">
        <v>45847</v>
      </c>
      <c r="G1648" s="153">
        <v>45839</v>
      </c>
      <c r="H1648" s="155">
        <v>280000</v>
      </c>
      <c r="I1648" s="155">
        <v>320000</v>
      </c>
      <c r="J1648" s="154" t="s">
        <v>5921</v>
      </c>
      <c r="K1648" s="154" t="s">
        <v>5909</v>
      </c>
      <c r="L1648" s="197"/>
    </row>
    <row r="1649" spans="1:12" ht="63.75">
      <c r="A1649" s="187">
        <v>1648</v>
      </c>
      <c r="B1649" s="198">
        <v>45832</v>
      </c>
      <c r="C1649" s="199" t="s">
        <v>2542</v>
      </c>
      <c r="D1649" s="199" t="s">
        <v>2022</v>
      </c>
      <c r="E1649" s="199" t="s">
        <v>8382</v>
      </c>
      <c r="F1649" s="198">
        <v>45848</v>
      </c>
      <c r="G1649" s="198">
        <v>45852</v>
      </c>
      <c r="H1649" s="200">
        <v>25000</v>
      </c>
      <c r="I1649" s="200">
        <v>55000</v>
      </c>
      <c r="J1649" s="199" t="s">
        <v>5902</v>
      </c>
      <c r="K1649" s="199" t="s">
        <v>5909</v>
      </c>
      <c r="L1649" s="197"/>
    </row>
    <row r="1650" spans="1:12" ht="84.75">
      <c r="A1650" s="187">
        <v>1649</v>
      </c>
      <c r="B1650" s="153">
        <v>45832</v>
      </c>
      <c r="C1650" s="154" t="s">
        <v>2601</v>
      </c>
      <c r="D1650" s="154" t="s">
        <v>76</v>
      </c>
      <c r="E1650" s="154" t="s">
        <v>234</v>
      </c>
      <c r="F1650" s="153">
        <v>45847</v>
      </c>
      <c r="G1650" s="153">
        <v>45839</v>
      </c>
      <c r="H1650" s="155">
        <v>122650</v>
      </c>
      <c r="I1650" s="155">
        <v>130000</v>
      </c>
      <c r="J1650" s="154" t="s">
        <v>5910</v>
      </c>
      <c r="K1650" s="154" t="s">
        <v>5909</v>
      </c>
      <c r="L1650" s="197"/>
    </row>
    <row r="1651" spans="1:12" ht="84.75">
      <c r="A1651" s="187">
        <v>1650</v>
      </c>
      <c r="B1651" s="198">
        <v>45832</v>
      </c>
      <c r="C1651" s="199" t="s">
        <v>2601</v>
      </c>
      <c r="D1651" s="199" t="s">
        <v>76</v>
      </c>
      <c r="E1651" s="199" t="s">
        <v>4691</v>
      </c>
      <c r="F1651" s="198">
        <v>45847</v>
      </c>
      <c r="G1651" s="198">
        <v>45839</v>
      </c>
      <c r="H1651" s="200">
        <v>25000</v>
      </c>
      <c r="I1651" s="200">
        <v>35000</v>
      </c>
      <c r="J1651" s="199" t="s">
        <v>5910</v>
      </c>
      <c r="K1651" s="199" t="s">
        <v>5909</v>
      </c>
      <c r="L1651" s="197"/>
    </row>
    <row r="1652" spans="1:12" ht="63.75">
      <c r="A1652" s="187">
        <v>1651</v>
      </c>
      <c r="B1652" s="153">
        <v>45832</v>
      </c>
      <c r="C1652" s="154" t="s">
        <v>741</v>
      </c>
      <c r="D1652" s="154" t="s">
        <v>217</v>
      </c>
      <c r="E1652" s="154" t="s">
        <v>7525</v>
      </c>
      <c r="F1652" s="153">
        <v>45847</v>
      </c>
      <c r="G1652" s="153">
        <v>45839</v>
      </c>
      <c r="H1652" s="155">
        <v>25000</v>
      </c>
      <c r="I1652" s="155">
        <v>86500</v>
      </c>
      <c r="J1652" s="154" t="s">
        <v>5910</v>
      </c>
      <c r="K1652" s="154" t="s">
        <v>5909</v>
      </c>
      <c r="L1652" s="197"/>
    </row>
    <row r="1653" spans="1:12" ht="63.75">
      <c r="A1653" s="187">
        <v>1652</v>
      </c>
      <c r="B1653" s="198">
        <v>45832</v>
      </c>
      <c r="C1653" s="199" t="s">
        <v>2334</v>
      </c>
      <c r="D1653" s="199" t="s">
        <v>1791</v>
      </c>
      <c r="E1653" s="199" t="s">
        <v>8383</v>
      </c>
      <c r="F1653" s="198">
        <v>45847</v>
      </c>
      <c r="G1653" s="198">
        <v>44725</v>
      </c>
      <c r="H1653" s="200">
        <v>50000</v>
      </c>
      <c r="I1653" s="200">
        <v>60000</v>
      </c>
      <c r="J1653" s="199" t="s">
        <v>5900</v>
      </c>
      <c r="K1653" s="199" t="s">
        <v>5909</v>
      </c>
      <c r="L1653" s="197"/>
    </row>
    <row r="1654" spans="1:12" ht="105.75">
      <c r="A1654" s="187">
        <v>1653</v>
      </c>
      <c r="B1654" s="153">
        <v>45832</v>
      </c>
      <c r="C1654" s="154" t="s">
        <v>2703</v>
      </c>
      <c r="D1654" s="154" t="s">
        <v>8384</v>
      </c>
      <c r="E1654" s="154" t="s">
        <v>8385</v>
      </c>
      <c r="F1654" s="153">
        <v>45847</v>
      </c>
      <c r="G1654" s="153">
        <v>45847</v>
      </c>
      <c r="H1654" s="155">
        <v>33000</v>
      </c>
      <c r="I1654" s="155">
        <v>33000</v>
      </c>
      <c r="J1654" s="154" t="s">
        <v>5902</v>
      </c>
      <c r="K1654" s="154" t="s">
        <v>5909</v>
      </c>
      <c r="L1654" s="197"/>
    </row>
    <row r="1655" spans="1:12" ht="63.75">
      <c r="A1655" s="187">
        <v>1654</v>
      </c>
      <c r="B1655" s="198">
        <v>45832</v>
      </c>
      <c r="C1655" s="199" t="s">
        <v>79</v>
      </c>
      <c r="D1655" s="199" t="s">
        <v>31</v>
      </c>
      <c r="E1655" s="199" t="s">
        <v>8386</v>
      </c>
      <c r="F1655" s="198">
        <v>45847</v>
      </c>
      <c r="G1655" s="198">
        <v>45848</v>
      </c>
      <c r="H1655" s="200">
        <v>85800</v>
      </c>
      <c r="I1655" s="200">
        <v>90000</v>
      </c>
      <c r="J1655" s="199" t="s">
        <v>4557</v>
      </c>
      <c r="K1655" s="199" t="s">
        <v>5909</v>
      </c>
      <c r="L1655" s="197"/>
    </row>
    <row r="1656" spans="1:12" ht="63.75">
      <c r="A1656" s="187">
        <v>1655</v>
      </c>
      <c r="B1656" s="153">
        <v>45832</v>
      </c>
      <c r="C1656" s="154" t="s">
        <v>741</v>
      </c>
      <c r="D1656" s="154" t="s">
        <v>965</v>
      </c>
      <c r="E1656" s="154" t="s">
        <v>8387</v>
      </c>
      <c r="F1656" s="153">
        <v>45847</v>
      </c>
      <c r="G1656" s="153">
        <v>45839</v>
      </c>
      <c r="H1656" s="155">
        <v>25000</v>
      </c>
      <c r="I1656" s="155">
        <v>90000</v>
      </c>
      <c r="J1656" s="154" t="s">
        <v>5910</v>
      </c>
      <c r="K1656" s="154" t="s">
        <v>5909</v>
      </c>
      <c r="L1656" s="197"/>
    </row>
    <row r="1657" spans="1:12" ht="63.75">
      <c r="A1657" s="187">
        <v>1656</v>
      </c>
      <c r="B1657" s="198">
        <v>45832</v>
      </c>
      <c r="C1657" s="199" t="s">
        <v>741</v>
      </c>
      <c r="D1657" s="199" t="s">
        <v>1508</v>
      </c>
      <c r="E1657" s="199" t="s">
        <v>7501</v>
      </c>
      <c r="F1657" s="198">
        <v>45847</v>
      </c>
      <c r="G1657" s="198">
        <v>45839</v>
      </c>
      <c r="H1657" s="200">
        <v>25000</v>
      </c>
      <c r="I1657" s="200">
        <v>95000</v>
      </c>
      <c r="J1657" s="199" t="s">
        <v>5910</v>
      </c>
      <c r="K1657" s="199" t="s">
        <v>5909</v>
      </c>
      <c r="L1657" s="197"/>
    </row>
    <row r="1658" spans="1:12" ht="84.75">
      <c r="A1658" s="187">
        <v>1657</v>
      </c>
      <c r="B1658" s="153">
        <v>45833</v>
      </c>
      <c r="C1658" s="154" t="s">
        <v>3418</v>
      </c>
      <c r="D1658" s="154" t="s">
        <v>640</v>
      </c>
      <c r="E1658" s="154" t="s">
        <v>8388</v>
      </c>
      <c r="F1658" s="153">
        <v>45848</v>
      </c>
      <c r="G1658" s="153">
        <v>45839</v>
      </c>
      <c r="H1658" s="155">
        <v>32000</v>
      </c>
      <c r="I1658" s="155">
        <v>42000</v>
      </c>
      <c r="J1658" s="154" t="s">
        <v>5917</v>
      </c>
      <c r="K1658" s="154" t="s">
        <v>5909</v>
      </c>
      <c r="L1658" s="197"/>
    </row>
    <row r="1659" spans="1:12" ht="84.75">
      <c r="A1659" s="187">
        <v>1658</v>
      </c>
      <c r="B1659" s="198">
        <v>45833</v>
      </c>
      <c r="C1659" s="199" t="s">
        <v>3418</v>
      </c>
      <c r="D1659" s="199" t="s">
        <v>8312</v>
      </c>
      <c r="E1659" s="199" t="s">
        <v>8389</v>
      </c>
      <c r="F1659" s="198">
        <v>45848</v>
      </c>
      <c r="G1659" s="198">
        <v>45839</v>
      </c>
      <c r="H1659" s="200">
        <v>25000</v>
      </c>
      <c r="I1659" s="200">
        <v>35000</v>
      </c>
      <c r="J1659" s="199" t="s">
        <v>5917</v>
      </c>
      <c r="K1659" s="199" t="s">
        <v>5909</v>
      </c>
      <c r="L1659" s="197"/>
    </row>
    <row r="1660" spans="1:12" ht="105.75">
      <c r="A1660" s="187">
        <v>1659</v>
      </c>
      <c r="B1660" s="153">
        <v>45833</v>
      </c>
      <c r="C1660" s="154" t="s">
        <v>3418</v>
      </c>
      <c r="D1660" s="154" t="s">
        <v>6956</v>
      </c>
      <c r="E1660" s="154" t="s">
        <v>8390</v>
      </c>
      <c r="F1660" s="153">
        <v>45848</v>
      </c>
      <c r="G1660" s="153">
        <v>45839</v>
      </c>
      <c r="H1660" s="155">
        <v>90000</v>
      </c>
      <c r="I1660" s="155">
        <v>115000</v>
      </c>
      <c r="J1660" s="154" t="s">
        <v>5917</v>
      </c>
      <c r="K1660" s="154" t="s">
        <v>5909</v>
      </c>
      <c r="L1660" s="197"/>
    </row>
    <row r="1661" spans="1:12" ht="42.75">
      <c r="A1661" s="187">
        <v>1660</v>
      </c>
      <c r="B1661" s="198">
        <v>45833</v>
      </c>
      <c r="C1661" s="199" t="s">
        <v>4178</v>
      </c>
      <c r="D1661" s="199" t="s">
        <v>321</v>
      </c>
      <c r="E1661" s="199" t="s">
        <v>4215</v>
      </c>
      <c r="F1661" s="198">
        <v>45848</v>
      </c>
      <c r="G1661" s="198">
        <v>45853</v>
      </c>
      <c r="H1661" s="200">
        <v>25000</v>
      </c>
      <c r="I1661" s="200">
        <v>60000</v>
      </c>
      <c r="J1661" s="199" t="s">
        <v>5921</v>
      </c>
      <c r="K1661" s="199" t="s">
        <v>5909</v>
      </c>
      <c r="L1661" s="197"/>
    </row>
    <row r="1662" spans="1:12" ht="63.75">
      <c r="A1662" s="187">
        <v>1661</v>
      </c>
      <c r="B1662" s="153">
        <v>45833</v>
      </c>
      <c r="C1662" s="154" t="s">
        <v>4178</v>
      </c>
      <c r="D1662" s="154" t="s">
        <v>188</v>
      </c>
      <c r="E1662" s="154" t="s">
        <v>4212</v>
      </c>
      <c r="F1662" s="153">
        <v>45848</v>
      </c>
      <c r="G1662" s="153">
        <v>45853</v>
      </c>
      <c r="H1662" s="155">
        <v>100000</v>
      </c>
      <c r="I1662" s="155">
        <v>160000</v>
      </c>
      <c r="J1662" s="154" t="s">
        <v>5921</v>
      </c>
      <c r="K1662" s="154" t="s">
        <v>5909</v>
      </c>
      <c r="L1662" s="197"/>
    </row>
    <row r="1663" spans="1:12" ht="63.75">
      <c r="A1663" s="187">
        <v>1662</v>
      </c>
      <c r="B1663" s="198">
        <v>45833</v>
      </c>
      <c r="C1663" s="199" t="s">
        <v>583</v>
      </c>
      <c r="D1663" s="199" t="s">
        <v>1511</v>
      </c>
      <c r="E1663" s="199" t="s">
        <v>6438</v>
      </c>
      <c r="F1663" s="198">
        <v>45848</v>
      </c>
      <c r="G1663" s="198">
        <v>45839</v>
      </c>
      <c r="H1663" s="200">
        <v>86175</v>
      </c>
      <c r="I1663" s="200">
        <v>87000</v>
      </c>
      <c r="J1663" s="199" t="s">
        <v>5921</v>
      </c>
      <c r="K1663" s="199" t="s">
        <v>5909</v>
      </c>
      <c r="L1663" s="197"/>
    </row>
    <row r="1664" spans="1:12" ht="63.75">
      <c r="A1664" s="187">
        <v>1663</v>
      </c>
      <c r="B1664" s="153">
        <v>45833</v>
      </c>
      <c r="C1664" s="154" t="s">
        <v>583</v>
      </c>
      <c r="D1664" s="154" t="s">
        <v>229</v>
      </c>
      <c r="E1664" s="154" t="s">
        <v>7927</v>
      </c>
      <c r="F1664" s="153">
        <v>45848</v>
      </c>
      <c r="G1664" s="153">
        <v>45852</v>
      </c>
      <c r="H1664" s="155">
        <v>289250</v>
      </c>
      <c r="I1664" s="155">
        <v>289250</v>
      </c>
      <c r="J1664" s="154" t="s">
        <v>5910</v>
      </c>
      <c r="K1664" s="154" t="s">
        <v>5909</v>
      </c>
      <c r="L1664" s="197"/>
    </row>
    <row r="1665" spans="1:12" ht="42.75">
      <c r="A1665" s="187">
        <v>1664</v>
      </c>
      <c r="B1665" s="198">
        <v>45833</v>
      </c>
      <c r="C1665" s="199" t="s">
        <v>243</v>
      </c>
      <c r="D1665" s="199" t="s">
        <v>8391</v>
      </c>
      <c r="E1665" s="199" t="s">
        <v>226</v>
      </c>
      <c r="F1665" s="198">
        <v>45849</v>
      </c>
      <c r="G1665" s="198">
        <v>45849</v>
      </c>
      <c r="H1665" s="200">
        <v>35000</v>
      </c>
      <c r="I1665" s="200">
        <v>45000</v>
      </c>
      <c r="J1665" s="199" t="s">
        <v>4557</v>
      </c>
      <c r="K1665" s="199" t="s">
        <v>5909</v>
      </c>
      <c r="L1665" s="197"/>
    </row>
    <row r="1666" spans="1:12" ht="63.75">
      <c r="A1666" s="187">
        <v>1665</v>
      </c>
      <c r="B1666" s="153">
        <v>45833</v>
      </c>
      <c r="C1666" s="154" t="s">
        <v>243</v>
      </c>
      <c r="D1666" s="154" t="s">
        <v>5950</v>
      </c>
      <c r="E1666" s="154" t="s">
        <v>6538</v>
      </c>
      <c r="F1666" s="153">
        <v>45849</v>
      </c>
      <c r="G1666" s="153">
        <v>45839</v>
      </c>
      <c r="H1666" s="155">
        <v>55000</v>
      </c>
      <c r="I1666" s="155">
        <v>80000</v>
      </c>
      <c r="J1666" s="154" t="s">
        <v>4557</v>
      </c>
      <c r="K1666" s="154" t="s">
        <v>5909</v>
      </c>
      <c r="L1666" s="197"/>
    </row>
    <row r="1667" spans="1:12" ht="168.75">
      <c r="A1667" s="187">
        <v>1666</v>
      </c>
      <c r="B1667" s="198">
        <v>45833</v>
      </c>
      <c r="C1667" s="199" t="s">
        <v>741</v>
      </c>
      <c r="D1667" s="199" t="s">
        <v>911</v>
      </c>
      <c r="E1667" s="199" t="s">
        <v>8392</v>
      </c>
      <c r="F1667" s="198">
        <v>45848</v>
      </c>
      <c r="G1667" s="198">
        <v>45839</v>
      </c>
      <c r="H1667" s="200">
        <v>25000</v>
      </c>
      <c r="I1667" s="200">
        <v>30000</v>
      </c>
      <c r="J1667" s="199" t="s">
        <v>5910</v>
      </c>
      <c r="K1667" s="199" t="s">
        <v>5909</v>
      </c>
      <c r="L1667" s="197"/>
    </row>
    <row r="1668" spans="1:12" ht="21.75">
      <c r="A1668" s="187">
        <v>1667</v>
      </c>
      <c r="B1668" s="153">
        <v>45833</v>
      </c>
      <c r="C1668" s="154" t="s">
        <v>741</v>
      </c>
      <c r="D1668" s="154" t="s">
        <v>808</v>
      </c>
      <c r="E1668" s="154" t="s">
        <v>815</v>
      </c>
      <c r="F1668" s="153">
        <v>45848</v>
      </c>
      <c r="G1668" s="153">
        <v>45839</v>
      </c>
      <c r="H1668" s="155">
        <v>25000</v>
      </c>
      <c r="I1668" s="155">
        <v>230000</v>
      </c>
      <c r="J1668" s="154" t="s">
        <v>5910</v>
      </c>
      <c r="K1668" s="154" t="s">
        <v>5909</v>
      </c>
      <c r="L1668" s="197"/>
    </row>
    <row r="1669" spans="1:12" ht="63.75">
      <c r="A1669" s="187">
        <v>1668</v>
      </c>
      <c r="B1669" s="198">
        <v>45833</v>
      </c>
      <c r="C1669" s="199" t="s">
        <v>741</v>
      </c>
      <c r="D1669" s="199" t="s">
        <v>814</v>
      </c>
      <c r="E1669" s="199" t="s">
        <v>7502</v>
      </c>
      <c r="F1669" s="198">
        <v>45848</v>
      </c>
      <c r="G1669" s="198">
        <v>45839</v>
      </c>
      <c r="H1669" s="200">
        <v>25000</v>
      </c>
      <c r="I1669" s="200">
        <v>70000</v>
      </c>
      <c r="J1669" s="199" t="s">
        <v>5910</v>
      </c>
      <c r="K1669" s="199" t="s">
        <v>5909</v>
      </c>
      <c r="L1669" s="197"/>
    </row>
    <row r="1670" spans="1:12" ht="42.75">
      <c r="A1670" s="187">
        <v>1669</v>
      </c>
      <c r="B1670" s="153">
        <v>45834</v>
      </c>
      <c r="C1670" s="154" t="s">
        <v>387</v>
      </c>
      <c r="D1670" s="154" t="s">
        <v>4388</v>
      </c>
      <c r="E1670" s="154" t="s">
        <v>757</v>
      </c>
      <c r="F1670" s="153">
        <v>45849</v>
      </c>
      <c r="G1670" s="153">
        <v>45841</v>
      </c>
      <c r="H1670" s="155">
        <v>225000</v>
      </c>
      <c r="I1670" s="155">
        <v>300000</v>
      </c>
      <c r="J1670" s="154" t="s">
        <v>4557</v>
      </c>
      <c r="K1670" s="154" t="s">
        <v>5909</v>
      </c>
      <c r="L1670" s="197"/>
    </row>
    <row r="1671" spans="1:12" ht="21.75">
      <c r="A1671" s="187">
        <v>1670</v>
      </c>
      <c r="B1671" s="198">
        <v>45834</v>
      </c>
      <c r="C1671" s="199" t="s">
        <v>387</v>
      </c>
      <c r="D1671" s="199" t="s">
        <v>498</v>
      </c>
      <c r="E1671" s="199" t="s">
        <v>292</v>
      </c>
      <c r="F1671" s="198">
        <v>45849</v>
      </c>
      <c r="G1671" s="198">
        <v>45848</v>
      </c>
      <c r="H1671" s="200">
        <v>120000</v>
      </c>
      <c r="I1671" s="200">
        <v>160000</v>
      </c>
      <c r="J1671" s="199" t="s">
        <v>4557</v>
      </c>
      <c r="K1671" s="199" t="s">
        <v>5909</v>
      </c>
      <c r="L1671" s="197"/>
    </row>
    <row r="1672" spans="1:12" ht="42.75">
      <c r="A1672" s="187">
        <v>1671</v>
      </c>
      <c r="B1672" s="153">
        <v>45834</v>
      </c>
      <c r="C1672" s="154" t="s">
        <v>1198</v>
      </c>
      <c r="D1672" s="154" t="s">
        <v>5621</v>
      </c>
      <c r="E1672" s="154" t="s">
        <v>7474</v>
      </c>
      <c r="F1672" s="153">
        <v>45849</v>
      </c>
      <c r="G1672" s="153">
        <v>45845</v>
      </c>
      <c r="H1672" s="155">
        <v>53000</v>
      </c>
      <c r="I1672" s="155">
        <v>65000</v>
      </c>
      <c r="J1672" s="154" t="s">
        <v>4557</v>
      </c>
      <c r="K1672" s="154" t="s">
        <v>5909</v>
      </c>
      <c r="L1672" s="197"/>
    </row>
    <row r="1673" spans="1:12" ht="63.75">
      <c r="A1673" s="187">
        <v>1672</v>
      </c>
      <c r="B1673" s="198">
        <v>45834</v>
      </c>
      <c r="C1673" s="199" t="s">
        <v>2703</v>
      </c>
      <c r="D1673" s="199" t="s">
        <v>2210</v>
      </c>
      <c r="E1673" s="199" t="s">
        <v>8393</v>
      </c>
      <c r="F1673" s="198">
        <v>45849</v>
      </c>
      <c r="G1673" s="198">
        <v>45871</v>
      </c>
      <c r="H1673" s="200">
        <v>27256.5</v>
      </c>
      <c r="I1673" s="200">
        <v>27256.5</v>
      </c>
      <c r="J1673" s="199" t="s">
        <v>5902</v>
      </c>
      <c r="K1673" s="199" t="s">
        <v>5909</v>
      </c>
      <c r="L1673" s="197"/>
    </row>
    <row r="1674" spans="1:12" ht="42.75">
      <c r="A1674" s="187">
        <v>1673</v>
      </c>
      <c r="B1674" s="153">
        <v>45834</v>
      </c>
      <c r="C1674" s="154" t="s">
        <v>741</v>
      </c>
      <c r="D1674" s="154" t="s">
        <v>31</v>
      </c>
      <c r="E1674" s="154" t="s">
        <v>7778</v>
      </c>
      <c r="F1674" s="153">
        <v>45849</v>
      </c>
      <c r="G1674" s="153">
        <v>45558</v>
      </c>
      <c r="H1674" s="155">
        <v>25000</v>
      </c>
      <c r="I1674" s="155">
        <v>40000</v>
      </c>
      <c r="J1674" s="154" t="s">
        <v>5910</v>
      </c>
      <c r="K1674" s="154" t="s">
        <v>4557</v>
      </c>
      <c r="L1674" s="197"/>
    </row>
    <row r="1675" spans="1:12" ht="63.75">
      <c r="A1675" s="187">
        <v>1674</v>
      </c>
      <c r="B1675" s="198">
        <v>45834</v>
      </c>
      <c r="C1675" s="199" t="s">
        <v>741</v>
      </c>
      <c r="D1675" s="199" t="s">
        <v>961</v>
      </c>
      <c r="E1675" s="199" t="s">
        <v>7502</v>
      </c>
      <c r="F1675" s="198">
        <v>45849</v>
      </c>
      <c r="G1675" s="198">
        <v>45839</v>
      </c>
      <c r="H1675" s="200">
        <v>25000</v>
      </c>
      <c r="I1675" s="200">
        <v>44350</v>
      </c>
      <c r="J1675" s="199" t="s">
        <v>5910</v>
      </c>
      <c r="K1675" s="199" t="s">
        <v>5909</v>
      </c>
      <c r="L1675" s="197"/>
    </row>
    <row r="1676" spans="1:12" ht="63.75">
      <c r="A1676" s="187">
        <v>1675</v>
      </c>
      <c r="B1676" s="153">
        <v>45834</v>
      </c>
      <c r="C1676" s="154" t="s">
        <v>1276</v>
      </c>
      <c r="D1676" s="154" t="s">
        <v>8394</v>
      </c>
      <c r="E1676" s="154" t="s">
        <v>1210</v>
      </c>
      <c r="F1676" s="153">
        <v>45849</v>
      </c>
      <c r="G1676" s="153">
        <v>45824</v>
      </c>
      <c r="H1676" s="155">
        <v>27689</v>
      </c>
      <c r="I1676" s="155">
        <v>27689</v>
      </c>
      <c r="J1676" s="154" t="s">
        <v>5900</v>
      </c>
      <c r="K1676" s="154" t="s">
        <v>5909</v>
      </c>
      <c r="L1676" s="197"/>
    </row>
    <row r="1677" spans="1:12" ht="42.75">
      <c r="A1677" s="187">
        <v>1676</v>
      </c>
      <c r="B1677" s="198">
        <v>45834</v>
      </c>
      <c r="C1677" s="199" t="s">
        <v>1276</v>
      </c>
      <c r="D1677" s="199" t="s">
        <v>5185</v>
      </c>
      <c r="E1677" s="199" t="s">
        <v>1347</v>
      </c>
      <c r="F1677" s="198">
        <v>45849</v>
      </c>
      <c r="G1677" s="198">
        <v>45852</v>
      </c>
      <c r="H1677" s="200">
        <v>61200</v>
      </c>
      <c r="I1677" s="200">
        <v>61200</v>
      </c>
      <c r="J1677" s="199" t="s">
        <v>5910</v>
      </c>
      <c r="K1677" s="199" t="s">
        <v>5909</v>
      </c>
      <c r="L1677" s="197"/>
    </row>
    <row r="1678" spans="1:12" ht="42.75">
      <c r="A1678" s="187">
        <v>1677</v>
      </c>
      <c r="B1678" s="153">
        <v>45834</v>
      </c>
      <c r="C1678" s="154" t="s">
        <v>243</v>
      </c>
      <c r="D1678" s="154" t="s">
        <v>8214</v>
      </c>
      <c r="E1678" s="154" t="s">
        <v>226</v>
      </c>
      <c r="F1678" s="153">
        <v>45852</v>
      </c>
      <c r="G1678" s="153">
        <v>45839</v>
      </c>
      <c r="H1678" s="155">
        <v>45000</v>
      </c>
      <c r="I1678" s="155">
        <v>65000</v>
      </c>
      <c r="J1678" s="154" t="s">
        <v>5904</v>
      </c>
      <c r="K1678" s="154" t="s">
        <v>5909</v>
      </c>
      <c r="L1678" s="197"/>
    </row>
    <row r="1679" spans="1:12" ht="63.75">
      <c r="A1679" s="187">
        <v>1678</v>
      </c>
      <c r="B1679" s="198">
        <v>45834</v>
      </c>
      <c r="C1679" s="199" t="s">
        <v>741</v>
      </c>
      <c r="D1679" s="199" t="s">
        <v>6252</v>
      </c>
      <c r="E1679" s="199" t="s">
        <v>7522</v>
      </c>
      <c r="F1679" s="198">
        <v>45849</v>
      </c>
      <c r="G1679" s="198">
        <v>45839</v>
      </c>
      <c r="H1679" s="200">
        <v>25000</v>
      </c>
      <c r="I1679" s="200">
        <v>33000</v>
      </c>
      <c r="J1679" s="199" t="s">
        <v>5910</v>
      </c>
      <c r="K1679" s="199" t="s">
        <v>5909</v>
      </c>
      <c r="L1679" s="197"/>
    </row>
    <row r="1680" spans="1:12" ht="63.75">
      <c r="A1680" s="187">
        <v>1679</v>
      </c>
      <c r="B1680" s="153">
        <v>45834</v>
      </c>
      <c r="C1680" s="154" t="s">
        <v>741</v>
      </c>
      <c r="D1680" s="154" t="s">
        <v>7497</v>
      </c>
      <c r="E1680" s="154" t="s">
        <v>7498</v>
      </c>
      <c r="F1680" s="153">
        <v>45849</v>
      </c>
      <c r="G1680" s="153">
        <v>45839</v>
      </c>
      <c r="H1680" s="155">
        <v>25000</v>
      </c>
      <c r="I1680" s="155">
        <v>253937</v>
      </c>
      <c r="J1680" s="154" t="s">
        <v>5994</v>
      </c>
      <c r="K1680" s="154" t="s">
        <v>5909</v>
      </c>
      <c r="L1680" s="197"/>
    </row>
    <row r="1681" spans="1:12" ht="42.75">
      <c r="A1681" s="187">
        <v>1680</v>
      </c>
      <c r="B1681" s="198">
        <v>45835</v>
      </c>
      <c r="C1681" s="199" t="s">
        <v>2635</v>
      </c>
      <c r="D1681" s="199" t="s">
        <v>5271</v>
      </c>
      <c r="E1681" s="199" t="s">
        <v>7575</v>
      </c>
      <c r="F1681" s="198">
        <v>45852</v>
      </c>
      <c r="G1681" s="198">
        <v>45852</v>
      </c>
      <c r="H1681" s="200">
        <v>75000</v>
      </c>
      <c r="I1681" s="200">
        <v>100000</v>
      </c>
      <c r="J1681" s="199" t="s">
        <v>5910</v>
      </c>
      <c r="K1681" s="199" t="s">
        <v>5909</v>
      </c>
      <c r="L1681" s="197"/>
    </row>
    <row r="1682" spans="1:12" ht="42.75">
      <c r="A1682" s="187">
        <v>1681</v>
      </c>
      <c r="B1682" s="153">
        <v>45835</v>
      </c>
      <c r="C1682" s="154" t="s">
        <v>2635</v>
      </c>
      <c r="D1682" s="154" t="s">
        <v>731</v>
      </c>
      <c r="E1682" s="154" t="s">
        <v>7575</v>
      </c>
      <c r="F1682" s="153">
        <v>45852</v>
      </c>
      <c r="G1682" s="153">
        <v>45852</v>
      </c>
      <c r="H1682" s="155">
        <v>50000</v>
      </c>
      <c r="I1682" s="155">
        <v>100000</v>
      </c>
      <c r="J1682" s="154" t="s">
        <v>5910</v>
      </c>
      <c r="K1682" s="154" t="s">
        <v>5909</v>
      </c>
      <c r="L1682" s="197"/>
    </row>
    <row r="1683" spans="1:12" ht="42.75">
      <c r="A1683" s="187">
        <v>1682</v>
      </c>
      <c r="B1683" s="198">
        <v>45835</v>
      </c>
      <c r="C1683" s="199" t="s">
        <v>2635</v>
      </c>
      <c r="D1683" s="199" t="s">
        <v>3495</v>
      </c>
      <c r="E1683" s="199" t="s">
        <v>6346</v>
      </c>
      <c r="F1683" s="198">
        <v>45852</v>
      </c>
      <c r="G1683" s="198">
        <v>45852</v>
      </c>
      <c r="H1683" s="200">
        <v>80000</v>
      </c>
      <c r="I1683" s="200">
        <v>100000</v>
      </c>
      <c r="J1683" s="199" t="s">
        <v>5910</v>
      </c>
      <c r="K1683" s="199" t="s">
        <v>5909</v>
      </c>
      <c r="L1683" s="197"/>
    </row>
    <row r="1684" spans="1:12" ht="63.75">
      <c r="A1684" s="187">
        <v>1683</v>
      </c>
      <c r="B1684" s="153">
        <v>45835</v>
      </c>
      <c r="C1684" s="154" t="s">
        <v>2635</v>
      </c>
      <c r="D1684" s="154" t="s">
        <v>6684</v>
      </c>
      <c r="E1684" s="154" t="s">
        <v>1091</v>
      </c>
      <c r="F1684" s="153">
        <v>45852</v>
      </c>
      <c r="G1684" s="153">
        <v>45852</v>
      </c>
      <c r="H1684" s="155">
        <v>230000</v>
      </c>
      <c r="I1684" s="155">
        <v>250000</v>
      </c>
      <c r="J1684" s="154" t="s">
        <v>5910</v>
      </c>
      <c r="K1684" s="154" t="s">
        <v>5909</v>
      </c>
      <c r="L1684" s="197"/>
    </row>
    <row r="1685" spans="1:12" ht="42.75">
      <c r="A1685" s="187">
        <v>1684</v>
      </c>
      <c r="B1685" s="198">
        <v>45835</v>
      </c>
      <c r="C1685" s="199" t="s">
        <v>2635</v>
      </c>
      <c r="D1685" s="199" t="s">
        <v>7066</v>
      </c>
      <c r="E1685" s="199" t="s">
        <v>2698</v>
      </c>
      <c r="F1685" s="198">
        <v>45852</v>
      </c>
      <c r="G1685" s="198">
        <v>45852</v>
      </c>
      <c r="H1685" s="200">
        <v>60000</v>
      </c>
      <c r="I1685" s="200">
        <v>80000</v>
      </c>
      <c r="J1685" s="199" t="s">
        <v>5910</v>
      </c>
      <c r="K1685" s="199" t="s">
        <v>5909</v>
      </c>
      <c r="L1685" s="197"/>
    </row>
    <row r="1686" spans="1:12" ht="42.75">
      <c r="A1686" s="187">
        <v>1685</v>
      </c>
      <c r="B1686" s="153">
        <v>45835</v>
      </c>
      <c r="C1686" s="154" t="s">
        <v>2635</v>
      </c>
      <c r="D1686" s="154" t="s">
        <v>7574</v>
      </c>
      <c r="E1686" s="154" t="s">
        <v>78</v>
      </c>
      <c r="F1686" s="153">
        <v>45852</v>
      </c>
      <c r="G1686" s="153">
        <v>45852</v>
      </c>
      <c r="H1686" s="155">
        <v>72000</v>
      </c>
      <c r="I1686" s="155">
        <v>80000</v>
      </c>
      <c r="J1686" s="154" t="s">
        <v>5910</v>
      </c>
      <c r="K1686" s="154" t="s">
        <v>5909</v>
      </c>
      <c r="L1686" s="197"/>
    </row>
    <row r="1687" spans="1:12" ht="42.75">
      <c r="A1687" s="187">
        <v>1686</v>
      </c>
      <c r="B1687" s="198">
        <v>45835</v>
      </c>
      <c r="C1687" s="199" t="s">
        <v>2447</v>
      </c>
      <c r="D1687" s="199" t="s">
        <v>3214</v>
      </c>
      <c r="E1687" s="199" t="s">
        <v>347</v>
      </c>
      <c r="F1687" s="198">
        <v>45852</v>
      </c>
      <c r="G1687" s="198">
        <v>45853</v>
      </c>
      <c r="H1687" s="200">
        <v>35000</v>
      </c>
      <c r="I1687" s="200">
        <v>50000</v>
      </c>
      <c r="J1687" s="199" t="s">
        <v>4557</v>
      </c>
      <c r="K1687" s="199" t="s">
        <v>5909</v>
      </c>
      <c r="L1687" s="197"/>
    </row>
    <row r="1688" spans="1:12" ht="84.75">
      <c r="A1688" s="187">
        <v>1687</v>
      </c>
      <c r="B1688" s="153">
        <v>45835</v>
      </c>
      <c r="C1688" s="154" t="s">
        <v>3242</v>
      </c>
      <c r="D1688" s="154" t="s">
        <v>8395</v>
      </c>
      <c r="E1688" s="154" t="s">
        <v>6670</v>
      </c>
      <c r="F1688" s="153">
        <v>45852</v>
      </c>
      <c r="G1688" s="153">
        <v>45853</v>
      </c>
      <c r="H1688" s="155">
        <v>25000</v>
      </c>
      <c r="I1688" s="155">
        <v>600000</v>
      </c>
      <c r="J1688" s="154" t="s">
        <v>4557</v>
      </c>
      <c r="K1688" s="154" t="s">
        <v>5909</v>
      </c>
      <c r="L1688" s="197"/>
    </row>
    <row r="1689" spans="1:12" ht="63.75">
      <c r="A1689" s="187">
        <v>1688</v>
      </c>
      <c r="B1689" s="198">
        <v>45835</v>
      </c>
      <c r="C1689" s="199" t="s">
        <v>12</v>
      </c>
      <c r="D1689" s="199" t="s">
        <v>8396</v>
      </c>
      <c r="E1689" s="199" t="s">
        <v>306</v>
      </c>
      <c r="F1689" s="198">
        <v>45852</v>
      </c>
      <c r="G1689" s="198">
        <v>45835</v>
      </c>
      <c r="H1689" s="200">
        <v>25000</v>
      </c>
      <c r="I1689" s="200">
        <v>40000</v>
      </c>
      <c r="J1689" s="199" t="s">
        <v>5900</v>
      </c>
      <c r="K1689" s="199" t="s">
        <v>5909</v>
      </c>
      <c r="L1689" s="197"/>
    </row>
    <row r="1690" spans="1:12" ht="63.75">
      <c r="A1690" s="187">
        <v>1689</v>
      </c>
      <c r="B1690" s="153">
        <v>45835</v>
      </c>
      <c r="C1690" s="154" t="s">
        <v>741</v>
      </c>
      <c r="D1690" s="154" t="s">
        <v>765</v>
      </c>
      <c r="E1690" s="154" t="s">
        <v>6498</v>
      </c>
      <c r="F1690" s="153">
        <v>45852</v>
      </c>
      <c r="G1690" s="153">
        <v>45839</v>
      </c>
      <c r="H1690" s="155">
        <v>25000</v>
      </c>
      <c r="I1690" s="155">
        <v>76000</v>
      </c>
      <c r="J1690" s="154" t="s">
        <v>5910</v>
      </c>
      <c r="K1690" s="154" t="s">
        <v>5909</v>
      </c>
      <c r="L1690" s="197"/>
    </row>
    <row r="1691" spans="1:12" ht="63.75">
      <c r="A1691" s="187">
        <v>1690</v>
      </c>
      <c r="B1691" s="198">
        <v>45835</v>
      </c>
      <c r="C1691" s="199" t="s">
        <v>741</v>
      </c>
      <c r="D1691" s="199" t="s">
        <v>874</v>
      </c>
      <c r="E1691" s="199" t="s">
        <v>7508</v>
      </c>
      <c r="F1691" s="198">
        <v>45852</v>
      </c>
      <c r="G1691" s="198">
        <v>45846</v>
      </c>
      <c r="H1691" s="200">
        <v>25000</v>
      </c>
      <c r="I1691" s="200">
        <v>30260</v>
      </c>
      <c r="J1691" s="199" t="s">
        <v>5910</v>
      </c>
      <c r="K1691" s="199" t="s">
        <v>5909</v>
      </c>
      <c r="L1691" s="197"/>
    </row>
    <row r="1692" spans="1:12" ht="63.75">
      <c r="A1692" s="187">
        <v>1691</v>
      </c>
      <c r="B1692" s="153">
        <v>45835</v>
      </c>
      <c r="C1692" s="154" t="s">
        <v>741</v>
      </c>
      <c r="D1692" s="154" t="s">
        <v>97</v>
      </c>
      <c r="E1692" s="154" t="s">
        <v>7502</v>
      </c>
      <c r="F1692" s="153">
        <v>45852</v>
      </c>
      <c r="G1692" s="153">
        <v>45839</v>
      </c>
      <c r="H1692" s="155">
        <v>25000</v>
      </c>
      <c r="I1692" s="155">
        <v>49025</v>
      </c>
      <c r="J1692" s="154" t="s">
        <v>5910</v>
      </c>
      <c r="K1692" s="154" t="s">
        <v>5909</v>
      </c>
      <c r="L1692" s="197"/>
    </row>
    <row r="1693" spans="1:12" ht="63.75">
      <c r="A1693" s="187">
        <v>1692</v>
      </c>
      <c r="B1693" s="198">
        <v>45835</v>
      </c>
      <c r="C1693" s="199" t="s">
        <v>741</v>
      </c>
      <c r="D1693" s="199" t="s">
        <v>806</v>
      </c>
      <c r="E1693" s="199" t="s">
        <v>7735</v>
      </c>
      <c r="F1693" s="198">
        <v>45852</v>
      </c>
      <c r="G1693" s="198">
        <v>45839</v>
      </c>
      <c r="H1693" s="200">
        <v>25000</v>
      </c>
      <c r="I1693" s="200">
        <v>100000</v>
      </c>
      <c r="J1693" s="199" t="s">
        <v>5910</v>
      </c>
      <c r="K1693" s="199" t="s">
        <v>5909</v>
      </c>
      <c r="L1693" s="197"/>
    </row>
    <row r="1694" spans="1:12" ht="63.75">
      <c r="A1694" s="187">
        <v>1693</v>
      </c>
      <c r="B1694" s="153">
        <v>45835</v>
      </c>
      <c r="C1694" s="154" t="s">
        <v>741</v>
      </c>
      <c r="D1694" s="154" t="s">
        <v>229</v>
      </c>
      <c r="E1694" s="154" t="s">
        <v>7501</v>
      </c>
      <c r="F1694" s="153">
        <v>45852</v>
      </c>
      <c r="G1694" s="153">
        <v>45839</v>
      </c>
      <c r="H1694" s="155">
        <v>25000</v>
      </c>
      <c r="I1694" s="155">
        <v>120000</v>
      </c>
      <c r="J1694" s="154" t="s">
        <v>5910</v>
      </c>
      <c r="K1694" s="154" t="s">
        <v>5909</v>
      </c>
      <c r="L1694" s="197"/>
    </row>
    <row r="1695" spans="1:12" ht="42.75">
      <c r="A1695" s="187">
        <v>1694</v>
      </c>
      <c r="B1695" s="198">
        <v>45835</v>
      </c>
      <c r="C1695" s="199" t="s">
        <v>741</v>
      </c>
      <c r="D1695" s="199" t="s">
        <v>5466</v>
      </c>
      <c r="E1695" s="199" t="s">
        <v>159</v>
      </c>
      <c r="F1695" s="198">
        <v>45852</v>
      </c>
      <c r="G1695" s="198">
        <v>45839</v>
      </c>
      <c r="H1695" s="200">
        <v>25000</v>
      </c>
      <c r="I1695" s="200">
        <v>54865</v>
      </c>
      <c r="J1695" s="199" t="s">
        <v>5902</v>
      </c>
      <c r="K1695" s="199" t="s">
        <v>5909</v>
      </c>
      <c r="L1695" s="197"/>
    </row>
    <row r="1696" spans="1:12" ht="63.75">
      <c r="A1696" s="187">
        <v>1695</v>
      </c>
      <c r="B1696" s="153">
        <v>45835</v>
      </c>
      <c r="C1696" s="154" t="s">
        <v>741</v>
      </c>
      <c r="D1696" s="154" t="s">
        <v>1275</v>
      </c>
      <c r="E1696" s="154" t="s">
        <v>7501</v>
      </c>
      <c r="F1696" s="153">
        <v>45852</v>
      </c>
      <c r="G1696" s="153">
        <v>45839</v>
      </c>
      <c r="H1696" s="155">
        <v>25000</v>
      </c>
      <c r="I1696" s="155">
        <v>50000</v>
      </c>
      <c r="J1696" s="154" t="s">
        <v>5910</v>
      </c>
      <c r="K1696" s="154" t="s">
        <v>5909</v>
      </c>
      <c r="L1696" s="197"/>
    </row>
    <row r="1697" spans="1:12" ht="21.75">
      <c r="A1697" s="187">
        <v>1696</v>
      </c>
      <c r="B1697" s="198">
        <v>45835</v>
      </c>
      <c r="C1697" s="199" t="s">
        <v>741</v>
      </c>
      <c r="D1697" s="199" t="s">
        <v>87</v>
      </c>
      <c r="E1697" s="199" t="s">
        <v>159</v>
      </c>
      <c r="F1697" s="198">
        <v>45852</v>
      </c>
      <c r="G1697" s="198">
        <v>45839</v>
      </c>
      <c r="H1697" s="200">
        <v>25000</v>
      </c>
      <c r="I1697" s="200">
        <v>51600</v>
      </c>
      <c r="J1697" s="199" t="s">
        <v>5902</v>
      </c>
      <c r="K1697" s="199" t="s">
        <v>5909</v>
      </c>
      <c r="L1697" s="197"/>
    </row>
    <row r="1698" spans="1:12" ht="63.75">
      <c r="A1698" s="187">
        <v>1697</v>
      </c>
      <c r="B1698" s="153">
        <v>45838</v>
      </c>
      <c r="C1698" s="154" t="s">
        <v>2334</v>
      </c>
      <c r="D1698" s="154" t="s">
        <v>8397</v>
      </c>
      <c r="E1698" s="154" t="s">
        <v>8398</v>
      </c>
      <c r="F1698" s="153">
        <v>45853</v>
      </c>
      <c r="G1698" s="153">
        <v>44725</v>
      </c>
      <c r="H1698" s="155">
        <v>25000</v>
      </c>
      <c r="I1698" s="155">
        <v>26000</v>
      </c>
      <c r="J1698" s="154" t="s">
        <v>5900</v>
      </c>
      <c r="K1698" s="154" t="s">
        <v>5909</v>
      </c>
      <c r="L1698" s="197"/>
    </row>
    <row r="1699" spans="1:12" ht="42.75">
      <c r="A1699" s="187">
        <v>1698</v>
      </c>
      <c r="B1699" s="198">
        <v>45838</v>
      </c>
      <c r="C1699" s="199" t="s">
        <v>4375</v>
      </c>
      <c r="D1699" s="199" t="s">
        <v>814</v>
      </c>
      <c r="E1699" s="199" t="s">
        <v>7969</v>
      </c>
      <c r="F1699" s="198">
        <v>45853</v>
      </c>
      <c r="G1699" s="198">
        <v>45474</v>
      </c>
      <c r="H1699" s="200">
        <v>82195</v>
      </c>
      <c r="I1699" s="200">
        <v>100000</v>
      </c>
      <c r="J1699" s="199" t="s">
        <v>5921</v>
      </c>
      <c r="K1699" s="199" t="s">
        <v>5909</v>
      </c>
      <c r="L1699" s="197"/>
    </row>
    <row r="1700" spans="1:12" ht="63.75">
      <c r="A1700" s="187">
        <v>1699</v>
      </c>
      <c r="B1700" s="153">
        <v>45838</v>
      </c>
      <c r="C1700" s="154" t="s">
        <v>4375</v>
      </c>
      <c r="D1700" s="154" t="s">
        <v>5026</v>
      </c>
      <c r="E1700" s="154" t="s">
        <v>8399</v>
      </c>
      <c r="F1700" s="153">
        <v>45853</v>
      </c>
      <c r="G1700" s="153">
        <v>45474</v>
      </c>
      <c r="H1700" s="155">
        <v>48031</v>
      </c>
      <c r="I1700" s="155">
        <v>55031</v>
      </c>
      <c r="J1700" s="154" t="s">
        <v>5900</v>
      </c>
      <c r="K1700" s="154" t="s">
        <v>5909</v>
      </c>
      <c r="L1700" s="197"/>
    </row>
    <row r="1701" spans="1:12" ht="105.75">
      <c r="A1701" s="187">
        <v>1700</v>
      </c>
      <c r="B1701" s="198">
        <v>45838</v>
      </c>
      <c r="C1701" s="199" t="s">
        <v>3771</v>
      </c>
      <c r="D1701" s="199" t="s">
        <v>8400</v>
      </c>
      <c r="E1701" s="199" t="s">
        <v>8401</v>
      </c>
      <c r="F1701" s="198">
        <v>45853</v>
      </c>
      <c r="G1701" s="198">
        <v>45536</v>
      </c>
      <c r="H1701" s="200">
        <v>26000</v>
      </c>
      <c r="I1701" s="200">
        <v>30000</v>
      </c>
      <c r="J1701" s="199" t="s">
        <v>5900</v>
      </c>
      <c r="K1701" s="199" t="s">
        <v>5909</v>
      </c>
      <c r="L1701" s="197"/>
    </row>
    <row r="1702" spans="1:12" ht="84.75">
      <c r="A1702" s="187">
        <v>1701</v>
      </c>
      <c r="B1702" s="153">
        <v>45838</v>
      </c>
      <c r="C1702" s="154" t="s">
        <v>3771</v>
      </c>
      <c r="D1702" s="154" t="s">
        <v>6071</v>
      </c>
      <c r="E1702" s="154" t="s">
        <v>8402</v>
      </c>
      <c r="F1702" s="153">
        <v>45853</v>
      </c>
      <c r="G1702" s="153">
        <v>45536</v>
      </c>
      <c r="H1702" s="155">
        <v>300000</v>
      </c>
      <c r="I1702" s="155">
        <v>360000</v>
      </c>
      <c r="J1702" s="154" t="s">
        <v>4557</v>
      </c>
      <c r="K1702" s="154" t="s">
        <v>5909</v>
      </c>
      <c r="L1702" s="197"/>
    </row>
    <row r="1703" spans="1:12" ht="189.75">
      <c r="A1703" s="187">
        <v>1702</v>
      </c>
      <c r="B1703" s="198">
        <v>45838</v>
      </c>
      <c r="C1703" s="199" t="s">
        <v>3771</v>
      </c>
      <c r="D1703" s="199" t="s">
        <v>6317</v>
      </c>
      <c r="E1703" s="199" t="s">
        <v>8403</v>
      </c>
      <c r="F1703" s="198">
        <v>45853</v>
      </c>
      <c r="G1703" s="198">
        <v>45505</v>
      </c>
      <c r="H1703" s="200">
        <v>151000</v>
      </c>
      <c r="I1703" s="200">
        <v>151000</v>
      </c>
      <c r="J1703" s="199" t="s">
        <v>5910</v>
      </c>
      <c r="K1703" s="199" t="s">
        <v>5909</v>
      </c>
      <c r="L1703" s="197"/>
    </row>
    <row r="1704" spans="1:12" ht="63.75">
      <c r="A1704" s="187">
        <v>1703</v>
      </c>
      <c r="B1704" s="153">
        <v>45838</v>
      </c>
      <c r="C1704" s="154" t="s">
        <v>3453</v>
      </c>
      <c r="D1704" s="154" t="s">
        <v>6846</v>
      </c>
      <c r="E1704" s="154" t="s">
        <v>8404</v>
      </c>
      <c r="F1704" s="153">
        <v>45853</v>
      </c>
      <c r="G1704" s="153">
        <v>45849</v>
      </c>
      <c r="H1704" s="155">
        <v>25000</v>
      </c>
      <c r="I1704" s="155">
        <v>175000</v>
      </c>
      <c r="J1704" s="154" t="s">
        <v>5910</v>
      </c>
      <c r="K1704" s="154" t="s">
        <v>5909</v>
      </c>
      <c r="L1704" s="197"/>
    </row>
    <row r="1705" spans="1:12" ht="42.75">
      <c r="A1705" s="187">
        <v>1704</v>
      </c>
      <c r="B1705" s="198">
        <v>45838</v>
      </c>
      <c r="C1705" s="199" t="s">
        <v>3453</v>
      </c>
      <c r="D1705" s="199" t="s">
        <v>8405</v>
      </c>
      <c r="E1705" s="199" t="s">
        <v>289</v>
      </c>
      <c r="F1705" s="198">
        <v>45853</v>
      </c>
      <c r="G1705" s="198">
        <v>45870</v>
      </c>
      <c r="H1705" s="200">
        <v>25000</v>
      </c>
      <c r="I1705" s="200">
        <v>65000</v>
      </c>
      <c r="J1705" s="199" t="s">
        <v>5910</v>
      </c>
      <c r="K1705" s="199" t="s">
        <v>5909</v>
      </c>
      <c r="L1705" s="197"/>
    </row>
    <row r="1706" spans="1:12" ht="42.75">
      <c r="A1706" s="187">
        <v>1705</v>
      </c>
      <c r="B1706" s="153">
        <v>45838</v>
      </c>
      <c r="C1706" s="154" t="s">
        <v>3771</v>
      </c>
      <c r="D1706" s="154" t="s">
        <v>256</v>
      </c>
      <c r="E1706" s="154" t="s">
        <v>8406</v>
      </c>
      <c r="F1706" s="153">
        <v>45853</v>
      </c>
      <c r="G1706" s="153">
        <v>45292</v>
      </c>
      <c r="H1706" s="155">
        <v>110000</v>
      </c>
      <c r="I1706" s="155">
        <v>115000</v>
      </c>
      <c r="J1706" s="154" t="s">
        <v>5921</v>
      </c>
      <c r="K1706" s="154" t="s">
        <v>5909</v>
      </c>
      <c r="L1706" s="197"/>
    </row>
    <row r="1707" spans="1:12" ht="42.75">
      <c r="A1707" s="187">
        <v>1706</v>
      </c>
      <c r="B1707" s="198">
        <v>45838</v>
      </c>
      <c r="C1707" s="199" t="s">
        <v>3453</v>
      </c>
      <c r="D1707" s="199" t="s">
        <v>5141</v>
      </c>
      <c r="E1707" s="199" t="s">
        <v>120</v>
      </c>
      <c r="F1707" s="198">
        <v>45853</v>
      </c>
      <c r="G1707" s="198">
        <v>45870</v>
      </c>
      <c r="H1707" s="200">
        <v>25000</v>
      </c>
      <c r="I1707" s="200">
        <v>245000</v>
      </c>
      <c r="J1707" s="199" t="s">
        <v>5910</v>
      </c>
      <c r="K1707" s="199" t="s">
        <v>5909</v>
      </c>
      <c r="L1707" s="197"/>
    </row>
    <row r="1708" spans="1:12" ht="84.75">
      <c r="A1708" s="187">
        <v>1707</v>
      </c>
      <c r="B1708" s="153">
        <v>45838</v>
      </c>
      <c r="C1708" s="154" t="s">
        <v>3771</v>
      </c>
      <c r="D1708" s="154" t="s">
        <v>3790</v>
      </c>
      <c r="E1708" s="154" t="s">
        <v>6767</v>
      </c>
      <c r="F1708" s="153">
        <v>45853</v>
      </c>
      <c r="G1708" s="153">
        <v>45536</v>
      </c>
      <c r="H1708" s="155">
        <v>212500</v>
      </c>
      <c r="I1708" s="155">
        <v>212500</v>
      </c>
      <c r="J1708" s="154" t="s">
        <v>5910</v>
      </c>
      <c r="K1708" s="154" t="s">
        <v>5909</v>
      </c>
      <c r="L1708" s="197"/>
    </row>
    <row r="1709" spans="1:12" ht="84.75">
      <c r="A1709" s="187">
        <v>1708</v>
      </c>
      <c r="B1709" s="198">
        <v>45838</v>
      </c>
      <c r="C1709" s="199" t="s">
        <v>12</v>
      </c>
      <c r="D1709" s="199" t="s">
        <v>544</v>
      </c>
      <c r="E1709" s="199" t="s">
        <v>8407</v>
      </c>
      <c r="F1709" s="198">
        <v>45853</v>
      </c>
      <c r="G1709" s="198">
        <v>45838</v>
      </c>
      <c r="H1709" s="200">
        <v>55000</v>
      </c>
      <c r="I1709" s="200">
        <v>100000</v>
      </c>
      <c r="J1709" s="199" t="s">
        <v>5917</v>
      </c>
      <c r="K1709" s="199" t="s">
        <v>5909</v>
      </c>
      <c r="L1709" s="197"/>
    </row>
    <row r="1710" spans="1:12" ht="84.75">
      <c r="A1710" s="187">
        <v>1709</v>
      </c>
      <c r="B1710" s="153">
        <v>45838</v>
      </c>
      <c r="C1710" s="154" t="s">
        <v>12</v>
      </c>
      <c r="D1710" s="154" t="s">
        <v>3850</v>
      </c>
      <c r="E1710" s="154" t="s">
        <v>8408</v>
      </c>
      <c r="F1710" s="153">
        <v>45853</v>
      </c>
      <c r="G1710" s="153">
        <v>45838</v>
      </c>
      <c r="H1710" s="155">
        <v>25000</v>
      </c>
      <c r="I1710" s="155">
        <v>40000</v>
      </c>
      <c r="J1710" s="154" t="s">
        <v>5900</v>
      </c>
      <c r="K1710" s="154" t="s">
        <v>5909</v>
      </c>
      <c r="L1710" s="197"/>
    </row>
    <row r="1711" spans="1:12" ht="84.75">
      <c r="A1711" s="187">
        <v>1710</v>
      </c>
      <c r="B1711" s="198">
        <v>45838</v>
      </c>
      <c r="C1711" s="199" t="s">
        <v>1535</v>
      </c>
      <c r="D1711" s="199" t="s">
        <v>4520</v>
      </c>
      <c r="E1711" s="199" t="s">
        <v>5967</v>
      </c>
      <c r="F1711" s="198">
        <v>45854</v>
      </c>
      <c r="G1711" s="198">
        <v>45853</v>
      </c>
      <c r="H1711" s="200">
        <v>50000</v>
      </c>
      <c r="I1711" s="200">
        <v>125000</v>
      </c>
      <c r="J1711" s="199" t="s">
        <v>5910</v>
      </c>
      <c r="K1711" s="199" t="s">
        <v>5909</v>
      </c>
      <c r="L1711" s="197"/>
    </row>
    <row r="1712" spans="1:12" ht="42.75">
      <c r="A1712" s="187">
        <v>1711</v>
      </c>
      <c r="B1712" s="153">
        <v>45838</v>
      </c>
      <c r="C1712" s="154" t="s">
        <v>500</v>
      </c>
      <c r="D1712" s="154" t="s">
        <v>6745</v>
      </c>
      <c r="E1712" s="154" t="s">
        <v>433</v>
      </c>
      <c r="F1712" s="153">
        <v>45853</v>
      </c>
      <c r="G1712" s="153">
        <v>45839</v>
      </c>
      <c r="H1712" s="155">
        <v>25000</v>
      </c>
      <c r="I1712" s="155">
        <v>300000</v>
      </c>
      <c r="J1712" s="154" t="s">
        <v>4557</v>
      </c>
      <c r="K1712" s="154" t="s">
        <v>5909</v>
      </c>
      <c r="L1712" s="197"/>
    </row>
    <row r="1713" spans="1:12" ht="63.75">
      <c r="A1713" s="187">
        <v>1712</v>
      </c>
      <c r="B1713" s="198">
        <v>45838</v>
      </c>
      <c r="C1713" s="199" t="s">
        <v>500</v>
      </c>
      <c r="D1713" s="199" t="s">
        <v>3366</v>
      </c>
      <c r="E1713" s="199" t="s">
        <v>8409</v>
      </c>
      <c r="F1713" s="198">
        <v>45853</v>
      </c>
      <c r="G1713" s="198">
        <v>45835</v>
      </c>
      <c r="H1713" s="200">
        <v>25000</v>
      </c>
      <c r="I1713" s="200">
        <v>115000</v>
      </c>
      <c r="J1713" s="199" t="s">
        <v>5900</v>
      </c>
      <c r="K1713" s="199" t="s">
        <v>5909</v>
      </c>
      <c r="L1713" s="197"/>
    </row>
    <row r="1714" spans="1:12" ht="21.75">
      <c r="A1714" s="187">
        <v>1713</v>
      </c>
      <c r="B1714" s="153">
        <v>45838</v>
      </c>
      <c r="C1714" s="154" t="s">
        <v>741</v>
      </c>
      <c r="D1714" s="154" t="s">
        <v>35</v>
      </c>
      <c r="E1714" s="154" t="s">
        <v>159</v>
      </c>
      <c r="F1714" s="153">
        <v>45853</v>
      </c>
      <c r="G1714" s="153">
        <v>45839</v>
      </c>
      <c r="H1714" s="155">
        <v>25000</v>
      </c>
      <c r="I1714" s="155">
        <v>273678</v>
      </c>
      <c r="J1714" s="154" t="s">
        <v>5902</v>
      </c>
      <c r="K1714" s="154" t="s">
        <v>5909</v>
      </c>
      <c r="L1714" s="197"/>
    </row>
    <row r="1715" spans="1:12" ht="42.75">
      <c r="A1715" s="187">
        <v>1714</v>
      </c>
      <c r="B1715" s="198">
        <v>45838</v>
      </c>
      <c r="C1715" s="199" t="s">
        <v>2635</v>
      </c>
      <c r="D1715" s="199" t="s">
        <v>7790</v>
      </c>
      <c r="E1715" s="199" t="s">
        <v>120</v>
      </c>
      <c r="F1715" s="198">
        <v>45853</v>
      </c>
      <c r="G1715" s="198">
        <v>45852</v>
      </c>
      <c r="H1715" s="200">
        <v>80000</v>
      </c>
      <c r="I1715" s="200">
        <v>100000</v>
      </c>
      <c r="J1715" s="199" t="s">
        <v>5910</v>
      </c>
      <c r="K1715" s="199" t="s">
        <v>5909</v>
      </c>
      <c r="L1715" s="197"/>
    </row>
    <row r="1716" spans="1:12" ht="42.75">
      <c r="A1716" s="187">
        <v>1715</v>
      </c>
      <c r="B1716" s="153">
        <v>45838</v>
      </c>
      <c r="C1716" s="154" t="s">
        <v>2635</v>
      </c>
      <c r="D1716" s="154" t="s">
        <v>7250</v>
      </c>
      <c r="E1716" s="154" t="s">
        <v>8410</v>
      </c>
      <c r="F1716" s="153">
        <v>45853</v>
      </c>
      <c r="G1716" s="153">
        <v>45852</v>
      </c>
      <c r="H1716" s="155">
        <v>80000</v>
      </c>
      <c r="I1716" s="155">
        <v>100000</v>
      </c>
      <c r="J1716" s="154" t="s">
        <v>5910</v>
      </c>
      <c r="K1716" s="154" t="s">
        <v>5909</v>
      </c>
      <c r="L1716" s="197"/>
    </row>
    <row r="1717" spans="1:12" ht="42.75">
      <c r="A1717" s="187">
        <v>1716</v>
      </c>
      <c r="B1717" s="198">
        <v>45838</v>
      </c>
      <c r="C1717" s="199" t="s">
        <v>2635</v>
      </c>
      <c r="D1717" s="199" t="s">
        <v>2693</v>
      </c>
      <c r="E1717" s="199" t="s">
        <v>8411</v>
      </c>
      <c r="F1717" s="198">
        <v>45853</v>
      </c>
      <c r="G1717" s="198">
        <v>45852</v>
      </c>
      <c r="H1717" s="200">
        <v>170000</v>
      </c>
      <c r="I1717" s="200">
        <v>190000</v>
      </c>
      <c r="J1717" s="199" t="s">
        <v>5910</v>
      </c>
      <c r="K1717" s="199" t="s">
        <v>5909</v>
      </c>
      <c r="L1717" s="197"/>
    </row>
    <row r="1718" spans="1:12" ht="42.75">
      <c r="A1718" s="187">
        <v>1717</v>
      </c>
      <c r="B1718" s="153">
        <v>45838</v>
      </c>
      <c r="C1718" s="154" t="s">
        <v>2635</v>
      </c>
      <c r="D1718" s="154" t="s">
        <v>5490</v>
      </c>
      <c r="E1718" s="154" t="s">
        <v>6340</v>
      </c>
      <c r="F1718" s="153">
        <v>45853</v>
      </c>
      <c r="G1718" s="153">
        <v>45852</v>
      </c>
      <c r="H1718" s="155">
        <v>60000</v>
      </c>
      <c r="I1718" s="155">
        <v>80000</v>
      </c>
      <c r="J1718" s="154" t="s">
        <v>5910</v>
      </c>
      <c r="K1718" s="154" t="s">
        <v>5909</v>
      </c>
      <c r="L1718" s="197"/>
    </row>
    <row r="1719" spans="1:12" ht="63.75">
      <c r="A1719" s="187">
        <v>1718</v>
      </c>
      <c r="B1719" s="198">
        <v>45838</v>
      </c>
      <c r="C1719" s="199" t="s">
        <v>2635</v>
      </c>
      <c r="D1719" s="199" t="s">
        <v>6152</v>
      </c>
      <c r="E1719" s="199" t="s">
        <v>6153</v>
      </c>
      <c r="F1719" s="198">
        <v>45853</v>
      </c>
      <c r="G1719" s="198">
        <v>45852</v>
      </c>
      <c r="H1719" s="200">
        <v>40000</v>
      </c>
      <c r="I1719" s="200">
        <v>60000</v>
      </c>
      <c r="J1719" s="199" t="s">
        <v>5910</v>
      </c>
      <c r="K1719" s="199" t="s">
        <v>5909</v>
      </c>
      <c r="L1719" s="197"/>
    </row>
    <row r="1720" spans="1:12" ht="42.75">
      <c r="A1720" s="187">
        <v>1719</v>
      </c>
      <c r="B1720" s="153">
        <v>45838</v>
      </c>
      <c r="C1720" s="154" t="s">
        <v>2635</v>
      </c>
      <c r="D1720" s="154" t="s">
        <v>4965</v>
      </c>
      <c r="E1720" s="154" t="s">
        <v>8412</v>
      </c>
      <c r="F1720" s="153">
        <v>45853</v>
      </c>
      <c r="G1720" s="153">
        <v>45852</v>
      </c>
      <c r="H1720" s="155">
        <v>80000</v>
      </c>
      <c r="I1720" s="155">
        <v>100000</v>
      </c>
      <c r="J1720" s="154" t="s">
        <v>5910</v>
      </c>
      <c r="K1720" s="154" t="s">
        <v>5909</v>
      </c>
      <c r="L1720" s="197"/>
    </row>
    <row r="1721" spans="1:12" ht="63.75">
      <c r="A1721" s="187">
        <v>1720</v>
      </c>
      <c r="B1721" s="198">
        <v>45838</v>
      </c>
      <c r="C1721" s="199" t="s">
        <v>4375</v>
      </c>
      <c r="D1721" s="199" t="s">
        <v>8413</v>
      </c>
      <c r="E1721" s="199" t="s">
        <v>4882</v>
      </c>
      <c r="F1721" s="198">
        <v>45853</v>
      </c>
      <c r="G1721" s="198">
        <v>45474</v>
      </c>
      <c r="H1721" s="200">
        <v>49927.16</v>
      </c>
      <c r="I1721" s="200">
        <v>60927.16</v>
      </c>
      <c r="J1721" s="199" t="s">
        <v>5921</v>
      </c>
      <c r="K1721" s="199" t="s">
        <v>5909</v>
      </c>
      <c r="L1721" s="197"/>
    </row>
  </sheetData>
  <conditionalFormatting sqref="B639:L1622">
    <cfRule type="expression" dxfId="14" priority="1">
      <formula>MOD(ROW(),1)=1</formula>
    </cfRule>
  </conditionalFormatting>
  <hyperlinks>
    <hyperlink ref="D248" r:id="rId1" xr:uid="{FFC3B15A-0D01-4248-9199-DC7DDDD498F9}"/>
    <hyperlink ref="D262" r:id="rId2" xr:uid="{03A24CD6-04D0-4C49-A6E1-DA436BFBABF7}"/>
    <hyperlink ref="E341" r:id="rId3" xr:uid="{DC1A99DC-E5C6-4DC3-99CD-55B3199AE7BC}"/>
    <hyperlink ref="L637" r:id="rId4" display="&lt;b&gt;Conflicting Interest Statement&lt;/b&gt;&lt;br&gt;Thurgood Marshall Academy (“TMA”) discovered that a contract submission was missed shortly after service began.  The Fall 2024 contract with the DC Special Education Cooperative (“Co-op”) was exempt from public bid as a grant-procured training contract, but it should have been reported to DC PCSB upon award (i) as it exceeds $25,000 in an FY and (ii) because it entails a Conflicting Interest: TMA Executive Director Raymond Weeden serves also as Chair of the board of the Co-op. The error occurred because the LEA rarely arranges vendor contracts as part of grant applications, as we necessary in this case. Upon discovering the omission TMA took several steps: (1) Mr. Weeden working with other LEA leaders notified the LEA board, which review and retroactively approved the contract (determining that the conflicting interest was manageable, in the LEA’s interest, and did not provide Mr. Weeden or others with financial gain). (2) To prevent similar errors in the future, the LEA notified its grant-writing consultant to alert the Chief Operating Officer prior to fling any grant applications that commit the LEA to a particular vendor. (3) TMA composed this retroactive filing to DC PCSB—the documentation provided details the matter further, demonstrates notification to the LEA board of the matter, and provides draft minutes of the meeting at which the LEA board approved the contract.  For further information, please contact COO David Schlossman, 202-276-4722, dschlossman@tmapchs.org." xr:uid="{AE0EF8D7-F60D-4305-975C-B5EE3B8C5E0D}"/>
  </hyperlinks>
  <pageMargins left="0.7" right="0.7" top="0.75" bottom="0.75" header="0.3" footer="0.3"/>
  <tableParts count="1">
    <tablePart r:id="rId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D8940-4962-4BB6-8A8E-19722640DB44}">
  <dimension ref="A1:K1049"/>
  <sheetViews>
    <sheetView tabSelected="1" topLeftCell="A1029" workbookViewId="0">
      <selection activeCell="J1056" sqref="J1056"/>
    </sheetView>
  </sheetViews>
  <sheetFormatPr defaultColWidth="13.375" defaultRowHeight="15.75"/>
  <cols>
    <col min="1" max="1" width="23.375" style="121" bestFit="1" customWidth="1"/>
    <col min="2" max="2" width="26.75" style="121" customWidth="1"/>
    <col min="3" max="3" width="23.625" style="204" customWidth="1"/>
    <col min="4" max="4" width="18.5" style="204" customWidth="1"/>
    <col min="5" max="5" width="27.125" style="204" customWidth="1"/>
    <col min="6" max="6" width="27" style="204" customWidth="1"/>
    <col min="7" max="7" width="30.625" style="204" customWidth="1"/>
    <col min="8" max="8" width="14.625" style="204" customWidth="1"/>
    <col min="9" max="9" width="15.25" style="204" customWidth="1"/>
    <col min="10" max="10" width="13.375" style="204"/>
    <col min="11" max="12" width="36.5" style="204" customWidth="1"/>
    <col min="13" max="16384" width="13.375" style="204"/>
  </cols>
  <sheetData>
    <row r="1" spans="1:11" ht="38.25">
      <c r="A1" s="202" t="s">
        <v>0</v>
      </c>
      <c r="B1" s="203" t="s">
        <v>1</v>
      </c>
      <c r="C1" s="203" t="s">
        <v>2</v>
      </c>
      <c r="D1" s="203" t="s">
        <v>3</v>
      </c>
      <c r="E1" s="203" t="s">
        <v>7463</v>
      </c>
      <c r="F1" s="203" t="s">
        <v>7464</v>
      </c>
      <c r="G1" s="203" t="s">
        <v>7465</v>
      </c>
      <c r="H1" s="203" t="s">
        <v>7</v>
      </c>
      <c r="I1" s="203" t="s">
        <v>8</v>
      </c>
      <c r="J1" s="203" t="s">
        <v>7466</v>
      </c>
      <c r="K1" s="203" t="s">
        <v>7467</v>
      </c>
    </row>
    <row r="2" spans="1:11" ht="47.25">
      <c r="A2" s="213">
        <v>1</v>
      </c>
      <c r="B2" s="206">
        <v>45839</v>
      </c>
      <c r="C2" s="205" t="s">
        <v>1112</v>
      </c>
      <c r="D2" s="205" t="s">
        <v>7877</v>
      </c>
      <c r="E2" s="205" t="s">
        <v>8414</v>
      </c>
      <c r="F2" s="206">
        <v>45854</v>
      </c>
      <c r="G2" s="206">
        <v>45847</v>
      </c>
      <c r="H2" s="207">
        <v>291250</v>
      </c>
      <c r="I2" s="207">
        <v>291250</v>
      </c>
      <c r="J2" s="205" t="s">
        <v>5904</v>
      </c>
      <c r="K2" s="205" t="s">
        <v>5909</v>
      </c>
    </row>
    <row r="3" spans="1:11" ht="31.5">
      <c r="A3" s="214">
        <v>2</v>
      </c>
      <c r="B3" s="215">
        <v>45839</v>
      </c>
      <c r="C3" s="208" t="s">
        <v>2635</v>
      </c>
      <c r="D3" s="208" t="s">
        <v>6392</v>
      </c>
      <c r="E3" s="208" t="s">
        <v>120</v>
      </c>
      <c r="F3" s="209">
        <v>45854</v>
      </c>
      <c r="G3" s="209">
        <v>45847</v>
      </c>
      <c r="H3" s="210">
        <v>300000</v>
      </c>
      <c r="I3" s="210">
        <v>400000</v>
      </c>
      <c r="J3" s="208" t="s">
        <v>5910</v>
      </c>
      <c r="K3" s="208" t="s">
        <v>5909</v>
      </c>
    </row>
    <row r="4" spans="1:11" ht="31.5">
      <c r="A4" s="214">
        <v>3</v>
      </c>
      <c r="B4" s="206">
        <v>45839</v>
      </c>
      <c r="C4" s="205" t="s">
        <v>741</v>
      </c>
      <c r="D4" s="205" t="s">
        <v>361</v>
      </c>
      <c r="E4" s="205" t="s">
        <v>7494</v>
      </c>
      <c r="F4" s="206">
        <v>45854</v>
      </c>
      <c r="G4" s="206">
        <v>45839</v>
      </c>
      <c r="H4" s="207">
        <v>25000</v>
      </c>
      <c r="I4" s="207">
        <v>2577000</v>
      </c>
      <c r="J4" s="205" t="s">
        <v>5910</v>
      </c>
      <c r="K4" s="205" t="s">
        <v>5909</v>
      </c>
    </row>
    <row r="5" spans="1:11" ht="47.25">
      <c r="A5" s="214">
        <v>4</v>
      </c>
      <c r="B5" s="215">
        <v>45839</v>
      </c>
      <c r="C5" s="208" t="s">
        <v>741</v>
      </c>
      <c r="D5" s="208" t="s">
        <v>5233</v>
      </c>
      <c r="E5" s="208" t="s">
        <v>8125</v>
      </c>
      <c r="F5" s="209">
        <v>45854</v>
      </c>
      <c r="G5" s="209">
        <v>45839</v>
      </c>
      <c r="H5" s="210">
        <v>25000</v>
      </c>
      <c r="I5" s="210">
        <v>79000</v>
      </c>
      <c r="J5" s="208" t="s">
        <v>5910</v>
      </c>
      <c r="K5" s="208" t="s">
        <v>5909</v>
      </c>
    </row>
    <row r="6" spans="1:11" ht="31.5">
      <c r="A6" s="214">
        <v>5</v>
      </c>
      <c r="B6" s="206">
        <v>45839</v>
      </c>
      <c r="C6" s="205" t="s">
        <v>2635</v>
      </c>
      <c r="D6" s="205" t="s">
        <v>2639</v>
      </c>
      <c r="E6" s="205" t="s">
        <v>306</v>
      </c>
      <c r="F6" s="206">
        <v>45854</v>
      </c>
      <c r="G6" s="206">
        <v>45839</v>
      </c>
      <c r="H6" s="207">
        <v>145000</v>
      </c>
      <c r="I6" s="207">
        <v>160000</v>
      </c>
      <c r="J6" s="205" t="s">
        <v>5910</v>
      </c>
      <c r="K6" s="205" t="s">
        <v>5909</v>
      </c>
    </row>
    <row r="7" spans="1:11" ht="31.5">
      <c r="A7" s="214">
        <v>6</v>
      </c>
      <c r="B7" s="215">
        <v>45839</v>
      </c>
      <c r="C7" s="208" t="s">
        <v>741</v>
      </c>
      <c r="D7" s="208" t="s">
        <v>7564</v>
      </c>
      <c r="E7" s="208" t="s">
        <v>7565</v>
      </c>
      <c r="F7" s="209">
        <v>45854</v>
      </c>
      <c r="G7" s="209">
        <v>45839</v>
      </c>
      <c r="H7" s="210">
        <v>25000</v>
      </c>
      <c r="I7" s="210">
        <v>72000</v>
      </c>
      <c r="J7" s="208" t="s">
        <v>5910</v>
      </c>
      <c r="K7" s="208" t="s">
        <v>5909</v>
      </c>
    </row>
    <row r="8" spans="1:11" ht="47.25">
      <c r="A8" s="214">
        <v>7</v>
      </c>
      <c r="B8" s="206">
        <v>45839</v>
      </c>
      <c r="C8" s="205" t="s">
        <v>2635</v>
      </c>
      <c r="D8" s="205" t="s">
        <v>2516</v>
      </c>
      <c r="E8" s="205" t="s">
        <v>7926</v>
      </c>
      <c r="F8" s="206">
        <v>45854</v>
      </c>
      <c r="G8" s="206">
        <v>45839</v>
      </c>
      <c r="H8" s="207">
        <v>90000</v>
      </c>
      <c r="I8" s="207">
        <v>100000</v>
      </c>
      <c r="J8" s="205" t="s">
        <v>5910</v>
      </c>
      <c r="K8" s="205" t="s">
        <v>5909</v>
      </c>
    </row>
    <row r="9" spans="1:11" ht="31.5">
      <c r="A9" s="214">
        <v>8</v>
      </c>
      <c r="B9" s="215">
        <v>45839</v>
      </c>
      <c r="C9" s="208" t="s">
        <v>3798</v>
      </c>
      <c r="D9" s="208" t="s">
        <v>8415</v>
      </c>
      <c r="E9" s="208" t="s">
        <v>6251</v>
      </c>
      <c r="F9" s="209">
        <v>45854</v>
      </c>
      <c r="G9" s="209">
        <v>45839</v>
      </c>
      <c r="H9" s="210">
        <v>611000</v>
      </c>
      <c r="I9" s="210">
        <v>673000</v>
      </c>
      <c r="J9" s="208" t="s">
        <v>5935</v>
      </c>
      <c r="K9" s="208" t="s">
        <v>5909</v>
      </c>
    </row>
    <row r="10" spans="1:11" ht="31.5">
      <c r="A10" s="214">
        <v>9</v>
      </c>
      <c r="B10" s="206">
        <v>45839</v>
      </c>
      <c r="C10" s="205" t="s">
        <v>741</v>
      </c>
      <c r="D10" s="205" t="s">
        <v>192</v>
      </c>
      <c r="E10" s="205" t="s">
        <v>6650</v>
      </c>
      <c r="F10" s="206">
        <v>45854</v>
      </c>
      <c r="G10" s="206">
        <v>45839</v>
      </c>
      <c r="H10" s="207">
        <v>25000</v>
      </c>
      <c r="I10" s="207">
        <v>1618000</v>
      </c>
      <c r="J10" s="205" t="s">
        <v>5910</v>
      </c>
      <c r="K10" s="205" t="s">
        <v>5909</v>
      </c>
    </row>
    <row r="11" spans="1:11" ht="31.5">
      <c r="A11" s="214">
        <v>10</v>
      </c>
      <c r="B11" s="215">
        <v>45839</v>
      </c>
      <c r="C11" s="208" t="s">
        <v>2635</v>
      </c>
      <c r="D11" s="208" t="s">
        <v>6338</v>
      </c>
      <c r="E11" s="208" t="s">
        <v>8416</v>
      </c>
      <c r="F11" s="209">
        <v>45854</v>
      </c>
      <c r="G11" s="209">
        <v>45838</v>
      </c>
      <c r="H11" s="210">
        <v>90000</v>
      </c>
      <c r="I11" s="210">
        <v>100000</v>
      </c>
      <c r="J11" s="208" t="s">
        <v>5910</v>
      </c>
      <c r="K11" s="208" t="s">
        <v>5909</v>
      </c>
    </row>
    <row r="12" spans="1:11" ht="31.5">
      <c r="A12" s="214">
        <v>11</v>
      </c>
      <c r="B12" s="206">
        <v>45839</v>
      </c>
      <c r="C12" s="205" t="s">
        <v>2635</v>
      </c>
      <c r="D12" s="205" t="s">
        <v>35</v>
      </c>
      <c r="E12" s="205" t="s">
        <v>2698</v>
      </c>
      <c r="F12" s="206">
        <v>45854</v>
      </c>
      <c r="G12" s="206">
        <v>45838</v>
      </c>
      <c r="H12" s="207">
        <v>95000</v>
      </c>
      <c r="I12" s="207">
        <v>120000</v>
      </c>
      <c r="J12" s="205" t="s">
        <v>5910</v>
      </c>
      <c r="K12" s="205" t="s">
        <v>5909</v>
      </c>
    </row>
    <row r="13" spans="1:11" ht="47.25">
      <c r="A13" s="214">
        <v>12</v>
      </c>
      <c r="B13" s="215">
        <v>45839</v>
      </c>
      <c r="C13" s="208" t="s">
        <v>2635</v>
      </c>
      <c r="D13" s="208" t="s">
        <v>76</v>
      </c>
      <c r="E13" s="208" t="s">
        <v>8417</v>
      </c>
      <c r="F13" s="209">
        <v>45854</v>
      </c>
      <c r="G13" s="209">
        <v>45839</v>
      </c>
      <c r="H13" s="210">
        <v>200000</v>
      </c>
      <c r="I13" s="210">
        <v>240000</v>
      </c>
      <c r="J13" s="208" t="s">
        <v>5910</v>
      </c>
      <c r="K13" s="208" t="s">
        <v>5909</v>
      </c>
    </row>
    <row r="14" spans="1:11" ht="31.5">
      <c r="A14" s="214">
        <v>13</v>
      </c>
      <c r="B14" s="206">
        <v>45839</v>
      </c>
      <c r="C14" s="205" t="s">
        <v>2635</v>
      </c>
      <c r="D14" s="205" t="s">
        <v>7066</v>
      </c>
      <c r="E14" s="205" t="s">
        <v>2698</v>
      </c>
      <c r="F14" s="206">
        <v>45854</v>
      </c>
      <c r="G14" s="206">
        <v>45839</v>
      </c>
      <c r="H14" s="207">
        <v>60000</v>
      </c>
      <c r="I14" s="207">
        <v>100000</v>
      </c>
      <c r="J14" s="205" t="s">
        <v>5910</v>
      </c>
      <c r="K14" s="205" t="s">
        <v>5909</v>
      </c>
    </row>
    <row r="15" spans="1:11" ht="31.5">
      <c r="A15" s="214">
        <v>14</v>
      </c>
      <c r="B15" s="215">
        <v>45839</v>
      </c>
      <c r="C15" s="208" t="s">
        <v>2635</v>
      </c>
      <c r="D15" s="208" t="s">
        <v>139</v>
      </c>
      <c r="E15" s="208" t="s">
        <v>8418</v>
      </c>
      <c r="F15" s="209">
        <v>45854</v>
      </c>
      <c r="G15" s="209">
        <v>45839</v>
      </c>
      <c r="H15" s="210">
        <v>75000</v>
      </c>
      <c r="I15" s="210">
        <v>100000</v>
      </c>
      <c r="J15" s="208" t="s">
        <v>5910</v>
      </c>
      <c r="K15" s="208" t="s">
        <v>5909</v>
      </c>
    </row>
    <row r="16" spans="1:11" ht="31.5">
      <c r="A16" s="214">
        <v>15</v>
      </c>
      <c r="B16" s="206">
        <v>45839</v>
      </c>
      <c r="C16" s="205" t="s">
        <v>2635</v>
      </c>
      <c r="D16" s="205" t="s">
        <v>3214</v>
      </c>
      <c r="E16" s="205" t="s">
        <v>298</v>
      </c>
      <c r="F16" s="206">
        <v>45854</v>
      </c>
      <c r="G16" s="206">
        <v>45870</v>
      </c>
      <c r="H16" s="207">
        <v>90000</v>
      </c>
      <c r="I16" s="207">
        <v>150000</v>
      </c>
      <c r="J16" s="205" t="s">
        <v>4557</v>
      </c>
      <c r="K16" s="205" t="s">
        <v>5909</v>
      </c>
    </row>
    <row r="17" spans="1:11" ht="31.5">
      <c r="A17" s="214">
        <v>16</v>
      </c>
      <c r="B17" s="215">
        <v>45839</v>
      </c>
      <c r="C17" s="208" t="s">
        <v>2635</v>
      </c>
      <c r="D17" s="208" t="s">
        <v>8419</v>
      </c>
      <c r="E17" s="208" t="s">
        <v>7229</v>
      </c>
      <c r="F17" s="209">
        <v>45854</v>
      </c>
      <c r="G17" s="209">
        <v>45936</v>
      </c>
      <c r="H17" s="210">
        <v>100000</v>
      </c>
      <c r="I17" s="210">
        <v>200000</v>
      </c>
      <c r="J17" s="208" t="s">
        <v>4557</v>
      </c>
      <c r="K17" s="208" t="s">
        <v>5909</v>
      </c>
    </row>
    <row r="18" spans="1:11" ht="31.5">
      <c r="A18" s="214">
        <v>17</v>
      </c>
      <c r="B18" s="206">
        <v>45839</v>
      </c>
      <c r="C18" s="205" t="s">
        <v>2635</v>
      </c>
      <c r="D18" s="205" t="s">
        <v>7574</v>
      </c>
      <c r="E18" s="205" t="s">
        <v>78</v>
      </c>
      <c r="F18" s="206">
        <v>45854</v>
      </c>
      <c r="G18" s="206">
        <v>45839</v>
      </c>
      <c r="H18" s="207">
        <v>75000</v>
      </c>
      <c r="I18" s="207">
        <v>90000</v>
      </c>
      <c r="J18" s="205" t="s">
        <v>5910</v>
      </c>
      <c r="K18" s="205" t="s">
        <v>5909</v>
      </c>
    </row>
    <row r="19" spans="1:11" ht="31.5">
      <c r="A19" s="214">
        <v>18</v>
      </c>
      <c r="B19" s="215">
        <v>45839</v>
      </c>
      <c r="C19" s="208" t="s">
        <v>2635</v>
      </c>
      <c r="D19" s="208" t="s">
        <v>7592</v>
      </c>
      <c r="E19" s="208" t="s">
        <v>622</v>
      </c>
      <c r="F19" s="209">
        <v>45854</v>
      </c>
      <c r="G19" s="209">
        <v>45839</v>
      </c>
      <c r="H19" s="210">
        <v>50000</v>
      </c>
      <c r="I19" s="210">
        <v>80000</v>
      </c>
      <c r="J19" s="208" t="s">
        <v>5910</v>
      </c>
      <c r="K19" s="208" t="s">
        <v>5909</v>
      </c>
    </row>
    <row r="20" spans="1:11" ht="47.25">
      <c r="A20" s="214">
        <v>19</v>
      </c>
      <c r="B20" s="206">
        <v>45839</v>
      </c>
      <c r="C20" s="205" t="s">
        <v>583</v>
      </c>
      <c r="D20" s="205" t="s">
        <v>5930</v>
      </c>
      <c r="E20" s="205" t="s">
        <v>5931</v>
      </c>
      <c r="F20" s="206">
        <v>45854</v>
      </c>
      <c r="G20" s="206">
        <v>45860</v>
      </c>
      <c r="H20" s="207">
        <v>48085.8</v>
      </c>
      <c r="I20" s="207">
        <v>52000</v>
      </c>
      <c r="J20" s="205" t="s">
        <v>5902</v>
      </c>
      <c r="K20" s="205" t="s">
        <v>5909</v>
      </c>
    </row>
    <row r="21" spans="1:11" ht="31.5">
      <c r="A21" s="214">
        <v>20</v>
      </c>
      <c r="B21" s="215">
        <v>45839</v>
      </c>
      <c r="C21" s="208" t="s">
        <v>2635</v>
      </c>
      <c r="D21" s="208" t="s">
        <v>6907</v>
      </c>
      <c r="E21" s="208" t="s">
        <v>120</v>
      </c>
      <c r="F21" s="209">
        <v>45855</v>
      </c>
      <c r="G21" s="209">
        <v>45839</v>
      </c>
      <c r="H21" s="210">
        <v>280000</v>
      </c>
      <c r="I21" s="210">
        <v>400000</v>
      </c>
      <c r="J21" s="208" t="s">
        <v>5910</v>
      </c>
      <c r="K21" s="208" t="s">
        <v>5909</v>
      </c>
    </row>
    <row r="22" spans="1:11" ht="31.5">
      <c r="A22" s="214">
        <v>21</v>
      </c>
      <c r="B22" s="206">
        <v>45839</v>
      </c>
      <c r="C22" s="205" t="s">
        <v>2635</v>
      </c>
      <c r="D22" s="205" t="s">
        <v>7257</v>
      </c>
      <c r="E22" s="205" t="s">
        <v>468</v>
      </c>
      <c r="F22" s="206">
        <v>45855</v>
      </c>
      <c r="G22" s="206">
        <v>45839</v>
      </c>
      <c r="H22" s="207">
        <v>50000</v>
      </c>
      <c r="I22" s="207">
        <v>80000</v>
      </c>
      <c r="J22" s="205" t="s">
        <v>5910</v>
      </c>
      <c r="K22" s="205" t="s">
        <v>5909</v>
      </c>
    </row>
    <row r="23" spans="1:11" ht="31.5">
      <c r="A23" s="214">
        <v>22</v>
      </c>
      <c r="B23" s="215">
        <v>45839</v>
      </c>
      <c r="C23" s="208" t="s">
        <v>2635</v>
      </c>
      <c r="D23" s="208" t="s">
        <v>7258</v>
      </c>
      <c r="E23" s="208" t="s">
        <v>468</v>
      </c>
      <c r="F23" s="209">
        <v>45855</v>
      </c>
      <c r="G23" s="209">
        <v>45839</v>
      </c>
      <c r="H23" s="210">
        <v>40000</v>
      </c>
      <c r="I23" s="210">
        <v>80000</v>
      </c>
      <c r="J23" s="208" t="s">
        <v>5910</v>
      </c>
      <c r="K23" s="208" t="s">
        <v>5909</v>
      </c>
    </row>
    <row r="24" spans="1:11" ht="31.5">
      <c r="A24" s="214">
        <v>23</v>
      </c>
      <c r="B24" s="206">
        <v>45839</v>
      </c>
      <c r="C24" s="205" t="s">
        <v>2635</v>
      </c>
      <c r="D24" s="205" t="s">
        <v>55</v>
      </c>
      <c r="E24" s="205" t="s">
        <v>159</v>
      </c>
      <c r="F24" s="206">
        <v>45855</v>
      </c>
      <c r="G24" s="206">
        <v>45839</v>
      </c>
      <c r="H24" s="207">
        <v>30000</v>
      </c>
      <c r="I24" s="207">
        <v>60000</v>
      </c>
      <c r="J24" s="205" t="s">
        <v>5902</v>
      </c>
      <c r="K24" s="205" t="s">
        <v>5909</v>
      </c>
    </row>
    <row r="25" spans="1:11" ht="31.5">
      <c r="A25" s="214">
        <v>24</v>
      </c>
      <c r="B25" s="215">
        <v>45839</v>
      </c>
      <c r="C25" s="208" t="s">
        <v>2635</v>
      </c>
      <c r="D25" s="208" t="s">
        <v>67</v>
      </c>
      <c r="E25" s="208" t="s">
        <v>2662</v>
      </c>
      <c r="F25" s="209">
        <v>45855</v>
      </c>
      <c r="G25" s="209">
        <v>45839</v>
      </c>
      <c r="H25" s="210">
        <v>160000</v>
      </c>
      <c r="I25" s="210">
        <v>190000</v>
      </c>
      <c r="J25" s="208" t="s">
        <v>5910</v>
      </c>
      <c r="K25" s="208" t="s">
        <v>5909</v>
      </c>
    </row>
    <row r="26" spans="1:11" ht="31.5">
      <c r="A26" s="214">
        <v>25</v>
      </c>
      <c r="B26" s="206">
        <v>45839</v>
      </c>
      <c r="C26" s="205" t="s">
        <v>2635</v>
      </c>
      <c r="D26" s="205" t="s">
        <v>900</v>
      </c>
      <c r="E26" s="205" t="s">
        <v>8420</v>
      </c>
      <c r="F26" s="206">
        <v>45855</v>
      </c>
      <c r="G26" s="206">
        <v>45839</v>
      </c>
      <c r="H26" s="207">
        <v>100000</v>
      </c>
      <c r="I26" s="207">
        <v>170000</v>
      </c>
      <c r="J26" s="205" t="s">
        <v>5910</v>
      </c>
      <c r="K26" s="205" t="s">
        <v>5909</v>
      </c>
    </row>
    <row r="27" spans="1:11" ht="31.5">
      <c r="A27" s="214">
        <v>26</v>
      </c>
      <c r="B27" s="215">
        <v>45839</v>
      </c>
      <c r="C27" s="208" t="s">
        <v>2635</v>
      </c>
      <c r="D27" s="208" t="s">
        <v>544</v>
      </c>
      <c r="E27" s="208" t="s">
        <v>7575</v>
      </c>
      <c r="F27" s="209">
        <v>45855</v>
      </c>
      <c r="G27" s="209">
        <v>45839</v>
      </c>
      <c r="H27" s="210">
        <v>80000</v>
      </c>
      <c r="I27" s="210">
        <v>100000</v>
      </c>
      <c r="J27" s="208" t="s">
        <v>5910</v>
      </c>
      <c r="K27" s="208" t="s">
        <v>5909</v>
      </c>
    </row>
    <row r="28" spans="1:11" ht="31.5">
      <c r="A28" s="214">
        <v>27</v>
      </c>
      <c r="B28" s="206">
        <v>45839</v>
      </c>
      <c r="C28" s="205" t="s">
        <v>2635</v>
      </c>
      <c r="D28" s="205" t="s">
        <v>5119</v>
      </c>
      <c r="E28" s="205" t="s">
        <v>8421</v>
      </c>
      <c r="F28" s="206">
        <v>45855</v>
      </c>
      <c r="G28" s="206">
        <v>45839</v>
      </c>
      <c r="H28" s="207">
        <v>30000</v>
      </c>
      <c r="I28" s="207">
        <v>60000</v>
      </c>
      <c r="J28" s="205" t="s">
        <v>5902</v>
      </c>
      <c r="K28" s="205" t="s">
        <v>5909</v>
      </c>
    </row>
    <row r="29" spans="1:11" ht="62.25">
      <c r="A29" s="214">
        <v>28</v>
      </c>
      <c r="B29" s="215">
        <v>45840</v>
      </c>
      <c r="C29" s="208" t="s">
        <v>2601</v>
      </c>
      <c r="D29" s="208" t="s">
        <v>123</v>
      </c>
      <c r="E29" s="208" t="s">
        <v>5300</v>
      </c>
      <c r="F29" s="209">
        <v>45855</v>
      </c>
      <c r="G29" s="209">
        <v>45901</v>
      </c>
      <c r="H29" s="210">
        <v>950000</v>
      </c>
      <c r="I29" s="210">
        <v>1500000</v>
      </c>
      <c r="J29" s="208" t="s">
        <v>5910</v>
      </c>
      <c r="K29" s="208" t="s">
        <v>5909</v>
      </c>
    </row>
    <row r="30" spans="1:11" ht="62.25">
      <c r="A30" s="214">
        <v>29</v>
      </c>
      <c r="B30" s="206">
        <v>45840</v>
      </c>
      <c r="C30" s="205" t="s">
        <v>2601</v>
      </c>
      <c r="D30" s="205" t="s">
        <v>188</v>
      </c>
      <c r="E30" s="205" t="s">
        <v>2638</v>
      </c>
      <c r="F30" s="206">
        <v>45855</v>
      </c>
      <c r="G30" s="206">
        <v>45870</v>
      </c>
      <c r="H30" s="207">
        <v>70000</v>
      </c>
      <c r="I30" s="207">
        <v>80000</v>
      </c>
      <c r="J30" s="205" t="s">
        <v>5910</v>
      </c>
      <c r="K30" s="205" t="s">
        <v>5909</v>
      </c>
    </row>
    <row r="31" spans="1:11" ht="62.25">
      <c r="A31" s="214">
        <v>30</v>
      </c>
      <c r="B31" s="215">
        <v>45840</v>
      </c>
      <c r="C31" s="208" t="s">
        <v>2601</v>
      </c>
      <c r="D31" s="208" t="s">
        <v>35</v>
      </c>
      <c r="E31" s="208" t="s">
        <v>136</v>
      </c>
      <c r="F31" s="209">
        <v>45855</v>
      </c>
      <c r="G31" s="209">
        <v>45870</v>
      </c>
      <c r="H31" s="210">
        <v>50000</v>
      </c>
      <c r="I31" s="210">
        <v>60000</v>
      </c>
      <c r="J31" s="208" t="s">
        <v>5902</v>
      </c>
      <c r="K31" s="208" t="s">
        <v>5909</v>
      </c>
    </row>
    <row r="32" spans="1:11" ht="62.25">
      <c r="A32" s="214">
        <v>31</v>
      </c>
      <c r="B32" s="206">
        <v>45840</v>
      </c>
      <c r="C32" s="205" t="s">
        <v>2601</v>
      </c>
      <c r="D32" s="205" t="s">
        <v>5119</v>
      </c>
      <c r="E32" s="205" t="s">
        <v>5857</v>
      </c>
      <c r="F32" s="206">
        <v>45855</v>
      </c>
      <c r="G32" s="206">
        <v>45870</v>
      </c>
      <c r="H32" s="207">
        <v>30000</v>
      </c>
      <c r="I32" s="207">
        <v>35000</v>
      </c>
      <c r="J32" s="205" t="s">
        <v>5902</v>
      </c>
      <c r="K32" s="205" t="s">
        <v>5909</v>
      </c>
    </row>
    <row r="33" spans="1:11" ht="31.5">
      <c r="A33" s="214">
        <v>32</v>
      </c>
      <c r="B33" s="215">
        <v>45840</v>
      </c>
      <c r="C33" s="208" t="s">
        <v>500</v>
      </c>
      <c r="D33" s="208" t="s">
        <v>1275</v>
      </c>
      <c r="E33" s="208" t="s">
        <v>6454</v>
      </c>
      <c r="F33" s="209">
        <v>45855</v>
      </c>
      <c r="G33" s="209">
        <v>45852</v>
      </c>
      <c r="H33" s="210">
        <v>100000</v>
      </c>
      <c r="I33" s="210">
        <v>400000</v>
      </c>
      <c r="J33" s="208" t="s">
        <v>4557</v>
      </c>
      <c r="K33" s="208" t="s">
        <v>5909</v>
      </c>
    </row>
    <row r="34" spans="1:11" ht="78">
      <c r="A34" s="214">
        <v>33</v>
      </c>
      <c r="B34" s="206">
        <v>45840</v>
      </c>
      <c r="C34" s="205" t="s">
        <v>500</v>
      </c>
      <c r="D34" s="205" t="s">
        <v>7327</v>
      </c>
      <c r="E34" s="205" t="s">
        <v>2815</v>
      </c>
      <c r="F34" s="206">
        <v>45855</v>
      </c>
      <c r="G34" s="206">
        <v>45852</v>
      </c>
      <c r="H34" s="207">
        <v>25000</v>
      </c>
      <c r="I34" s="207">
        <v>75000</v>
      </c>
      <c r="J34" s="205" t="s">
        <v>4557</v>
      </c>
      <c r="K34" s="205" t="s">
        <v>5909</v>
      </c>
    </row>
    <row r="35" spans="1:11" ht="18">
      <c r="A35" s="214">
        <v>34</v>
      </c>
      <c r="B35" s="215">
        <v>45840</v>
      </c>
      <c r="C35" s="208" t="s">
        <v>500</v>
      </c>
      <c r="D35" s="208" t="s">
        <v>558</v>
      </c>
      <c r="E35" s="208" t="s">
        <v>306</v>
      </c>
      <c r="F35" s="209">
        <v>45855</v>
      </c>
      <c r="G35" s="209">
        <v>45852</v>
      </c>
      <c r="H35" s="210">
        <v>100000</v>
      </c>
      <c r="I35" s="210">
        <v>300000</v>
      </c>
      <c r="J35" s="208" t="s">
        <v>5902</v>
      </c>
      <c r="K35" s="208" t="s">
        <v>5909</v>
      </c>
    </row>
    <row r="36" spans="1:11" ht="62.25">
      <c r="A36" s="214">
        <v>35</v>
      </c>
      <c r="B36" s="206">
        <v>45840</v>
      </c>
      <c r="C36" s="205" t="s">
        <v>2601</v>
      </c>
      <c r="D36" s="205" t="s">
        <v>31</v>
      </c>
      <c r="E36" s="205" t="s">
        <v>7516</v>
      </c>
      <c r="F36" s="206">
        <v>45855</v>
      </c>
      <c r="G36" s="206">
        <v>45870</v>
      </c>
      <c r="H36" s="207">
        <v>33000</v>
      </c>
      <c r="I36" s="207">
        <v>37000</v>
      </c>
      <c r="J36" s="205" t="s">
        <v>5910</v>
      </c>
      <c r="K36" s="205" t="s">
        <v>5909</v>
      </c>
    </row>
    <row r="37" spans="1:11" ht="62.25">
      <c r="A37" s="214">
        <v>36</v>
      </c>
      <c r="B37" s="215">
        <v>45840</v>
      </c>
      <c r="C37" s="208" t="s">
        <v>2601</v>
      </c>
      <c r="D37" s="208" t="s">
        <v>7387</v>
      </c>
      <c r="E37" s="208" t="s">
        <v>451</v>
      </c>
      <c r="F37" s="209">
        <v>45855</v>
      </c>
      <c r="G37" s="209">
        <v>45870</v>
      </c>
      <c r="H37" s="210">
        <v>85000</v>
      </c>
      <c r="I37" s="210">
        <v>90000</v>
      </c>
      <c r="J37" s="208" t="s">
        <v>5910</v>
      </c>
      <c r="K37" s="208" t="s">
        <v>5909</v>
      </c>
    </row>
    <row r="38" spans="1:11" ht="18">
      <c r="A38" s="214">
        <v>37</v>
      </c>
      <c r="B38" s="206">
        <v>45840</v>
      </c>
      <c r="C38" s="205" t="s">
        <v>500</v>
      </c>
      <c r="D38" s="205" t="s">
        <v>229</v>
      </c>
      <c r="E38" s="205" t="s">
        <v>6456</v>
      </c>
      <c r="F38" s="206">
        <v>45855</v>
      </c>
      <c r="G38" s="206">
        <v>45852</v>
      </c>
      <c r="H38" s="207">
        <v>200000</v>
      </c>
      <c r="I38" s="207">
        <v>400000</v>
      </c>
      <c r="J38" s="205" t="s">
        <v>4557</v>
      </c>
      <c r="K38" s="205" t="s">
        <v>5909</v>
      </c>
    </row>
    <row r="39" spans="1:11" ht="62.25">
      <c r="A39" s="214">
        <v>38</v>
      </c>
      <c r="B39" s="215">
        <v>45840</v>
      </c>
      <c r="C39" s="208" t="s">
        <v>4038</v>
      </c>
      <c r="D39" s="208" t="s">
        <v>2718</v>
      </c>
      <c r="E39" s="208" t="s">
        <v>2562</v>
      </c>
      <c r="F39" s="209">
        <v>45855</v>
      </c>
      <c r="G39" s="209">
        <v>45852</v>
      </c>
      <c r="H39" s="210">
        <v>53622</v>
      </c>
      <c r="I39" s="210">
        <v>53622</v>
      </c>
      <c r="J39" s="208" t="s">
        <v>5900</v>
      </c>
      <c r="K39" s="208" t="s">
        <v>5909</v>
      </c>
    </row>
    <row r="40" spans="1:11" ht="47.25">
      <c r="A40" s="214">
        <v>39</v>
      </c>
      <c r="B40" s="206">
        <v>45840</v>
      </c>
      <c r="C40" s="205" t="s">
        <v>583</v>
      </c>
      <c r="D40" s="205" t="s">
        <v>2304</v>
      </c>
      <c r="E40" s="205" t="s">
        <v>8422</v>
      </c>
      <c r="F40" s="206">
        <v>45855</v>
      </c>
      <c r="G40" s="206">
        <v>45856</v>
      </c>
      <c r="H40" s="207">
        <v>57891</v>
      </c>
      <c r="I40" s="207">
        <v>58000</v>
      </c>
      <c r="J40" s="205" t="s">
        <v>5902</v>
      </c>
      <c r="K40" s="205" t="s">
        <v>5909</v>
      </c>
    </row>
    <row r="41" spans="1:11" ht="31.5">
      <c r="A41" s="214">
        <v>40</v>
      </c>
      <c r="B41" s="215">
        <v>45840</v>
      </c>
      <c r="C41" s="208" t="s">
        <v>1535</v>
      </c>
      <c r="D41" s="208" t="s">
        <v>6428</v>
      </c>
      <c r="E41" s="208" t="s">
        <v>8098</v>
      </c>
      <c r="F41" s="209">
        <v>45855</v>
      </c>
      <c r="G41" s="209">
        <v>45853</v>
      </c>
      <c r="H41" s="210">
        <v>25000</v>
      </c>
      <c r="I41" s="210">
        <v>45000</v>
      </c>
      <c r="J41" s="208" t="s">
        <v>5910</v>
      </c>
      <c r="K41" s="208" t="s">
        <v>5909</v>
      </c>
    </row>
    <row r="42" spans="1:11" ht="31.5">
      <c r="A42" s="214">
        <v>41</v>
      </c>
      <c r="B42" s="206">
        <v>45840</v>
      </c>
      <c r="C42" s="205" t="s">
        <v>1535</v>
      </c>
      <c r="D42" s="205" t="s">
        <v>1275</v>
      </c>
      <c r="E42" s="205" t="s">
        <v>348</v>
      </c>
      <c r="F42" s="206">
        <v>45855</v>
      </c>
      <c r="G42" s="206">
        <v>45853</v>
      </c>
      <c r="H42" s="207">
        <v>35000</v>
      </c>
      <c r="I42" s="207">
        <v>70000</v>
      </c>
      <c r="J42" s="205" t="s">
        <v>5910</v>
      </c>
      <c r="K42" s="205" t="s">
        <v>5909</v>
      </c>
    </row>
    <row r="43" spans="1:11" ht="31.5">
      <c r="A43" s="214">
        <v>42</v>
      </c>
      <c r="B43" s="215">
        <v>45840</v>
      </c>
      <c r="C43" s="208" t="s">
        <v>1535</v>
      </c>
      <c r="D43" s="208" t="s">
        <v>4842</v>
      </c>
      <c r="E43" s="208" t="s">
        <v>6284</v>
      </c>
      <c r="F43" s="209">
        <v>45856</v>
      </c>
      <c r="G43" s="209">
        <v>45853</v>
      </c>
      <c r="H43" s="210">
        <v>50000</v>
      </c>
      <c r="I43" s="210">
        <v>75000</v>
      </c>
      <c r="J43" s="208" t="s">
        <v>5902</v>
      </c>
      <c r="K43" s="208" t="s">
        <v>5909</v>
      </c>
    </row>
    <row r="44" spans="1:11" ht="31.5">
      <c r="A44" s="214">
        <v>43</v>
      </c>
      <c r="B44" s="206">
        <v>45840</v>
      </c>
      <c r="C44" s="205" t="s">
        <v>1535</v>
      </c>
      <c r="D44" s="205" t="s">
        <v>6532</v>
      </c>
      <c r="E44" s="205" t="s">
        <v>6533</v>
      </c>
      <c r="F44" s="206">
        <v>45856</v>
      </c>
      <c r="G44" s="206">
        <v>45853</v>
      </c>
      <c r="H44" s="207">
        <v>30000</v>
      </c>
      <c r="I44" s="207">
        <v>50000</v>
      </c>
      <c r="J44" s="205" t="s">
        <v>5902</v>
      </c>
      <c r="K44" s="205" t="s">
        <v>5909</v>
      </c>
    </row>
    <row r="45" spans="1:11" ht="31.5">
      <c r="A45" s="214">
        <v>44</v>
      </c>
      <c r="B45" s="215">
        <v>45841</v>
      </c>
      <c r="C45" s="208" t="s">
        <v>741</v>
      </c>
      <c r="D45" s="208" t="s">
        <v>865</v>
      </c>
      <c r="E45" s="208" t="s">
        <v>2306</v>
      </c>
      <c r="F45" s="209">
        <v>45856</v>
      </c>
      <c r="G45" s="209">
        <v>45839</v>
      </c>
      <c r="H45" s="210">
        <v>25000</v>
      </c>
      <c r="I45" s="210">
        <v>182000</v>
      </c>
      <c r="J45" s="208" t="s">
        <v>5910</v>
      </c>
      <c r="K45" s="208" t="s">
        <v>5909</v>
      </c>
    </row>
    <row r="46" spans="1:11" ht="31.5">
      <c r="A46" s="214">
        <v>45</v>
      </c>
      <c r="B46" s="206">
        <v>45841</v>
      </c>
      <c r="C46" s="205" t="s">
        <v>4178</v>
      </c>
      <c r="D46" s="205" t="s">
        <v>808</v>
      </c>
      <c r="E46" s="205" t="s">
        <v>8423</v>
      </c>
      <c r="F46" s="206">
        <v>45856</v>
      </c>
      <c r="G46" s="206">
        <v>45853</v>
      </c>
      <c r="H46" s="207">
        <v>30000</v>
      </c>
      <c r="I46" s="207">
        <v>50000</v>
      </c>
      <c r="J46" s="205" t="s">
        <v>4557</v>
      </c>
      <c r="K46" s="205" t="s">
        <v>5909</v>
      </c>
    </row>
    <row r="47" spans="1:11" ht="31.5">
      <c r="A47" s="214">
        <v>46</v>
      </c>
      <c r="B47" s="215">
        <v>45841</v>
      </c>
      <c r="C47" s="208" t="s">
        <v>4178</v>
      </c>
      <c r="D47" s="208" t="s">
        <v>1703</v>
      </c>
      <c r="E47" s="208" t="s">
        <v>8424</v>
      </c>
      <c r="F47" s="209">
        <v>45856</v>
      </c>
      <c r="G47" s="209">
        <v>45859</v>
      </c>
      <c r="H47" s="210">
        <v>50000</v>
      </c>
      <c r="I47" s="210">
        <v>100000</v>
      </c>
      <c r="J47" s="208" t="s">
        <v>4557</v>
      </c>
      <c r="K47" s="208" t="s">
        <v>5909</v>
      </c>
    </row>
    <row r="48" spans="1:11" ht="47.25">
      <c r="A48" s="214">
        <v>47</v>
      </c>
      <c r="B48" s="206">
        <v>45841</v>
      </c>
      <c r="C48" s="205" t="s">
        <v>500</v>
      </c>
      <c r="D48" s="205" t="s">
        <v>340</v>
      </c>
      <c r="E48" s="205" t="s">
        <v>8425</v>
      </c>
      <c r="F48" s="206">
        <v>45856</v>
      </c>
      <c r="G48" s="206">
        <v>45840</v>
      </c>
      <c r="H48" s="207">
        <v>100000</v>
      </c>
      <c r="I48" s="207">
        <v>300000</v>
      </c>
      <c r="J48" s="205" t="s">
        <v>4557</v>
      </c>
      <c r="K48" s="205" t="s">
        <v>5909</v>
      </c>
    </row>
    <row r="49" spans="1:11" ht="47.25">
      <c r="A49" s="214">
        <v>48</v>
      </c>
      <c r="B49" s="215">
        <v>45841</v>
      </c>
      <c r="C49" s="208" t="s">
        <v>4178</v>
      </c>
      <c r="D49" s="208" t="s">
        <v>6844</v>
      </c>
      <c r="E49" s="208" t="s">
        <v>6845</v>
      </c>
      <c r="F49" s="209">
        <v>45856</v>
      </c>
      <c r="G49" s="209">
        <v>45901</v>
      </c>
      <c r="H49" s="210">
        <v>25000</v>
      </c>
      <c r="I49" s="210">
        <v>35000</v>
      </c>
      <c r="J49" s="208" t="s">
        <v>5910</v>
      </c>
      <c r="K49" s="208" t="s">
        <v>5909</v>
      </c>
    </row>
    <row r="50" spans="1:11" ht="47.25">
      <c r="A50" s="214">
        <v>49</v>
      </c>
      <c r="B50" s="206">
        <v>45844</v>
      </c>
      <c r="C50" s="205" t="s">
        <v>3975</v>
      </c>
      <c r="D50" s="205" t="s">
        <v>339</v>
      </c>
      <c r="E50" s="205" t="s">
        <v>120</v>
      </c>
      <c r="F50" s="206">
        <v>45856</v>
      </c>
      <c r="G50" s="206">
        <v>45872</v>
      </c>
      <c r="H50" s="207">
        <v>25000</v>
      </c>
      <c r="I50" s="207">
        <v>250000</v>
      </c>
      <c r="J50" s="205" t="s">
        <v>4557</v>
      </c>
      <c r="K50" s="205" t="s">
        <v>5909</v>
      </c>
    </row>
    <row r="51" spans="1:11" ht="47.25">
      <c r="A51" s="214">
        <v>50</v>
      </c>
      <c r="B51" s="215">
        <v>45844</v>
      </c>
      <c r="C51" s="208" t="s">
        <v>3975</v>
      </c>
      <c r="D51" s="208" t="s">
        <v>340</v>
      </c>
      <c r="E51" s="208" t="s">
        <v>120</v>
      </c>
      <c r="F51" s="209">
        <v>45856</v>
      </c>
      <c r="G51" s="209">
        <v>45859</v>
      </c>
      <c r="H51" s="210">
        <v>25000</v>
      </c>
      <c r="I51" s="210">
        <v>250000</v>
      </c>
      <c r="J51" s="208" t="s">
        <v>4557</v>
      </c>
      <c r="K51" s="208" t="s">
        <v>5909</v>
      </c>
    </row>
    <row r="52" spans="1:11" ht="47.25">
      <c r="A52" s="214">
        <v>51</v>
      </c>
      <c r="B52" s="206">
        <v>45844</v>
      </c>
      <c r="C52" s="205" t="s">
        <v>3975</v>
      </c>
      <c r="D52" s="205" t="s">
        <v>5370</v>
      </c>
      <c r="E52" s="205" t="s">
        <v>120</v>
      </c>
      <c r="F52" s="206">
        <v>45856</v>
      </c>
      <c r="G52" s="206">
        <v>45859</v>
      </c>
      <c r="H52" s="207">
        <v>25000</v>
      </c>
      <c r="I52" s="207">
        <v>250000</v>
      </c>
      <c r="J52" s="205" t="s">
        <v>4557</v>
      </c>
      <c r="K52" s="205" t="s">
        <v>5909</v>
      </c>
    </row>
    <row r="53" spans="1:11" ht="47.25">
      <c r="A53" s="214">
        <v>52</v>
      </c>
      <c r="B53" s="215">
        <v>45844</v>
      </c>
      <c r="C53" s="208" t="s">
        <v>3975</v>
      </c>
      <c r="D53" s="208" t="s">
        <v>5160</v>
      </c>
      <c r="E53" s="208" t="s">
        <v>120</v>
      </c>
      <c r="F53" s="209">
        <v>45856</v>
      </c>
      <c r="G53" s="209">
        <v>45859</v>
      </c>
      <c r="H53" s="210">
        <v>25000</v>
      </c>
      <c r="I53" s="210">
        <v>250000</v>
      </c>
      <c r="J53" s="208" t="s">
        <v>4557</v>
      </c>
      <c r="K53" s="208" t="s">
        <v>5909</v>
      </c>
    </row>
    <row r="54" spans="1:11" ht="47.25">
      <c r="A54" s="214">
        <v>53</v>
      </c>
      <c r="B54" s="206">
        <v>45844</v>
      </c>
      <c r="C54" s="205" t="s">
        <v>3975</v>
      </c>
      <c r="D54" s="205" t="s">
        <v>134</v>
      </c>
      <c r="E54" s="205" t="s">
        <v>120</v>
      </c>
      <c r="F54" s="206">
        <v>45856</v>
      </c>
      <c r="G54" s="206">
        <v>45859</v>
      </c>
      <c r="H54" s="207">
        <v>25000</v>
      </c>
      <c r="I54" s="207">
        <v>250000</v>
      </c>
      <c r="J54" s="205" t="s">
        <v>4557</v>
      </c>
      <c r="K54" s="205" t="s">
        <v>5909</v>
      </c>
    </row>
    <row r="55" spans="1:11" ht="31.5">
      <c r="A55" s="214">
        <v>54</v>
      </c>
      <c r="B55" s="215">
        <v>45845</v>
      </c>
      <c r="C55" s="208" t="s">
        <v>5644</v>
      </c>
      <c r="D55" s="208" t="s">
        <v>5647</v>
      </c>
      <c r="E55" s="208" t="s">
        <v>7767</v>
      </c>
      <c r="F55" s="209">
        <v>45859</v>
      </c>
      <c r="G55" s="209">
        <v>45839</v>
      </c>
      <c r="H55" s="210">
        <v>31320</v>
      </c>
      <c r="I55" s="210">
        <v>35000</v>
      </c>
      <c r="J55" s="208" t="s">
        <v>5910</v>
      </c>
      <c r="K55" s="208" t="s">
        <v>5909</v>
      </c>
    </row>
    <row r="56" spans="1:11" ht="47.25">
      <c r="A56" s="214">
        <v>55</v>
      </c>
      <c r="B56" s="206">
        <v>45845</v>
      </c>
      <c r="C56" s="205" t="s">
        <v>1535</v>
      </c>
      <c r="D56" s="205" t="s">
        <v>4369</v>
      </c>
      <c r="E56" s="205" t="s">
        <v>8426</v>
      </c>
      <c r="F56" s="206">
        <v>45860</v>
      </c>
      <c r="G56" s="206">
        <v>45853</v>
      </c>
      <c r="H56" s="207">
        <v>150000</v>
      </c>
      <c r="I56" s="207">
        <v>225000</v>
      </c>
      <c r="J56" s="205" t="s">
        <v>4557</v>
      </c>
      <c r="K56" s="205" t="s">
        <v>5909</v>
      </c>
    </row>
    <row r="57" spans="1:11" ht="47.25">
      <c r="A57" s="214">
        <v>56</v>
      </c>
      <c r="B57" s="215">
        <v>45845</v>
      </c>
      <c r="C57" s="208" t="s">
        <v>1535</v>
      </c>
      <c r="D57" s="208" t="s">
        <v>5026</v>
      </c>
      <c r="E57" s="208" t="s">
        <v>120</v>
      </c>
      <c r="F57" s="209">
        <v>45860</v>
      </c>
      <c r="G57" s="209">
        <v>45899</v>
      </c>
      <c r="H57" s="210">
        <v>45000</v>
      </c>
      <c r="I57" s="210">
        <v>125000</v>
      </c>
      <c r="J57" s="208" t="s">
        <v>5910</v>
      </c>
      <c r="K57" s="208" t="s">
        <v>5909</v>
      </c>
    </row>
    <row r="58" spans="1:11" ht="78">
      <c r="A58" s="214">
        <v>57</v>
      </c>
      <c r="B58" s="206">
        <v>45846</v>
      </c>
      <c r="C58" s="205" t="s">
        <v>3905</v>
      </c>
      <c r="D58" s="205" t="s">
        <v>8427</v>
      </c>
      <c r="E58" s="205" t="s">
        <v>8428</v>
      </c>
      <c r="F58" s="206">
        <v>45860</v>
      </c>
      <c r="G58" s="206">
        <v>45895</v>
      </c>
      <c r="H58" s="207">
        <v>120000</v>
      </c>
      <c r="I58" s="207">
        <v>200000</v>
      </c>
      <c r="J58" s="205" t="s">
        <v>5910</v>
      </c>
      <c r="K58" s="205" t="s">
        <v>5909</v>
      </c>
    </row>
    <row r="59" spans="1:11" ht="47.25">
      <c r="A59" s="214">
        <v>58</v>
      </c>
      <c r="B59" s="215">
        <v>45846</v>
      </c>
      <c r="C59" s="208" t="s">
        <v>1112</v>
      </c>
      <c r="D59" s="208" t="s">
        <v>8429</v>
      </c>
      <c r="E59" s="208" t="s">
        <v>8430</v>
      </c>
      <c r="F59" s="209">
        <v>45860</v>
      </c>
      <c r="G59" s="209">
        <v>45839</v>
      </c>
      <c r="H59" s="210">
        <v>59510</v>
      </c>
      <c r="I59" s="210">
        <v>59510</v>
      </c>
      <c r="J59" s="208" t="s">
        <v>5904</v>
      </c>
      <c r="K59" s="208" t="s">
        <v>5909</v>
      </c>
    </row>
    <row r="60" spans="1:11" ht="47.25">
      <c r="A60" s="214">
        <v>59</v>
      </c>
      <c r="B60" s="206">
        <v>45846</v>
      </c>
      <c r="C60" s="205" t="s">
        <v>583</v>
      </c>
      <c r="D60" s="205" t="s">
        <v>660</v>
      </c>
      <c r="E60" s="205" t="s">
        <v>687</v>
      </c>
      <c r="F60" s="206">
        <v>45860</v>
      </c>
      <c r="G60" s="206">
        <v>45861</v>
      </c>
      <c r="H60" s="207">
        <v>71845</v>
      </c>
      <c r="I60" s="207">
        <v>73000</v>
      </c>
      <c r="J60" s="205" t="s">
        <v>5902</v>
      </c>
      <c r="K60" s="205" t="s">
        <v>5909</v>
      </c>
    </row>
    <row r="61" spans="1:11" ht="31.5">
      <c r="A61" s="214">
        <v>60</v>
      </c>
      <c r="B61" s="215">
        <v>45846</v>
      </c>
      <c r="C61" s="208" t="s">
        <v>2635</v>
      </c>
      <c r="D61" s="208" t="s">
        <v>3214</v>
      </c>
      <c r="E61" s="208" t="s">
        <v>298</v>
      </c>
      <c r="F61" s="209">
        <v>45860</v>
      </c>
      <c r="G61" s="209">
        <v>45576</v>
      </c>
      <c r="H61" s="210">
        <v>90000</v>
      </c>
      <c r="I61" s="210">
        <v>160000</v>
      </c>
      <c r="J61" s="208" t="s">
        <v>4557</v>
      </c>
      <c r="K61" s="208" t="s">
        <v>5909</v>
      </c>
    </row>
    <row r="62" spans="1:11" ht="31.5">
      <c r="A62" s="214">
        <v>61</v>
      </c>
      <c r="B62" s="206">
        <v>45846</v>
      </c>
      <c r="C62" s="205" t="s">
        <v>387</v>
      </c>
      <c r="D62" s="205" t="s">
        <v>2484</v>
      </c>
      <c r="E62" s="205" t="s">
        <v>4387</v>
      </c>
      <c r="F62" s="206">
        <v>45860</v>
      </c>
      <c r="G62" s="206">
        <v>45839</v>
      </c>
      <c r="H62" s="207">
        <v>80000</v>
      </c>
      <c r="I62" s="207">
        <v>100000</v>
      </c>
      <c r="J62" s="205" t="s">
        <v>5921</v>
      </c>
      <c r="K62" s="205" t="s">
        <v>5909</v>
      </c>
    </row>
    <row r="63" spans="1:11" ht="47.25">
      <c r="A63" s="214">
        <v>62</v>
      </c>
      <c r="B63" s="215">
        <v>45846</v>
      </c>
      <c r="C63" s="208" t="s">
        <v>583</v>
      </c>
      <c r="D63" s="208" t="s">
        <v>8431</v>
      </c>
      <c r="E63" s="208" t="s">
        <v>8432</v>
      </c>
      <c r="F63" s="209">
        <v>45860</v>
      </c>
      <c r="G63" s="209">
        <v>45861</v>
      </c>
      <c r="H63" s="210">
        <v>75421.820000000007</v>
      </c>
      <c r="I63" s="210">
        <v>77000</v>
      </c>
      <c r="J63" s="208" t="s">
        <v>5910</v>
      </c>
      <c r="K63" s="208" t="s">
        <v>5909</v>
      </c>
    </row>
    <row r="64" spans="1:11" ht="47.25">
      <c r="A64" s="214">
        <v>63</v>
      </c>
      <c r="B64" s="206">
        <v>45847</v>
      </c>
      <c r="C64" s="205" t="s">
        <v>2635</v>
      </c>
      <c r="D64" s="205" t="s">
        <v>2683</v>
      </c>
      <c r="E64" s="205" t="s">
        <v>6344</v>
      </c>
      <c r="F64" s="206">
        <v>45861</v>
      </c>
      <c r="G64" s="206">
        <v>45839</v>
      </c>
      <c r="H64" s="207">
        <v>25000</v>
      </c>
      <c r="I64" s="207">
        <v>40000</v>
      </c>
      <c r="J64" s="205" t="s">
        <v>5910</v>
      </c>
      <c r="K64" s="205" t="s">
        <v>4557</v>
      </c>
    </row>
    <row r="65" spans="1:11" ht="31.5">
      <c r="A65" s="214">
        <v>64</v>
      </c>
      <c r="B65" s="215">
        <v>45847</v>
      </c>
      <c r="C65" s="208" t="s">
        <v>2635</v>
      </c>
      <c r="D65" s="208" t="s">
        <v>7571</v>
      </c>
      <c r="E65" s="208" t="s">
        <v>78</v>
      </c>
      <c r="F65" s="209">
        <v>45861</v>
      </c>
      <c r="G65" s="209">
        <v>45839</v>
      </c>
      <c r="H65" s="210">
        <v>150000</v>
      </c>
      <c r="I65" s="210">
        <v>180000</v>
      </c>
      <c r="J65" s="208" t="s">
        <v>5910</v>
      </c>
      <c r="K65" s="208" t="s">
        <v>4557</v>
      </c>
    </row>
    <row r="66" spans="1:11" ht="78">
      <c r="A66" s="214">
        <v>65</v>
      </c>
      <c r="B66" s="206">
        <v>45847</v>
      </c>
      <c r="C66" s="205" t="s">
        <v>3905</v>
      </c>
      <c r="D66" s="205" t="s">
        <v>5216</v>
      </c>
      <c r="E66" s="205" t="s">
        <v>2608</v>
      </c>
      <c r="F66" s="206">
        <v>45861</v>
      </c>
      <c r="G66" s="206">
        <v>45845</v>
      </c>
      <c r="H66" s="207">
        <v>120000</v>
      </c>
      <c r="I66" s="207">
        <v>200000</v>
      </c>
      <c r="J66" s="205" t="s">
        <v>5910</v>
      </c>
      <c r="K66" s="205" t="s">
        <v>5909</v>
      </c>
    </row>
    <row r="67" spans="1:11" ht="47.25">
      <c r="A67" s="214">
        <v>66</v>
      </c>
      <c r="B67" s="215">
        <v>45847</v>
      </c>
      <c r="C67" s="208" t="s">
        <v>3975</v>
      </c>
      <c r="D67" s="208" t="s">
        <v>5235</v>
      </c>
      <c r="E67" s="208" t="s">
        <v>257</v>
      </c>
      <c r="F67" s="209">
        <v>45861</v>
      </c>
      <c r="G67" s="209">
        <v>45931</v>
      </c>
      <c r="H67" s="210">
        <v>850733</v>
      </c>
      <c r="I67" s="210">
        <v>900000</v>
      </c>
      <c r="J67" s="208" t="s">
        <v>5910</v>
      </c>
      <c r="K67" s="208" t="s">
        <v>5909</v>
      </c>
    </row>
    <row r="68" spans="1:11" ht="47.25">
      <c r="A68" s="214">
        <v>67</v>
      </c>
      <c r="B68" s="206">
        <v>45847</v>
      </c>
      <c r="C68" s="205" t="s">
        <v>3975</v>
      </c>
      <c r="D68" s="205" t="s">
        <v>521</v>
      </c>
      <c r="E68" s="205" t="s">
        <v>4032</v>
      </c>
      <c r="F68" s="206">
        <v>45861</v>
      </c>
      <c r="G68" s="206">
        <v>45931</v>
      </c>
      <c r="H68" s="207">
        <v>38391</v>
      </c>
      <c r="I68" s="207">
        <v>50000</v>
      </c>
      <c r="J68" s="205" t="s">
        <v>5910</v>
      </c>
      <c r="K68" s="205" t="s">
        <v>5909</v>
      </c>
    </row>
    <row r="69" spans="1:11" ht="47.25">
      <c r="A69" s="214">
        <v>68</v>
      </c>
      <c r="B69" s="215">
        <v>45847</v>
      </c>
      <c r="C69" s="208" t="s">
        <v>3975</v>
      </c>
      <c r="D69" s="208" t="s">
        <v>129</v>
      </c>
      <c r="E69" s="208" t="s">
        <v>4031</v>
      </c>
      <c r="F69" s="209">
        <v>45861</v>
      </c>
      <c r="G69" s="209">
        <v>45931</v>
      </c>
      <c r="H69" s="210">
        <v>34700</v>
      </c>
      <c r="I69" s="210">
        <v>80000</v>
      </c>
      <c r="J69" s="208" t="s">
        <v>5910</v>
      </c>
      <c r="K69" s="208" t="s">
        <v>5909</v>
      </c>
    </row>
    <row r="70" spans="1:11" ht="62.25">
      <c r="A70" s="214">
        <v>69</v>
      </c>
      <c r="B70" s="206">
        <v>45847</v>
      </c>
      <c r="C70" s="205" t="s">
        <v>1665</v>
      </c>
      <c r="D70" s="205" t="s">
        <v>7564</v>
      </c>
      <c r="E70" s="205" t="s">
        <v>5820</v>
      </c>
      <c r="F70" s="206">
        <v>45861</v>
      </c>
      <c r="G70" s="206">
        <v>45861</v>
      </c>
      <c r="H70" s="207">
        <v>200000</v>
      </c>
      <c r="I70" s="207">
        <v>250000</v>
      </c>
      <c r="J70" s="205" t="s">
        <v>4557</v>
      </c>
      <c r="K70" s="205" t="s">
        <v>5909</v>
      </c>
    </row>
    <row r="71" spans="1:11" ht="31.5">
      <c r="A71" s="214">
        <v>70</v>
      </c>
      <c r="B71" s="215">
        <v>45847</v>
      </c>
      <c r="C71" s="208" t="s">
        <v>1535</v>
      </c>
      <c r="D71" s="208" t="s">
        <v>225</v>
      </c>
      <c r="E71" s="208" t="s">
        <v>120</v>
      </c>
      <c r="F71" s="209">
        <v>45861</v>
      </c>
      <c r="G71" s="209">
        <v>45861</v>
      </c>
      <c r="H71" s="210">
        <v>45000</v>
      </c>
      <c r="I71" s="210">
        <v>125000</v>
      </c>
      <c r="J71" s="208" t="s">
        <v>5910</v>
      </c>
      <c r="K71" s="208" t="s">
        <v>5909</v>
      </c>
    </row>
    <row r="72" spans="1:11" ht="31.5">
      <c r="A72" s="214">
        <v>71</v>
      </c>
      <c r="B72" s="206">
        <v>45848</v>
      </c>
      <c r="C72" s="205" t="s">
        <v>4268</v>
      </c>
      <c r="D72" s="205" t="s">
        <v>76</v>
      </c>
      <c r="E72" s="205" t="s">
        <v>8433</v>
      </c>
      <c r="F72" s="206">
        <v>45862</v>
      </c>
      <c r="G72" s="206">
        <v>45847</v>
      </c>
      <c r="H72" s="207">
        <v>170000</v>
      </c>
      <c r="I72" s="207">
        <v>235000</v>
      </c>
      <c r="J72" s="205" t="s">
        <v>5910</v>
      </c>
      <c r="K72" s="205" t="s">
        <v>5909</v>
      </c>
    </row>
    <row r="73" spans="1:11" ht="31.5">
      <c r="A73" s="214">
        <v>72</v>
      </c>
      <c r="B73" s="215">
        <v>45848</v>
      </c>
      <c r="C73" s="208" t="s">
        <v>4268</v>
      </c>
      <c r="D73" s="208" t="s">
        <v>5400</v>
      </c>
      <c r="E73" s="208" t="s">
        <v>78</v>
      </c>
      <c r="F73" s="209">
        <v>45862</v>
      </c>
      <c r="G73" s="209">
        <v>45848</v>
      </c>
      <c r="H73" s="210">
        <v>215000</v>
      </c>
      <c r="I73" s="210">
        <v>250000</v>
      </c>
      <c r="J73" s="208" t="s">
        <v>5910</v>
      </c>
      <c r="K73" s="208" t="s">
        <v>5909</v>
      </c>
    </row>
    <row r="74" spans="1:11" ht="31.5">
      <c r="A74" s="214">
        <v>73</v>
      </c>
      <c r="B74" s="206">
        <v>45848</v>
      </c>
      <c r="C74" s="205" t="s">
        <v>4268</v>
      </c>
      <c r="D74" s="205" t="s">
        <v>5400</v>
      </c>
      <c r="E74" s="205" t="s">
        <v>8434</v>
      </c>
      <c r="F74" s="206">
        <v>45862</v>
      </c>
      <c r="G74" s="206">
        <v>45848</v>
      </c>
      <c r="H74" s="207">
        <v>240000</v>
      </c>
      <c r="I74" s="207">
        <v>280000</v>
      </c>
      <c r="J74" s="205" t="s">
        <v>5910</v>
      </c>
      <c r="K74" s="205" t="s">
        <v>5909</v>
      </c>
    </row>
    <row r="75" spans="1:11" ht="31.5">
      <c r="A75" s="214">
        <v>74</v>
      </c>
      <c r="B75" s="215">
        <v>45848</v>
      </c>
      <c r="C75" s="208" t="s">
        <v>4268</v>
      </c>
      <c r="D75" s="208" t="s">
        <v>76</v>
      </c>
      <c r="E75" s="208" t="s">
        <v>8435</v>
      </c>
      <c r="F75" s="209">
        <v>45862</v>
      </c>
      <c r="G75" s="209">
        <v>45845</v>
      </c>
      <c r="H75" s="210">
        <v>68000</v>
      </c>
      <c r="I75" s="210">
        <v>78000</v>
      </c>
      <c r="J75" s="208" t="s">
        <v>5910</v>
      </c>
      <c r="K75" s="208" t="s">
        <v>5909</v>
      </c>
    </row>
    <row r="76" spans="1:11" ht="31.5">
      <c r="A76" s="214">
        <v>75</v>
      </c>
      <c r="B76" s="206">
        <v>45848</v>
      </c>
      <c r="C76" s="205" t="s">
        <v>1276</v>
      </c>
      <c r="D76" s="205" t="s">
        <v>7697</v>
      </c>
      <c r="E76" s="205" t="s">
        <v>1312</v>
      </c>
      <c r="F76" s="206">
        <v>45862</v>
      </c>
      <c r="G76" s="206">
        <v>45863</v>
      </c>
      <c r="H76" s="207">
        <v>25000</v>
      </c>
      <c r="I76" s="207">
        <v>50000</v>
      </c>
      <c r="J76" s="205" t="s">
        <v>4557</v>
      </c>
      <c r="K76" s="205" t="s">
        <v>5909</v>
      </c>
    </row>
    <row r="77" spans="1:11" ht="31.5">
      <c r="A77" s="214">
        <v>76</v>
      </c>
      <c r="B77" s="215">
        <v>45849</v>
      </c>
      <c r="C77" s="208" t="s">
        <v>1198</v>
      </c>
      <c r="D77" s="208" t="s">
        <v>8436</v>
      </c>
      <c r="E77" s="208" t="s">
        <v>8437</v>
      </c>
      <c r="F77" s="209">
        <v>45863</v>
      </c>
      <c r="G77" s="209">
        <v>45866</v>
      </c>
      <c r="H77" s="210">
        <v>61880</v>
      </c>
      <c r="I77" s="210">
        <v>80000</v>
      </c>
      <c r="J77" s="208" t="s">
        <v>4557</v>
      </c>
      <c r="K77" s="208" t="s">
        <v>5909</v>
      </c>
    </row>
    <row r="78" spans="1:11" ht="47.25">
      <c r="A78" s="214">
        <v>77</v>
      </c>
      <c r="B78" s="206">
        <v>45849</v>
      </c>
      <c r="C78" s="205" t="s">
        <v>1890</v>
      </c>
      <c r="D78" s="205" t="s">
        <v>8438</v>
      </c>
      <c r="E78" s="205" t="s">
        <v>8439</v>
      </c>
      <c r="F78" s="206">
        <v>45863</v>
      </c>
      <c r="G78" s="206">
        <v>45866</v>
      </c>
      <c r="H78" s="207">
        <v>65142</v>
      </c>
      <c r="I78" s="207">
        <v>75000</v>
      </c>
      <c r="J78" s="205" t="s">
        <v>5902</v>
      </c>
      <c r="K78" s="205" t="s">
        <v>5909</v>
      </c>
    </row>
    <row r="79" spans="1:11" ht="47.25">
      <c r="A79" s="214">
        <v>78</v>
      </c>
      <c r="B79" s="215">
        <v>45849</v>
      </c>
      <c r="C79" s="208" t="s">
        <v>1535</v>
      </c>
      <c r="D79" s="208" t="s">
        <v>2420</v>
      </c>
      <c r="E79" s="208" t="s">
        <v>120</v>
      </c>
      <c r="F79" s="209">
        <v>45863</v>
      </c>
      <c r="G79" s="209">
        <v>45860</v>
      </c>
      <c r="H79" s="210">
        <v>25000</v>
      </c>
      <c r="I79" s="210">
        <v>125000</v>
      </c>
      <c r="J79" s="208" t="s">
        <v>4557</v>
      </c>
      <c r="K79" s="208" t="s">
        <v>5909</v>
      </c>
    </row>
    <row r="80" spans="1:11" ht="31.5">
      <c r="A80" s="214">
        <v>79</v>
      </c>
      <c r="B80" s="206">
        <v>45849</v>
      </c>
      <c r="C80" s="205" t="s">
        <v>1535</v>
      </c>
      <c r="D80" s="205" t="s">
        <v>6392</v>
      </c>
      <c r="E80" s="205" t="s">
        <v>120</v>
      </c>
      <c r="F80" s="206">
        <v>45863</v>
      </c>
      <c r="G80" s="206">
        <v>45870</v>
      </c>
      <c r="H80" s="207">
        <v>25000</v>
      </c>
      <c r="I80" s="207">
        <v>95000</v>
      </c>
      <c r="J80" s="205" t="s">
        <v>4557</v>
      </c>
      <c r="K80" s="205" t="s">
        <v>5909</v>
      </c>
    </row>
    <row r="81" spans="1:11" ht="31.5">
      <c r="A81" s="214">
        <v>80</v>
      </c>
      <c r="B81" s="215">
        <v>45849</v>
      </c>
      <c r="C81" s="208" t="s">
        <v>1535</v>
      </c>
      <c r="D81" s="208" t="s">
        <v>606</v>
      </c>
      <c r="E81" s="208" t="s">
        <v>8440</v>
      </c>
      <c r="F81" s="209">
        <v>45863</v>
      </c>
      <c r="G81" s="209">
        <v>45862</v>
      </c>
      <c r="H81" s="210">
        <v>25000</v>
      </c>
      <c r="I81" s="210">
        <v>95000</v>
      </c>
      <c r="J81" s="208" t="s">
        <v>4557</v>
      </c>
      <c r="K81" s="208" t="s">
        <v>5909</v>
      </c>
    </row>
    <row r="82" spans="1:11" ht="47.25">
      <c r="A82" s="214">
        <v>81</v>
      </c>
      <c r="B82" s="206">
        <v>45849</v>
      </c>
      <c r="C82" s="205" t="s">
        <v>1535</v>
      </c>
      <c r="D82" s="205" t="s">
        <v>6883</v>
      </c>
      <c r="E82" s="205" t="s">
        <v>8441</v>
      </c>
      <c r="F82" s="206">
        <v>45863</v>
      </c>
      <c r="G82" s="206">
        <v>45862</v>
      </c>
      <c r="H82" s="207">
        <v>40000</v>
      </c>
      <c r="I82" s="207">
        <v>90000</v>
      </c>
      <c r="J82" s="205" t="s">
        <v>4557</v>
      </c>
      <c r="K82" s="205" t="s">
        <v>5909</v>
      </c>
    </row>
    <row r="83" spans="1:11" ht="18">
      <c r="A83" s="214">
        <v>82</v>
      </c>
      <c r="B83" s="215">
        <v>45850</v>
      </c>
      <c r="C83" s="208" t="s">
        <v>3828</v>
      </c>
      <c r="D83" s="208" t="s">
        <v>5621</v>
      </c>
      <c r="E83" s="208" t="s">
        <v>1642</v>
      </c>
      <c r="F83" s="209">
        <v>45863</v>
      </c>
      <c r="G83" s="209">
        <v>45853</v>
      </c>
      <c r="H83" s="210">
        <v>25000</v>
      </c>
      <c r="I83" s="210">
        <v>50000</v>
      </c>
      <c r="J83" s="208" t="s">
        <v>4557</v>
      </c>
      <c r="K83" s="208" t="s">
        <v>5909</v>
      </c>
    </row>
    <row r="84" spans="1:11" ht="78">
      <c r="A84" s="214">
        <v>83</v>
      </c>
      <c r="B84" s="206">
        <v>45851</v>
      </c>
      <c r="C84" s="205" t="s">
        <v>3905</v>
      </c>
      <c r="D84" s="205" t="s">
        <v>5052</v>
      </c>
      <c r="E84" s="205" t="s">
        <v>8442</v>
      </c>
      <c r="F84" s="206">
        <v>45863</v>
      </c>
      <c r="G84" s="206">
        <v>45859</v>
      </c>
      <c r="H84" s="207">
        <v>50000</v>
      </c>
      <c r="I84" s="207">
        <v>70000</v>
      </c>
      <c r="J84" s="205" t="s">
        <v>5910</v>
      </c>
      <c r="K84" s="205" t="s">
        <v>5909</v>
      </c>
    </row>
    <row r="85" spans="1:11" ht="31.5">
      <c r="A85" s="214">
        <v>84</v>
      </c>
      <c r="B85" s="215">
        <v>45851</v>
      </c>
      <c r="C85" s="208" t="s">
        <v>1535</v>
      </c>
      <c r="D85" s="208" t="s">
        <v>6563</v>
      </c>
      <c r="E85" s="208" t="s">
        <v>332</v>
      </c>
      <c r="F85" s="209">
        <v>45866</v>
      </c>
      <c r="G85" s="209">
        <v>45870</v>
      </c>
      <c r="H85" s="210">
        <v>45000</v>
      </c>
      <c r="I85" s="210">
        <v>65000</v>
      </c>
      <c r="J85" s="208" t="s">
        <v>5910</v>
      </c>
      <c r="K85" s="208" t="s">
        <v>5909</v>
      </c>
    </row>
    <row r="86" spans="1:11" ht="31.5">
      <c r="A86" s="214">
        <v>85</v>
      </c>
      <c r="B86" s="206">
        <v>45852</v>
      </c>
      <c r="C86" s="205" t="s">
        <v>3828</v>
      </c>
      <c r="D86" s="205" t="s">
        <v>7877</v>
      </c>
      <c r="E86" s="205" t="s">
        <v>8443</v>
      </c>
      <c r="F86" s="206">
        <v>45866</v>
      </c>
      <c r="G86" s="206">
        <v>45863</v>
      </c>
      <c r="H86" s="207">
        <v>25000</v>
      </c>
      <c r="I86" s="207">
        <v>700000</v>
      </c>
      <c r="J86" s="205" t="s">
        <v>4557</v>
      </c>
      <c r="K86" s="205" t="s">
        <v>5909</v>
      </c>
    </row>
    <row r="87" spans="1:11" ht="62.25">
      <c r="A87" s="214">
        <v>86</v>
      </c>
      <c r="B87" s="215">
        <v>45852</v>
      </c>
      <c r="C87" s="208" t="s">
        <v>2334</v>
      </c>
      <c r="D87" s="208" t="s">
        <v>8444</v>
      </c>
      <c r="E87" s="208" t="s">
        <v>8445</v>
      </c>
      <c r="F87" s="209">
        <v>45866</v>
      </c>
      <c r="G87" s="209">
        <v>45870</v>
      </c>
      <c r="H87" s="210">
        <v>25000</v>
      </c>
      <c r="I87" s="210">
        <v>50000</v>
      </c>
      <c r="J87" s="208" t="s">
        <v>4557</v>
      </c>
      <c r="K87" s="208" t="s">
        <v>5909</v>
      </c>
    </row>
    <row r="88" spans="1:11" ht="62.25">
      <c r="A88" s="214">
        <v>87</v>
      </c>
      <c r="B88" s="206">
        <v>45852</v>
      </c>
      <c r="C88" s="205" t="s">
        <v>2334</v>
      </c>
      <c r="D88" s="205" t="s">
        <v>8446</v>
      </c>
      <c r="E88" s="205" t="s">
        <v>8445</v>
      </c>
      <c r="F88" s="206">
        <v>45866</v>
      </c>
      <c r="G88" s="206">
        <v>45870</v>
      </c>
      <c r="H88" s="207">
        <v>25000</v>
      </c>
      <c r="I88" s="207">
        <v>50000</v>
      </c>
      <c r="J88" s="205" t="s">
        <v>4557</v>
      </c>
      <c r="K88" s="205" t="s">
        <v>5909</v>
      </c>
    </row>
    <row r="89" spans="1:11" ht="62.25">
      <c r="A89" s="214">
        <v>88</v>
      </c>
      <c r="B89" s="215">
        <v>45852</v>
      </c>
      <c r="C89" s="208" t="s">
        <v>3672</v>
      </c>
      <c r="D89" s="208" t="s">
        <v>62</v>
      </c>
      <c r="E89" s="208" t="s">
        <v>6352</v>
      </c>
      <c r="F89" s="209">
        <v>45866</v>
      </c>
      <c r="G89" s="209">
        <v>45868</v>
      </c>
      <c r="H89" s="210">
        <v>400000</v>
      </c>
      <c r="I89" s="210">
        <v>500000</v>
      </c>
      <c r="J89" s="208" t="s">
        <v>5902</v>
      </c>
      <c r="K89" s="208" t="s">
        <v>5909</v>
      </c>
    </row>
    <row r="90" spans="1:11" ht="31.5">
      <c r="A90" s="214">
        <v>89</v>
      </c>
      <c r="B90" s="206">
        <v>45852</v>
      </c>
      <c r="C90" s="205" t="s">
        <v>3672</v>
      </c>
      <c r="D90" s="205" t="s">
        <v>5119</v>
      </c>
      <c r="E90" s="205" t="s">
        <v>8447</v>
      </c>
      <c r="F90" s="206">
        <v>45866</v>
      </c>
      <c r="G90" s="206">
        <v>45868</v>
      </c>
      <c r="H90" s="207">
        <v>75000</v>
      </c>
      <c r="I90" s="207">
        <v>150000</v>
      </c>
      <c r="J90" s="205" t="s">
        <v>5902</v>
      </c>
      <c r="K90" s="205" t="s">
        <v>5909</v>
      </c>
    </row>
    <row r="91" spans="1:11" ht="31.5">
      <c r="A91" s="214">
        <v>90</v>
      </c>
      <c r="B91" s="215">
        <v>45852</v>
      </c>
      <c r="C91" s="208" t="s">
        <v>3672</v>
      </c>
      <c r="D91" s="208" t="s">
        <v>76</v>
      </c>
      <c r="E91" s="208" t="s">
        <v>7449</v>
      </c>
      <c r="F91" s="209">
        <v>45866</v>
      </c>
      <c r="G91" s="209">
        <v>45868</v>
      </c>
      <c r="H91" s="210">
        <v>100000</v>
      </c>
      <c r="I91" s="210">
        <v>150000</v>
      </c>
      <c r="J91" s="208" t="s">
        <v>5910</v>
      </c>
      <c r="K91" s="208" t="s">
        <v>5909</v>
      </c>
    </row>
    <row r="92" spans="1:11" ht="31.5">
      <c r="A92" s="214">
        <v>91</v>
      </c>
      <c r="B92" s="206">
        <v>45852</v>
      </c>
      <c r="C92" s="205" t="s">
        <v>3672</v>
      </c>
      <c r="D92" s="205" t="s">
        <v>192</v>
      </c>
      <c r="E92" s="205" t="s">
        <v>6462</v>
      </c>
      <c r="F92" s="206">
        <v>45866</v>
      </c>
      <c r="G92" s="206">
        <v>45894</v>
      </c>
      <c r="H92" s="207">
        <v>500000</v>
      </c>
      <c r="I92" s="207">
        <v>700000</v>
      </c>
      <c r="J92" s="205" t="s">
        <v>5935</v>
      </c>
      <c r="K92" s="205" t="s">
        <v>5909</v>
      </c>
    </row>
    <row r="93" spans="1:11" ht="47.25">
      <c r="A93" s="214">
        <v>92</v>
      </c>
      <c r="B93" s="215">
        <v>45852</v>
      </c>
      <c r="C93" s="208" t="s">
        <v>3672</v>
      </c>
      <c r="D93" s="208" t="s">
        <v>7877</v>
      </c>
      <c r="E93" s="208" t="s">
        <v>7300</v>
      </c>
      <c r="F93" s="209">
        <v>45866</v>
      </c>
      <c r="G93" s="209">
        <v>45868</v>
      </c>
      <c r="H93" s="210">
        <v>500000</v>
      </c>
      <c r="I93" s="210">
        <v>650000</v>
      </c>
      <c r="J93" s="208" t="s">
        <v>5910</v>
      </c>
      <c r="K93" s="208" t="s">
        <v>5909</v>
      </c>
    </row>
    <row r="94" spans="1:11" ht="31.5">
      <c r="A94" s="214">
        <v>93</v>
      </c>
      <c r="B94" s="206">
        <v>45852</v>
      </c>
      <c r="C94" s="205" t="s">
        <v>3672</v>
      </c>
      <c r="D94" s="205" t="s">
        <v>35</v>
      </c>
      <c r="E94" s="205" t="s">
        <v>2698</v>
      </c>
      <c r="F94" s="206">
        <v>45866</v>
      </c>
      <c r="G94" s="206">
        <v>45868</v>
      </c>
      <c r="H94" s="207">
        <v>300000</v>
      </c>
      <c r="I94" s="207">
        <v>450000</v>
      </c>
      <c r="J94" s="205" t="s">
        <v>5902</v>
      </c>
      <c r="K94" s="205" t="s">
        <v>5909</v>
      </c>
    </row>
    <row r="95" spans="1:11" ht="31.5">
      <c r="A95" s="214">
        <v>94</v>
      </c>
      <c r="B95" s="215">
        <v>45852</v>
      </c>
      <c r="C95" s="208" t="s">
        <v>3672</v>
      </c>
      <c r="D95" s="208" t="s">
        <v>55</v>
      </c>
      <c r="E95" s="208" t="s">
        <v>56</v>
      </c>
      <c r="F95" s="209">
        <v>45866</v>
      </c>
      <c r="G95" s="209">
        <v>45868</v>
      </c>
      <c r="H95" s="210">
        <v>50000</v>
      </c>
      <c r="I95" s="210">
        <v>80000</v>
      </c>
      <c r="J95" s="208" t="s">
        <v>5902</v>
      </c>
      <c r="K95" s="208" t="s">
        <v>5909</v>
      </c>
    </row>
    <row r="96" spans="1:11" ht="47.25">
      <c r="A96" s="214">
        <v>95</v>
      </c>
      <c r="B96" s="206">
        <v>45852</v>
      </c>
      <c r="C96" s="205" t="s">
        <v>3672</v>
      </c>
      <c r="D96" s="205" t="s">
        <v>1328</v>
      </c>
      <c r="E96" s="205" t="s">
        <v>56</v>
      </c>
      <c r="F96" s="206">
        <v>45866</v>
      </c>
      <c r="G96" s="206">
        <v>45868</v>
      </c>
      <c r="H96" s="207">
        <v>25000</v>
      </c>
      <c r="I96" s="207">
        <v>40000</v>
      </c>
      <c r="J96" s="205" t="s">
        <v>5902</v>
      </c>
      <c r="K96" s="205" t="s">
        <v>5909</v>
      </c>
    </row>
    <row r="97" spans="1:11" ht="31.5">
      <c r="A97" s="214">
        <v>96</v>
      </c>
      <c r="B97" s="215">
        <v>45852</v>
      </c>
      <c r="C97" s="208" t="s">
        <v>12</v>
      </c>
      <c r="D97" s="208" t="s">
        <v>6460</v>
      </c>
      <c r="E97" s="208" t="s">
        <v>6461</v>
      </c>
      <c r="F97" s="209">
        <v>45866</v>
      </c>
      <c r="G97" s="209">
        <v>45866</v>
      </c>
      <c r="H97" s="210">
        <v>35000</v>
      </c>
      <c r="I97" s="210">
        <v>75000</v>
      </c>
      <c r="J97" s="208" t="s">
        <v>5906</v>
      </c>
      <c r="K97" s="208" t="s">
        <v>5909</v>
      </c>
    </row>
    <row r="98" spans="1:11" ht="31.5">
      <c r="A98" s="214">
        <v>97</v>
      </c>
      <c r="B98" s="206">
        <v>45852</v>
      </c>
      <c r="C98" s="205" t="s">
        <v>387</v>
      </c>
      <c r="D98" s="205" t="s">
        <v>397</v>
      </c>
      <c r="E98" s="205" t="s">
        <v>476</v>
      </c>
      <c r="F98" s="206">
        <v>45866</v>
      </c>
      <c r="G98" s="206">
        <v>45870</v>
      </c>
      <c r="H98" s="207">
        <v>60000</v>
      </c>
      <c r="I98" s="207">
        <v>100000</v>
      </c>
      <c r="J98" s="205" t="s">
        <v>5910</v>
      </c>
      <c r="K98" s="205" t="s">
        <v>4557</v>
      </c>
    </row>
    <row r="99" spans="1:11" ht="31.5">
      <c r="A99" s="214">
        <v>98</v>
      </c>
      <c r="B99" s="215">
        <v>45852</v>
      </c>
      <c r="C99" s="208" t="s">
        <v>387</v>
      </c>
      <c r="D99" s="208" t="s">
        <v>445</v>
      </c>
      <c r="E99" s="208" t="s">
        <v>446</v>
      </c>
      <c r="F99" s="209">
        <v>45866</v>
      </c>
      <c r="G99" s="209">
        <v>45870</v>
      </c>
      <c r="H99" s="210">
        <v>125000</v>
      </c>
      <c r="I99" s="210">
        <v>150000</v>
      </c>
      <c r="J99" s="208" t="s">
        <v>5910</v>
      </c>
      <c r="K99" s="208" t="s">
        <v>4557</v>
      </c>
    </row>
    <row r="100" spans="1:11" ht="31.5">
      <c r="A100" s="214">
        <v>99</v>
      </c>
      <c r="B100" s="206">
        <v>45853</v>
      </c>
      <c r="C100" s="205" t="s">
        <v>3562</v>
      </c>
      <c r="D100" s="205" t="s">
        <v>192</v>
      </c>
      <c r="E100" s="205" t="s">
        <v>180</v>
      </c>
      <c r="F100" s="206">
        <v>45867</v>
      </c>
      <c r="G100" s="206">
        <v>45870</v>
      </c>
      <c r="H100" s="207">
        <v>750000</v>
      </c>
      <c r="I100" s="207">
        <v>750000</v>
      </c>
      <c r="J100" s="205" t="s">
        <v>5910</v>
      </c>
      <c r="K100" s="205" t="s">
        <v>5909</v>
      </c>
    </row>
    <row r="101" spans="1:11" ht="31.5">
      <c r="A101" s="214">
        <v>100</v>
      </c>
      <c r="B101" s="215">
        <v>45853</v>
      </c>
      <c r="C101" s="208" t="s">
        <v>3562</v>
      </c>
      <c r="D101" s="208" t="s">
        <v>141</v>
      </c>
      <c r="E101" s="208" t="s">
        <v>29</v>
      </c>
      <c r="F101" s="209">
        <v>45867</v>
      </c>
      <c r="G101" s="209">
        <v>45870</v>
      </c>
      <c r="H101" s="210">
        <v>45000</v>
      </c>
      <c r="I101" s="210">
        <v>45000</v>
      </c>
      <c r="J101" s="208" t="s">
        <v>5910</v>
      </c>
      <c r="K101" s="208" t="s">
        <v>5909</v>
      </c>
    </row>
    <row r="102" spans="1:11" ht="31.5">
      <c r="A102" s="214">
        <v>101</v>
      </c>
      <c r="B102" s="206">
        <v>45853</v>
      </c>
      <c r="C102" s="205" t="s">
        <v>3562</v>
      </c>
      <c r="D102" s="205" t="s">
        <v>606</v>
      </c>
      <c r="E102" s="205" t="s">
        <v>990</v>
      </c>
      <c r="F102" s="206">
        <v>45867</v>
      </c>
      <c r="G102" s="206">
        <v>45870</v>
      </c>
      <c r="H102" s="207">
        <v>90000</v>
      </c>
      <c r="I102" s="207">
        <v>90000</v>
      </c>
      <c r="J102" s="205" t="s">
        <v>5910</v>
      </c>
      <c r="K102" s="205" t="s">
        <v>5909</v>
      </c>
    </row>
    <row r="103" spans="1:11" ht="31.5">
      <c r="A103" s="214">
        <v>102</v>
      </c>
      <c r="B103" s="215">
        <v>45853</v>
      </c>
      <c r="C103" s="208" t="s">
        <v>3562</v>
      </c>
      <c r="D103" s="208" t="s">
        <v>3620</v>
      </c>
      <c r="E103" s="208" t="s">
        <v>7458</v>
      </c>
      <c r="F103" s="209">
        <v>45867</v>
      </c>
      <c r="G103" s="209">
        <v>45870</v>
      </c>
      <c r="H103" s="210">
        <v>35000</v>
      </c>
      <c r="I103" s="210">
        <v>35000</v>
      </c>
      <c r="J103" s="208" t="s">
        <v>5910</v>
      </c>
      <c r="K103" s="208" t="s">
        <v>5909</v>
      </c>
    </row>
    <row r="104" spans="1:11" ht="31.5">
      <c r="A104" s="214">
        <v>103</v>
      </c>
      <c r="B104" s="206">
        <v>45853</v>
      </c>
      <c r="C104" s="205" t="s">
        <v>3562</v>
      </c>
      <c r="D104" s="205" t="s">
        <v>7001</v>
      </c>
      <c r="E104" s="205" t="s">
        <v>3613</v>
      </c>
      <c r="F104" s="206">
        <v>45867</v>
      </c>
      <c r="G104" s="206">
        <v>45866</v>
      </c>
      <c r="H104" s="207">
        <v>50000</v>
      </c>
      <c r="I104" s="207">
        <v>50000</v>
      </c>
      <c r="J104" s="205" t="s">
        <v>5910</v>
      </c>
      <c r="K104" s="205" t="s">
        <v>5909</v>
      </c>
    </row>
    <row r="105" spans="1:11" ht="47.25">
      <c r="A105" s="214">
        <v>104</v>
      </c>
      <c r="B105" s="215">
        <v>45853</v>
      </c>
      <c r="C105" s="208" t="s">
        <v>3562</v>
      </c>
      <c r="D105" s="208" t="s">
        <v>1852</v>
      </c>
      <c r="E105" s="208" t="s">
        <v>7456</v>
      </c>
      <c r="F105" s="209">
        <v>45867</v>
      </c>
      <c r="G105" s="209">
        <v>45870</v>
      </c>
      <c r="H105" s="210">
        <v>100000</v>
      </c>
      <c r="I105" s="210">
        <v>100000</v>
      </c>
      <c r="J105" s="208" t="s">
        <v>5910</v>
      </c>
      <c r="K105" s="208" t="s">
        <v>5909</v>
      </c>
    </row>
    <row r="106" spans="1:11" ht="31.5">
      <c r="A106" s="214">
        <v>105</v>
      </c>
      <c r="B106" s="206">
        <v>45853</v>
      </c>
      <c r="C106" s="205" t="s">
        <v>3562</v>
      </c>
      <c r="D106" s="205" t="s">
        <v>321</v>
      </c>
      <c r="E106" s="205" t="s">
        <v>198</v>
      </c>
      <c r="F106" s="206">
        <v>45867</v>
      </c>
      <c r="G106" s="206">
        <v>45870</v>
      </c>
      <c r="H106" s="207">
        <v>88000</v>
      </c>
      <c r="I106" s="207">
        <v>88000</v>
      </c>
      <c r="J106" s="205" t="s">
        <v>5910</v>
      </c>
      <c r="K106" s="205" t="s">
        <v>5909</v>
      </c>
    </row>
    <row r="107" spans="1:11" ht="31.5">
      <c r="A107" s="214">
        <v>106</v>
      </c>
      <c r="B107" s="215">
        <v>45853</v>
      </c>
      <c r="C107" s="208" t="s">
        <v>3562</v>
      </c>
      <c r="D107" s="208" t="s">
        <v>55</v>
      </c>
      <c r="E107" s="208" t="s">
        <v>159</v>
      </c>
      <c r="F107" s="209">
        <v>45867</v>
      </c>
      <c r="G107" s="209">
        <v>45870</v>
      </c>
      <c r="H107" s="210">
        <v>92000</v>
      </c>
      <c r="I107" s="210">
        <v>92000</v>
      </c>
      <c r="J107" s="208" t="s">
        <v>5910</v>
      </c>
      <c r="K107" s="208" t="s">
        <v>5909</v>
      </c>
    </row>
    <row r="108" spans="1:11" ht="31.5">
      <c r="A108" s="214">
        <v>107</v>
      </c>
      <c r="B108" s="206">
        <v>45853</v>
      </c>
      <c r="C108" s="205" t="s">
        <v>3562</v>
      </c>
      <c r="D108" s="205" t="s">
        <v>3608</v>
      </c>
      <c r="E108" s="205" t="s">
        <v>6405</v>
      </c>
      <c r="F108" s="206">
        <v>45867</v>
      </c>
      <c r="G108" s="206">
        <v>45870</v>
      </c>
      <c r="H108" s="207">
        <v>122000</v>
      </c>
      <c r="I108" s="207">
        <v>122000</v>
      </c>
      <c r="J108" s="205" t="s">
        <v>5910</v>
      </c>
      <c r="K108" s="205" t="s">
        <v>5909</v>
      </c>
    </row>
    <row r="109" spans="1:11" ht="31.5">
      <c r="A109" s="214">
        <v>108</v>
      </c>
      <c r="B109" s="215">
        <v>45853</v>
      </c>
      <c r="C109" s="208" t="s">
        <v>3562</v>
      </c>
      <c r="D109" s="208" t="s">
        <v>6317</v>
      </c>
      <c r="E109" s="208" t="s">
        <v>5043</v>
      </c>
      <c r="F109" s="209">
        <v>45867</v>
      </c>
      <c r="G109" s="209">
        <v>45870</v>
      </c>
      <c r="H109" s="210">
        <v>320000</v>
      </c>
      <c r="I109" s="210">
        <v>320000</v>
      </c>
      <c r="J109" s="208" t="s">
        <v>5910</v>
      </c>
      <c r="K109" s="208" t="s">
        <v>5909</v>
      </c>
    </row>
    <row r="110" spans="1:11" ht="47.25">
      <c r="A110" s="214">
        <v>109</v>
      </c>
      <c r="B110" s="206">
        <v>45853</v>
      </c>
      <c r="C110" s="205" t="s">
        <v>3562</v>
      </c>
      <c r="D110" s="205" t="s">
        <v>1831</v>
      </c>
      <c r="E110" s="205" t="s">
        <v>7457</v>
      </c>
      <c r="F110" s="206">
        <v>45867</v>
      </c>
      <c r="G110" s="206">
        <v>45870</v>
      </c>
      <c r="H110" s="207">
        <v>95000</v>
      </c>
      <c r="I110" s="207">
        <v>95000</v>
      </c>
      <c r="J110" s="205" t="s">
        <v>5910</v>
      </c>
      <c r="K110" s="205" t="s">
        <v>5909</v>
      </c>
    </row>
    <row r="111" spans="1:11" ht="31.5">
      <c r="A111" s="214">
        <v>110</v>
      </c>
      <c r="B111" s="215">
        <v>45853</v>
      </c>
      <c r="C111" s="208" t="s">
        <v>3562</v>
      </c>
      <c r="D111" s="208" t="s">
        <v>123</v>
      </c>
      <c r="E111" s="208" t="s">
        <v>124</v>
      </c>
      <c r="F111" s="209">
        <v>45867</v>
      </c>
      <c r="G111" s="209">
        <v>45870</v>
      </c>
      <c r="H111" s="210">
        <v>1600000</v>
      </c>
      <c r="I111" s="210">
        <v>1600000</v>
      </c>
      <c r="J111" s="208" t="s">
        <v>5910</v>
      </c>
      <c r="K111" s="208" t="s">
        <v>5909</v>
      </c>
    </row>
    <row r="112" spans="1:11" ht="31.5">
      <c r="A112" s="214">
        <v>111</v>
      </c>
      <c r="B112" s="206">
        <v>45853</v>
      </c>
      <c r="C112" s="205" t="s">
        <v>3562</v>
      </c>
      <c r="D112" s="205" t="s">
        <v>5119</v>
      </c>
      <c r="E112" s="205" t="s">
        <v>159</v>
      </c>
      <c r="F112" s="206">
        <v>45867</v>
      </c>
      <c r="G112" s="206">
        <v>45870</v>
      </c>
      <c r="H112" s="207">
        <v>134000</v>
      </c>
      <c r="I112" s="207">
        <v>134000</v>
      </c>
      <c r="J112" s="205" t="s">
        <v>5910</v>
      </c>
      <c r="K112" s="205" t="s">
        <v>5909</v>
      </c>
    </row>
    <row r="113" spans="1:11" ht="31.5">
      <c r="A113" s="214">
        <v>112</v>
      </c>
      <c r="B113" s="215">
        <v>45853</v>
      </c>
      <c r="C113" s="208" t="s">
        <v>3562</v>
      </c>
      <c r="D113" s="208" t="s">
        <v>76</v>
      </c>
      <c r="E113" s="208" t="s">
        <v>344</v>
      </c>
      <c r="F113" s="209">
        <v>45867</v>
      </c>
      <c r="G113" s="209">
        <v>45870</v>
      </c>
      <c r="H113" s="210">
        <v>156000</v>
      </c>
      <c r="I113" s="210">
        <v>156000</v>
      </c>
      <c r="J113" s="208" t="s">
        <v>5910</v>
      </c>
      <c r="K113" s="208" t="s">
        <v>5909</v>
      </c>
    </row>
    <row r="114" spans="1:11" ht="31.5">
      <c r="A114" s="214">
        <v>113</v>
      </c>
      <c r="B114" s="206">
        <v>45853</v>
      </c>
      <c r="C114" s="205" t="s">
        <v>3562</v>
      </c>
      <c r="D114" s="205" t="s">
        <v>644</v>
      </c>
      <c r="E114" s="205" t="s">
        <v>8448</v>
      </c>
      <c r="F114" s="206">
        <v>45867</v>
      </c>
      <c r="G114" s="206">
        <v>45870</v>
      </c>
      <c r="H114" s="207">
        <v>98000</v>
      </c>
      <c r="I114" s="207">
        <v>98000</v>
      </c>
      <c r="J114" s="205" t="s">
        <v>5910</v>
      </c>
      <c r="K114" s="205" t="s">
        <v>5909</v>
      </c>
    </row>
    <row r="115" spans="1:11" ht="47.25">
      <c r="A115" s="214">
        <v>114</v>
      </c>
      <c r="B115" s="215">
        <v>45853</v>
      </c>
      <c r="C115" s="208" t="s">
        <v>3562</v>
      </c>
      <c r="D115" s="208" t="s">
        <v>3634</v>
      </c>
      <c r="E115" s="208" t="s">
        <v>4981</v>
      </c>
      <c r="F115" s="209">
        <v>45867</v>
      </c>
      <c r="G115" s="209">
        <v>45870</v>
      </c>
      <c r="H115" s="210">
        <v>112000</v>
      </c>
      <c r="I115" s="210">
        <v>112000</v>
      </c>
      <c r="J115" s="208" t="s">
        <v>5910</v>
      </c>
      <c r="K115" s="208" t="s">
        <v>5909</v>
      </c>
    </row>
    <row r="116" spans="1:11" ht="31.5">
      <c r="A116" s="214">
        <v>115</v>
      </c>
      <c r="B116" s="206">
        <v>45853</v>
      </c>
      <c r="C116" s="205" t="s">
        <v>3562</v>
      </c>
      <c r="D116" s="205" t="s">
        <v>35</v>
      </c>
      <c r="E116" s="205" t="s">
        <v>159</v>
      </c>
      <c r="F116" s="206">
        <v>45867</v>
      </c>
      <c r="G116" s="206">
        <v>45870</v>
      </c>
      <c r="H116" s="207">
        <v>170000</v>
      </c>
      <c r="I116" s="207">
        <v>170000</v>
      </c>
      <c r="J116" s="205" t="s">
        <v>5910</v>
      </c>
      <c r="K116" s="205" t="s">
        <v>5909</v>
      </c>
    </row>
    <row r="117" spans="1:11" ht="47.25">
      <c r="A117" s="214">
        <v>116</v>
      </c>
      <c r="B117" s="215">
        <v>45853</v>
      </c>
      <c r="C117" s="208" t="s">
        <v>3562</v>
      </c>
      <c r="D117" s="208" t="s">
        <v>5383</v>
      </c>
      <c r="E117" s="208" t="s">
        <v>198</v>
      </c>
      <c r="F117" s="209">
        <v>45867</v>
      </c>
      <c r="G117" s="209">
        <v>45870</v>
      </c>
      <c r="H117" s="210">
        <v>92000</v>
      </c>
      <c r="I117" s="210">
        <v>92000</v>
      </c>
      <c r="J117" s="208" t="s">
        <v>5910</v>
      </c>
      <c r="K117" s="208" t="s">
        <v>5909</v>
      </c>
    </row>
    <row r="118" spans="1:11" ht="31.5">
      <c r="A118" s="214">
        <v>117</v>
      </c>
      <c r="B118" s="206">
        <v>45853</v>
      </c>
      <c r="C118" s="205" t="s">
        <v>3562</v>
      </c>
      <c r="D118" s="205" t="s">
        <v>1707</v>
      </c>
      <c r="E118" s="205" t="s">
        <v>124</v>
      </c>
      <c r="F118" s="206">
        <v>45867</v>
      </c>
      <c r="G118" s="206">
        <v>45870</v>
      </c>
      <c r="H118" s="207">
        <v>152000</v>
      </c>
      <c r="I118" s="207">
        <v>152000</v>
      </c>
      <c r="J118" s="205" t="s">
        <v>5910</v>
      </c>
      <c r="K118" s="205" t="s">
        <v>5909</v>
      </c>
    </row>
    <row r="119" spans="1:11" ht="31.5">
      <c r="A119" s="214">
        <v>118</v>
      </c>
      <c r="B119" s="215">
        <v>45853</v>
      </c>
      <c r="C119" s="208" t="s">
        <v>3562</v>
      </c>
      <c r="D119" s="208" t="s">
        <v>6038</v>
      </c>
      <c r="E119" s="208" t="s">
        <v>8449</v>
      </c>
      <c r="F119" s="209">
        <v>45867</v>
      </c>
      <c r="G119" s="209">
        <v>45870</v>
      </c>
      <c r="H119" s="210">
        <v>84000</v>
      </c>
      <c r="I119" s="210">
        <v>84000</v>
      </c>
      <c r="J119" s="208" t="s">
        <v>5910</v>
      </c>
      <c r="K119" s="208" t="s">
        <v>5909</v>
      </c>
    </row>
    <row r="120" spans="1:11" ht="31.5">
      <c r="A120" s="214">
        <v>119</v>
      </c>
      <c r="B120" s="206">
        <v>45853</v>
      </c>
      <c r="C120" s="205" t="s">
        <v>3562</v>
      </c>
      <c r="D120" s="205" t="s">
        <v>2554</v>
      </c>
      <c r="E120" s="205" t="s">
        <v>5384</v>
      </c>
      <c r="F120" s="206">
        <v>45867</v>
      </c>
      <c r="G120" s="206">
        <v>45870</v>
      </c>
      <c r="H120" s="207">
        <v>46000</v>
      </c>
      <c r="I120" s="207">
        <v>46000</v>
      </c>
      <c r="J120" s="205" t="s">
        <v>5910</v>
      </c>
      <c r="K120" s="205" t="s">
        <v>5909</v>
      </c>
    </row>
    <row r="121" spans="1:11" ht="31.5">
      <c r="A121" s="214">
        <v>120</v>
      </c>
      <c r="B121" s="215">
        <v>45853</v>
      </c>
      <c r="C121" s="208" t="s">
        <v>3562</v>
      </c>
      <c r="D121" s="208" t="s">
        <v>1033</v>
      </c>
      <c r="E121" s="208" t="s">
        <v>344</v>
      </c>
      <c r="F121" s="209">
        <v>45867</v>
      </c>
      <c r="G121" s="209">
        <v>45870</v>
      </c>
      <c r="H121" s="210">
        <v>62000</v>
      </c>
      <c r="I121" s="210">
        <v>62000</v>
      </c>
      <c r="J121" s="208" t="s">
        <v>5910</v>
      </c>
      <c r="K121" s="208" t="s">
        <v>5909</v>
      </c>
    </row>
    <row r="122" spans="1:11" ht="31.5">
      <c r="A122" s="214">
        <v>121</v>
      </c>
      <c r="B122" s="206">
        <v>45853</v>
      </c>
      <c r="C122" s="205" t="s">
        <v>3562</v>
      </c>
      <c r="D122" s="205" t="s">
        <v>5370</v>
      </c>
      <c r="E122" s="205" t="s">
        <v>4981</v>
      </c>
      <c r="F122" s="206">
        <v>45867</v>
      </c>
      <c r="G122" s="206">
        <v>45870</v>
      </c>
      <c r="H122" s="207">
        <v>87000</v>
      </c>
      <c r="I122" s="207">
        <v>87000</v>
      </c>
      <c r="J122" s="205" t="s">
        <v>5910</v>
      </c>
      <c r="K122" s="205" t="s">
        <v>5909</v>
      </c>
    </row>
    <row r="123" spans="1:11" ht="31.5">
      <c r="A123" s="214">
        <v>122</v>
      </c>
      <c r="B123" s="215">
        <v>45853</v>
      </c>
      <c r="C123" s="208" t="s">
        <v>3562</v>
      </c>
      <c r="D123" s="208" t="s">
        <v>6937</v>
      </c>
      <c r="E123" s="208" t="s">
        <v>7458</v>
      </c>
      <c r="F123" s="209">
        <v>45867</v>
      </c>
      <c r="G123" s="209">
        <v>45870</v>
      </c>
      <c r="H123" s="210">
        <v>46000</v>
      </c>
      <c r="I123" s="210">
        <v>46000</v>
      </c>
      <c r="J123" s="208" t="s">
        <v>5910</v>
      </c>
      <c r="K123" s="208" t="s">
        <v>5909</v>
      </c>
    </row>
    <row r="124" spans="1:11" ht="47.25">
      <c r="A124" s="214">
        <v>123</v>
      </c>
      <c r="B124" s="206">
        <v>45853</v>
      </c>
      <c r="C124" s="205" t="s">
        <v>4178</v>
      </c>
      <c r="D124" s="205" t="s">
        <v>248</v>
      </c>
      <c r="E124" s="205" t="s">
        <v>6010</v>
      </c>
      <c r="F124" s="206">
        <v>45867</v>
      </c>
      <c r="G124" s="206">
        <v>45870</v>
      </c>
      <c r="H124" s="207">
        <v>95000</v>
      </c>
      <c r="I124" s="207">
        <v>350000</v>
      </c>
      <c r="J124" s="205" t="s">
        <v>5910</v>
      </c>
      <c r="K124" s="205" t="s">
        <v>5909</v>
      </c>
    </row>
    <row r="125" spans="1:11" ht="31.5">
      <c r="A125" s="214">
        <v>124</v>
      </c>
      <c r="B125" s="215">
        <v>45853</v>
      </c>
      <c r="C125" s="208" t="s">
        <v>1276</v>
      </c>
      <c r="D125" s="208" t="s">
        <v>7819</v>
      </c>
      <c r="E125" s="208" t="s">
        <v>706</v>
      </c>
      <c r="F125" s="209">
        <v>45867</v>
      </c>
      <c r="G125" s="209">
        <v>45870</v>
      </c>
      <c r="H125" s="210">
        <v>60000</v>
      </c>
      <c r="I125" s="210">
        <v>150000</v>
      </c>
      <c r="J125" s="208" t="s">
        <v>5910</v>
      </c>
      <c r="K125" s="208" t="s">
        <v>5909</v>
      </c>
    </row>
    <row r="126" spans="1:11" ht="31.5">
      <c r="A126" s="214">
        <v>125</v>
      </c>
      <c r="B126" s="206">
        <v>45853</v>
      </c>
      <c r="C126" s="205" t="s">
        <v>1276</v>
      </c>
      <c r="D126" s="205" t="s">
        <v>5194</v>
      </c>
      <c r="E126" s="205" t="s">
        <v>120</v>
      </c>
      <c r="F126" s="206">
        <v>45867</v>
      </c>
      <c r="G126" s="206">
        <v>45870</v>
      </c>
      <c r="H126" s="207">
        <v>50000</v>
      </c>
      <c r="I126" s="207">
        <v>150000</v>
      </c>
      <c r="J126" s="205" t="s">
        <v>5910</v>
      </c>
      <c r="K126" s="205" t="s">
        <v>5909</v>
      </c>
    </row>
    <row r="127" spans="1:11" ht="31.5">
      <c r="A127" s="214">
        <v>126</v>
      </c>
      <c r="B127" s="215">
        <v>45853</v>
      </c>
      <c r="C127" s="208" t="s">
        <v>1276</v>
      </c>
      <c r="D127" s="208" t="s">
        <v>349</v>
      </c>
      <c r="E127" s="208" t="s">
        <v>306</v>
      </c>
      <c r="F127" s="209">
        <v>45867</v>
      </c>
      <c r="G127" s="209">
        <v>45870</v>
      </c>
      <c r="H127" s="210">
        <v>45000</v>
      </c>
      <c r="I127" s="210">
        <v>55000</v>
      </c>
      <c r="J127" s="208" t="s">
        <v>5902</v>
      </c>
      <c r="K127" s="208" t="s">
        <v>5909</v>
      </c>
    </row>
    <row r="128" spans="1:11" ht="31.5">
      <c r="A128" s="214">
        <v>127</v>
      </c>
      <c r="B128" s="206">
        <v>45853</v>
      </c>
      <c r="C128" s="205" t="s">
        <v>1276</v>
      </c>
      <c r="D128" s="205" t="s">
        <v>5171</v>
      </c>
      <c r="E128" s="205" t="s">
        <v>306</v>
      </c>
      <c r="F128" s="206">
        <v>45867</v>
      </c>
      <c r="G128" s="206">
        <v>45870</v>
      </c>
      <c r="H128" s="207">
        <v>96000</v>
      </c>
      <c r="I128" s="207">
        <v>120000</v>
      </c>
      <c r="J128" s="205" t="s">
        <v>5902</v>
      </c>
      <c r="K128" s="205" t="s">
        <v>5909</v>
      </c>
    </row>
    <row r="129" spans="1:11" ht="78">
      <c r="A129" s="214">
        <v>128</v>
      </c>
      <c r="B129" s="215">
        <v>45853</v>
      </c>
      <c r="C129" s="208" t="s">
        <v>3905</v>
      </c>
      <c r="D129" s="208" t="s">
        <v>5026</v>
      </c>
      <c r="E129" s="208" t="s">
        <v>8450</v>
      </c>
      <c r="F129" s="209">
        <v>45867</v>
      </c>
      <c r="G129" s="209">
        <v>45852</v>
      </c>
      <c r="H129" s="210">
        <v>120000</v>
      </c>
      <c r="I129" s="210">
        <v>200000</v>
      </c>
      <c r="J129" s="208" t="s">
        <v>4557</v>
      </c>
      <c r="K129" s="208" t="s">
        <v>5909</v>
      </c>
    </row>
    <row r="130" spans="1:11" ht="47.25">
      <c r="A130" s="214">
        <v>129</v>
      </c>
      <c r="B130" s="206">
        <v>45853</v>
      </c>
      <c r="C130" s="205" t="s">
        <v>1890</v>
      </c>
      <c r="D130" s="205" t="s">
        <v>8451</v>
      </c>
      <c r="E130" s="205" t="s">
        <v>8452</v>
      </c>
      <c r="F130" s="206">
        <v>45867</v>
      </c>
      <c r="G130" s="206">
        <v>45868</v>
      </c>
      <c r="H130" s="207">
        <v>32032.5</v>
      </c>
      <c r="I130" s="207">
        <v>45000</v>
      </c>
      <c r="J130" s="205" t="s">
        <v>5902</v>
      </c>
      <c r="K130" s="205" t="s">
        <v>5909</v>
      </c>
    </row>
    <row r="131" spans="1:11" ht="62.25">
      <c r="A131" s="214">
        <v>130</v>
      </c>
      <c r="B131" s="215">
        <v>45853</v>
      </c>
      <c r="C131" s="208" t="s">
        <v>2542</v>
      </c>
      <c r="D131" s="208" t="s">
        <v>8453</v>
      </c>
      <c r="E131" s="208" t="s">
        <v>120</v>
      </c>
      <c r="F131" s="209">
        <v>45868</v>
      </c>
      <c r="G131" s="209">
        <v>45505</v>
      </c>
      <c r="H131" s="210">
        <v>25000</v>
      </c>
      <c r="I131" s="210">
        <v>70000</v>
      </c>
      <c r="J131" s="208" t="s">
        <v>5900</v>
      </c>
      <c r="K131" s="208" t="s">
        <v>5909</v>
      </c>
    </row>
    <row r="132" spans="1:11" ht="31.5">
      <c r="A132" s="214">
        <v>131</v>
      </c>
      <c r="B132" s="206">
        <v>45854</v>
      </c>
      <c r="C132" s="205" t="s">
        <v>2635</v>
      </c>
      <c r="D132" s="205" t="s">
        <v>8454</v>
      </c>
      <c r="E132" s="205" t="s">
        <v>8455</v>
      </c>
      <c r="F132" s="206">
        <v>45868</v>
      </c>
      <c r="G132" s="206">
        <v>45869</v>
      </c>
      <c r="H132" s="207">
        <v>100000</v>
      </c>
      <c r="I132" s="207">
        <v>200000</v>
      </c>
      <c r="J132" s="205" t="s">
        <v>4557</v>
      </c>
      <c r="K132" s="205" t="s">
        <v>5909</v>
      </c>
    </row>
    <row r="133" spans="1:11" ht="62.25">
      <c r="A133" s="214">
        <v>132</v>
      </c>
      <c r="B133" s="215">
        <v>45854</v>
      </c>
      <c r="C133" s="208" t="s">
        <v>2334</v>
      </c>
      <c r="D133" s="208" t="s">
        <v>498</v>
      </c>
      <c r="E133" s="208" t="s">
        <v>6169</v>
      </c>
      <c r="F133" s="209">
        <v>45868</v>
      </c>
      <c r="G133" s="209">
        <v>45868</v>
      </c>
      <c r="H133" s="210">
        <v>29000</v>
      </c>
      <c r="I133" s="210">
        <v>30000</v>
      </c>
      <c r="J133" s="208" t="s">
        <v>5917</v>
      </c>
      <c r="K133" s="208" t="s">
        <v>5909</v>
      </c>
    </row>
    <row r="134" spans="1:11" ht="62.25">
      <c r="A134" s="214">
        <v>133</v>
      </c>
      <c r="B134" s="206">
        <v>45854</v>
      </c>
      <c r="C134" s="205" t="s">
        <v>1535</v>
      </c>
      <c r="D134" s="205" t="s">
        <v>5220</v>
      </c>
      <c r="E134" s="205" t="s">
        <v>6509</v>
      </c>
      <c r="F134" s="206">
        <v>45868</v>
      </c>
      <c r="G134" s="206">
        <v>45536</v>
      </c>
      <c r="H134" s="207">
        <v>25000</v>
      </c>
      <c r="I134" s="207">
        <v>55000</v>
      </c>
      <c r="J134" s="205" t="s">
        <v>5900</v>
      </c>
      <c r="K134" s="205" t="s">
        <v>5909</v>
      </c>
    </row>
    <row r="135" spans="1:11" ht="62.25">
      <c r="A135" s="214">
        <v>134</v>
      </c>
      <c r="B135" s="215">
        <v>45854</v>
      </c>
      <c r="C135" s="208" t="s">
        <v>1535</v>
      </c>
      <c r="D135" s="208" t="s">
        <v>8456</v>
      </c>
      <c r="E135" s="208" t="s">
        <v>8457</v>
      </c>
      <c r="F135" s="209">
        <v>45868</v>
      </c>
      <c r="G135" s="209">
        <v>45748</v>
      </c>
      <c r="H135" s="210">
        <v>25000</v>
      </c>
      <c r="I135" s="210">
        <v>49000</v>
      </c>
      <c r="J135" s="208" t="s">
        <v>5900</v>
      </c>
      <c r="K135" s="208" t="s">
        <v>5909</v>
      </c>
    </row>
    <row r="136" spans="1:11" ht="62.25">
      <c r="A136" s="214">
        <v>135</v>
      </c>
      <c r="B136" s="206">
        <v>45854</v>
      </c>
      <c r="C136" s="205" t="s">
        <v>1535</v>
      </c>
      <c r="D136" s="205" t="s">
        <v>666</v>
      </c>
      <c r="E136" s="205" t="s">
        <v>306</v>
      </c>
      <c r="F136" s="206">
        <v>45868</v>
      </c>
      <c r="G136" s="206">
        <v>45474</v>
      </c>
      <c r="H136" s="207">
        <v>25000</v>
      </c>
      <c r="I136" s="207">
        <v>35000</v>
      </c>
      <c r="J136" s="205" t="s">
        <v>5900</v>
      </c>
      <c r="K136" s="205" t="s">
        <v>5909</v>
      </c>
    </row>
    <row r="137" spans="1:11" ht="62.25">
      <c r="A137" s="214">
        <v>136</v>
      </c>
      <c r="B137" s="215">
        <v>45854</v>
      </c>
      <c r="C137" s="208" t="s">
        <v>1535</v>
      </c>
      <c r="D137" s="208" t="s">
        <v>4471</v>
      </c>
      <c r="E137" s="208" t="s">
        <v>8458</v>
      </c>
      <c r="F137" s="209">
        <v>45868</v>
      </c>
      <c r="G137" s="209">
        <v>45474</v>
      </c>
      <c r="H137" s="210">
        <v>25000</v>
      </c>
      <c r="I137" s="210">
        <v>35000</v>
      </c>
      <c r="J137" s="208" t="s">
        <v>5900</v>
      </c>
      <c r="K137" s="208" t="s">
        <v>5909</v>
      </c>
    </row>
    <row r="138" spans="1:11" ht="31.5">
      <c r="A138" s="214">
        <v>137</v>
      </c>
      <c r="B138" s="206">
        <v>45855</v>
      </c>
      <c r="C138" s="205" t="s">
        <v>91</v>
      </c>
      <c r="D138" s="205" t="s">
        <v>1170</v>
      </c>
      <c r="E138" s="205" t="s">
        <v>8459</v>
      </c>
      <c r="F138" s="206">
        <v>45869</v>
      </c>
      <c r="G138" s="206">
        <v>45839</v>
      </c>
      <c r="H138" s="207">
        <v>300000</v>
      </c>
      <c r="I138" s="207">
        <v>1200000</v>
      </c>
      <c r="J138" s="205" t="s">
        <v>5910</v>
      </c>
      <c r="K138" s="205" t="s">
        <v>5909</v>
      </c>
    </row>
    <row r="139" spans="1:11" ht="31.5">
      <c r="A139" s="214">
        <v>138</v>
      </c>
      <c r="B139" s="215">
        <v>45855</v>
      </c>
      <c r="C139" s="208" t="s">
        <v>91</v>
      </c>
      <c r="D139" s="208" t="s">
        <v>76</v>
      </c>
      <c r="E139" s="208" t="s">
        <v>344</v>
      </c>
      <c r="F139" s="209">
        <v>45869</v>
      </c>
      <c r="G139" s="209">
        <v>45839</v>
      </c>
      <c r="H139" s="210">
        <v>50000</v>
      </c>
      <c r="I139" s="210">
        <v>150000</v>
      </c>
      <c r="J139" s="208" t="s">
        <v>5910</v>
      </c>
      <c r="K139" s="208" t="s">
        <v>5909</v>
      </c>
    </row>
    <row r="140" spans="1:11" ht="31.5">
      <c r="A140" s="214">
        <v>139</v>
      </c>
      <c r="B140" s="206">
        <v>45855</v>
      </c>
      <c r="C140" s="205" t="s">
        <v>91</v>
      </c>
      <c r="D140" s="205" t="s">
        <v>115</v>
      </c>
      <c r="E140" s="205" t="s">
        <v>3845</v>
      </c>
      <c r="F140" s="206">
        <v>45869</v>
      </c>
      <c r="G140" s="206">
        <v>45870</v>
      </c>
      <c r="H140" s="207">
        <v>50000</v>
      </c>
      <c r="I140" s="207">
        <v>200000</v>
      </c>
      <c r="J140" s="205" t="s">
        <v>5910</v>
      </c>
      <c r="K140" s="205" t="s">
        <v>5909</v>
      </c>
    </row>
    <row r="141" spans="1:11" ht="47.25">
      <c r="A141" s="214">
        <v>140</v>
      </c>
      <c r="B141" s="215">
        <v>45855</v>
      </c>
      <c r="C141" s="208" t="s">
        <v>91</v>
      </c>
      <c r="D141" s="208" t="s">
        <v>151</v>
      </c>
      <c r="E141" s="208" t="s">
        <v>7674</v>
      </c>
      <c r="F141" s="209">
        <v>45869</v>
      </c>
      <c r="G141" s="209">
        <v>45839</v>
      </c>
      <c r="H141" s="210">
        <v>30000</v>
      </c>
      <c r="I141" s="210">
        <v>70000</v>
      </c>
      <c r="J141" s="208" t="s">
        <v>5910</v>
      </c>
      <c r="K141" s="208" t="s">
        <v>5909</v>
      </c>
    </row>
    <row r="142" spans="1:11" ht="31.5">
      <c r="A142" s="214">
        <v>141</v>
      </c>
      <c r="B142" s="206">
        <v>45855</v>
      </c>
      <c r="C142" s="205" t="s">
        <v>91</v>
      </c>
      <c r="D142" s="205" t="s">
        <v>3612</v>
      </c>
      <c r="E142" s="205" t="s">
        <v>298</v>
      </c>
      <c r="F142" s="206">
        <v>45869</v>
      </c>
      <c r="G142" s="206">
        <v>45839</v>
      </c>
      <c r="H142" s="207">
        <v>30000</v>
      </c>
      <c r="I142" s="207">
        <v>60000</v>
      </c>
      <c r="J142" s="205" t="s">
        <v>5910</v>
      </c>
      <c r="K142" s="205" t="s">
        <v>5909</v>
      </c>
    </row>
    <row r="143" spans="1:11" ht="31.5">
      <c r="A143" s="214">
        <v>142</v>
      </c>
      <c r="B143" s="215">
        <v>45855</v>
      </c>
      <c r="C143" s="208" t="s">
        <v>91</v>
      </c>
      <c r="D143" s="208" t="s">
        <v>6403</v>
      </c>
      <c r="E143" s="208" t="s">
        <v>120</v>
      </c>
      <c r="F143" s="209">
        <v>45869</v>
      </c>
      <c r="G143" s="209">
        <v>45839</v>
      </c>
      <c r="H143" s="210">
        <v>30000</v>
      </c>
      <c r="I143" s="210">
        <v>50000</v>
      </c>
      <c r="J143" s="208" t="s">
        <v>5910</v>
      </c>
      <c r="K143" s="208" t="s">
        <v>5909</v>
      </c>
    </row>
    <row r="144" spans="1:11" ht="31.5">
      <c r="A144" s="214">
        <v>143</v>
      </c>
      <c r="B144" s="206">
        <v>45855</v>
      </c>
      <c r="C144" s="205" t="s">
        <v>91</v>
      </c>
      <c r="D144" s="205" t="s">
        <v>184</v>
      </c>
      <c r="E144" s="205" t="s">
        <v>7675</v>
      </c>
      <c r="F144" s="206">
        <v>45869</v>
      </c>
      <c r="G144" s="206">
        <v>45839</v>
      </c>
      <c r="H144" s="207">
        <v>30000</v>
      </c>
      <c r="I144" s="207">
        <v>80000</v>
      </c>
      <c r="J144" s="205" t="s">
        <v>5910</v>
      </c>
      <c r="K144" s="205" t="s">
        <v>5909</v>
      </c>
    </row>
    <row r="145" spans="1:11" ht="31.5">
      <c r="A145" s="214">
        <v>144</v>
      </c>
      <c r="B145" s="215">
        <v>45855</v>
      </c>
      <c r="C145" s="208" t="s">
        <v>91</v>
      </c>
      <c r="D145" s="208" t="s">
        <v>144</v>
      </c>
      <c r="E145" s="208" t="s">
        <v>114</v>
      </c>
      <c r="F145" s="209">
        <v>45869</v>
      </c>
      <c r="G145" s="209">
        <v>45839</v>
      </c>
      <c r="H145" s="210">
        <v>30000</v>
      </c>
      <c r="I145" s="210">
        <v>60000</v>
      </c>
      <c r="J145" s="208" t="s">
        <v>5910</v>
      </c>
      <c r="K145" s="208" t="s">
        <v>5909</v>
      </c>
    </row>
    <row r="146" spans="1:11" ht="31.5">
      <c r="A146" s="214">
        <v>145</v>
      </c>
      <c r="B146" s="206">
        <v>45855</v>
      </c>
      <c r="C146" s="205" t="s">
        <v>91</v>
      </c>
      <c r="D146" s="205" t="s">
        <v>1275</v>
      </c>
      <c r="E146" s="205" t="s">
        <v>7676</v>
      </c>
      <c r="F146" s="206">
        <v>45869</v>
      </c>
      <c r="G146" s="206">
        <v>45839</v>
      </c>
      <c r="H146" s="207">
        <v>25000</v>
      </c>
      <c r="I146" s="207">
        <v>50000</v>
      </c>
      <c r="J146" s="205" t="s">
        <v>5910</v>
      </c>
      <c r="K146" s="205" t="s">
        <v>5909</v>
      </c>
    </row>
    <row r="147" spans="1:11" ht="31.5">
      <c r="A147" s="214">
        <v>146</v>
      </c>
      <c r="B147" s="215">
        <v>45855</v>
      </c>
      <c r="C147" s="208" t="s">
        <v>91</v>
      </c>
      <c r="D147" s="208" t="s">
        <v>139</v>
      </c>
      <c r="E147" s="208" t="s">
        <v>5272</v>
      </c>
      <c r="F147" s="209">
        <v>45869</v>
      </c>
      <c r="G147" s="209">
        <v>45839</v>
      </c>
      <c r="H147" s="210">
        <v>30000</v>
      </c>
      <c r="I147" s="210">
        <v>300000</v>
      </c>
      <c r="J147" s="208" t="s">
        <v>5910</v>
      </c>
      <c r="K147" s="208" t="s">
        <v>5909</v>
      </c>
    </row>
    <row r="148" spans="1:11" ht="31.5">
      <c r="A148" s="214">
        <v>147</v>
      </c>
      <c r="B148" s="206">
        <v>45855</v>
      </c>
      <c r="C148" s="205" t="s">
        <v>91</v>
      </c>
      <c r="D148" s="205" t="s">
        <v>361</v>
      </c>
      <c r="E148" s="205" t="s">
        <v>124</v>
      </c>
      <c r="F148" s="206">
        <v>45869</v>
      </c>
      <c r="G148" s="206">
        <v>45839</v>
      </c>
      <c r="H148" s="207">
        <v>800000</v>
      </c>
      <c r="I148" s="207">
        <v>1200000</v>
      </c>
      <c r="J148" s="205" t="s">
        <v>5910</v>
      </c>
      <c r="K148" s="205" t="s">
        <v>5909</v>
      </c>
    </row>
    <row r="149" spans="1:11" ht="31.5">
      <c r="A149" s="214">
        <v>148</v>
      </c>
      <c r="B149" s="215">
        <v>45855</v>
      </c>
      <c r="C149" s="208" t="s">
        <v>91</v>
      </c>
      <c r="D149" s="208" t="s">
        <v>521</v>
      </c>
      <c r="E149" s="208" t="s">
        <v>198</v>
      </c>
      <c r="F149" s="209">
        <v>45869</v>
      </c>
      <c r="G149" s="209">
        <v>45839</v>
      </c>
      <c r="H149" s="210">
        <v>50000</v>
      </c>
      <c r="I149" s="210">
        <v>100000</v>
      </c>
      <c r="J149" s="208" t="s">
        <v>5910</v>
      </c>
      <c r="K149" s="208" t="s">
        <v>5909</v>
      </c>
    </row>
    <row r="150" spans="1:11" ht="31.5">
      <c r="A150" s="214">
        <v>149</v>
      </c>
      <c r="B150" s="206">
        <v>45855</v>
      </c>
      <c r="C150" s="205" t="s">
        <v>91</v>
      </c>
      <c r="D150" s="205" t="s">
        <v>164</v>
      </c>
      <c r="E150" s="205" t="s">
        <v>2592</v>
      </c>
      <c r="F150" s="206">
        <v>45869</v>
      </c>
      <c r="G150" s="206">
        <v>45839</v>
      </c>
      <c r="H150" s="207">
        <v>25000</v>
      </c>
      <c r="I150" s="207">
        <v>40000</v>
      </c>
      <c r="J150" s="205" t="s">
        <v>5910</v>
      </c>
      <c r="K150" s="205" t="s">
        <v>5909</v>
      </c>
    </row>
    <row r="151" spans="1:11" ht="31.5">
      <c r="A151" s="214">
        <v>150</v>
      </c>
      <c r="B151" s="215">
        <v>45855</v>
      </c>
      <c r="C151" s="208" t="s">
        <v>91</v>
      </c>
      <c r="D151" s="208" t="s">
        <v>87</v>
      </c>
      <c r="E151" s="208" t="s">
        <v>435</v>
      </c>
      <c r="F151" s="209">
        <v>45869</v>
      </c>
      <c r="G151" s="209">
        <v>45839</v>
      </c>
      <c r="H151" s="210">
        <v>25000</v>
      </c>
      <c r="I151" s="210">
        <v>50000</v>
      </c>
      <c r="J151" s="208" t="s">
        <v>5910</v>
      </c>
      <c r="K151" s="208" t="s">
        <v>5909</v>
      </c>
    </row>
    <row r="152" spans="1:11" ht="31.5">
      <c r="A152" s="214">
        <v>151</v>
      </c>
      <c r="B152" s="206">
        <v>45855</v>
      </c>
      <c r="C152" s="205" t="s">
        <v>91</v>
      </c>
      <c r="D152" s="205" t="s">
        <v>5119</v>
      </c>
      <c r="E152" s="205" t="s">
        <v>899</v>
      </c>
      <c r="F152" s="206">
        <v>45869</v>
      </c>
      <c r="G152" s="206">
        <v>45839</v>
      </c>
      <c r="H152" s="207">
        <v>25000</v>
      </c>
      <c r="I152" s="207">
        <v>40000</v>
      </c>
      <c r="J152" s="205" t="s">
        <v>5910</v>
      </c>
      <c r="K152" s="205" t="s">
        <v>5909</v>
      </c>
    </row>
    <row r="153" spans="1:11" ht="31.5">
      <c r="A153" s="214">
        <v>152</v>
      </c>
      <c r="B153" s="215">
        <v>45855</v>
      </c>
      <c r="C153" s="208" t="s">
        <v>91</v>
      </c>
      <c r="D153" s="208" t="s">
        <v>35</v>
      </c>
      <c r="E153" s="208" t="s">
        <v>6852</v>
      </c>
      <c r="F153" s="209">
        <v>45869</v>
      </c>
      <c r="G153" s="209">
        <v>45839</v>
      </c>
      <c r="H153" s="210">
        <v>120000</v>
      </c>
      <c r="I153" s="210">
        <v>200000</v>
      </c>
      <c r="J153" s="208" t="s">
        <v>5910</v>
      </c>
      <c r="K153" s="208" t="s">
        <v>5909</v>
      </c>
    </row>
    <row r="154" spans="1:11" ht="62.25">
      <c r="A154" s="214">
        <v>153</v>
      </c>
      <c r="B154" s="206">
        <v>45855</v>
      </c>
      <c r="C154" s="205" t="s">
        <v>91</v>
      </c>
      <c r="D154" s="205" t="s">
        <v>1350</v>
      </c>
      <c r="E154" s="205" t="s">
        <v>7673</v>
      </c>
      <c r="F154" s="206">
        <v>45869</v>
      </c>
      <c r="G154" s="206">
        <v>45839</v>
      </c>
      <c r="H154" s="207">
        <v>100000</v>
      </c>
      <c r="I154" s="207">
        <v>200000</v>
      </c>
      <c r="J154" s="205" t="s">
        <v>5910</v>
      </c>
      <c r="K154" s="205" t="s">
        <v>5909</v>
      </c>
    </row>
    <row r="155" spans="1:11" ht="62.25">
      <c r="A155" s="214">
        <v>154</v>
      </c>
      <c r="B155" s="215">
        <v>45855</v>
      </c>
      <c r="C155" s="208" t="s">
        <v>2601</v>
      </c>
      <c r="D155" s="208" t="s">
        <v>225</v>
      </c>
      <c r="E155" s="208" t="s">
        <v>7514</v>
      </c>
      <c r="F155" s="209">
        <v>45869</v>
      </c>
      <c r="G155" s="209">
        <v>45894</v>
      </c>
      <c r="H155" s="210">
        <v>170000</v>
      </c>
      <c r="I155" s="210">
        <v>190000</v>
      </c>
      <c r="J155" s="208" t="s">
        <v>5910</v>
      </c>
      <c r="K155" s="208" t="s">
        <v>5909</v>
      </c>
    </row>
    <row r="156" spans="1:11" ht="62.25">
      <c r="A156" s="214">
        <v>155</v>
      </c>
      <c r="B156" s="206">
        <v>45855</v>
      </c>
      <c r="C156" s="205" t="s">
        <v>2601</v>
      </c>
      <c r="D156" s="205" t="s">
        <v>956</v>
      </c>
      <c r="E156" s="205" t="s">
        <v>7513</v>
      </c>
      <c r="F156" s="206">
        <v>45869</v>
      </c>
      <c r="G156" s="206">
        <v>45894</v>
      </c>
      <c r="H156" s="207">
        <v>55000</v>
      </c>
      <c r="I156" s="207">
        <v>65000</v>
      </c>
      <c r="J156" s="205" t="s">
        <v>5910</v>
      </c>
      <c r="K156" s="205" t="s">
        <v>5909</v>
      </c>
    </row>
    <row r="157" spans="1:11" ht="62.25">
      <c r="A157" s="214">
        <v>156</v>
      </c>
      <c r="B157" s="215">
        <v>45855</v>
      </c>
      <c r="C157" s="208" t="s">
        <v>2601</v>
      </c>
      <c r="D157" s="208" t="s">
        <v>3490</v>
      </c>
      <c r="E157" s="208" t="s">
        <v>8460</v>
      </c>
      <c r="F157" s="209">
        <v>45869</v>
      </c>
      <c r="G157" s="209">
        <v>45894</v>
      </c>
      <c r="H157" s="210">
        <v>25000</v>
      </c>
      <c r="I157" s="210">
        <v>35000</v>
      </c>
      <c r="J157" s="208" t="s">
        <v>5910</v>
      </c>
      <c r="K157" s="208" t="s">
        <v>5909</v>
      </c>
    </row>
    <row r="158" spans="1:11" ht="62.25">
      <c r="A158" s="214">
        <v>157</v>
      </c>
      <c r="B158" s="206">
        <v>45855</v>
      </c>
      <c r="C158" s="205" t="s">
        <v>2601</v>
      </c>
      <c r="D158" s="205" t="s">
        <v>2420</v>
      </c>
      <c r="E158" s="205" t="s">
        <v>6602</v>
      </c>
      <c r="F158" s="206">
        <v>45869</v>
      </c>
      <c r="G158" s="206">
        <v>45894</v>
      </c>
      <c r="H158" s="207">
        <v>80000</v>
      </c>
      <c r="I158" s="207">
        <v>90000</v>
      </c>
      <c r="J158" s="205" t="s">
        <v>5910</v>
      </c>
      <c r="K158" s="205" t="s">
        <v>5909</v>
      </c>
    </row>
    <row r="159" spans="1:11" ht="62.25">
      <c r="A159" s="214">
        <v>158</v>
      </c>
      <c r="B159" s="215">
        <v>45855</v>
      </c>
      <c r="C159" s="208" t="s">
        <v>2601</v>
      </c>
      <c r="D159" s="208" t="s">
        <v>6107</v>
      </c>
      <c r="E159" s="208" t="s">
        <v>7553</v>
      </c>
      <c r="F159" s="209">
        <v>45869</v>
      </c>
      <c r="G159" s="209">
        <v>45894</v>
      </c>
      <c r="H159" s="210">
        <v>25000</v>
      </c>
      <c r="I159" s="210">
        <v>30000</v>
      </c>
      <c r="J159" s="208" t="s">
        <v>5910</v>
      </c>
      <c r="K159" s="208" t="s">
        <v>5909</v>
      </c>
    </row>
    <row r="160" spans="1:11" ht="62.25">
      <c r="A160" s="214">
        <v>159</v>
      </c>
      <c r="B160" s="206">
        <v>45855</v>
      </c>
      <c r="C160" s="205" t="s">
        <v>2601</v>
      </c>
      <c r="D160" s="205" t="s">
        <v>7569</v>
      </c>
      <c r="E160" s="205" t="s">
        <v>8461</v>
      </c>
      <c r="F160" s="206">
        <v>45869</v>
      </c>
      <c r="G160" s="206">
        <v>45881</v>
      </c>
      <c r="H160" s="207">
        <v>25000</v>
      </c>
      <c r="I160" s="207">
        <v>30000</v>
      </c>
      <c r="J160" s="205" t="s">
        <v>5910</v>
      </c>
      <c r="K160" s="205" t="s">
        <v>5909</v>
      </c>
    </row>
    <row r="161" spans="1:11" ht="31.5">
      <c r="A161" s="214">
        <v>160</v>
      </c>
      <c r="B161" s="215">
        <v>45855</v>
      </c>
      <c r="C161" s="208" t="s">
        <v>3453</v>
      </c>
      <c r="D161" s="208" t="s">
        <v>1275</v>
      </c>
      <c r="E161" s="208" t="s">
        <v>6550</v>
      </c>
      <c r="F161" s="209">
        <v>45869</v>
      </c>
      <c r="G161" s="209">
        <v>45869</v>
      </c>
      <c r="H161" s="210">
        <v>25000</v>
      </c>
      <c r="I161" s="210">
        <v>50000</v>
      </c>
      <c r="J161" s="208" t="s">
        <v>5910</v>
      </c>
      <c r="K161" s="208" t="s">
        <v>5909</v>
      </c>
    </row>
    <row r="162" spans="1:11" ht="31.5">
      <c r="A162" s="214">
        <v>161</v>
      </c>
      <c r="B162" s="206">
        <v>45855</v>
      </c>
      <c r="C162" s="205" t="s">
        <v>194</v>
      </c>
      <c r="D162" s="205" t="s">
        <v>225</v>
      </c>
      <c r="E162" s="205" t="s">
        <v>226</v>
      </c>
      <c r="F162" s="206">
        <v>45869</v>
      </c>
      <c r="G162" s="206">
        <v>45888</v>
      </c>
      <c r="H162" s="207">
        <v>25000</v>
      </c>
      <c r="I162" s="207">
        <v>135000</v>
      </c>
      <c r="J162" s="205" t="s">
        <v>4557</v>
      </c>
      <c r="K162" s="205" t="s">
        <v>5909</v>
      </c>
    </row>
    <row r="163" spans="1:11" ht="31.5">
      <c r="A163" s="214">
        <v>162</v>
      </c>
      <c r="B163" s="215">
        <v>45855</v>
      </c>
      <c r="C163" s="208" t="s">
        <v>3453</v>
      </c>
      <c r="D163" s="208" t="s">
        <v>35</v>
      </c>
      <c r="E163" s="208" t="s">
        <v>136</v>
      </c>
      <c r="F163" s="209">
        <v>45869</v>
      </c>
      <c r="G163" s="209">
        <v>45852</v>
      </c>
      <c r="H163" s="210">
        <v>100000</v>
      </c>
      <c r="I163" s="210">
        <v>280000</v>
      </c>
      <c r="J163" s="208" t="s">
        <v>5902</v>
      </c>
      <c r="K163" s="208" t="s">
        <v>5909</v>
      </c>
    </row>
    <row r="164" spans="1:11" ht="18">
      <c r="A164" s="214">
        <v>163</v>
      </c>
      <c r="B164" s="206">
        <v>45855</v>
      </c>
      <c r="C164" s="205" t="s">
        <v>194</v>
      </c>
      <c r="D164" s="205" t="s">
        <v>213</v>
      </c>
      <c r="E164" s="205" t="s">
        <v>205</v>
      </c>
      <c r="F164" s="206">
        <v>45869</v>
      </c>
      <c r="G164" s="206">
        <v>45804</v>
      </c>
      <c r="H164" s="207">
        <v>69570</v>
      </c>
      <c r="I164" s="207">
        <v>71000</v>
      </c>
      <c r="J164" s="205" t="s">
        <v>5902</v>
      </c>
      <c r="K164" s="205" t="s">
        <v>5909</v>
      </c>
    </row>
    <row r="165" spans="1:11" ht="31.5">
      <c r="A165" s="214">
        <v>164</v>
      </c>
      <c r="B165" s="215">
        <v>45855</v>
      </c>
      <c r="C165" s="208" t="s">
        <v>1276</v>
      </c>
      <c r="D165" s="208" t="s">
        <v>1539</v>
      </c>
      <c r="E165" s="208" t="s">
        <v>1353</v>
      </c>
      <c r="F165" s="209">
        <v>45869</v>
      </c>
      <c r="G165" s="209">
        <v>45870</v>
      </c>
      <c r="H165" s="210">
        <v>25000</v>
      </c>
      <c r="I165" s="210">
        <v>50000</v>
      </c>
      <c r="J165" s="208" t="s">
        <v>4557</v>
      </c>
      <c r="K165" s="208" t="s">
        <v>5909</v>
      </c>
    </row>
    <row r="166" spans="1:11" ht="31.5">
      <c r="A166" s="214">
        <v>165</v>
      </c>
      <c r="B166" s="206">
        <v>45855</v>
      </c>
      <c r="C166" s="205" t="s">
        <v>1276</v>
      </c>
      <c r="D166" s="205" t="s">
        <v>5515</v>
      </c>
      <c r="E166" s="205" t="s">
        <v>1353</v>
      </c>
      <c r="F166" s="206">
        <v>45869</v>
      </c>
      <c r="G166" s="206">
        <v>45870</v>
      </c>
      <c r="H166" s="207">
        <v>25000</v>
      </c>
      <c r="I166" s="207">
        <v>50000</v>
      </c>
      <c r="J166" s="205" t="s">
        <v>4557</v>
      </c>
      <c r="K166" s="205" t="s">
        <v>5909</v>
      </c>
    </row>
    <row r="167" spans="1:11" ht="31.5">
      <c r="A167" s="214">
        <v>166</v>
      </c>
      <c r="B167" s="215">
        <v>45855</v>
      </c>
      <c r="C167" s="208" t="s">
        <v>1276</v>
      </c>
      <c r="D167" s="208" t="s">
        <v>8462</v>
      </c>
      <c r="E167" s="208" t="s">
        <v>8463</v>
      </c>
      <c r="F167" s="209">
        <v>45869</v>
      </c>
      <c r="G167" s="209">
        <v>45870</v>
      </c>
      <c r="H167" s="210">
        <v>35000</v>
      </c>
      <c r="I167" s="210">
        <v>50000</v>
      </c>
      <c r="J167" s="208" t="s">
        <v>5910</v>
      </c>
      <c r="K167" s="208" t="s">
        <v>5909</v>
      </c>
    </row>
    <row r="168" spans="1:11" ht="47.25">
      <c r="A168" s="214">
        <v>167</v>
      </c>
      <c r="B168" s="206">
        <v>45855</v>
      </c>
      <c r="C168" s="205" t="s">
        <v>583</v>
      </c>
      <c r="D168" s="205" t="s">
        <v>366</v>
      </c>
      <c r="E168" s="205" t="s">
        <v>8464</v>
      </c>
      <c r="F168" s="206">
        <v>45869</v>
      </c>
      <c r="G168" s="206">
        <v>45870</v>
      </c>
      <c r="H168" s="207">
        <v>26975</v>
      </c>
      <c r="I168" s="207">
        <v>29000</v>
      </c>
      <c r="J168" s="205" t="s">
        <v>5902</v>
      </c>
      <c r="K168" s="205" t="s">
        <v>5909</v>
      </c>
    </row>
    <row r="169" spans="1:11" ht="47.25">
      <c r="A169" s="214">
        <v>168</v>
      </c>
      <c r="B169" s="215">
        <v>45855</v>
      </c>
      <c r="C169" s="208" t="s">
        <v>1890</v>
      </c>
      <c r="D169" s="208" t="s">
        <v>8465</v>
      </c>
      <c r="E169" s="208" t="s">
        <v>8466</v>
      </c>
      <c r="F169" s="209">
        <v>45869</v>
      </c>
      <c r="G169" s="209">
        <v>45870</v>
      </c>
      <c r="H169" s="210">
        <v>570000</v>
      </c>
      <c r="I169" s="210">
        <v>570000</v>
      </c>
      <c r="J169" s="208" t="s">
        <v>4557</v>
      </c>
      <c r="K169" s="208" t="s">
        <v>5909</v>
      </c>
    </row>
    <row r="170" spans="1:11" ht="31.5">
      <c r="A170" s="214">
        <v>169</v>
      </c>
      <c r="B170" s="206">
        <v>45855</v>
      </c>
      <c r="C170" s="205" t="s">
        <v>1535</v>
      </c>
      <c r="D170" s="205" t="s">
        <v>1343</v>
      </c>
      <c r="E170" s="205" t="s">
        <v>8458</v>
      </c>
      <c r="F170" s="206">
        <v>45869</v>
      </c>
      <c r="G170" s="206">
        <v>45870</v>
      </c>
      <c r="H170" s="207">
        <v>25000</v>
      </c>
      <c r="I170" s="207">
        <v>40000</v>
      </c>
      <c r="J170" s="205" t="s">
        <v>5910</v>
      </c>
      <c r="K170" s="205" t="s">
        <v>5909</v>
      </c>
    </row>
    <row r="171" spans="1:11" ht="31.5">
      <c r="A171" s="214">
        <v>170</v>
      </c>
      <c r="B171" s="215">
        <v>45855</v>
      </c>
      <c r="C171" s="208" t="s">
        <v>2542</v>
      </c>
      <c r="D171" s="208" t="s">
        <v>2470</v>
      </c>
      <c r="E171" s="208" t="s">
        <v>2830</v>
      </c>
      <c r="F171" s="209">
        <v>45869</v>
      </c>
      <c r="G171" s="209">
        <v>45852</v>
      </c>
      <c r="H171" s="210">
        <v>35000</v>
      </c>
      <c r="I171" s="210">
        <v>90000</v>
      </c>
      <c r="J171" s="208" t="s">
        <v>4557</v>
      </c>
      <c r="K171" s="208" t="s">
        <v>5909</v>
      </c>
    </row>
    <row r="172" spans="1:11" ht="31.5">
      <c r="A172" s="214">
        <v>171</v>
      </c>
      <c r="B172" s="206">
        <v>45856</v>
      </c>
      <c r="C172" s="205" t="s">
        <v>91</v>
      </c>
      <c r="D172" s="205" t="s">
        <v>8073</v>
      </c>
      <c r="E172" s="205" t="s">
        <v>120</v>
      </c>
      <c r="F172" s="206">
        <v>45870</v>
      </c>
      <c r="G172" s="206">
        <v>45870</v>
      </c>
      <c r="H172" s="207">
        <v>25000</v>
      </c>
      <c r="I172" s="207">
        <v>200000</v>
      </c>
      <c r="J172" s="205" t="s">
        <v>4557</v>
      </c>
      <c r="K172" s="205" t="s">
        <v>5909</v>
      </c>
    </row>
    <row r="173" spans="1:11" ht="31.5">
      <c r="A173" s="214">
        <v>172</v>
      </c>
      <c r="B173" s="215">
        <v>45856</v>
      </c>
      <c r="C173" s="208" t="s">
        <v>91</v>
      </c>
      <c r="D173" s="208" t="s">
        <v>134</v>
      </c>
      <c r="E173" s="208" t="s">
        <v>120</v>
      </c>
      <c r="F173" s="209">
        <v>45870</v>
      </c>
      <c r="G173" s="209">
        <v>45870</v>
      </c>
      <c r="H173" s="210">
        <v>25000</v>
      </c>
      <c r="I173" s="210">
        <v>250000</v>
      </c>
      <c r="J173" s="208" t="s">
        <v>4557</v>
      </c>
      <c r="K173" s="208" t="s">
        <v>5909</v>
      </c>
    </row>
    <row r="174" spans="1:11" ht="31.5">
      <c r="A174" s="214">
        <v>173</v>
      </c>
      <c r="B174" s="206">
        <v>45856</v>
      </c>
      <c r="C174" s="205" t="s">
        <v>91</v>
      </c>
      <c r="D174" s="205" t="s">
        <v>121</v>
      </c>
      <c r="E174" s="205" t="s">
        <v>120</v>
      </c>
      <c r="F174" s="206">
        <v>45870</v>
      </c>
      <c r="G174" s="206">
        <v>45870</v>
      </c>
      <c r="H174" s="207">
        <v>25000</v>
      </c>
      <c r="I174" s="207">
        <v>250000</v>
      </c>
      <c r="J174" s="205" t="s">
        <v>4557</v>
      </c>
      <c r="K174" s="205" t="s">
        <v>5909</v>
      </c>
    </row>
    <row r="175" spans="1:11" ht="47.25">
      <c r="A175" s="214">
        <v>174</v>
      </c>
      <c r="B175" s="215">
        <v>45856</v>
      </c>
      <c r="C175" s="208" t="s">
        <v>91</v>
      </c>
      <c r="D175" s="208" t="s">
        <v>5950</v>
      </c>
      <c r="E175" s="208" t="s">
        <v>120</v>
      </c>
      <c r="F175" s="209">
        <v>45870</v>
      </c>
      <c r="G175" s="209">
        <v>45870</v>
      </c>
      <c r="H175" s="210">
        <v>25000</v>
      </c>
      <c r="I175" s="210">
        <v>100000</v>
      </c>
      <c r="J175" s="208" t="s">
        <v>4557</v>
      </c>
      <c r="K175" s="208" t="s">
        <v>5909</v>
      </c>
    </row>
    <row r="176" spans="1:11" ht="31.5">
      <c r="A176" s="214">
        <v>175</v>
      </c>
      <c r="B176" s="206">
        <v>45856</v>
      </c>
      <c r="C176" s="205" t="s">
        <v>91</v>
      </c>
      <c r="D176" s="205" t="s">
        <v>7430</v>
      </c>
      <c r="E176" s="205" t="s">
        <v>120</v>
      </c>
      <c r="F176" s="206">
        <v>45870</v>
      </c>
      <c r="G176" s="206">
        <v>45870</v>
      </c>
      <c r="H176" s="207">
        <v>25000</v>
      </c>
      <c r="I176" s="207">
        <v>40000</v>
      </c>
      <c r="J176" s="205" t="s">
        <v>4557</v>
      </c>
      <c r="K176" s="205" t="s">
        <v>5909</v>
      </c>
    </row>
    <row r="177" spans="1:11" ht="31.5">
      <c r="A177" s="214">
        <v>176</v>
      </c>
      <c r="B177" s="215">
        <v>45856</v>
      </c>
      <c r="C177" s="208" t="s">
        <v>91</v>
      </c>
      <c r="D177" s="208" t="s">
        <v>8467</v>
      </c>
      <c r="E177" s="208" t="s">
        <v>120</v>
      </c>
      <c r="F177" s="209">
        <v>45870</v>
      </c>
      <c r="G177" s="209">
        <v>45901</v>
      </c>
      <c r="H177" s="210">
        <v>25000</v>
      </c>
      <c r="I177" s="210">
        <v>40000</v>
      </c>
      <c r="J177" s="208" t="s">
        <v>4557</v>
      </c>
      <c r="K177" s="208" t="s">
        <v>5909</v>
      </c>
    </row>
    <row r="178" spans="1:11" ht="31.5">
      <c r="A178" s="214">
        <v>177</v>
      </c>
      <c r="B178" s="206">
        <v>45856</v>
      </c>
      <c r="C178" s="205" t="s">
        <v>91</v>
      </c>
      <c r="D178" s="205" t="s">
        <v>339</v>
      </c>
      <c r="E178" s="205" t="s">
        <v>120</v>
      </c>
      <c r="F178" s="206">
        <v>45870</v>
      </c>
      <c r="G178" s="206">
        <v>45870</v>
      </c>
      <c r="H178" s="207">
        <v>25000</v>
      </c>
      <c r="I178" s="207">
        <v>40000</v>
      </c>
      <c r="J178" s="205" t="s">
        <v>4557</v>
      </c>
      <c r="K178" s="205" t="s">
        <v>5909</v>
      </c>
    </row>
    <row r="179" spans="1:11" ht="31.5">
      <c r="A179" s="214">
        <v>178</v>
      </c>
      <c r="B179" s="215">
        <v>45856</v>
      </c>
      <c r="C179" s="208" t="s">
        <v>500</v>
      </c>
      <c r="D179" s="208" t="s">
        <v>503</v>
      </c>
      <c r="E179" s="208" t="s">
        <v>6473</v>
      </c>
      <c r="F179" s="209">
        <v>45870</v>
      </c>
      <c r="G179" s="209">
        <v>45901</v>
      </c>
      <c r="H179" s="210">
        <v>40000</v>
      </c>
      <c r="I179" s="210">
        <v>160000</v>
      </c>
      <c r="J179" s="208" t="s">
        <v>5910</v>
      </c>
      <c r="K179" s="208" t="s">
        <v>5909</v>
      </c>
    </row>
    <row r="180" spans="1:11" ht="31.5">
      <c r="A180" s="214">
        <v>179</v>
      </c>
      <c r="B180" s="206">
        <v>45856</v>
      </c>
      <c r="C180" s="205" t="s">
        <v>1276</v>
      </c>
      <c r="D180" s="205" t="s">
        <v>1289</v>
      </c>
      <c r="E180" s="205" t="s">
        <v>1288</v>
      </c>
      <c r="F180" s="206">
        <v>45870</v>
      </c>
      <c r="G180" s="206">
        <v>45873</v>
      </c>
      <c r="H180" s="207">
        <v>310000</v>
      </c>
      <c r="I180" s="207">
        <v>320000</v>
      </c>
      <c r="J180" s="205" t="s">
        <v>5910</v>
      </c>
      <c r="K180" s="205" t="s">
        <v>5909</v>
      </c>
    </row>
    <row r="181" spans="1:11" ht="62.25">
      <c r="A181" s="214">
        <v>180</v>
      </c>
      <c r="B181" s="215">
        <v>45856</v>
      </c>
      <c r="C181" s="208" t="s">
        <v>500</v>
      </c>
      <c r="D181" s="208" t="s">
        <v>8317</v>
      </c>
      <c r="E181" s="208" t="s">
        <v>1082</v>
      </c>
      <c r="F181" s="209">
        <v>45870</v>
      </c>
      <c r="G181" s="209">
        <v>45818</v>
      </c>
      <c r="H181" s="210">
        <v>25000</v>
      </c>
      <c r="I181" s="210">
        <v>3000000</v>
      </c>
      <c r="J181" s="208" t="s">
        <v>5910</v>
      </c>
      <c r="K181" s="208" t="s">
        <v>5909</v>
      </c>
    </row>
    <row r="182" spans="1:11" ht="62.25">
      <c r="A182" s="214">
        <v>181</v>
      </c>
      <c r="B182" s="206">
        <v>45856</v>
      </c>
      <c r="C182" s="205" t="s">
        <v>1276</v>
      </c>
      <c r="D182" s="205" t="s">
        <v>8468</v>
      </c>
      <c r="E182" s="205" t="s">
        <v>8469</v>
      </c>
      <c r="F182" s="206">
        <v>45870</v>
      </c>
      <c r="G182" s="206">
        <v>45873</v>
      </c>
      <c r="H182" s="207">
        <v>319916</v>
      </c>
      <c r="I182" s="207">
        <v>500000</v>
      </c>
      <c r="J182" s="205" t="s">
        <v>5917</v>
      </c>
      <c r="K182" s="205" t="s">
        <v>5909</v>
      </c>
    </row>
    <row r="183" spans="1:11" ht="31.5">
      <c r="A183" s="214">
        <v>182</v>
      </c>
      <c r="B183" s="215">
        <v>45856</v>
      </c>
      <c r="C183" s="208" t="s">
        <v>1535</v>
      </c>
      <c r="D183" s="208" t="s">
        <v>6585</v>
      </c>
      <c r="E183" s="208" t="s">
        <v>6586</v>
      </c>
      <c r="F183" s="209">
        <v>45870</v>
      </c>
      <c r="G183" s="209">
        <v>45871</v>
      </c>
      <c r="H183" s="210">
        <v>35000</v>
      </c>
      <c r="I183" s="210">
        <v>75000</v>
      </c>
      <c r="J183" s="208" t="s">
        <v>5910</v>
      </c>
      <c r="K183" s="208" t="s">
        <v>5909</v>
      </c>
    </row>
    <row r="184" spans="1:11" ht="31.5">
      <c r="A184" s="214">
        <v>183</v>
      </c>
      <c r="B184" s="206">
        <v>45858</v>
      </c>
      <c r="C184" s="205" t="s">
        <v>1535</v>
      </c>
      <c r="D184" s="205" t="s">
        <v>7953</v>
      </c>
      <c r="E184" s="205" t="s">
        <v>6375</v>
      </c>
      <c r="F184" s="206">
        <v>45870</v>
      </c>
      <c r="G184" s="206">
        <v>45871</v>
      </c>
      <c r="H184" s="207">
        <v>35000</v>
      </c>
      <c r="I184" s="207">
        <v>75000</v>
      </c>
      <c r="J184" s="205" t="s">
        <v>4557</v>
      </c>
      <c r="K184" s="205" t="s">
        <v>5909</v>
      </c>
    </row>
    <row r="185" spans="1:11" ht="47.25">
      <c r="A185" s="214">
        <v>184</v>
      </c>
      <c r="B185" s="215">
        <v>45858</v>
      </c>
      <c r="C185" s="208" t="s">
        <v>2542</v>
      </c>
      <c r="D185" s="208" t="s">
        <v>1329</v>
      </c>
      <c r="E185" s="208" t="s">
        <v>6942</v>
      </c>
      <c r="F185" s="209">
        <v>45873</v>
      </c>
      <c r="G185" s="209">
        <v>45852</v>
      </c>
      <c r="H185" s="210">
        <v>100000</v>
      </c>
      <c r="I185" s="210">
        <v>240000</v>
      </c>
      <c r="J185" s="208" t="s">
        <v>4557</v>
      </c>
      <c r="K185" s="208" t="s">
        <v>5909</v>
      </c>
    </row>
    <row r="186" spans="1:11" ht="47.25">
      <c r="A186" s="214">
        <v>185</v>
      </c>
      <c r="B186" s="206">
        <v>45858</v>
      </c>
      <c r="C186" s="205" t="s">
        <v>2542</v>
      </c>
      <c r="D186" s="205" t="s">
        <v>7612</v>
      </c>
      <c r="E186" s="205" t="s">
        <v>1611</v>
      </c>
      <c r="F186" s="206">
        <v>45873</v>
      </c>
      <c r="G186" s="206">
        <v>45852</v>
      </c>
      <c r="H186" s="207">
        <v>45000</v>
      </c>
      <c r="I186" s="207">
        <v>100000</v>
      </c>
      <c r="J186" s="205" t="s">
        <v>4557</v>
      </c>
      <c r="K186" s="205" t="s">
        <v>5909</v>
      </c>
    </row>
    <row r="187" spans="1:11" ht="31.5">
      <c r="A187" s="214">
        <v>186</v>
      </c>
      <c r="B187" s="215">
        <v>45858</v>
      </c>
      <c r="C187" s="208" t="s">
        <v>2542</v>
      </c>
      <c r="D187" s="208" t="s">
        <v>8470</v>
      </c>
      <c r="E187" s="208" t="s">
        <v>1249</v>
      </c>
      <c r="F187" s="209">
        <v>45873</v>
      </c>
      <c r="G187" s="209">
        <v>45852</v>
      </c>
      <c r="H187" s="210">
        <v>125000</v>
      </c>
      <c r="I187" s="210">
        <v>190000</v>
      </c>
      <c r="J187" s="208" t="s">
        <v>4557</v>
      </c>
      <c r="K187" s="208" t="s">
        <v>5909</v>
      </c>
    </row>
    <row r="188" spans="1:11" ht="47.25">
      <c r="A188" s="214">
        <v>187</v>
      </c>
      <c r="B188" s="206">
        <v>45859</v>
      </c>
      <c r="C188" s="205" t="s">
        <v>243</v>
      </c>
      <c r="D188" s="205" t="s">
        <v>3490</v>
      </c>
      <c r="E188" s="205" t="s">
        <v>7399</v>
      </c>
      <c r="F188" s="206">
        <v>45873</v>
      </c>
      <c r="G188" s="206">
        <v>45909</v>
      </c>
      <c r="H188" s="207">
        <v>55000</v>
      </c>
      <c r="I188" s="207">
        <v>75000</v>
      </c>
      <c r="J188" s="205" t="s">
        <v>5910</v>
      </c>
      <c r="K188" s="205" t="s">
        <v>5909</v>
      </c>
    </row>
    <row r="189" spans="1:11" ht="62.25">
      <c r="A189" s="214">
        <v>188</v>
      </c>
      <c r="B189" s="215">
        <v>45859</v>
      </c>
      <c r="C189" s="208" t="s">
        <v>500</v>
      </c>
      <c r="D189" s="208" t="s">
        <v>8471</v>
      </c>
      <c r="E189" s="208" t="s">
        <v>306</v>
      </c>
      <c r="F189" s="209">
        <v>45873</v>
      </c>
      <c r="G189" s="209">
        <v>45748</v>
      </c>
      <c r="H189" s="210">
        <v>25000</v>
      </c>
      <c r="I189" s="210">
        <v>150000</v>
      </c>
      <c r="J189" s="208" t="s">
        <v>5900</v>
      </c>
      <c r="K189" s="208" t="s">
        <v>5909</v>
      </c>
    </row>
    <row r="190" spans="1:11" ht="47.25">
      <c r="A190" s="214">
        <v>189</v>
      </c>
      <c r="B190" s="206">
        <v>45859</v>
      </c>
      <c r="C190" s="205" t="s">
        <v>2635</v>
      </c>
      <c r="D190" s="205" t="s">
        <v>8088</v>
      </c>
      <c r="E190" s="205" t="s">
        <v>8472</v>
      </c>
      <c r="F190" s="206">
        <v>45873</v>
      </c>
      <c r="G190" s="206">
        <v>45874</v>
      </c>
      <c r="H190" s="207">
        <v>100000</v>
      </c>
      <c r="I190" s="207">
        <v>130000</v>
      </c>
      <c r="J190" s="205" t="s">
        <v>5909</v>
      </c>
      <c r="K190" s="205" t="s">
        <v>5909</v>
      </c>
    </row>
    <row r="191" spans="1:11" ht="31.5">
      <c r="A191" s="214">
        <v>190</v>
      </c>
      <c r="B191" s="215">
        <v>45860</v>
      </c>
      <c r="C191" s="208" t="s">
        <v>1276</v>
      </c>
      <c r="D191" s="208" t="s">
        <v>8473</v>
      </c>
      <c r="E191" s="208" t="s">
        <v>1312</v>
      </c>
      <c r="F191" s="209">
        <v>45874</v>
      </c>
      <c r="G191" s="209">
        <v>45863</v>
      </c>
      <c r="H191" s="210">
        <v>25000</v>
      </c>
      <c r="I191" s="210">
        <v>50000</v>
      </c>
      <c r="J191" s="208" t="s">
        <v>4557</v>
      </c>
      <c r="K191" s="208" t="s">
        <v>5909</v>
      </c>
    </row>
    <row r="192" spans="1:11" ht="31.5">
      <c r="A192" s="214">
        <v>191</v>
      </c>
      <c r="B192" s="206">
        <v>45860</v>
      </c>
      <c r="C192" s="205" t="s">
        <v>1276</v>
      </c>
      <c r="D192" s="205" t="s">
        <v>765</v>
      </c>
      <c r="E192" s="205" t="s">
        <v>7238</v>
      </c>
      <c r="F192" s="206">
        <v>45874</v>
      </c>
      <c r="G192" s="206">
        <v>45875</v>
      </c>
      <c r="H192" s="207">
        <v>800000</v>
      </c>
      <c r="I192" s="207">
        <v>1300000</v>
      </c>
      <c r="J192" s="205" t="s">
        <v>4557</v>
      </c>
      <c r="K192" s="205" t="s">
        <v>5909</v>
      </c>
    </row>
    <row r="193" spans="1:11" ht="31.5">
      <c r="A193" s="214">
        <v>192</v>
      </c>
      <c r="B193" s="215">
        <v>45860</v>
      </c>
      <c r="C193" s="208" t="s">
        <v>194</v>
      </c>
      <c r="D193" s="208" t="s">
        <v>8446</v>
      </c>
      <c r="E193" s="208" t="s">
        <v>226</v>
      </c>
      <c r="F193" s="209">
        <v>45874</v>
      </c>
      <c r="G193" s="209">
        <v>45888</v>
      </c>
      <c r="H193" s="210">
        <v>25000</v>
      </c>
      <c r="I193" s="210">
        <v>100000</v>
      </c>
      <c r="J193" s="208" t="s">
        <v>4557</v>
      </c>
      <c r="K193" s="208" t="s">
        <v>5909</v>
      </c>
    </row>
    <row r="194" spans="1:11" ht="47.25">
      <c r="A194" s="214">
        <v>193</v>
      </c>
      <c r="B194" s="206">
        <v>45861</v>
      </c>
      <c r="C194" s="205" t="s">
        <v>1890</v>
      </c>
      <c r="D194" s="205" t="s">
        <v>8438</v>
      </c>
      <c r="E194" s="205" t="s">
        <v>8474</v>
      </c>
      <c r="F194" s="206">
        <v>45875</v>
      </c>
      <c r="G194" s="206">
        <v>45876</v>
      </c>
      <c r="H194" s="207">
        <v>50000</v>
      </c>
      <c r="I194" s="207">
        <v>50000</v>
      </c>
      <c r="J194" s="205" t="s">
        <v>5902</v>
      </c>
      <c r="K194" s="205" t="s">
        <v>5909</v>
      </c>
    </row>
    <row r="195" spans="1:11" ht="18">
      <c r="A195" s="214">
        <v>194</v>
      </c>
      <c r="B195" s="215">
        <v>45861</v>
      </c>
      <c r="C195" s="208" t="s">
        <v>500</v>
      </c>
      <c r="D195" s="208" t="s">
        <v>4842</v>
      </c>
      <c r="E195" s="208" t="s">
        <v>7603</v>
      </c>
      <c r="F195" s="209">
        <v>45875</v>
      </c>
      <c r="G195" s="209">
        <v>45870</v>
      </c>
      <c r="H195" s="210">
        <v>25000</v>
      </c>
      <c r="I195" s="210">
        <v>55000</v>
      </c>
      <c r="J195" s="208" t="s">
        <v>4557</v>
      </c>
      <c r="K195" s="208" t="s">
        <v>5909</v>
      </c>
    </row>
    <row r="196" spans="1:11" ht="47.25">
      <c r="A196" s="214">
        <v>195</v>
      </c>
      <c r="B196" s="206">
        <v>45861</v>
      </c>
      <c r="C196" s="205" t="s">
        <v>500</v>
      </c>
      <c r="D196" s="205" t="s">
        <v>6012</v>
      </c>
      <c r="E196" s="205" t="s">
        <v>8475</v>
      </c>
      <c r="F196" s="206">
        <v>45875</v>
      </c>
      <c r="G196" s="206">
        <v>45870</v>
      </c>
      <c r="H196" s="207">
        <v>85000</v>
      </c>
      <c r="I196" s="207">
        <v>300000</v>
      </c>
      <c r="J196" s="205" t="s">
        <v>5910</v>
      </c>
      <c r="K196" s="205" t="s">
        <v>5909</v>
      </c>
    </row>
    <row r="197" spans="1:11" ht="18">
      <c r="A197" s="214">
        <v>196</v>
      </c>
      <c r="B197" s="215">
        <v>45861</v>
      </c>
      <c r="C197" s="208" t="s">
        <v>500</v>
      </c>
      <c r="D197" s="208" t="s">
        <v>3201</v>
      </c>
      <c r="E197" s="208" t="s">
        <v>8224</v>
      </c>
      <c r="F197" s="209">
        <v>45875</v>
      </c>
      <c r="G197" s="209">
        <v>45839</v>
      </c>
      <c r="H197" s="210">
        <v>25000</v>
      </c>
      <c r="I197" s="210">
        <v>50000</v>
      </c>
      <c r="J197" s="208" t="s">
        <v>4557</v>
      </c>
      <c r="K197" s="208" t="s">
        <v>5909</v>
      </c>
    </row>
    <row r="198" spans="1:11" ht="31.5">
      <c r="A198" s="214">
        <v>197</v>
      </c>
      <c r="B198" s="206">
        <v>45861</v>
      </c>
      <c r="C198" s="205" t="s">
        <v>3242</v>
      </c>
      <c r="D198" s="205" t="s">
        <v>6846</v>
      </c>
      <c r="E198" s="205" t="s">
        <v>298</v>
      </c>
      <c r="F198" s="206">
        <v>45875</v>
      </c>
      <c r="G198" s="206">
        <v>45887</v>
      </c>
      <c r="H198" s="207">
        <v>25000</v>
      </c>
      <c r="I198" s="207">
        <v>100000</v>
      </c>
      <c r="J198" s="205" t="s">
        <v>4557</v>
      </c>
      <c r="K198" s="205" t="s">
        <v>5909</v>
      </c>
    </row>
    <row r="199" spans="1:11" ht="31.5">
      <c r="A199" s="214">
        <v>198</v>
      </c>
      <c r="B199" s="215">
        <v>45861</v>
      </c>
      <c r="C199" s="208" t="s">
        <v>1535</v>
      </c>
      <c r="D199" s="208" t="s">
        <v>361</v>
      </c>
      <c r="E199" s="208" t="s">
        <v>8476</v>
      </c>
      <c r="F199" s="209">
        <v>45875</v>
      </c>
      <c r="G199" s="209">
        <v>45901</v>
      </c>
      <c r="H199" s="210">
        <v>700000</v>
      </c>
      <c r="I199" s="210">
        <v>1300000</v>
      </c>
      <c r="J199" s="208" t="s">
        <v>5921</v>
      </c>
      <c r="K199" s="208" t="s">
        <v>5909</v>
      </c>
    </row>
    <row r="200" spans="1:11" ht="31.5">
      <c r="A200" s="214">
        <v>199</v>
      </c>
      <c r="B200" s="206">
        <v>45861</v>
      </c>
      <c r="C200" s="205" t="s">
        <v>1535</v>
      </c>
      <c r="D200" s="205" t="s">
        <v>129</v>
      </c>
      <c r="E200" s="205" t="s">
        <v>8477</v>
      </c>
      <c r="F200" s="206">
        <v>45875</v>
      </c>
      <c r="G200" s="206">
        <v>45901</v>
      </c>
      <c r="H200" s="207">
        <v>25000</v>
      </c>
      <c r="I200" s="207">
        <v>55000</v>
      </c>
      <c r="J200" s="205" t="s">
        <v>5921</v>
      </c>
      <c r="K200" s="205" t="s">
        <v>5909</v>
      </c>
    </row>
    <row r="201" spans="1:11" ht="18">
      <c r="A201" s="214">
        <v>200</v>
      </c>
      <c r="B201" s="215">
        <v>45862</v>
      </c>
      <c r="C201" s="208" t="s">
        <v>1890</v>
      </c>
      <c r="D201" s="208" t="s">
        <v>814</v>
      </c>
      <c r="E201" s="208" t="s">
        <v>8478</v>
      </c>
      <c r="F201" s="209">
        <v>45876</v>
      </c>
      <c r="G201" s="209">
        <v>45877</v>
      </c>
      <c r="H201" s="210">
        <v>27040</v>
      </c>
      <c r="I201" s="210">
        <v>35000</v>
      </c>
      <c r="J201" s="208" t="s">
        <v>5902</v>
      </c>
      <c r="K201" s="208" t="s">
        <v>5909</v>
      </c>
    </row>
    <row r="202" spans="1:11" ht="31.5">
      <c r="A202" s="214">
        <v>201</v>
      </c>
      <c r="B202" s="206">
        <v>45862</v>
      </c>
      <c r="C202" s="205" t="s">
        <v>1890</v>
      </c>
      <c r="D202" s="205" t="s">
        <v>2849</v>
      </c>
      <c r="E202" s="205" t="s">
        <v>8479</v>
      </c>
      <c r="F202" s="206">
        <v>45876</v>
      </c>
      <c r="G202" s="206">
        <v>45877</v>
      </c>
      <c r="H202" s="207">
        <v>49750</v>
      </c>
      <c r="I202" s="207">
        <v>60000</v>
      </c>
      <c r="J202" s="205" t="s">
        <v>5902</v>
      </c>
      <c r="K202" s="205" t="s">
        <v>5909</v>
      </c>
    </row>
    <row r="203" spans="1:11" ht="18">
      <c r="A203" s="214">
        <v>202</v>
      </c>
      <c r="B203" s="215">
        <v>45862</v>
      </c>
      <c r="C203" s="208" t="s">
        <v>1890</v>
      </c>
      <c r="D203" s="208" t="s">
        <v>7533</v>
      </c>
      <c r="E203" s="208" t="s">
        <v>8480</v>
      </c>
      <c r="F203" s="209">
        <v>45876</v>
      </c>
      <c r="G203" s="209">
        <v>45877</v>
      </c>
      <c r="H203" s="210">
        <v>45684</v>
      </c>
      <c r="I203" s="210">
        <v>55000</v>
      </c>
      <c r="J203" s="208" t="s">
        <v>5902</v>
      </c>
      <c r="K203" s="208" t="s">
        <v>5909</v>
      </c>
    </row>
    <row r="204" spans="1:11" ht="47.25">
      <c r="A204" s="214">
        <v>203</v>
      </c>
      <c r="B204" s="206">
        <v>45862</v>
      </c>
      <c r="C204" s="205" t="s">
        <v>1890</v>
      </c>
      <c r="D204" s="205" t="s">
        <v>2316</v>
      </c>
      <c r="E204" s="205" t="s">
        <v>8481</v>
      </c>
      <c r="F204" s="206">
        <v>45876</v>
      </c>
      <c r="G204" s="206">
        <v>45877</v>
      </c>
      <c r="H204" s="207">
        <v>100245.6</v>
      </c>
      <c r="I204" s="207">
        <v>125000</v>
      </c>
      <c r="J204" s="205" t="s">
        <v>5902</v>
      </c>
      <c r="K204" s="205" t="s">
        <v>5909</v>
      </c>
    </row>
    <row r="205" spans="1:11" ht="31.5">
      <c r="A205" s="214">
        <v>204</v>
      </c>
      <c r="B205" s="215">
        <v>45862</v>
      </c>
      <c r="C205" s="208" t="s">
        <v>1890</v>
      </c>
      <c r="D205" s="208" t="s">
        <v>2126</v>
      </c>
      <c r="E205" s="208" t="s">
        <v>8482</v>
      </c>
      <c r="F205" s="209">
        <v>45876</v>
      </c>
      <c r="G205" s="209">
        <v>45884</v>
      </c>
      <c r="H205" s="210">
        <v>467186.64</v>
      </c>
      <c r="I205" s="210">
        <v>467186.64</v>
      </c>
      <c r="J205" s="208" t="s">
        <v>5910</v>
      </c>
      <c r="K205" s="208" t="s">
        <v>5909</v>
      </c>
    </row>
    <row r="206" spans="1:11" ht="31.5">
      <c r="A206" s="214">
        <v>205</v>
      </c>
      <c r="B206" s="206">
        <v>45862</v>
      </c>
      <c r="C206" s="205" t="s">
        <v>1890</v>
      </c>
      <c r="D206" s="205" t="s">
        <v>6252</v>
      </c>
      <c r="E206" s="205" t="s">
        <v>8483</v>
      </c>
      <c r="F206" s="206">
        <v>45876</v>
      </c>
      <c r="G206" s="206">
        <v>45877</v>
      </c>
      <c r="H206" s="207">
        <v>134331.41</v>
      </c>
      <c r="I206" s="207">
        <v>150000</v>
      </c>
      <c r="J206" s="205" t="s">
        <v>5902</v>
      </c>
      <c r="K206" s="205" t="s">
        <v>5909</v>
      </c>
    </row>
    <row r="207" spans="1:11" ht="31.5">
      <c r="A207" s="214">
        <v>206</v>
      </c>
      <c r="B207" s="215">
        <v>45862</v>
      </c>
      <c r="C207" s="208" t="s">
        <v>1890</v>
      </c>
      <c r="D207" s="208" t="s">
        <v>2818</v>
      </c>
      <c r="E207" s="208" t="s">
        <v>8484</v>
      </c>
      <c r="F207" s="209">
        <v>45876</v>
      </c>
      <c r="G207" s="209">
        <v>45877</v>
      </c>
      <c r="H207" s="210">
        <v>38522.9</v>
      </c>
      <c r="I207" s="210">
        <v>48500</v>
      </c>
      <c r="J207" s="208" t="s">
        <v>5902</v>
      </c>
      <c r="K207" s="208" t="s">
        <v>5909</v>
      </c>
    </row>
    <row r="208" spans="1:11" ht="18">
      <c r="A208" s="214">
        <v>207</v>
      </c>
      <c r="B208" s="206">
        <v>45862</v>
      </c>
      <c r="C208" s="205" t="s">
        <v>1890</v>
      </c>
      <c r="D208" s="205" t="s">
        <v>2180</v>
      </c>
      <c r="E208" s="205" t="s">
        <v>8485</v>
      </c>
      <c r="F208" s="206">
        <v>45876</v>
      </c>
      <c r="G208" s="206">
        <v>45877</v>
      </c>
      <c r="H208" s="207">
        <v>45568.71</v>
      </c>
      <c r="I208" s="207">
        <v>45568.71</v>
      </c>
      <c r="J208" s="205" t="s">
        <v>5902</v>
      </c>
      <c r="K208" s="205" t="s">
        <v>5909</v>
      </c>
    </row>
    <row r="209" spans="1:11" ht="18">
      <c r="A209" s="214">
        <v>208</v>
      </c>
      <c r="B209" s="215">
        <v>45862</v>
      </c>
      <c r="C209" s="208" t="s">
        <v>1890</v>
      </c>
      <c r="D209" s="208" t="s">
        <v>2189</v>
      </c>
      <c r="E209" s="208" t="s">
        <v>8486</v>
      </c>
      <c r="F209" s="209">
        <v>45876</v>
      </c>
      <c r="G209" s="209">
        <v>45877</v>
      </c>
      <c r="H209" s="210">
        <v>57625</v>
      </c>
      <c r="I209" s="210">
        <v>57625</v>
      </c>
      <c r="J209" s="208" t="s">
        <v>5902</v>
      </c>
      <c r="K209" s="208" t="s">
        <v>5909</v>
      </c>
    </row>
    <row r="210" spans="1:11" ht="18">
      <c r="A210" s="214">
        <v>209</v>
      </c>
      <c r="B210" s="206">
        <v>45862</v>
      </c>
      <c r="C210" s="205" t="s">
        <v>1890</v>
      </c>
      <c r="D210" s="205" t="s">
        <v>900</v>
      </c>
      <c r="E210" s="205" t="s">
        <v>8487</v>
      </c>
      <c r="F210" s="206">
        <v>45876</v>
      </c>
      <c r="G210" s="206">
        <v>45877</v>
      </c>
      <c r="H210" s="207">
        <v>100000</v>
      </c>
      <c r="I210" s="207">
        <v>100000</v>
      </c>
      <c r="J210" s="205" t="s">
        <v>5902</v>
      </c>
      <c r="K210" s="205" t="s">
        <v>5909</v>
      </c>
    </row>
    <row r="211" spans="1:11" ht="31.5">
      <c r="A211" s="214">
        <v>210</v>
      </c>
      <c r="B211" s="215">
        <v>45862</v>
      </c>
      <c r="C211" s="208" t="s">
        <v>1535</v>
      </c>
      <c r="D211" s="208" t="s">
        <v>6001</v>
      </c>
      <c r="E211" s="208" t="s">
        <v>8488</v>
      </c>
      <c r="F211" s="209">
        <v>45876</v>
      </c>
      <c r="G211" s="209">
        <v>45853</v>
      </c>
      <c r="H211" s="210">
        <v>100000</v>
      </c>
      <c r="I211" s="210">
        <v>250000</v>
      </c>
      <c r="J211" s="208" t="s">
        <v>5910</v>
      </c>
      <c r="K211" s="208" t="s">
        <v>4557</v>
      </c>
    </row>
    <row r="212" spans="1:11" ht="78">
      <c r="A212" s="214">
        <v>211</v>
      </c>
      <c r="B212" s="206">
        <v>45863</v>
      </c>
      <c r="C212" s="205" t="s">
        <v>3905</v>
      </c>
      <c r="D212" s="205" t="s">
        <v>31</v>
      </c>
      <c r="E212" s="205" t="s">
        <v>8489</v>
      </c>
      <c r="F212" s="206">
        <v>45877</v>
      </c>
      <c r="G212" s="206">
        <v>45863</v>
      </c>
      <c r="H212" s="207">
        <v>30000</v>
      </c>
      <c r="I212" s="207">
        <v>30000</v>
      </c>
      <c r="J212" s="205" t="s">
        <v>5910</v>
      </c>
      <c r="K212" s="205" t="s">
        <v>5909</v>
      </c>
    </row>
    <row r="213" spans="1:11" ht="47.25">
      <c r="A213" s="214">
        <v>212</v>
      </c>
      <c r="B213" s="215">
        <v>45863</v>
      </c>
      <c r="C213" s="208" t="s">
        <v>2703</v>
      </c>
      <c r="D213" s="208" t="s">
        <v>3013</v>
      </c>
      <c r="E213" s="208" t="s">
        <v>7007</v>
      </c>
      <c r="F213" s="209">
        <v>45877</v>
      </c>
      <c r="G213" s="209">
        <v>45877</v>
      </c>
      <c r="H213" s="210">
        <v>1000000</v>
      </c>
      <c r="I213" s="210">
        <v>1000000</v>
      </c>
      <c r="J213" s="208" t="s">
        <v>4557</v>
      </c>
      <c r="K213" s="208" t="s">
        <v>5909</v>
      </c>
    </row>
    <row r="214" spans="1:11" ht="31.5">
      <c r="A214" s="214">
        <v>213</v>
      </c>
      <c r="B214" s="206">
        <v>45863</v>
      </c>
      <c r="C214" s="205" t="s">
        <v>4178</v>
      </c>
      <c r="D214" s="205" t="s">
        <v>361</v>
      </c>
      <c r="E214" s="205" t="s">
        <v>8490</v>
      </c>
      <c r="F214" s="206">
        <v>45877</v>
      </c>
      <c r="G214" s="206">
        <v>45901</v>
      </c>
      <c r="H214" s="207">
        <v>800000</v>
      </c>
      <c r="I214" s="207">
        <v>3000000</v>
      </c>
      <c r="J214" s="205" t="s">
        <v>5921</v>
      </c>
      <c r="K214" s="205" t="s">
        <v>5909</v>
      </c>
    </row>
    <row r="215" spans="1:11" ht="18">
      <c r="A215" s="214">
        <v>214</v>
      </c>
      <c r="B215" s="215">
        <v>45863</v>
      </c>
      <c r="C215" s="208" t="s">
        <v>2703</v>
      </c>
      <c r="D215" s="208" t="s">
        <v>7006</v>
      </c>
      <c r="E215" s="208" t="s">
        <v>7007</v>
      </c>
      <c r="F215" s="209">
        <v>45877</v>
      </c>
      <c r="G215" s="209">
        <v>45877</v>
      </c>
      <c r="H215" s="210">
        <v>25000</v>
      </c>
      <c r="I215" s="210">
        <v>25000</v>
      </c>
      <c r="J215" s="208" t="s">
        <v>4557</v>
      </c>
      <c r="K215" s="208" t="s">
        <v>5909</v>
      </c>
    </row>
    <row r="216" spans="1:11" ht="31.5">
      <c r="A216" s="214">
        <v>215</v>
      </c>
      <c r="B216" s="206">
        <v>45863</v>
      </c>
      <c r="C216" s="205" t="s">
        <v>4178</v>
      </c>
      <c r="D216" s="205" t="s">
        <v>952</v>
      </c>
      <c r="E216" s="205" t="s">
        <v>130</v>
      </c>
      <c r="F216" s="206">
        <v>45877</v>
      </c>
      <c r="G216" s="206">
        <v>45901</v>
      </c>
      <c r="H216" s="207">
        <v>50000</v>
      </c>
      <c r="I216" s="207">
        <v>85000</v>
      </c>
      <c r="J216" s="205" t="s">
        <v>5921</v>
      </c>
      <c r="K216" s="205" t="s">
        <v>5909</v>
      </c>
    </row>
    <row r="217" spans="1:11" ht="31.5">
      <c r="A217" s="214">
        <v>216</v>
      </c>
      <c r="B217" s="215">
        <v>45863</v>
      </c>
      <c r="C217" s="208" t="s">
        <v>4038</v>
      </c>
      <c r="D217" s="208" t="s">
        <v>7038</v>
      </c>
      <c r="E217" s="208" t="s">
        <v>2558</v>
      </c>
      <c r="F217" s="209">
        <v>45877</v>
      </c>
      <c r="G217" s="209">
        <v>45877</v>
      </c>
      <c r="H217" s="210">
        <v>30000</v>
      </c>
      <c r="I217" s="210">
        <v>30000</v>
      </c>
      <c r="J217" s="208" t="s">
        <v>4557</v>
      </c>
      <c r="K217" s="208" t="s">
        <v>5909</v>
      </c>
    </row>
    <row r="218" spans="1:11" ht="18">
      <c r="A218" s="214">
        <v>217</v>
      </c>
      <c r="B218" s="206">
        <v>45863</v>
      </c>
      <c r="C218" s="205" t="s">
        <v>4038</v>
      </c>
      <c r="D218" s="205" t="s">
        <v>8491</v>
      </c>
      <c r="E218" s="205" t="s">
        <v>2558</v>
      </c>
      <c r="F218" s="206">
        <v>45877</v>
      </c>
      <c r="G218" s="206">
        <v>45877</v>
      </c>
      <c r="H218" s="207">
        <v>30000</v>
      </c>
      <c r="I218" s="207">
        <v>30000</v>
      </c>
      <c r="J218" s="205" t="s">
        <v>4557</v>
      </c>
      <c r="K218" s="205" t="s">
        <v>5909</v>
      </c>
    </row>
    <row r="219" spans="1:11" ht="18">
      <c r="A219" s="214">
        <v>218</v>
      </c>
      <c r="B219" s="215">
        <v>45863</v>
      </c>
      <c r="C219" s="208" t="s">
        <v>4038</v>
      </c>
      <c r="D219" s="208" t="s">
        <v>144</v>
      </c>
      <c r="E219" s="208" t="s">
        <v>8492</v>
      </c>
      <c r="F219" s="209">
        <v>45877</v>
      </c>
      <c r="G219" s="209">
        <v>45877</v>
      </c>
      <c r="H219" s="210">
        <v>74000</v>
      </c>
      <c r="I219" s="210">
        <v>74000</v>
      </c>
      <c r="J219" s="208" t="s">
        <v>4557</v>
      </c>
      <c r="K219" s="208" t="s">
        <v>5909</v>
      </c>
    </row>
    <row r="220" spans="1:11" ht="31.5">
      <c r="A220" s="214">
        <v>219</v>
      </c>
      <c r="B220" s="206">
        <v>45863</v>
      </c>
      <c r="C220" s="205" t="s">
        <v>2703</v>
      </c>
      <c r="D220" s="205" t="s">
        <v>8493</v>
      </c>
      <c r="E220" s="205" t="s">
        <v>7007</v>
      </c>
      <c r="F220" s="206">
        <v>45877</v>
      </c>
      <c r="G220" s="206">
        <v>45877</v>
      </c>
      <c r="H220" s="207">
        <v>25000</v>
      </c>
      <c r="I220" s="207">
        <v>25000</v>
      </c>
      <c r="J220" s="205" t="s">
        <v>4557</v>
      </c>
      <c r="K220" s="205" t="s">
        <v>5909</v>
      </c>
    </row>
    <row r="221" spans="1:11" ht="31.5">
      <c r="A221" s="214">
        <v>220</v>
      </c>
      <c r="B221" s="215">
        <v>45863</v>
      </c>
      <c r="C221" s="208" t="s">
        <v>2703</v>
      </c>
      <c r="D221" s="208" t="s">
        <v>7028</v>
      </c>
      <c r="E221" s="208" t="s">
        <v>7007</v>
      </c>
      <c r="F221" s="209">
        <v>45877</v>
      </c>
      <c r="G221" s="209">
        <v>45877</v>
      </c>
      <c r="H221" s="210">
        <v>25000</v>
      </c>
      <c r="I221" s="210">
        <v>25000</v>
      </c>
      <c r="J221" s="208" t="s">
        <v>4557</v>
      </c>
      <c r="K221" s="208" t="s">
        <v>5909</v>
      </c>
    </row>
    <row r="222" spans="1:11" ht="18">
      <c r="A222" s="214">
        <v>221</v>
      </c>
      <c r="B222" s="206">
        <v>45863</v>
      </c>
      <c r="C222" s="205" t="s">
        <v>2703</v>
      </c>
      <c r="D222" s="205" t="s">
        <v>3989</v>
      </c>
      <c r="E222" s="205" t="s">
        <v>7007</v>
      </c>
      <c r="F222" s="206">
        <v>45877</v>
      </c>
      <c r="G222" s="206">
        <v>45877</v>
      </c>
      <c r="H222" s="207">
        <v>25000</v>
      </c>
      <c r="I222" s="207">
        <v>25000</v>
      </c>
      <c r="J222" s="205" t="s">
        <v>4557</v>
      </c>
      <c r="K222" s="205" t="s">
        <v>5909</v>
      </c>
    </row>
    <row r="223" spans="1:11" ht="18">
      <c r="A223" s="214">
        <v>222</v>
      </c>
      <c r="B223" s="215">
        <v>45863</v>
      </c>
      <c r="C223" s="208" t="s">
        <v>2703</v>
      </c>
      <c r="D223" s="208" t="s">
        <v>8494</v>
      </c>
      <c r="E223" s="208" t="s">
        <v>7007</v>
      </c>
      <c r="F223" s="209">
        <v>45877</v>
      </c>
      <c r="G223" s="209">
        <v>45877</v>
      </c>
      <c r="H223" s="210">
        <v>25000</v>
      </c>
      <c r="I223" s="210">
        <v>25000</v>
      </c>
      <c r="J223" s="208" t="s">
        <v>4557</v>
      </c>
      <c r="K223" s="208" t="s">
        <v>5909</v>
      </c>
    </row>
    <row r="224" spans="1:11" ht="31.5">
      <c r="A224" s="214">
        <v>223</v>
      </c>
      <c r="B224" s="206">
        <v>45863</v>
      </c>
      <c r="C224" s="205" t="s">
        <v>2703</v>
      </c>
      <c r="D224" s="205" t="s">
        <v>8495</v>
      </c>
      <c r="E224" s="205" t="s">
        <v>7007</v>
      </c>
      <c r="F224" s="206">
        <v>45877</v>
      </c>
      <c r="G224" s="206">
        <v>45877</v>
      </c>
      <c r="H224" s="207">
        <v>25000</v>
      </c>
      <c r="I224" s="207">
        <v>25000</v>
      </c>
      <c r="J224" s="205" t="s">
        <v>4557</v>
      </c>
      <c r="K224" s="205" t="s">
        <v>5909</v>
      </c>
    </row>
    <row r="225" spans="1:11" ht="31.5">
      <c r="A225" s="214">
        <v>224</v>
      </c>
      <c r="B225" s="215">
        <v>45863</v>
      </c>
      <c r="C225" s="208" t="s">
        <v>2703</v>
      </c>
      <c r="D225" s="208" t="s">
        <v>8496</v>
      </c>
      <c r="E225" s="208" t="s">
        <v>7007</v>
      </c>
      <c r="F225" s="209">
        <v>45877</v>
      </c>
      <c r="G225" s="209">
        <v>45877</v>
      </c>
      <c r="H225" s="210">
        <v>25000</v>
      </c>
      <c r="I225" s="210">
        <v>25000</v>
      </c>
      <c r="J225" s="208" t="s">
        <v>4557</v>
      </c>
      <c r="K225" s="208" t="s">
        <v>5909</v>
      </c>
    </row>
    <row r="226" spans="1:11" ht="31.5">
      <c r="A226" s="214">
        <v>225</v>
      </c>
      <c r="B226" s="206">
        <v>45863</v>
      </c>
      <c r="C226" s="205" t="s">
        <v>2703</v>
      </c>
      <c r="D226" s="205" t="s">
        <v>8497</v>
      </c>
      <c r="E226" s="205" t="s">
        <v>7007</v>
      </c>
      <c r="F226" s="206">
        <v>45877</v>
      </c>
      <c r="G226" s="206">
        <v>45877</v>
      </c>
      <c r="H226" s="207">
        <v>25000</v>
      </c>
      <c r="I226" s="207">
        <v>25000</v>
      </c>
      <c r="J226" s="205" t="s">
        <v>4557</v>
      </c>
      <c r="K226" s="205" t="s">
        <v>5909</v>
      </c>
    </row>
    <row r="227" spans="1:11" ht="47.25">
      <c r="A227" s="214">
        <v>226</v>
      </c>
      <c r="B227" s="215">
        <v>45863</v>
      </c>
      <c r="C227" s="208" t="s">
        <v>2703</v>
      </c>
      <c r="D227" s="208" t="s">
        <v>8498</v>
      </c>
      <c r="E227" s="208" t="s">
        <v>7007</v>
      </c>
      <c r="F227" s="209">
        <v>45877</v>
      </c>
      <c r="G227" s="209">
        <v>45877</v>
      </c>
      <c r="H227" s="210">
        <v>25000</v>
      </c>
      <c r="I227" s="210">
        <v>25000</v>
      </c>
      <c r="J227" s="208" t="s">
        <v>4557</v>
      </c>
      <c r="K227" s="208" t="s">
        <v>5909</v>
      </c>
    </row>
    <row r="228" spans="1:11" ht="18">
      <c r="A228" s="214">
        <v>227</v>
      </c>
      <c r="B228" s="206">
        <v>45863</v>
      </c>
      <c r="C228" s="205" t="s">
        <v>2703</v>
      </c>
      <c r="D228" s="205" t="s">
        <v>8499</v>
      </c>
      <c r="E228" s="205" t="s">
        <v>7007</v>
      </c>
      <c r="F228" s="206">
        <v>45877</v>
      </c>
      <c r="G228" s="206">
        <v>45877</v>
      </c>
      <c r="H228" s="207">
        <v>25000</v>
      </c>
      <c r="I228" s="207">
        <v>25000</v>
      </c>
      <c r="J228" s="205" t="s">
        <v>4557</v>
      </c>
      <c r="K228" s="205" t="s">
        <v>5909</v>
      </c>
    </row>
    <row r="229" spans="1:11" ht="47.25">
      <c r="A229" s="214">
        <v>228</v>
      </c>
      <c r="B229" s="215">
        <v>45863</v>
      </c>
      <c r="C229" s="208" t="s">
        <v>2703</v>
      </c>
      <c r="D229" s="208" t="s">
        <v>7612</v>
      </c>
      <c r="E229" s="208" t="s">
        <v>7007</v>
      </c>
      <c r="F229" s="209">
        <v>45877</v>
      </c>
      <c r="G229" s="209">
        <v>45877</v>
      </c>
      <c r="H229" s="210">
        <v>25000</v>
      </c>
      <c r="I229" s="210">
        <v>25000</v>
      </c>
      <c r="J229" s="208" t="s">
        <v>4557</v>
      </c>
      <c r="K229" s="208" t="s">
        <v>5909</v>
      </c>
    </row>
    <row r="230" spans="1:11" ht="18">
      <c r="A230" s="214">
        <v>229</v>
      </c>
      <c r="B230" s="206">
        <v>45863</v>
      </c>
      <c r="C230" s="205" t="s">
        <v>2703</v>
      </c>
      <c r="D230" s="205" t="s">
        <v>8500</v>
      </c>
      <c r="E230" s="205" t="s">
        <v>7007</v>
      </c>
      <c r="F230" s="206">
        <v>45877</v>
      </c>
      <c r="G230" s="206">
        <v>45877</v>
      </c>
      <c r="H230" s="207">
        <v>25000</v>
      </c>
      <c r="I230" s="207">
        <v>25000</v>
      </c>
      <c r="J230" s="205" t="s">
        <v>4557</v>
      </c>
      <c r="K230" s="205" t="s">
        <v>5909</v>
      </c>
    </row>
    <row r="231" spans="1:11" ht="31.5">
      <c r="A231" s="214">
        <v>230</v>
      </c>
      <c r="B231" s="215">
        <v>45865</v>
      </c>
      <c r="C231" s="208" t="s">
        <v>1812</v>
      </c>
      <c r="D231" s="208" t="s">
        <v>739</v>
      </c>
      <c r="E231" s="208" t="s">
        <v>1830</v>
      </c>
      <c r="F231" s="209">
        <v>45880</v>
      </c>
      <c r="G231" s="209">
        <v>45875</v>
      </c>
      <c r="H231" s="210">
        <v>399126.6</v>
      </c>
      <c r="I231" s="210">
        <v>1596506.4</v>
      </c>
      <c r="J231" s="208" t="s">
        <v>5910</v>
      </c>
      <c r="K231" s="208" t="s">
        <v>5909</v>
      </c>
    </row>
    <row r="232" spans="1:11" ht="47.25">
      <c r="A232" s="214">
        <v>231</v>
      </c>
      <c r="B232" s="206">
        <v>45866</v>
      </c>
      <c r="C232" s="205" t="s">
        <v>2703</v>
      </c>
      <c r="D232" s="205" t="s">
        <v>8501</v>
      </c>
      <c r="E232" s="205" t="s">
        <v>8502</v>
      </c>
      <c r="F232" s="206">
        <v>45880</v>
      </c>
      <c r="G232" s="206">
        <v>45880</v>
      </c>
      <c r="H232" s="207">
        <v>42000</v>
      </c>
      <c r="I232" s="207">
        <v>42000</v>
      </c>
      <c r="J232" s="205" t="s">
        <v>5902</v>
      </c>
      <c r="K232" s="205" t="s">
        <v>5909</v>
      </c>
    </row>
    <row r="233" spans="1:11" ht="18">
      <c r="A233" s="214">
        <v>232</v>
      </c>
      <c r="B233" s="215">
        <v>45866</v>
      </c>
      <c r="C233" s="208" t="s">
        <v>243</v>
      </c>
      <c r="D233" s="208" t="s">
        <v>7398</v>
      </c>
      <c r="E233" s="208" t="s">
        <v>78</v>
      </c>
      <c r="F233" s="209">
        <v>45880</v>
      </c>
      <c r="G233" s="209">
        <v>45839</v>
      </c>
      <c r="H233" s="210">
        <v>195000</v>
      </c>
      <c r="I233" s="210">
        <v>220000</v>
      </c>
      <c r="J233" s="208" t="s">
        <v>4557</v>
      </c>
      <c r="K233" s="208" t="s">
        <v>5909</v>
      </c>
    </row>
    <row r="234" spans="1:11" ht="47.25">
      <c r="A234" s="214">
        <v>233</v>
      </c>
      <c r="B234" s="206">
        <v>45866</v>
      </c>
      <c r="C234" s="205" t="s">
        <v>2703</v>
      </c>
      <c r="D234" s="205" t="s">
        <v>259</v>
      </c>
      <c r="E234" s="205" t="s">
        <v>8503</v>
      </c>
      <c r="F234" s="206">
        <v>45880</v>
      </c>
      <c r="G234" s="206">
        <v>45880</v>
      </c>
      <c r="H234" s="207">
        <v>455600</v>
      </c>
      <c r="I234" s="207">
        <v>455600</v>
      </c>
      <c r="J234" s="205" t="s">
        <v>4557</v>
      </c>
      <c r="K234" s="205" t="s">
        <v>5909</v>
      </c>
    </row>
    <row r="235" spans="1:11" ht="31.5">
      <c r="A235" s="214">
        <v>234</v>
      </c>
      <c r="B235" s="215">
        <v>45866</v>
      </c>
      <c r="C235" s="208" t="s">
        <v>1890</v>
      </c>
      <c r="D235" s="208" t="s">
        <v>2283</v>
      </c>
      <c r="E235" s="208" t="s">
        <v>8504</v>
      </c>
      <c r="F235" s="209">
        <v>45880</v>
      </c>
      <c r="G235" s="209">
        <v>45881</v>
      </c>
      <c r="H235" s="210">
        <v>50600</v>
      </c>
      <c r="I235" s="210">
        <v>50600</v>
      </c>
      <c r="J235" s="208" t="s">
        <v>5902</v>
      </c>
      <c r="K235" s="208" t="s">
        <v>5909</v>
      </c>
    </row>
    <row r="236" spans="1:11" ht="31.5">
      <c r="A236" s="214">
        <v>235</v>
      </c>
      <c r="B236" s="206">
        <v>45866</v>
      </c>
      <c r="C236" s="205" t="s">
        <v>1535</v>
      </c>
      <c r="D236" s="205" t="s">
        <v>2304</v>
      </c>
      <c r="E236" s="205" t="s">
        <v>6545</v>
      </c>
      <c r="F236" s="206">
        <v>45880</v>
      </c>
      <c r="G236" s="206">
        <v>45887</v>
      </c>
      <c r="H236" s="207">
        <v>25000</v>
      </c>
      <c r="I236" s="207">
        <v>45000</v>
      </c>
      <c r="J236" s="205" t="s">
        <v>5902</v>
      </c>
      <c r="K236" s="205" t="s">
        <v>5909</v>
      </c>
    </row>
    <row r="237" spans="1:11" ht="31.5">
      <c r="A237" s="214">
        <v>236</v>
      </c>
      <c r="B237" s="215">
        <v>45867</v>
      </c>
      <c r="C237" s="208" t="s">
        <v>4268</v>
      </c>
      <c r="D237" s="208" t="s">
        <v>5235</v>
      </c>
      <c r="E237" s="208" t="s">
        <v>6227</v>
      </c>
      <c r="F237" s="209">
        <v>45881</v>
      </c>
      <c r="G237" s="209">
        <v>45901</v>
      </c>
      <c r="H237" s="210">
        <v>1204645</v>
      </c>
      <c r="I237" s="210">
        <v>1500000</v>
      </c>
      <c r="J237" s="208" t="s">
        <v>5910</v>
      </c>
      <c r="K237" s="208" t="s">
        <v>5909</v>
      </c>
    </row>
    <row r="238" spans="1:11" ht="31.5">
      <c r="A238" s="214">
        <v>237</v>
      </c>
      <c r="B238" s="206">
        <v>45867</v>
      </c>
      <c r="C238" s="205" t="s">
        <v>1890</v>
      </c>
      <c r="D238" s="205" t="s">
        <v>5261</v>
      </c>
      <c r="E238" s="205" t="s">
        <v>8505</v>
      </c>
      <c r="F238" s="206">
        <v>45881</v>
      </c>
      <c r="G238" s="206">
        <v>45891</v>
      </c>
      <c r="H238" s="207">
        <v>76500</v>
      </c>
      <c r="I238" s="207">
        <v>76500</v>
      </c>
      <c r="J238" s="205" t="s">
        <v>5910</v>
      </c>
      <c r="K238" s="205" t="s">
        <v>5909</v>
      </c>
    </row>
    <row r="239" spans="1:11" ht="47.25">
      <c r="A239" s="214">
        <v>238</v>
      </c>
      <c r="B239" s="215">
        <v>45867</v>
      </c>
      <c r="C239" s="208" t="s">
        <v>2542</v>
      </c>
      <c r="D239" s="208" t="s">
        <v>1143</v>
      </c>
      <c r="E239" s="208" t="s">
        <v>439</v>
      </c>
      <c r="F239" s="209">
        <v>45882</v>
      </c>
      <c r="G239" s="209">
        <v>45852</v>
      </c>
      <c r="H239" s="210">
        <v>25000</v>
      </c>
      <c r="I239" s="210">
        <v>40000</v>
      </c>
      <c r="J239" s="208" t="s">
        <v>4557</v>
      </c>
      <c r="K239" s="208" t="s">
        <v>5909</v>
      </c>
    </row>
    <row r="240" spans="1:11" ht="47.25">
      <c r="A240" s="214">
        <v>239</v>
      </c>
      <c r="B240" s="206">
        <v>45868</v>
      </c>
      <c r="C240" s="205" t="s">
        <v>2635</v>
      </c>
      <c r="D240" s="205" t="s">
        <v>1784</v>
      </c>
      <c r="E240" s="205" t="s">
        <v>8506</v>
      </c>
      <c r="F240" s="206">
        <v>45882</v>
      </c>
      <c r="G240" s="206">
        <v>45882</v>
      </c>
      <c r="H240" s="207">
        <v>80000</v>
      </c>
      <c r="I240" s="207">
        <v>130000</v>
      </c>
      <c r="J240" s="205" t="s">
        <v>5909</v>
      </c>
      <c r="K240" s="205" t="s">
        <v>5909</v>
      </c>
    </row>
    <row r="241" spans="1:11" ht="31.5">
      <c r="A241" s="214">
        <v>240</v>
      </c>
      <c r="B241" s="215">
        <v>45868</v>
      </c>
      <c r="C241" s="208" t="s">
        <v>3453</v>
      </c>
      <c r="D241" s="208" t="s">
        <v>1224</v>
      </c>
      <c r="E241" s="208" t="s">
        <v>7787</v>
      </c>
      <c r="F241" s="209">
        <v>45882</v>
      </c>
      <c r="G241" s="209">
        <v>45870</v>
      </c>
      <c r="H241" s="210">
        <v>100000</v>
      </c>
      <c r="I241" s="210">
        <v>230000</v>
      </c>
      <c r="J241" s="208" t="s">
        <v>5910</v>
      </c>
      <c r="K241" s="208" t="s">
        <v>5909</v>
      </c>
    </row>
    <row r="242" spans="1:11" ht="31.5">
      <c r="A242" s="214">
        <v>241</v>
      </c>
      <c r="B242" s="206">
        <v>45868</v>
      </c>
      <c r="C242" s="205" t="s">
        <v>3453</v>
      </c>
      <c r="D242" s="205" t="s">
        <v>6548</v>
      </c>
      <c r="E242" s="205" t="s">
        <v>6549</v>
      </c>
      <c r="F242" s="206">
        <v>45882</v>
      </c>
      <c r="G242" s="206">
        <v>45870</v>
      </c>
      <c r="H242" s="207">
        <v>75000</v>
      </c>
      <c r="I242" s="207">
        <v>110250</v>
      </c>
      <c r="J242" s="205" t="s">
        <v>5910</v>
      </c>
      <c r="K242" s="205" t="s">
        <v>5909</v>
      </c>
    </row>
    <row r="243" spans="1:11" ht="31.5">
      <c r="A243" s="214">
        <v>242</v>
      </c>
      <c r="B243" s="215">
        <v>45869</v>
      </c>
      <c r="C243" s="208" t="s">
        <v>3798</v>
      </c>
      <c r="D243" s="208" t="s">
        <v>7446</v>
      </c>
      <c r="E243" s="208" t="s">
        <v>8507</v>
      </c>
      <c r="F243" s="209">
        <v>45883</v>
      </c>
      <c r="G243" s="209">
        <v>45883</v>
      </c>
      <c r="H243" s="210">
        <v>45048</v>
      </c>
      <c r="I243" s="210">
        <v>49552.800000000003</v>
      </c>
      <c r="J243" s="208" t="s">
        <v>4557</v>
      </c>
      <c r="K243" s="208" t="s">
        <v>5909</v>
      </c>
    </row>
    <row r="244" spans="1:11" ht="31.5">
      <c r="A244" s="214">
        <v>243</v>
      </c>
      <c r="B244" s="206">
        <v>45869</v>
      </c>
      <c r="C244" s="205" t="s">
        <v>1890</v>
      </c>
      <c r="D244" s="205" t="s">
        <v>1333</v>
      </c>
      <c r="E244" s="205" t="s">
        <v>8508</v>
      </c>
      <c r="F244" s="206">
        <v>45883</v>
      </c>
      <c r="G244" s="206">
        <v>45884</v>
      </c>
      <c r="H244" s="207">
        <v>109400</v>
      </c>
      <c r="I244" s="207">
        <v>109400</v>
      </c>
      <c r="J244" s="205" t="s">
        <v>5902</v>
      </c>
      <c r="K244" s="205" t="s">
        <v>5909</v>
      </c>
    </row>
    <row r="245" spans="1:11" ht="31.5">
      <c r="A245" s="214">
        <v>244</v>
      </c>
      <c r="B245" s="215">
        <v>45870</v>
      </c>
      <c r="C245" s="208" t="s">
        <v>4178</v>
      </c>
      <c r="D245" s="208" t="s">
        <v>31</v>
      </c>
      <c r="E245" s="208" t="s">
        <v>8509</v>
      </c>
      <c r="F245" s="209">
        <v>45884</v>
      </c>
      <c r="G245" s="209">
        <v>45884</v>
      </c>
      <c r="H245" s="210">
        <v>138000</v>
      </c>
      <c r="I245" s="210">
        <v>160000</v>
      </c>
      <c r="J245" s="208" t="s">
        <v>5906</v>
      </c>
      <c r="K245" s="208" t="s">
        <v>5909</v>
      </c>
    </row>
    <row r="246" spans="1:11" ht="47.25">
      <c r="A246" s="214">
        <v>245</v>
      </c>
      <c r="B246" s="206">
        <v>45870</v>
      </c>
      <c r="C246" s="205" t="s">
        <v>3973</v>
      </c>
      <c r="D246" s="205" t="s">
        <v>8510</v>
      </c>
      <c r="E246" s="205" t="s">
        <v>8511</v>
      </c>
      <c r="F246" s="206">
        <v>45884</v>
      </c>
      <c r="G246" s="206">
        <v>45597</v>
      </c>
      <c r="H246" s="207">
        <v>25000</v>
      </c>
      <c r="I246" s="207">
        <v>100000</v>
      </c>
      <c r="J246" s="205" t="s">
        <v>4557</v>
      </c>
      <c r="K246" s="205" t="s">
        <v>5909</v>
      </c>
    </row>
    <row r="247" spans="1:11" ht="31.5">
      <c r="A247" s="214">
        <v>246</v>
      </c>
      <c r="B247" s="215">
        <v>45870</v>
      </c>
      <c r="C247" s="208" t="s">
        <v>1812</v>
      </c>
      <c r="D247" s="208" t="s">
        <v>765</v>
      </c>
      <c r="E247" s="208" t="s">
        <v>4384</v>
      </c>
      <c r="F247" s="209">
        <v>45884</v>
      </c>
      <c r="G247" s="209">
        <v>45870</v>
      </c>
      <c r="H247" s="210">
        <v>482673.24</v>
      </c>
      <c r="I247" s="210">
        <v>965346.48</v>
      </c>
      <c r="J247" s="208" t="s">
        <v>5910</v>
      </c>
      <c r="K247" s="208" t="s">
        <v>5909</v>
      </c>
    </row>
    <row r="248" spans="1:11" ht="47.25">
      <c r="A248" s="214">
        <v>247</v>
      </c>
      <c r="B248" s="206">
        <v>45872</v>
      </c>
      <c r="C248" s="205" t="s">
        <v>1535</v>
      </c>
      <c r="D248" s="205" t="s">
        <v>1179</v>
      </c>
      <c r="E248" s="205" t="s">
        <v>8512</v>
      </c>
      <c r="F248" s="206">
        <v>45887</v>
      </c>
      <c r="G248" s="206">
        <v>45870</v>
      </c>
      <c r="H248" s="207">
        <v>25000</v>
      </c>
      <c r="I248" s="207">
        <v>95000</v>
      </c>
      <c r="J248" s="205" t="s">
        <v>5921</v>
      </c>
      <c r="K248" s="205" t="s">
        <v>5909</v>
      </c>
    </row>
    <row r="249" spans="1:11" ht="31.5">
      <c r="A249" s="214">
        <v>248</v>
      </c>
      <c r="B249" s="215">
        <v>45872</v>
      </c>
      <c r="C249" s="208" t="s">
        <v>1535</v>
      </c>
      <c r="D249" s="208" t="s">
        <v>8513</v>
      </c>
      <c r="E249" s="208" t="s">
        <v>8514</v>
      </c>
      <c r="F249" s="209">
        <v>45887</v>
      </c>
      <c r="G249" s="209">
        <v>45887</v>
      </c>
      <c r="H249" s="210">
        <v>25000</v>
      </c>
      <c r="I249" s="210">
        <v>45000</v>
      </c>
      <c r="J249" s="208" t="s">
        <v>4557</v>
      </c>
      <c r="K249" s="208" t="s">
        <v>5909</v>
      </c>
    </row>
    <row r="250" spans="1:11" ht="31.5">
      <c r="A250" s="214">
        <v>249</v>
      </c>
      <c r="B250" s="206">
        <v>45872</v>
      </c>
      <c r="C250" s="205" t="s">
        <v>2542</v>
      </c>
      <c r="D250" s="205" t="s">
        <v>225</v>
      </c>
      <c r="E250" s="205" t="s">
        <v>6336</v>
      </c>
      <c r="F250" s="206">
        <v>45887</v>
      </c>
      <c r="G250" s="206">
        <v>45852</v>
      </c>
      <c r="H250" s="207">
        <v>95000</v>
      </c>
      <c r="I250" s="207">
        <v>295000</v>
      </c>
      <c r="J250" s="205" t="s">
        <v>4557</v>
      </c>
      <c r="K250" s="205" t="s">
        <v>5909</v>
      </c>
    </row>
    <row r="251" spans="1:11" ht="31.5">
      <c r="A251" s="214">
        <v>250</v>
      </c>
      <c r="B251" s="215">
        <v>45873</v>
      </c>
      <c r="C251" s="208" t="s">
        <v>91</v>
      </c>
      <c r="D251" s="208" t="s">
        <v>7432</v>
      </c>
      <c r="E251" s="208" t="s">
        <v>7433</v>
      </c>
      <c r="F251" s="209">
        <v>45887</v>
      </c>
      <c r="G251" s="209">
        <v>45839</v>
      </c>
      <c r="H251" s="210">
        <v>40000</v>
      </c>
      <c r="I251" s="210">
        <v>200000</v>
      </c>
      <c r="J251" s="208" t="s">
        <v>5910</v>
      </c>
      <c r="K251" s="208" t="s">
        <v>5909</v>
      </c>
    </row>
    <row r="252" spans="1:11" ht="31.5">
      <c r="A252" s="214">
        <v>251</v>
      </c>
      <c r="B252" s="206">
        <v>45873</v>
      </c>
      <c r="C252" s="205" t="s">
        <v>3453</v>
      </c>
      <c r="D252" s="205" t="s">
        <v>3482</v>
      </c>
      <c r="E252" s="205" t="s">
        <v>3481</v>
      </c>
      <c r="F252" s="206">
        <v>45887</v>
      </c>
      <c r="G252" s="206">
        <v>45883</v>
      </c>
      <c r="H252" s="207">
        <v>25000</v>
      </c>
      <c r="I252" s="207">
        <v>35000</v>
      </c>
      <c r="J252" s="205" t="s">
        <v>5910</v>
      </c>
      <c r="K252" s="205" t="s">
        <v>5909</v>
      </c>
    </row>
    <row r="253" spans="1:11" ht="31.5">
      <c r="A253" s="214">
        <v>252</v>
      </c>
      <c r="B253" s="215">
        <v>45873</v>
      </c>
      <c r="C253" s="208" t="s">
        <v>3828</v>
      </c>
      <c r="D253" s="208" t="s">
        <v>765</v>
      </c>
      <c r="E253" s="208" t="s">
        <v>6538</v>
      </c>
      <c r="F253" s="209">
        <v>45887</v>
      </c>
      <c r="G253" s="209">
        <v>45894</v>
      </c>
      <c r="H253" s="210">
        <v>25000</v>
      </c>
      <c r="I253" s="210">
        <v>500000</v>
      </c>
      <c r="J253" s="208" t="s">
        <v>5910</v>
      </c>
      <c r="K253" s="208" t="s">
        <v>5909</v>
      </c>
    </row>
    <row r="254" spans="1:11" ht="62.25">
      <c r="A254" s="214">
        <v>254</v>
      </c>
      <c r="B254" s="206">
        <v>45873</v>
      </c>
      <c r="C254" s="205" t="s">
        <v>1890</v>
      </c>
      <c r="D254" s="205" t="s">
        <v>3105</v>
      </c>
      <c r="E254" s="205" t="s">
        <v>5011</v>
      </c>
      <c r="F254" s="206">
        <v>45887</v>
      </c>
      <c r="G254" s="206">
        <v>45888</v>
      </c>
      <c r="H254" s="207">
        <v>113351.53</v>
      </c>
      <c r="I254" s="207">
        <v>125000</v>
      </c>
      <c r="J254" s="205" t="s">
        <v>5917</v>
      </c>
      <c r="K254" s="205" t="s">
        <v>5909</v>
      </c>
    </row>
    <row r="255" spans="1:11" ht="47.25">
      <c r="A255" s="214">
        <v>255</v>
      </c>
      <c r="B255" s="215">
        <v>45874</v>
      </c>
      <c r="C255" s="208" t="s">
        <v>2703</v>
      </c>
      <c r="D255" s="208" t="s">
        <v>1942</v>
      </c>
      <c r="E255" s="208" t="s">
        <v>8515</v>
      </c>
      <c r="F255" s="209">
        <v>45888</v>
      </c>
      <c r="G255" s="209">
        <v>45901</v>
      </c>
      <c r="H255" s="210">
        <v>195000</v>
      </c>
      <c r="I255" s="210">
        <v>195000</v>
      </c>
      <c r="J255" s="208" t="s">
        <v>5902</v>
      </c>
      <c r="K255" s="208" t="s">
        <v>5909</v>
      </c>
    </row>
    <row r="256" spans="1:11" ht="94.5">
      <c r="A256" s="214">
        <v>256</v>
      </c>
      <c r="B256" s="206">
        <v>45874</v>
      </c>
      <c r="C256" s="205" t="s">
        <v>3418</v>
      </c>
      <c r="D256" s="205" t="s">
        <v>4558</v>
      </c>
      <c r="E256" s="205" t="s">
        <v>8516</v>
      </c>
      <c r="F256" s="206">
        <v>45889</v>
      </c>
      <c r="G256" s="206">
        <v>45874</v>
      </c>
      <c r="H256" s="207">
        <v>25000</v>
      </c>
      <c r="I256" s="207">
        <v>35000</v>
      </c>
      <c r="J256" s="205" t="s">
        <v>5904</v>
      </c>
      <c r="K256" s="205" t="s">
        <v>5909</v>
      </c>
    </row>
    <row r="257" spans="1:11" ht="31.5">
      <c r="A257" s="214">
        <v>257</v>
      </c>
      <c r="B257" s="215">
        <v>45875</v>
      </c>
      <c r="C257" s="208" t="s">
        <v>3828</v>
      </c>
      <c r="D257" s="208" t="s">
        <v>283</v>
      </c>
      <c r="E257" s="208" t="s">
        <v>6490</v>
      </c>
      <c r="F257" s="209">
        <v>45889</v>
      </c>
      <c r="G257" s="209">
        <v>45875</v>
      </c>
      <c r="H257" s="210">
        <v>25000</v>
      </c>
      <c r="I257" s="210">
        <v>75000</v>
      </c>
      <c r="J257" s="208" t="s">
        <v>5906</v>
      </c>
      <c r="K257" s="208" t="s">
        <v>5909</v>
      </c>
    </row>
    <row r="258" spans="1:11" ht="47.25">
      <c r="A258" s="214">
        <v>258</v>
      </c>
      <c r="B258" s="206">
        <v>45875</v>
      </c>
      <c r="C258" s="205" t="s">
        <v>2334</v>
      </c>
      <c r="D258" s="205" t="s">
        <v>1784</v>
      </c>
      <c r="E258" s="205" t="s">
        <v>8379</v>
      </c>
      <c r="F258" s="206">
        <v>45889</v>
      </c>
      <c r="G258" s="206">
        <v>46024</v>
      </c>
      <c r="H258" s="207">
        <v>25000</v>
      </c>
      <c r="I258" s="207">
        <v>35000</v>
      </c>
      <c r="J258" s="205" t="s">
        <v>5902</v>
      </c>
      <c r="K258" s="205" t="s">
        <v>5909</v>
      </c>
    </row>
    <row r="259" spans="1:11" ht="31.5">
      <c r="A259" s="214">
        <v>259</v>
      </c>
      <c r="B259" s="215">
        <v>45875</v>
      </c>
      <c r="C259" s="208" t="s">
        <v>1535</v>
      </c>
      <c r="D259" s="208" t="s">
        <v>8517</v>
      </c>
      <c r="E259" s="208" t="s">
        <v>439</v>
      </c>
      <c r="F259" s="209">
        <v>45889</v>
      </c>
      <c r="G259" s="209">
        <v>45894</v>
      </c>
      <c r="H259" s="210">
        <v>25000</v>
      </c>
      <c r="I259" s="210">
        <v>55000</v>
      </c>
      <c r="J259" s="208" t="s">
        <v>4557</v>
      </c>
      <c r="K259" s="208" t="s">
        <v>5909</v>
      </c>
    </row>
    <row r="260" spans="1:11" ht="31.5">
      <c r="A260" s="214">
        <v>260</v>
      </c>
      <c r="B260" s="206">
        <v>45876</v>
      </c>
      <c r="C260" s="205" t="s">
        <v>2386</v>
      </c>
      <c r="D260" s="205" t="s">
        <v>765</v>
      </c>
      <c r="E260" s="205" t="s">
        <v>120</v>
      </c>
      <c r="F260" s="206">
        <v>45890</v>
      </c>
      <c r="G260" s="206">
        <v>45876</v>
      </c>
      <c r="H260" s="207">
        <v>175000</v>
      </c>
      <c r="I260" s="207">
        <v>425000</v>
      </c>
      <c r="J260" s="205" t="s">
        <v>5910</v>
      </c>
      <c r="K260" s="205" t="s">
        <v>5909</v>
      </c>
    </row>
    <row r="261" spans="1:11" ht="31.5">
      <c r="A261" s="214">
        <v>261</v>
      </c>
      <c r="B261" s="215">
        <v>45876</v>
      </c>
      <c r="C261" s="208" t="s">
        <v>2386</v>
      </c>
      <c r="D261" s="208" t="s">
        <v>192</v>
      </c>
      <c r="E261" s="208" t="s">
        <v>4605</v>
      </c>
      <c r="F261" s="209">
        <v>45890</v>
      </c>
      <c r="G261" s="209">
        <v>45870</v>
      </c>
      <c r="H261" s="210">
        <v>182267</v>
      </c>
      <c r="I261" s="210">
        <v>220000</v>
      </c>
      <c r="J261" s="208" t="s">
        <v>5910</v>
      </c>
      <c r="K261" s="208" t="s">
        <v>5909</v>
      </c>
    </row>
    <row r="262" spans="1:11" ht="31.5">
      <c r="A262" s="214">
        <v>262</v>
      </c>
      <c r="B262" s="206">
        <v>45876</v>
      </c>
      <c r="C262" s="205" t="s">
        <v>2386</v>
      </c>
      <c r="D262" s="205" t="s">
        <v>1027</v>
      </c>
      <c r="E262" s="205" t="s">
        <v>706</v>
      </c>
      <c r="F262" s="206">
        <v>45890</v>
      </c>
      <c r="G262" s="206">
        <v>45839</v>
      </c>
      <c r="H262" s="207">
        <v>54432</v>
      </c>
      <c r="I262" s="207">
        <v>73029</v>
      </c>
      <c r="J262" s="205" t="s">
        <v>5910</v>
      </c>
      <c r="K262" s="205" t="s">
        <v>5909</v>
      </c>
    </row>
    <row r="263" spans="1:11" ht="31.5">
      <c r="A263" s="214">
        <v>263</v>
      </c>
      <c r="B263" s="215">
        <v>45876</v>
      </c>
      <c r="C263" s="208" t="s">
        <v>2386</v>
      </c>
      <c r="D263" s="208" t="s">
        <v>2389</v>
      </c>
      <c r="E263" s="208" t="s">
        <v>1611</v>
      </c>
      <c r="F263" s="209">
        <v>45890</v>
      </c>
      <c r="G263" s="209">
        <v>45887</v>
      </c>
      <c r="H263" s="210">
        <v>69300</v>
      </c>
      <c r="I263" s="210">
        <v>85000</v>
      </c>
      <c r="J263" s="208" t="s">
        <v>5910</v>
      </c>
      <c r="K263" s="208" t="s">
        <v>5909</v>
      </c>
    </row>
    <row r="264" spans="1:11" ht="47.25">
      <c r="A264" s="214">
        <v>264</v>
      </c>
      <c r="B264" s="206">
        <v>45876</v>
      </c>
      <c r="C264" s="205" t="s">
        <v>2386</v>
      </c>
      <c r="D264" s="205" t="s">
        <v>6620</v>
      </c>
      <c r="E264" s="205" t="s">
        <v>78</v>
      </c>
      <c r="F264" s="206">
        <v>45890</v>
      </c>
      <c r="G264" s="206">
        <v>45874</v>
      </c>
      <c r="H264" s="207">
        <v>99587</v>
      </c>
      <c r="I264" s="207">
        <v>109545</v>
      </c>
      <c r="J264" s="205" t="s">
        <v>5910</v>
      </c>
      <c r="K264" s="205" t="s">
        <v>5909</v>
      </c>
    </row>
    <row r="265" spans="1:11" ht="31.5">
      <c r="A265" s="214">
        <v>265</v>
      </c>
      <c r="B265" s="215">
        <v>45876</v>
      </c>
      <c r="C265" s="208" t="s">
        <v>2386</v>
      </c>
      <c r="D265" s="208" t="s">
        <v>903</v>
      </c>
      <c r="E265" s="208" t="s">
        <v>8518</v>
      </c>
      <c r="F265" s="209">
        <v>45890</v>
      </c>
      <c r="G265" s="209">
        <v>45870</v>
      </c>
      <c r="H265" s="210">
        <v>150000</v>
      </c>
      <c r="I265" s="210">
        <v>200000</v>
      </c>
      <c r="J265" s="208" t="s">
        <v>5902</v>
      </c>
      <c r="K265" s="208" t="s">
        <v>5909</v>
      </c>
    </row>
    <row r="266" spans="1:11" ht="31.5">
      <c r="A266" s="214">
        <v>266</v>
      </c>
      <c r="B266" s="206">
        <v>45876</v>
      </c>
      <c r="C266" s="205" t="s">
        <v>2386</v>
      </c>
      <c r="D266" s="205" t="s">
        <v>76</v>
      </c>
      <c r="E266" s="205" t="s">
        <v>8519</v>
      </c>
      <c r="F266" s="206">
        <v>45890</v>
      </c>
      <c r="G266" s="206">
        <v>45839</v>
      </c>
      <c r="H266" s="207">
        <v>107436</v>
      </c>
      <c r="I266" s="207">
        <v>128923</v>
      </c>
      <c r="J266" s="205" t="s">
        <v>5910</v>
      </c>
      <c r="K266" s="205" t="s">
        <v>5909</v>
      </c>
    </row>
    <row r="267" spans="1:11" ht="31.5">
      <c r="A267" s="214">
        <v>267</v>
      </c>
      <c r="B267" s="215">
        <v>45876</v>
      </c>
      <c r="C267" s="208" t="s">
        <v>4038</v>
      </c>
      <c r="D267" s="208" t="s">
        <v>1686</v>
      </c>
      <c r="E267" s="208" t="s">
        <v>4131</v>
      </c>
      <c r="F267" s="209">
        <v>45890</v>
      </c>
      <c r="G267" s="209">
        <v>45890</v>
      </c>
      <c r="H267" s="210">
        <v>50950</v>
      </c>
      <c r="I267" s="210">
        <v>50950</v>
      </c>
      <c r="J267" s="208" t="s">
        <v>5904</v>
      </c>
      <c r="K267" s="208" t="s">
        <v>5909</v>
      </c>
    </row>
    <row r="268" spans="1:11" ht="31.5">
      <c r="A268" s="214">
        <v>268</v>
      </c>
      <c r="B268" s="206">
        <v>45876</v>
      </c>
      <c r="C268" s="205" t="s">
        <v>1890</v>
      </c>
      <c r="D268" s="205" t="s">
        <v>123</v>
      </c>
      <c r="E268" s="205" t="s">
        <v>8520</v>
      </c>
      <c r="F268" s="206">
        <v>45890</v>
      </c>
      <c r="G268" s="206">
        <v>45931</v>
      </c>
      <c r="H268" s="207">
        <v>9752225.6400000006</v>
      </c>
      <c r="I268" s="207">
        <v>9752225.6400000006</v>
      </c>
      <c r="J268" s="205" t="s">
        <v>5921</v>
      </c>
      <c r="K268" s="205" t="s">
        <v>5909</v>
      </c>
    </row>
    <row r="269" spans="1:11" ht="62.25">
      <c r="A269" s="214">
        <v>269</v>
      </c>
      <c r="B269" s="215">
        <v>45877</v>
      </c>
      <c r="C269" s="208" t="s">
        <v>1665</v>
      </c>
      <c r="D269" s="208" t="s">
        <v>8521</v>
      </c>
      <c r="E269" s="208" t="s">
        <v>8522</v>
      </c>
      <c r="F269" s="209">
        <v>45891</v>
      </c>
      <c r="G269" s="209">
        <v>45877</v>
      </c>
      <c r="H269" s="210">
        <v>30000</v>
      </c>
      <c r="I269" s="210">
        <v>31000</v>
      </c>
      <c r="J269" s="208" t="s">
        <v>5900</v>
      </c>
      <c r="K269" s="208" t="s">
        <v>5909</v>
      </c>
    </row>
    <row r="270" spans="1:11" ht="47.25">
      <c r="A270" s="214">
        <v>270</v>
      </c>
      <c r="B270" s="206">
        <v>45877</v>
      </c>
      <c r="C270" s="205" t="s">
        <v>79</v>
      </c>
      <c r="D270" s="205" t="s">
        <v>8523</v>
      </c>
      <c r="E270" s="205" t="s">
        <v>8524</v>
      </c>
      <c r="F270" s="206">
        <v>45891</v>
      </c>
      <c r="G270" s="206">
        <v>45833</v>
      </c>
      <c r="H270" s="207">
        <v>31451</v>
      </c>
      <c r="I270" s="207">
        <v>32000</v>
      </c>
      <c r="J270" s="205" t="s">
        <v>5902</v>
      </c>
      <c r="K270" s="205" t="s">
        <v>5909</v>
      </c>
    </row>
    <row r="271" spans="1:11" ht="47.25">
      <c r="A271" s="214">
        <v>271</v>
      </c>
      <c r="B271" s="215">
        <v>45877</v>
      </c>
      <c r="C271" s="208" t="s">
        <v>79</v>
      </c>
      <c r="D271" s="208" t="s">
        <v>8525</v>
      </c>
      <c r="E271" s="208" t="s">
        <v>1724</v>
      </c>
      <c r="F271" s="209">
        <v>45891</v>
      </c>
      <c r="G271" s="209">
        <v>45796</v>
      </c>
      <c r="H271" s="210">
        <v>40258</v>
      </c>
      <c r="I271" s="210">
        <v>41000</v>
      </c>
      <c r="J271" s="208" t="s">
        <v>5902</v>
      </c>
      <c r="K271" s="208" t="s">
        <v>5909</v>
      </c>
    </row>
    <row r="272" spans="1:11" ht="31.5">
      <c r="A272" s="214">
        <v>272</v>
      </c>
      <c r="B272" s="206">
        <v>45877</v>
      </c>
      <c r="C272" s="205" t="s">
        <v>4178</v>
      </c>
      <c r="D272" s="205" t="s">
        <v>4201</v>
      </c>
      <c r="E272" s="205" t="s">
        <v>1611</v>
      </c>
      <c r="F272" s="206">
        <v>45891</v>
      </c>
      <c r="G272" s="206">
        <v>45897</v>
      </c>
      <c r="H272" s="207">
        <v>350000</v>
      </c>
      <c r="I272" s="207">
        <v>950000</v>
      </c>
      <c r="J272" s="205" t="s">
        <v>5910</v>
      </c>
      <c r="K272" s="205" t="s">
        <v>5909</v>
      </c>
    </row>
    <row r="273" spans="1:11" ht="62.25">
      <c r="A273" s="214">
        <v>273</v>
      </c>
      <c r="B273" s="215">
        <v>45878</v>
      </c>
      <c r="C273" s="208" t="s">
        <v>1665</v>
      </c>
      <c r="D273" s="208" t="s">
        <v>6918</v>
      </c>
      <c r="E273" s="208" t="s">
        <v>6919</v>
      </c>
      <c r="F273" s="209">
        <v>45891</v>
      </c>
      <c r="G273" s="209">
        <v>45870</v>
      </c>
      <c r="H273" s="210">
        <v>300000</v>
      </c>
      <c r="I273" s="210">
        <v>350000</v>
      </c>
      <c r="J273" s="208" t="s">
        <v>5910</v>
      </c>
      <c r="K273" s="208" t="s">
        <v>5909</v>
      </c>
    </row>
    <row r="274" spans="1:11" ht="62.25">
      <c r="A274" s="214">
        <v>274</v>
      </c>
      <c r="B274" s="206">
        <v>45878</v>
      </c>
      <c r="C274" s="205" t="s">
        <v>1665</v>
      </c>
      <c r="D274" s="205" t="s">
        <v>1681</v>
      </c>
      <c r="E274" s="205" t="s">
        <v>7537</v>
      </c>
      <c r="F274" s="206">
        <v>45891</v>
      </c>
      <c r="G274" s="206">
        <v>45870</v>
      </c>
      <c r="H274" s="207">
        <v>700000</v>
      </c>
      <c r="I274" s="207">
        <v>750000</v>
      </c>
      <c r="J274" s="205" t="s">
        <v>5902</v>
      </c>
      <c r="K274" s="205" t="s">
        <v>5909</v>
      </c>
    </row>
    <row r="275" spans="1:11" ht="62.25">
      <c r="A275" s="214">
        <v>275</v>
      </c>
      <c r="B275" s="215">
        <v>45878</v>
      </c>
      <c r="C275" s="208" t="s">
        <v>1665</v>
      </c>
      <c r="D275" s="208" t="s">
        <v>6333</v>
      </c>
      <c r="E275" s="208" t="s">
        <v>1696</v>
      </c>
      <c r="F275" s="209">
        <v>45891</v>
      </c>
      <c r="G275" s="209">
        <v>45870</v>
      </c>
      <c r="H275" s="210">
        <v>400000</v>
      </c>
      <c r="I275" s="210">
        <v>450000</v>
      </c>
      <c r="J275" s="208" t="s">
        <v>5910</v>
      </c>
      <c r="K275" s="208" t="s">
        <v>5909</v>
      </c>
    </row>
    <row r="276" spans="1:11" ht="62.25">
      <c r="A276" s="214">
        <v>276</v>
      </c>
      <c r="B276" s="206">
        <v>45878</v>
      </c>
      <c r="C276" s="205" t="s">
        <v>1665</v>
      </c>
      <c r="D276" s="205" t="s">
        <v>1677</v>
      </c>
      <c r="E276" s="205" t="s">
        <v>7613</v>
      </c>
      <c r="F276" s="206">
        <v>45891</v>
      </c>
      <c r="G276" s="206">
        <v>45778</v>
      </c>
      <c r="H276" s="207">
        <v>200000</v>
      </c>
      <c r="I276" s="207">
        <v>250000</v>
      </c>
      <c r="J276" s="205" t="s">
        <v>4557</v>
      </c>
      <c r="K276" s="205" t="s">
        <v>5909</v>
      </c>
    </row>
    <row r="277" spans="1:11" ht="62.25">
      <c r="A277" s="214">
        <v>277</v>
      </c>
      <c r="B277" s="215">
        <v>45878</v>
      </c>
      <c r="C277" s="208" t="s">
        <v>1665</v>
      </c>
      <c r="D277" s="208" t="s">
        <v>1715</v>
      </c>
      <c r="E277" s="208" t="s">
        <v>7538</v>
      </c>
      <c r="F277" s="209">
        <v>45891</v>
      </c>
      <c r="G277" s="209">
        <v>45870</v>
      </c>
      <c r="H277" s="210">
        <v>190000</v>
      </c>
      <c r="I277" s="210">
        <v>190000</v>
      </c>
      <c r="J277" s="208" t="s">
        <v>5910</v>
      </c>
      <c r="K277" s="208" t="s">
        <v>5909</v>
      </c>
    </row>
    <row r="278" spans="1:11" ht="62.25">
      <c r="A278" s="214">
        <v>278</v>
      </c>
      <c r="B278" s="206">
        <v>45878</v>
      </c>
      <c r="C278" s="205" t="s">
        <v>1665</v>
      </c>
      <c r="D278" s="205" t="s">
        <v>8332</v>
      </c>
      <c r="E278" s="205" t="s">
        <v>1030</v>
      </c>
      <c r="F278" s="206">
        <v>45891</v>
      </c>
      <c r="G278" s="206">
        <v>45870</v>
      </c>
      <c r="H278" s="207">
        <v>350000</v>
      </c>
      <c r="I278" s="207">
        <v>400000</v>
      </c>
      <c r="J278" s="205" t="s">
        <v>5910</v>
      </c>
      <c r="K278" s="205" t="s">
        <v>5909</v>
      </c>
    </row>
    <row r="279" spans="1:11" ht="62.25">
      <c r="A279" s="214">
        <v>279</v>
      </c>
      <c r="B279" s="215">
        <v>45878</v>
      </c>
      <c r="C279" s="208" t="s">
        <v>1665</v>
      </c>
      <c r="D279" s="208" t="s">
        <v>7584</v>
      </c>
      <c r="E279" s="208" t="s">
        <v>7585</v>
      </c>
      <c r="F279" s="209">
        <v>45891</v>
      </c>
      <c r="G279" s="209">
        <v>45870</v>
      </c>
      <c r="H279" s="210">
        <v>140000</v>
      </c>
      <c r="I279" s="210">
        <v>150000</v>
      </c>
      <c r="J279" s="208" t="s">
        <v>5910</v>
      </c>
      <c r="K279" s="208" t="s">
        <v>5909</v>
      </c>
    </row>
    <row r="280" spans="1:11" ht="78">
      <c r="A280" s="214">
        <v>280</v>
      </c>
      <c r="B280" s="206">
        <v>45878</v>
      </c>
      <c r="C280" s="205" t="s">
        <v>1665</v>
      </c>
      <c r="D280" s="205" t="s">
        <v>1513</v>
      </c>
      <c r="E280" s="205" t="s">
        <v>6569</v>
      </c>
      <c r="F280" s="206">
        <v>45891</v>
      </c>
      <c r="G280" s="206">
        <v>45870</v>
      </c>
      <c r="H280" s="207">
        <v>115000</v>
      </c>
      <c r="I280" s="207">
        <v>120000</v>
      </c>
      <c r="J280" s="205" t="s">
        <v>5910</v>
      </c>
      <c r="K280" s="205" t="s">
        <v>5909</v>
      </c>
    </row>
    <row r="281" spans="1:11" ht="62.25">
      <c r="A281" s="214">
        <v>281</v>
      </c>
      <c r="B281" s="215">
        <v>45878</v>
      </c>
      <c r="C281" s="208" t="s">
        <v>1665</v>
      </c>
      <c r="D281" s="208" t="s">
        <v>1694</v>
      </c>
      <c r="E281" s="208" t="s">
        <v>5821</v>
      </c>
      <c r="F281" s="209">
        <v>45891</v>
      </c>
      <c r="G281" s="209">
        <v>45870</v>
      </c>
      <c r="H281" s="210">
        <v>130000</v>
      </c>
      <c r="I281" s="210">
        <v>150000</v>
      </c>
      <c r="J281" s="208" t="s">
        <v>5902</v>
      </c>
      <c r="K281" s="208" t="s">
        <v>5909</v>
      </c>
    </row>
    <row r="282" spans="1:11" ht="62.25">
      <c r="A282" s="214">
        <v>282</v>
      </c>
      <c r="B282" s="206">
        <v>45878</v>
      </c>
      <c r="C282" s="205" t="s">
        <v>1665</v>
      </c>
      <c r="D282" s="205" t="s">
        <v>374</v>
      </c>
      <c r="E282" s="205" t="s">
        <v>5457</v>
      </c>
      <c r="F282" s="206">
        <v>45891</v>
      </c>
      <c r="G282" s="206">
        <v>45870</v>
      </c>
      <c r="H282" s="207">
        <v>90000</v>
      </c>
      <c r="I282" s="207">
        <v>100000</v>
      </c>
      <c r="J282" s="205" t="s">
        <v>5910</v>
      </c>
      <c r="K282" s="205" t="s">
        <v>5909</v>
      </c>
    </row>
    <row r="283" spans="1:11" ht="62.25">
      <c r="A283" s="214">
        <v>283</v>
      </c>
      <c r="B283" s="215">
        <v>45878</v>
      </c>
      <c r="C283" s="208" t="s">
        <v>1665</v>
      </c>
      <c r="D283" s="208" t="s">
        <v>7583</v>
      </c>
      <c r="E283" s="208" t="s">
        <v>5818</v>
      </c>
      <c r="F283" s="209">
        <v>45891</v>
      </c>
      <c r="G283" s="209">
        <v>45870</v>
      </c>
      <c r="H283" s="210">
        <v>90000</v>
      </c>
      <c r="I283" s="210">
        <v>95000</v>
      </c>
      <c r="J283" s="208" t="s">
        <v>5910</v>
      </c>
      <c r="K283" s="208" t="s">
        <v>5909</v>
      </c>
    </row>
    <row r="284" spans="1:11" ht="62.25">
      <c r="A284" s="214">
        <v>284</v>
      </c>
      <c r="B284" s="206">
        <v>45878</v>
      </c>
      <c r="C284" s="205" t="s">
        <v>1665</v>
      </c>
      <c r="D284" s="205" t="s">
        <v>5160</v>
      </c>
      <c r="E284" s="205" t="s">
        <v>5457</v>
      </c>
      <c r="F284" s="206">
        <v>45891</v>
      </c>
      <c r="G284" s="206">
        <v>45870</v>
      </c>
      <c r="H284" s="207">
        <v>140000</v>
      </c>
      <c r="I284" s="207">
        <v>150000</v>
      </c>
      <c r="J284" s="205" t="s">
        <v>5910</v>
      </c>
      <c r="K284" s="205" t="s">
        <v>5909</v>
      </c>
    </row>
    <row r="285" spans="1:11" ht="62.25">
      <c r="A285" s="214">
        <v>285</v>
      </c>
      <c r="B285" s="215">
        <v>45878</v>
      </c>
      <c r="C285" s="208" t="s">
        <v>1665</v>
      </c>
      <c r="D285" s="208" t="s">
        <v>2146</v>
      </c>
      <c r="E285" s="208" t="s">
        <v>8526</v>
      </c>
      <c r="F285" s="209">
        <v>45891</v>
      </c>
      <c r="G285" s="209">
        <v>45870</v>
      </c>
      <c r="H285" s="210">
        <v>125000</v>
      </c>
      <c r="I285" s="210">
        <v>130000</v>
      </c>
      <c r="J285" s="208" t="s">
        <v>5902</v>
      </c>
      <c r="K285" s="208" t="s">
        <v>5909</v>
      </c>
    </row>
    <row r="286" spans="1:11" ht="62.25">
      <c r="A286" s="214">
        <v>286</v>
      </c>
      <c r="B286" s="206">
        <v>45878</v>
      </c>
      <c r="C286" s="205" t="s">
        <v>1665</v>
      </c>
      <c r="D286" s="205" t="s">
        <v>225</v>
      </c>
      <c r="E286" s="205" t="s">
        <v>7582</v>
      </c>
      <c r="F286" s="206">
        <v>45891</v>
      </c>
      <c r="G286" s="206">
        <v>45870</v>
      </c>
      <c r="H286" s="207">
        <v>295000</v>
      </c>
      <c r="I286" s="207">
        <v>300000</v>
      </c>
      <c r="J286" s="205" t="s">
        <v>5910</v>
      </c>
      <c r="K286" s="205" t="s">
        <v>5909</v>
      </c>
    </row>
    <row r="287" spans="1:11" ht="62.25">
      <c r="A287" s="214">
        <v>287</v>
      </c>
      <c r="B287" s="215">
        <v>45878</v>
      </c>
      <c r="C287" s="208" t="s">
        <v>1665</v>
      </c>
      <c r="D287" s="208" t="s">
        <v>6098</v>
      </c>
      <c r="E287" s="208" t="s">
        <v>8527</v>
      </c>
      <c r="F287" s="209">
        <v>45891</v>
      </c>
      <c r="G287" s="209">
        <v>45805</v>
      </c>
      <c r="H287" s="210">
        <v>39000</v>
      </c>
      <c r="I287" s="210">
        <v>40000</v>
      </c>
      <c r="J287" s="208" t="s">
        <v>5902</v>
      </c>
      <c r="K287" s="208" t="s">
        <v>5909</v>
      </c>
    </row>
    <row r="288" spans="1:11" ht="62.25">
      <c r="A288" s="214">
        <v>288</v>
      </c>
      <c r="B288" s="206">
        <v>45878</v>
      </c>
      <c r="C288" s="205" t="s">
        <v>1665</v>
      </c>
      <c r="D288" s="205" t="s">
        <v>1649</v>
      </c>
      <c r="E288" s="205" t="s">
        <v>815</v>
      </c>
      <c r="F288" s="206">
        <v>45891</v>
      </c>
      <c r="G288" s="206">
        <v>45870</v>
      </c>
      <c r="H288" s="207">
        <v>140000</v>
      </c>
      <c r="I288" s="207">
        <v>150000</v>
      </c>
      <c r="J288" s="205" t="s">
        <v>5902</v>
      </c>
      <c r="K288" s="205" t="s">
        <v>5909</v>
      </c>
    </row>
    <row r="289" spans="1:11" ht="62.25">
      <c r="A289" s="214">
        <v>289</v>
      </c>
      <c r="B289" s="215">
        <v>45878</v>
      </c>
      <c r="C289" s="208" t="s">
        <v>1665</v>
      </c>
      <c r="D289" s="208" t="s">
        <v>6392</v>
      </c>
      <c r="E289" s="208" t="s">
        <v>6393</v>
      </c>
      <c r="F289" s="209">
        <v>45891</v>
      </c>
      <c r="G289" s="209">
        <v>45870</v>
      </c>
      <c r="H289" s="210">
        <v>70000</v>
      </c>
      <c r="I289" s="210">
        <v>75000</v>
      </c>
      <c r="J289" s="208" t="s">
        <v>5910</v>
      </c>
      <c r="K289" s="208" t="s">
        <v>5909</v>
      </c>
    </row>
    <row r="290" spans="1:11" ht="62.25">
      <c r="A290" s="214">
        <v>290</v>
      </c>
      <c r="B290" s="206">
        <v>45878</v>
      </c>
      <c r="C290" s="205" t="s">
        <v>1665</v>
      </c>
      <c r="D290" s="205" t="s">
        <v>1350</v>
      </c>
      <c r="E290" s="205" t="s">
        <v>7588</v>
      </c>
      <c r="F290" s="206">
        <v>45891</v>
      </c>
      <c r="G290" s="206">
        <v>45870</v>
      </c>
      <c r="H290" s="207">
        <v>60000</v>
      </c>
      <c r="I290" s="207">
        <v>70000</v>
      </c>
      <c r="J290" s="205" t="s">
        <v>5910</v>
      </c>
      <c r="K290" s="205" t="s">
        <v>5909</v>
      </c>
    </row>
    <row r="291" spans="1:11" ht="62.25">
      <c r="A291" s="214">
        <v>291</v>
      </c>
      <c r="B291" s="215">
        <v>45878</v>
      </c>
      <c r="C291" s="208" t="s">
        <v>1665</v>
      </c>
      <c r="D291" s="208" t="s">
        <v>3552</v>
      </c>
      <c r="E291" s="208" t="s">
        <v>4339</v>
      </c>
      <c r="F291" s="209">
        <v>45891</v>
      </c>
      <c r="G291" s="209">
        <v>45870</v>
      </c>
      <c r="H291" s="210">
        <v>25000</v>
      </c>
      <c r="I291" s="210">
        <v>45000</v>
      </c>
      <c r="J291" s="208" t="s">
        <v>5910</v>
      </c>
      <c r="K291" s="208" t="s">
        <v>5909</v>
      </c>
    </row>
    <row r="292" spans="1:11" ht="62.25">
      <c r="A292" s="214">
        <v>292</v>
      </c>
      <c r="B292" s="206">
        <v>45878</v>
      </c>
      <c r="C292" s="205" t="s">
        <v>1665</v>
      </c>
      <c r="D292" s="205" t="s">
        <v>355</v>
      </c>
      <c r="E292" s="205" t="s">
        <v>8078</v>
      </c>
      <c r="F292" s="206">
        <v>45891</v>
      </c>
      <c r="G292" s="206">
        <v>45688</v>
      </c>
      <c r="H292" s="207">
        <v>26000</v>
      </c>
      <c r="I292" s="207">
        <v>30000</v>
      </c>
      <c r="J292" s="205" t="s">
        <v>5900</v>
      </c>
      <c r="K292" s="205" t="s">
        <v>5909</v>
      </c>
    </row>
    <row r="293" spans="1:11" ht="62.25">
      <c r="A293" s="214">
        <v>293</v>
      </c>
      <c r="B293" s="215">
        <v>45878</v>
      </c>
      <c r="C293" s="208" t="s">
        <v>1665</v>
      </c>
      <c r="D293" s="208" t="s">
        <v>7321</v>
      </c>
      <c r="E293" s="208" t="s">
        <v>8528</v>
      </c>
      <c r="F293" s="209">
        <v>45891</v>
      </c>
      <c r="G293" s="209">
        <v>45886</v>
      </c>
      <c r="H293" s="210">
        <v>35000</v>
      </c>
      <c r="I293" s="210">
        <v>40000</v>
      </c>
      <c r="J293" s="208" t="s">
        <v>5902</v>
      </c>
      <c r="K293" s="208" t="s">
        <v>5909</v>
      </c>
    </row>
    <row r="294" spans="1:11" ht="62.25">
      <c r="A294" s="214">
        <v>294</v>
      </c>
      <c r="B294" s="206">
        <v>45878</v>
      </c>
      <c r="C294" s="205" t="s">
        <v>1665</v>
      </c>
      <c r="D294" s="205" t="s">
        <v>4842</v>
      </c>
      <c r="E294" s="205" t="s">
        <v>815</v>
      </c>
      <c r="F294" s="206">
        <v>45891</v>
      </c>
      <c r="G294" s="206">
        <v>45870</v>
      </c>
      <c r="H294" s="207">
        <v>29000</v>
      </c>
      <c r="I294" s="207">
        <v>30000</v>
      </c>
      <c r="J294" s="205" t="s">
        <v>5902</v>
      </c>
      <c r="K294" s="205" t="s">
        <v>5909</v>
      </c>
    </row>
    <row r="295" spans="1:11" ht="62.25">
      <c r="A295" s="214">
        <v>295</v>
      </c>
      <c r="B295" s="215">
        <v>45878</v>
      </c>
      <c r="C295" s="208" t="s">
        <v>1665</v>
      </c>
      <c r="D295" s="208" t="s">
        <v>8529</v>
      </c>
      <c r="E295" s="208" t="s">
        <v>8530</v>
      </c>
      <c r="F295" s="209">
        <v>45891</v>
      </c>
      <c r="G295" s="209">
        <v>45870</v>
      </c>
      <c r="H295" s="210">
        <v>28000</v>
      </c>
      <c r="I295" s="210">
        <v>29000</v>
      </c>
      <c r="J295" s="208" t="s">
        <v>5910</v>
      </c>
      <c r="K295" s="208" t="s">
        <v>5909</v>
      </c>
    </row>
    <row r="296" spans="1:11" ht="62.25">
      <c r="A296" s="214">
        <v>296</v>
      </c>
      <c r="B296" s="206">
        <v>45878</v>
      </c>
      <c r="C296" s="205" t="s">
        <v>1665</v>
      </c>
      <c r="D296" s="205" t="s">
        <v>1266</v>
      </c>
      <c r="E296" s="205" t="s">
        <v>6773</v>
      </c>
      <c r="F296" s="206">
        <v>45891</v>
      </c>
      <c r="G296" s="206">
        <v>45870</v>
      </c>
      <c r="H296" s="207">
        <v>100000</v>
      </c>
      <c r="I296" s="207">
        <v>105000</v>
      </c>
      <c r="J296" s="205" t="s">
        <v>5910</v>
      </c>
      <c r="K296" s="205" t="s">
        <v>5909</v>
      </c>
    </row>
    <row r="297" spans="1:11" ht="62.25">
      <c r="A297" s="214">
        <v>297</v>
      </c>
      <c r="B297" s="215">
        <v>45878</v>
      </c>
      <c r="C297" s="208" t="s">
        <v>1665</v>
      </c>
      <c r="D297" s="208" t="s">
        <v>6194</v>
      </c>
      <c r="E297" s="208" t="s">
        <v>6195</v>
      </c>
      <c r="F297" s="209">
        <v>45891</v>
      </c>
      <c r="G297" s="209">
        <v>45870</v>
      </c>
      <c r="H297" s="210">
        <v>75000</v>
      </c>
      <c r="I297" s="210">
        <v>80000</v>
      </c>
      <c r="J297" s="208" t="s">
        <v>5902</v>
      </c>
      <c r="K297" s="208" t="s">
        <v>5909</v>
      </c>
    </row>
    <row r="298" spans="1:11" ht="62.25">
      <c r="A298" s="214">
        <v>298</v>
      </c>
      <c r="B298" s="206">
        <v>45878</v>
      </c>
      <c r="C298" s="205" t="s">
        <v>1665</v>
      </c>
      <c r="D298" s="205" t="s">
        <v>1717</v>
      </c>
      <c r="E298" s="205" t="s">
        <v>306</v>
      </c>
      <c r="F298" s="206">
        <v>45891</v>
      </c>
      <c r="G298" s="206">
        <v>45870</v>
      </c>
      <c r="H298" s="207">
        <v>135000</v>
      </c>
      <c r="I298" s="207">
        <v>140000</v>
      </c>
      <c r="J298" s="205" t="s">
        <v>5902</v>
      </c>
      <c r="K298" s="205" t="s">
        <v>5909</v>
      </c>
    </row>
    <row r="299" spans="1:11" ht="62.25">
      <c r="A299" s="214">
        <v>299</v>
      </c>
      <c r="B299" s="215">
        <v>45878</v>
      </c>
      <c r="C299" s="208" t="s">
        <v>1665</v>
      </c>
      <c r="D299" s="208" t="s">
        <v>1684</v>
      </c>
      <c r="E299" s="208" t="s">
        <v>1685</v>
      </c>
      <c r="F299" s="209">
        <v>45891</v>
      </c>
      <c r="G299" s="209">
        <v>45870</v>
      </c>
      <c r="H299" s="210">
        <v>90000</v>
      </c>
      <c r="I299" s="210">
        <v>100000</v>
      </c>
      <c r="J299" s="208" t="s">
        <v>5910</v>
      </c>
      <c r="K299" s="208" t="s">
        <v>5909</v>
      </c>
    </row>
    <row r="300" spans="1:11" ht="62.25">
      <c r="A300" s="214">
        <v>300</v>
      </c>
      <c r="B300" s="206">
        <v>45878</v>
      </c>
      <c r="C300" s="205" t="s">
        <v>1665</v>
      </c>
      <c r="D300" s="205" t="s">
        <v>6192</v>
      </c>
      <c r="E300" s="205" t="s">
        <v>6193</v>
      </c>
      <c r="F300" s="206">
        <v>45891</v>
      </c>
      <c r="G300" s="206">
        <v>45870</v>
      </c>
      <c r="H300" s="207">
        <v>65000</v>
      </c>
      <c r="I300" s="207">
        <v>70000</v>
      </c>
      <c r="J300" s="205" t="s">
        <v>5910</v>
      </c>
      <c r="K300" s="205" t="s">
        <v>5909</v>
      </c>
    </row>
    <row r="301" spans="1:11" ht="62.25">
      <c r="A301" s="214">
        <v>301</v>
      </c>
      <c r="B301" s="215">
        <v>45878</v>
      </c>
      <c r="C301" s="208" t="s">
        <v>1665</v>
      </c>
      <c r="D301" s="208" t="s">
        <v>8531</v>
      </c>
      <c r="E301" s="208" t="s">
        <v>8532</v>
      </c>
      <c r="F301" s="209">
        <v>45891</v>
      </c>
      <c r="G301" s="209">
        <v>45778</v>
      </c>
      <c r="H301" s="210">
        <v>25000</v>
      </c>
      <c r="I301" s="210">
        <v>26000</v>
      </c>
      <c r="J301" s="208" t="s">
        <v>5902</v>
      </c>
      <c r="K301" s="208" t="s">
        <v>5909</v>
      </c>
    </row>
    <row r="302" spans="1:11" ht="62.25">
      <c r="A302" s="214">
        <v>302</v>
      </c>
      <c r="B302" s="206">
        <v>45878</v>
      </c>
      <c r="C302" s="205" t="s">
        <v>1665</v>
      </c>
      <c r="D302" s="205" t="s">
        <v>8533</v>
      </c>
      <c r="E302" s="205" t="s">
        <v>8534</v>
      </c>
      <c r="F302" s="206">
        <v>45891</v>
      </c>
      <c r="G302" s="206">
        <v>45778</v>
      </c>
      <c r="H302" s="207">
        <v>39000</v>
      </c>
      <c r="I302" s="207">
        <v>40000</v>
      </c>
      <c r="J302" s="205" t="s">
        <v>5902</v>
      </c>
      <c r="K302" s="205" t="s">
        <v>5909</v>
      </c>
    </row>
    <row r="303" spans="1:11" ht="62.25">
      <c r="A303" s="214">
        <v>303</v>
      </c>
      <c r="B303" s="215">
        <v>45878</v>
      </c>
      <c r="C303" s="208" t="s">
        <v>1665</v>
      </c>
      <c r="D303" s="208" t="s">
        <v>4284</v>
      </c>
      <c r="E303" s="208" t="s">
        <v>306</v>
      </c>
      <c r="F303" s="209">
        <v>45891</v>
      </c>
      <c r="G303" s="209">
        <v>45870</v>
      </c>
      <c r="H303" s="210">
        <v>30000</v>
      </c>
      <c r="I303" s="210">
        <v>35000</v>
      </c>
      <c r="J303" s="208" t="s">
        <v>5910</v>
      </c>
      <c r="K303" s="208" t="s">
        <v>5909</v>
      </c>
    </row>
    <row r="304" spans="1:11" ht="62.25">
      <c r="A304" s="214">
        <v>304</v>
      </c>
      <c r="B304" s="206">
        <v>45878</v>
      </c>
      <c r="C304" s="205" t="s">
        <v>1665</v>
      </c>
      <c r="D304" s="205" t="s">
        <v>5119</v>
      </c>
      <c r="E304" s="205" t="s">
        <v>5822</v>
      </c>
      <c r="F304" s="206">
        <v>45891</v>
      </c>
      <c r="G304" s="206">
        <v>45870</v>
      </c>
      <c r="H304" s="207">
        <v>30000</v>
      </c>
      <c r="I304" s="207">
        <v>35000</v>
      </c>
      <c r="J304" s="205" t="s">
        <v>5902</v>
      </c>
      <c r="K304" s="205" t="s">
        <v>5909</v>
      </c>
    </row>
    <row r="305" spans="1:11" ht="62.25">
      <c r="A305" s="214">
        <v>305</v>
      </c>
      <c r="B305" s="215">
        <v>45878</v>
      </c>
      <c r="C305" s="208" t="s">
        <v>1665</v>
      </c>
      <c r="D305" s="208" t="s">
        <v>1669</v>
      </c>
      <c r="E305" s="208" t="s">
        <v>7611</v>
      </c>
      <c r="F305" s="209">
        <v>45891</v>
      </c>
      <c r="G305" s="209">
        <v>45870</v>
      </c>
      <c r="H305" s="210">
        <v>60000</v>
      </c>
      <c r="I305" s="210">
        <v>70000</v>
      </c>
      <c r="J305" s="208" t="s">
        <v>5910</v>
      </c>
      <c r="K305" s="208" t="s">
        <v>5909</v>
      </c>
    </row>
    <row r="306" spans="1:11" ht="62.25">
      <c r="A306" s="214">
        <v>306</v>
      </c>
      <c r="B306" s="206">
        <v>45878</v>
      </c>
      <c r="C306" s="205" t="s">
        <v>1665</v>
      </c>
      <c r="D306" s="205" t="s">
        <v>7605</v>
      </c>
      <c r="E306" s="205" t="s">
        <v>7606</v>
      </c>
      <c r="F306" s="206">
        <v>45891</v>
      </c>
      <c r="G306" s="206">
        <v>45870</v>
      </c>
      <c r="H306" s="207">
        <v>40000</v>
      </c>
      <c r="I306" s="207">
        <v>45000</v>
      </c>
      <c r="J306" s="205" t="s">
        <v>5910</v>
      </c>
      <c r="K306" s="205" t="s">
        <v>5909</v>
      </c>
    </row>
    <row r="307" spans="1:11" ht="62.25">
      <c r="A307" s="214">
        <v>307</v>
      </c>
      <c r="B307" s="215">
        <v>45878</v>
      </c>
      <c r="C307" s="208" t="s">
        <v>1665</v>
      </c>
      <c r="D307" s="208" t="s">
        <v>6356</v>
      </c>
      <c r="E307" s="208" t="s">
        <v>7616</v>
      </c>
      <c r="F307" s="209">
        <v>45891</v>
      </c>
      <c r="G307" s="209">
        <v>45870</v>
      </c>
      <c r="H307" s="210">
        <v>75000</v>
      </c>
      <c r="I307" s="210">
        <v>80000</v>
      </c>
      <c r="J307" s="208" t="s">
        <v>5910</v>
      </c>
      <c r="K307" s="208" t="s">
        <v>5909</v>
      </c>
    </row>
    <row r="308" spans="1:11" ht="62.25">
      <c r="A308" s="214">
        <v>308</v>
      </c>
      <c r="B308" s="206">
        <v>45878</v>
      </c>
      <c r="C308" s="205" t="s">
        <v>1665</v>
      </c>
      <c r="D308" s="205" t="s">
        <v>1549</v>
      </c>
      <c r="E308" s="205" t="s">
        <v>7607</v>
      </c>
      <c r="F308" s="206">
        <v>45891</v>
      </c>
      <c r="G308" s="206">
        <v>45870</v>
      </c>
      <c r="H308" s="207">
        <v>60000</v>
      </c>
      <c r="I308" s="207">
        <v>70000</v>
      </c>
      <c r="J308" s="205" t="s">
        <v>5910</v>
      </c>
      <c r="K308" s="205" t="s">
        <v>5909</v>
      </c>
    </row>
    <row r="309" spans="1:11" ht="62.25">
      <c r="A309" s="214">
        <v>309</v>
      </c>
      <c r="B309" s="215">
        <v>45878</v>
      </c>
      <c r="C309" s="208" t="s">
        <v>1665</v>
      </c>
      <c r="D309" s="208" t="s">
        <v>6066</v>
      </c>
      <c r="E309" s="208" t="s">
        <v>3404</v>
      </c>
      <c r="F309" s="209">
        <v>45891</v>
      </c>
      <c r="G309" s="209">
        <v>45870</v>
      </c>
      <c r="H309" s="210">
        <v>40000</v>
      </c>
      <c r="I309" s="210">
        <v>45000</v>
      </c>
      <c r="J309" s="208" t="s">
        <v>5910</v>
      </c>
      <c r="K309" s="208" t="s">
        <v>5909</v>
      </c>
    </row>
    <row r="310" spans="1:11" ht="62.25">
      <c r="A310" s="214">
        <v>310</v>
      </c>
      <c r="B310" s="206">
        <v>45878</v>
      </c>
      <c r="C310" s="205" t="s">
        <v>1665</v>
      </c>
      <c r="D310" s="205" t="s">
        <v>7547</v>
      </c>
      <c r="E310" s="205" t="s">
        <v>8535</v>
      </c>
      <c r="F310" s="206">
        <v>45891</v>
      </c>
      <c r="G310" s="206">
        <v>45870</v>
      </c>
      <c r="H310" s="207">
        <v>45000</v>
      </c>
      <c r="I310" s="207">
        <v>50000</v>
      </c>
      <c r="J310" s="205" t="s">
        <v>5902</v>
      </c>
      <c r="K310" s="205" t="s">
        <v>5909</v>
      </c>
    </row>
    <row r="311" spans="1:11" ht="78">
      <c r="A311" s="214">
        <v>311</v>
      </c>
      <c r="B311" s="215">
        <v>45878</v>
      </c>
      <c r="C311" s="208" t="s">
        <v>1665</v>
      </c>
      <c r="D311" s="208" t="s">
        <v>2681</v>
      </c>
      <c r="E311" s="208" t="s">
        <v>6187</v>
      </c>
      <c r="F311" s="209">
        <v>45891</v>
      </c>
      <c r="G311" s="209">
        <v>45870</v>
      </c>
      <c r="H311" s="210">
        <v>70000</v>
      </c>
      <c r="I311" s="210">
        <v>80000</v>
      </c>
      <c r="J311" s="208" t="s">
        <v>5910</v>
      </c>
      <c r="K311" s="208" t="s">
        <v>5909</v>
      </c>
    </row>
    <row r="312" spans="1:11" ht="62.25">
      <c r="A312" s="214">
        <v>312</v>
      </c>
      <c r="B312" s="206">
        <v>45878</v>
      </c>
      <c r="C312" s="205" t="s">
        <v>1665</v>
      </c>
      <c r="D312" s="205" t="s">
        <v>8536</v>
      </c>
      <c r="E312" s="205" t="s">
        <v>306</v>
      </c>
      <c r="F312" s="206">
        <v>45891</v>
      </c>
      <c r="G312" s="206">
        <v>45870</v>
      </c>
      <c r="H312" s="207">
        <v>50000</v>
      </c>
      <c r="I312" s="207">
        <v>55000</v>
      </c>
      <c r="J312" s="205" t="s">
        <v>5902</v>
      </c>
      <c r="K312" s="205" t="s">
        <v>5909</v>
      </c>
    </row>
    <row r="313" spans="1:11" ht="62.25">
      <c r="A313" s="214">
        <v>313</v>
      </c>
      <c r="B313" s="215">
        <v>45878</v>
      </c>
      <c r="C313" s="208" t="s">
        <v>1665</v>
      </c>
      <c r="D313" s="208" t="s">
        <v>31</v>
      </c>
      <c r="E313" s="208" t="s">
        <v>7632</v>
      </c>
      <c r="F313" s="209">
        <v>45891</v>
      </c>
      <c r="G313" s="209">
        <v>45870</v>
      </c>
      <c r="H313" s="210">
        <v>40000</v>
      </c>
      <c r="I313" s="210">
        <v>45000</v>
      </c>
      <c r="J313" s="208" t="s">
        <v>5910</v>
      </c>
      <c r="K313" s="208" t="s">
        <v>5909</v>
      </c>
    </row>
    <row r="314" spans="1:11" ht="62.25">
      <c r="A314" s="214">
        <v>314</v>
      </c>
      <c r="B314" s="206">
        <v>45878</v>
      </c>
      <c r="C314" s="205" t="s">
        <v>1665</v>
      </c>
      <c r="D314" s="205" t="s">
        <v>8065</v>
      </c>
      <c r="E314" s="205" t="s">
        <v>306</v>
      </c>
      <c r="F314" s="206">
        <v>45891</v>
      </c>
      <c r="G314" s="206">
        <v>45777</v>
      </c>
      <c r="H314" s="207">
        <v>37000</v>
      </c>
      <c r="I314" s="207">
        <v>37000</v>
      </c>
      <c r="J314" s="205" t="s">
        <v>5902</v>
      </c>
      <c r="K314" s="205" t="s">
        <v>5909</v>
      </c>
    </row>
    <row r="315" spans="1:11" ht="62.25">
      <c r="A315" s="214">
        <v>315</v>
      </c>
      <c r="B315" s="215">
        <v>45878</v>
      </c>
      <c r="C315" s="208" t="s">
        <v>1665</v>
      </c>
      <c r="D315" s="208" t="s">
        <v>8537</v>
      </c>
      <c r="E315" s="208" t="s">
        <v>306</v>
      </c>
      <c r="F315" s="209">
        <v>45891</v>
      </c>
      <c r="G315" s="209">
        <v>45597</v>
      </c>
      <c r="H315" s="210">
        <v>39000</v>
      </c>
      <c r="I315" s="210">
        <v>40000</v>
      </c>
      <c r="J315" s="208" t="s">
        <v>5902</v>
      </c>
      <c r="K315" s="208" t="s">
        <v>5909</v>
      </c>
    </row>
    <row r="316" spans="1:11" ht="62.25">
      <c r="A316" s="214">
        <v>316</v>
      </c>
      <c r="B316" s="206">
        <v>45878</v>
      </c>
      <c r="C316" s="205" t="s">
        <v>1665</v>
      </c>
      <c r="D316" s="205" t="s">
        <v>7612</v>
      </c>
      <c r="E316" s="205" t="s">
        <v>8538</v>
      </c>
      <c r="F316" s="206">
        <v>45891</v>
      </c>
      <c r="G316" s="206">
        <v>45870</v>
      </c>
      <c r="H316" s="207">
        <v>50000</v>
      </c>
      <c r="I316" s="207">
        <v>60000</v>
      </c>
      <c r="J316" s="205" t="s">
        <v>5902</v>
      </c>
      <c r="K316" s="205" t="s">
        <v>5909</v>
      </c>
    </row>
    <row r="317" spans="1:11" ht="62.25">
      <c r="A317" s="214">
        <v>317</v>
      </c>
      <c r="B317" s="215">
        <v>45878</v>
      </c>
      <c r="C317" s="208" t="s">
        <v>1665</v>
      </c>
      <c r="D317" s="208" t="s">
        <v>8539</v>
      </c>
      <c r="E317" s="208" t="s">
        <v>8540</v>
      </c>
      <c r="F317" s="209">
        <v>45891</v>
      </c>
      <c r="G317" s="209">
        <v>45870</v>
      </c>
      <c r="H317" s="210">
        <v>40000</v>
      </c>
      <c r="I317" s="210">
        <v>50000</v>
      </c>
      <c r="J317" s="208" t="s">
        <v>5902</v>
      </c>
      <c r="K317" s="208" t="s">
        <v>5909</v>
      </c>
    </row>
    <row r="318" spans="1:11" ht="31.5">
      <c r="A318" s="214">
        <v>318</v>
      </c>
      <c r="B318" s="206">
        <v>45880</v>
      </c>
      <c r="C318" s="205" t="s">
        <v>243</v>
      </c>
      <c r="D318" s="205" t="s">
        <v>351</v>
      </c>
      <c r="E318" s="205" t="s">
        <v>4215</v>
      </c>
      <c r="F318" s="206">
        <v>45894</v>
      </c>
      <c r="G318" s="206">
        <v>45872</v>
      </c>
      <c r="H318" s="207">
        <v>26000</v>
      </c>
      <c r="I318" s="207">
        <v>32000</v>
      </c>
      <c r="J318" s="205" t="s">
        <v>5921</v>
      </c>
      <c r="K318" s="205" t="s">
        <v>5909</v>
      </c>
    </row>
    <row r="319" spans="1:11" ht="62.25">
      <c r="A319" s="214">
        <v>319</v>
      </c>
      <c r="B319" s="215">
        <v>45880</v>
      </c>
      <c r="C319" s="208" t="s">
        <v>3418</v>
      </c>
      <c r="D319" s="208" t="s">
        <v>7973</v>
      </c>
      <c r="E319" s="208" t="s">
        <v>8541</v>
      </c>
      <c r="F319" s="209">
        <v>45894</v>
      </c>
      <c r="G319" s="209">
        <v>45741</v>
      </c>
      <c r="H319" s="210">
        <v>25000</v>
      </c>
      <c r="I319" s="210">
        <v>28000</v>
      </c>
      <c r="J319" s="208" t="s">
        <v>5900</v>
      </c>
      <c r="K319" s="208" t="s">
        <v>5909</v>
      </c>
    </row>
    <row r="320" spans="1:11" ht="31.5">
      <c r="A320" s="214">
        <v>320</v>
      </c>
      <c r="B320" s="206">
        <v>45881</v>
      </c>
      <c r="C320" s="205" t="s">
        <v>2703</v>
      </c>
      <c r="D320" s="205" t="s">
        <v>2472</v>
      </c>
      <c r="E320" s="205" t="s">
        <v>6137</v>
      </c>
      <c r="F320" s="206">
        <v>45895</v>
      </c>
      <c r="G320" s="206">
        <v>45944</v>
      </c>
      <c r="H320" s="207">
        <v>40000</v>
      </c>
      <c r="I320" s="207">
        <v>40000</v>
      </c>
      <c r="J320" s="205" t="s">
        <v>5902</v>
      </c>
      <c r="K320" s="205" t="s">
        <v>5909</v>
      </c>
    </row>
    <row r="321" spans="1:11" ht="31.5">
      <c r="A321" s="214">
        <v>321</v>
      </c>
      <c r="B321" s="215">
        <v>45881</v>
      </c>
      <c r="C321" s="208" t="s">
        <v>1276</v>
      </c>
      <c r="D321" s="208" t="s">
        <v>961</v>
      </c>
      <c r="E321" s="208" t="s">
        <v>4629</v>
      </c>
      <c r="F321" s="209">
        <v>45895</v>
      </c>
      <c r="G321" s="209">
        <v>45901</v>
      </c>
      <c r="H321" s="210">
        <v>30000</v>
      </c>
      <c r="I321" s="210">
        <v>40000</v>
      </c>
      <c r="J321" s="208" t="s">
        <v>5910</v>
      </c>
      <c r="K321" s="208" t="s">
        <v>5909</v>
      </c>
    </row>
    <row r="322" spans="1:11" ht="62.25">
      <c r="A322" s="214">
        <v>322</v>
      </c>
      <c r="B322" s="206">
        <v>45881</v>
      </c>
      <c r="C322" s="205" t="s">
        <v>1400</v>
      </c>
      <c r="D322" s="205" t="s">
        <v>8542</v>
      </c>
      <c r="E322" s="205" t="s">
        <v>8543</v>
      </c>
      <c r="F322" s="206">
        <v>45895</v>
      </c>
      <c r="G322" s="206">
        <v>45912</v>
      </c>
      <c r="H322" s="207">
        <v>28000</v>
      </c>
      <c r="I322" s="207">
        <v>28000</v>
      </c>
      <c r="J322" s="205" t="s">
        <v>5900</v>
      </c>
      <c r="K322" s="205" t="s">
        <v>5909</v>
      </c>
    </row>
    <row r="323" spans="1:11" ht="47.25">
      <c r="A323" s="214">
        <v>323</v>
      </c>
      <c r="B323" s="215">
        <v>45881</v>
      </c>
      <c r="C323" s="208" t="s">
        <v>1276</v>
      </c>
      <c r="D323" s="208" t="s">
        <v>1336</v>
      </c>
      <c r="E323" s="208" t="s">
        <v>1347</v>
      </c>
      <c r="F323" s="209">
        <v>45895</v>
      </c>
      <c r="G323" s="209">
        <v>45896</v>
      </c>
      <c r="H323" s="210">
        <v>40000</v>
      </c>
      <c r="I323" s="210">
        <v>50000</v>
      </c>
      <c r="J323" s="208" t="s">
        <v>5910</v>
      </c>
      <c r="K323" s="208" t="s">
        <v>5909</v>
      </c>
    </row>
    <row r="324" spans="1:11" ht="109.5">
      <c r="A324" s="214">
        <v>324</v>
      </c>
      <c r="B324" s="206">
        <v>45881</v>
      </c>
      <c r="C324" s="205" t="s">
        <v>1890</v>
      </c>
      <c r="D324" s="205" t="s">
        <v>8544</v>
      </c>
      <c r="E324" s="205" t="s">
        <v>8545</v>
      </c>
      <c r="F324" s="206">
        <v>45895</v>
      </c>
      <c r="G324" s="206">
        <v>45896</v>
      </c>
      <c r="H324" s="207">
        <v>41130</v>
      </c>
      <c r="I324" s="207">
        <v>50000</v>
      </c>
      <c r="J324" s="205" t="s">
        <v>5902</v>
      </c>
      <c r="K324" s="205" t="s">
        <v>5909</v>
      </c>
    </row>
    <row r="325" spans="1:11" ht="47.25">
      <c r="A325" s="214">
        <v>325</v>
      </c>
      <c r="B325" s="215">
        <v>45882</v>
      </c>
      <c r="C325" s="208" t="s">
        <v>3453</v>
      </c>
      <c r="D325" s="208" t="s">
        <v>3490</v>
      </c>
      <c r="E325" s="208" t="s">
        <v>120</v>
      </c>
      <c r="F325" s="209">
        <v>45896</v>
      </c>
      <c r="G325" s="209">
        <v>45887</v>
      </c>
      <c r="H325" s="210">
        <v>25000</v>
      </c>
      <c r="I325" s="210">
        <v>410000</v>
      </c>
      <c r="J325" s="208" t="s">
        <v>5910</v>
      </c>
      <c r="K325" s="208" t="s">
        <v>5909</v>
      </c>
    </row>
    <row r="326" spans="1:11" ht="78">
      <c r="A326" s="214">
        <v>326</v>
      </c>
      <c r="B326" s="206">
        <v>45882</v>
      </c>
      <c r="C326" s="205" t="s">
        <v>3453</v>
      </c>
      <c r="D326" s="205" t="s">
        <v>7662</v>
      </c>
      <c r="E326" s="205" t="s">
        <v>3830</v>
      </c>
      <c r="F326" s="206">
        <v>45896</v>
      </c>
      <c r="G326" s="206">
        <v>45839</v>
      </c>
      <c r="H326" s="207">
        <v>25000</v>
      </c>
      <c r="I326" s="207">
        <v>700000</v>
      </c>
      <c r="J326" s="205" t="s">
        <v>5910</v>
      </c>
      <c r="K326" s="205" t="s">
        <v>5909</v>
      </c>
    </row>
    <row r="327" spans="1:11" ht="31.5">
      <c r="A327" s="214">
        <v>327</v>
      </c>
      <c r="B327" s="215">
        <v>45882</v>
      </c>
      <c r="C327" s="208" t="s">
        <v>4375</v>
      </c>
      <c r="D327" s="208" t="s">
        <v>5332</v>
      </c>
      <c r="E327" s="208" t="s">
        <v>7981</v>
      </c>
      <c r="F327" s="209">
        <v>45896</v>
      </c>
      <c r="G327" s="209">
        <v>45870</v>
      </c>
      <c r="H327" s="210">
        <v>185000</v>
      </c>
      <c r="I327" s="210">
        <v>225000</v>
      </c>
      <c r="J327" s="208" t="s">
        <v>5921</v>
      </c>
      <c r="K327" s="208" t="s">
        <v>5909</v>
      </c>
    </row>
    <row r="328" spans="1:11" ht="31.5">
      <c r="A328" s="214">
        <v>328</v>
      </c>
      <c r="B328" s="206">
        <v>45882</v>
      </c>
      <c r="C328" s="205" t="s">
        <v>4375</v>
      </c>
      <c r="D328" s="205" t="s">
        <v>8546</v>
      </c>
      <c r="E328" s="205" t="s">
        <v>8547</v>
      </c>
      <c r="F328" s="206">
        <v>45896</v>
      </c>
      <c r="G328" s="206">
        <v>44743</v>
      </c>
      <c r="H328" s="207">
        <v>95000</v>
      </c>
      <c r="I328" s="207">
        <v>125000</v>
      </c>
      <c r="J328" s="205" t="s">
        <v>5921</v>
      </c>
      <c r="K328" s="205" t="s">
        <v>5909</v>
      </c>
    </row>
    <row r="329" spans="1:11" ht="31.5">
      <c r="A329" s="214">
        <v>329</v>
      </c>
      <c r="B329" s="215">
        <v>45882</v>
      </c>
      <c r="C329" s="208" t="s">
        <v>2703</v>
      </c>
      <c r="D329" s="208" t="s">
        <v>8548</v>
      </c>
      <c r="E329" s="208" t="s">
        <v>2880</v>
      </c>
      <c r="F329" s="209">
        <v>45896</v>
      </c>
      <c r="G329" s="209">
        <v>45896</v>
      </c>
      <c r="H329" s="210">
        <v>69800</v>
      </c>
      <c r="I329" s="210">
        <v>69800</v>
      </c>
      <c r="J329" s="208" t="s">
        <v>4557</v>
      </c>
      <c r="K329" s="208" t="s">
        <v>5909</v>
      </c>
    </row>
    <row r="330" spans="1:11" ht="94.5">
      <c r="A330" s="214">
        <v>330</v>
      </c>
      <c r="B330" s="206">
        <v>45882</v>
      </c>
      <c r="C330" s="205" t="s">
        <v>4375</v>
      </c>
      <c r="D330" s="205" t="s">
        <v>6392</v>
      </c>
      <c r="E330" s="216" t="s">
        <v>7798</v>
      </c>
      <c r="F330" s="206">
        <v>45896</v>
      </c>
      <c r="G330" s="206">
        <v>45839</v>
      </c>
      <c r="H330" s="207">
        <v>40000</v>
      </c>
      <c r="I330" s="207">
        <v>50000</v>
      </c>
      <c r="J330" s="205" t="s">
        <v>5910</v>
      </c>
      <c r="K330" s="205" t="s">
        <v>5909</v>
      </c>
    </row>
    <row r="331" spans="1:11" ht="62.25">
      <c r="A331" s="214">
        <v>331</v>
      </c>
      <c r="B331" s="215">
        <v>45882</v>
      </c>
      <c r="C331" s="208" t="s">
        <v>1086</v>
      </c>
      <c r="D331" s="208" t="s">
        <v>7910</v>
      </c>
      <c r="E331" s="208" t="s">
        <v>7911</v>
      </c>
      <c r="F331" s="209">
        <v>45896</v>
      </c>
      <c r="G331" s="209">
        <v>45653</v>
      </c>
      <c r="H331" s="210">
        <v>53742</v>
      </c>
      <c r="I331" s="210">
        <v>252174</v>
      </c>
      <c r="J331" s="208" t="s">
        <v>5910</v>
      </c>
      <c r="K331" s="208" t="s">
        <v>5909</v>
      </c>
    </row>
    <row r="332" spans="1:11" ht="62.25">
      <c r="A332" s="214">
        <v>332</v>
      </c>
      <c r="B332" s="206">
        <v>45882</v>
      </c>
      <c r="C332" s="205" t="s">
        <v>1086</v>
      </c>
      <c r="D332" s="205" t="s">
        <v>1096</v>
      </c>
      <c r="E332" s="205" t="s">
        <v>78</v>
      </c>
      <c r="F332" s="206">
        <v>45896</v>
      </c>
      <c r="G332" s="206">
        <v>45348</v>
      </c>
      <c r="H332" s="207">
        <v>60309.16</v>
      </c>
      <c r="I332" s="207">
        <v>422164.2</v>
      </c>
      <c r="J332" s="205" t="s">
        <v>5910</v>
      </c>
      <c r="K332" s="205" t="s">
        <v>5909</v>
      </c>
    </row>
    <row r="333" spans="1:11" ht="62.25">
      <c r="A333" s="214">
        <v>333</v>
      </c>
      <c r="B333" s="215">
        <v>45882</v>
      </c>
      <c r="C333" s="208" t="s">
        <v>1086</v>
      </c>
      <c r="D333" s="208" t="s">
        <v>6944</v>
      </c>
      <c r="E333" s="208" t="s">
        <v>395</v>
      </c>
      <c r="F333" s="209">
        <v>45896</v>
      </c>
      <c r="G333" s="209">
        <v>45275</v>
      </c>
      <c r="H333" s="210">
        <v>48750</v>
      </c>
      <c r="I333" s="210">
        <v>228750</v>
      </c>
      <c r="J333" s="208" t="s">
        <v>5910</v>
      </c>
      <c r="K333" s="208" t="s">
        <v>5909</v>
      </c>
    </row>
    <row r="334" spans="1:11" ht="47.25">
      <c r="A334" s="214">
        <v>334</v>
      </c>
      <c r="B334" s="206">
        <v>45882</v>
      </c>
      <c r="C334" s="205" t="s">
        <v>3895</v>
      </c>
      <c r="D334" s="205" t="s">
        <v>5408</v>
      </c>
      <c r="E334" s="205" t="s">
        <v>7486</v>
      </c>
      <c r="F334" s="206">
        <v>45896</v>
      </c>
      <c r="G334" s="206">
        <v>45895</v>
      </c>
      <c r="H334" s="207">
        <v>80000</v>
      </c>
      <c r="I334" s="207">
        <v>800000</v>
      </c>
      <c r="J334" s="205" t="s">
        <v>5910</v>
      </c>
      <c r="K334" s="205" t="s">
        <v>5909</v>
      </c>
    </row>
    <row r="335" spans="1:11" ht="62.25">
      <c r="A335" s="214">
        <v>335</v>
      </c>
      <c r="B335" s="215">
        <v>45883</v>
      </c>
      <c r="C335" s="208" t="s">
        <v>2332</v>
      </c>
      <c r="D335" s="208" t="s">
        <v>339</v>
      </c>
      <c r="E335" s="208" t="s">
        <v>8549</v>
      </c>
      <c r="F335" s="209">
        <v>45897</v>
      </c>
      <c r="G335" s="209">
        <v>45820</v>
      </c>
      <c r="H335" s="210">
        <v>25000</v>
      </c>
      <c r="I335" s="210">
        <v>53785</v>
      </c>
      <c r="J335" s="208" t="s">
        <v>5900</v>
      </c>
      <c r="K335" s="208" t="s">
        <v>5909</v>
      </c>
    </row>
    <row r="336" spans="1:11" ht="62.25">
      <c r="A336" s="214">
        <v>336</v>
      </c>
      <c r="B336" s="206">
        <v>45883</v>
      </c>
      <c r="C336" s="205" t="s">
        <v>1086</v>
      </c>
      <c r="D336" s="205" t="s">
        <v>7034</v>
      </c>
      <c r="E336" s="205" t="s">
        <v>8550</v>
      </c>
      <c r="F336" s="206">
        <v>45897</v>
      </c>
      <c r="G336" s="206">
        <v>45348</v>
      </c>
      <c r="H336" s="207">
        <v>105000</v>
      </c>
      <c r="I336" s="207">
        <v>120000</v>
      </c>
      <c r="J336" s="205" t="s">
        <v>5910</v>
      </c>
      <c r="K336" s="205" t="s">
        <v>5909</v>
      </c>
    </row>
    <row r="337" spans="1:11" ht="78">
      <c r="A337" s="214">
        <v>337</v>
      </c>
      <c r="B337" s="215">
        <v>45883</v>
      </c>
      <c r="C337" s="208" t="s">
        <v>4375</v>
      </c>
      <c r="D337" s="208" t="s">
        <v>1508</v>
      </c>
      <c r="E337" s="208" t="s">
        <v>6636</v>
      </c>
      <c r="F337" s="209">
        <v>45897</v>
      </c>
      <c r="G337" s="209">
        <v>45855</v>
      </c>
      <c r="H337" s="210">
        <v>110000</v>
      </c>
      <c r="I337" s="210">
        <v>200000</v>
      </c>
      <c r="J337" s="208" t="s">
        <v>5910</v>
      </c>
      <c r="K337" s="208" t="s">
        <v>5909</v>
      </c>
    </row>
    <row r="338" spans="1:11" ht="47.25">
      <c r="A338" s="214">
        <v>338</v>
      </c>
      <c r="B338" s="206">
        <v>45883</v>
      </c>
      <c r="C338" s="205" t="s">
        <v>3730</v>
      </c>
      <c r="D338" s="205" t="s">
        <v>3661</v>
      </c>
      <c r="E338" s="205" t="s">
        <v>8551</v>
      </c>
      <c r="F338" s="206">
        <v>45897</v>
      </c>
      <c r="G338" s="206">
        <v>45484</v>
      </c>
      <c r="H338" s="207">
        <v>25000</v>
      </c>
      <c r="I338" s="207">
        <v>150000</v>
      </c>
      <c r="J338" s="205" t="s">
        <v>4557</v>
      </c>
      <c r="K338" s="205" t="s">
        <v>5909</v>
      </c>
    </row>
    <row r="339" spans="1:11" ht="62.25">
      <c r="A339" s="214">
        <v>339</v>
      </c>
      <c r="B339" s="215">
        <v>45883</v>
      </c>
      <c r="C339" s="208" t="s">
        <v>1890</v>
      </c>
      <c r="D339" s="208" t="s">
        <v>2304</v>
      </c>
      <c r="E339" s="208" t="s">
        <v>8552</v>
      </c>
      <c r="F339" s="209">
        <v>45897</v>
      </c>
      <c r="G339" s="209">
        <v>45898</v>
      </c>
      <c r="H339" s="210">
        <v>28611.279999999999</v>
      </c>
      <c r="I339" s="210">
        <v>45000</v>
      </c>
      <c r="J339" s="208" t="s">
        <v>5917</v>
      </c>
      <c r="K339" s="208" t="s">
        <v>5909</v>
      </c>
    </row>
    <row r="340" spans="1:11" ht="62.25">
      <c r="A340" s="214">
        <v>340</v>
      </c>
      <c r="B340" s="206">
        <v>45883</v>
      </c>
      <c r="C340" s="205" t="s">
        <v>2332</v>
      </c>
      <c r="D340" s="205" t="s">
        <v>144</v>
      </c>
      <c r="E340" s="205" t="s">
        <v>8553</v>
      </c>
      <c r="F340" s="206">
        <v>45897</v>
      </c>
      <c r="G340" s="206">
        <v>45804</v>
      </c>
      <c r="H340" s="207">
        <v>25000</v>
      </c>
      <c r="I340" s="207">
        <v>32287.200000000001</v>
      </c>
      <c r="J340" s="205" t="s">
        <v>5900</v>
      </c>
      <c r="K340" s="205" t="s">
        <v>5909</v>
      </c>
    </row>
    <row r="341" spans="1:11" ht="47.25">
      <c r="A341" s="214">
        <v>341</v>
      </c>
      <c r="B341" s="215">
        <v>45883</v>
      </c>
      <c r="C341" s="208" t="s">
        <v>2703</v>
      </c>
      <c r="D341" s="208" t="s">
        <v>3013</v>
      </c>
      <c r="E341" s="208" t="s">
        <v>8554</v>
      </c>
      <c r="F341" s="209">
        <v>45897</v>
      </c>
      <c r="G341" s="209">
        <v>45530</v>
      </c>
      <c r="H341" s="210">
        <v>63600</v>
      </c>
      <c r="I341" s="210">
        <v>63600</v>
      </c>
      <c r="J341" s="208" t="s">
        <v>5909</v>
      </c>
      <c r="K341" s="208" t="s">
        <v>5909</v>
      </c>
    </row>
    <row r="342" spans="1:11" ht="31.5">
      <c r="A342" s="214">
        <v>342</v>
      </c>
      <c r="B342" s="206">
        <v>45883</v>
      </c>
      <c r="C342" s="205" t="s">
        <v>1276</v>
      </c>
      <c r="D342" s="205" t="s">
        <v>1333</v>
      </c>
      <c r="E342" s="205" t="s">
        <v>1334</v>
      </c>
      <c r="F342" s="206">
        <v>45897</v>
      </c>
      <c r="G342" s="206">
        <v>45898</v>
      </c>
      <c r="H342" s="207">
        <v>54500</v>
      </c>
      <c r="I342" s="207">
        <v>54500</v>
      </c>
      <c r="J342" s="205" t="s">
        <v>5902</v>
      </c>
      <c r="K342" s="205" t="s">
        <v>5909</v>
      </c>
    </row>
    <row r="343" spans="1:11" ht="31.5">
      <c r="A343" s="214">
        <v>343</v>
      </c>
      <c r="B343" s="215">
        <v>45884</v>
      </c>
      <c r="C343" s="208" t="s">
        <v>1198</v>
      </c>
      <c r="D343" s="208" t="s">
        <v>6310</v>
      </c>
      <c r="E343" s="208" t="s">
        <v>6507</v>
      </c>
      <c r="F343" s="209">
        <v>45898</v>
      </c>
      <c r="G343" s="209">
        <v>45901</v>
      </c>
      <c r="H343" s="210">
        <v>25000</v>
      </c>
      <c r="I343" s="210">
        <v>30000</v>
      </c>
      <c r="J343" s="208" t="s">
        <v>5910</v>
      </c>
      <c r="K343" s="208" t="s">
        <v>5909</v>
      </c>
    </row>
    <row r="344" spans="1:11" ht="31.5">
      <c r="A344" s="214">
        <v>344</v>
      </c>
      <c r="B344" s="206">
        <v>45884</v>
      </c>
      <c r="C344" s="205" t="s">
        <v>1719</v>
      </c>
      <c r="D344" s="205" t="s">
        <v>8183</v>
      </c>
      <c r="E344" s="205" t="s">
        <v>8184</v>
      </c>
      <c r="F344" s="206">
        <v>45898</v>
      </c>
      <c r="G344" s="206">
        <v>45474</v>
      </c>
      <c r="H344" s="207">
        <v>70000</v>
      </c>
      <c r="I344" s="207">
        <v>100000</v>
      </c>
      <c r="J344" s="205" t="s">
        <v>5910</v>
      </c>
      <c r="K344" s="205" t="s">
        <v>5909</v>
      </c>
    </row>
    <row r="345" spans="1:11" ht="31.5">
      <c r="A345" s="214">
        <v>345</v>
      </c>
      <c r="B345" s="215">
        <v>45884</v>
      </c>
      <c r="C345" s="208" t="s">
        <v>1719</v>
      </c>
      <c r="D345" s="208" t="s">
        <v>8183</v>
      </c>
      <c r="E345" s="208" t="s">
        <v>8184</v>
      </c>
      <c r="F345" s="209">
        <v>45898</v>
      </c>
      <c r="G345" s="209">
        <v>45839</v>
      </c>
      <c r="H345" s="210">
        <v>70000</v>
      </c>
      <c r="I345" s="210">
        <v>100000</v>
      </c>
      <c r="J345" s="208" t="s">
        <v>5910</v>
      </c>
      <c r="K345" s="208" t="s">
        <v>5909</v>
      </c>
    </row>
    <row r="346" spans="1:11" ht="31.5">
      <c r="A346" s="214">
        <v>346</v>
      </c>
      <c r="B346" s="206">
        <v>45884</v>
      </c>
      <c r="C346" s="205" t="s">
        <v>1719</v>
      </c>
      <c r="D346" s="205" t="s">
        <v>6524</v>
      </c>
      <c r="E346" s="205" t="s">
        <v>2519</v>
      </c>
      <c r="F346" s="206">
        <v>45898</v>
      </c>
      <c r="G346" s="206">
        <v>45502</v>
      </c>
      <c r="H346" s="207">
        <v>120000</v>
      </c>
      <c r="I346" s="207">
        <v>130000</v>
      </c>
      <c r="J346" s="205" t="s">
        <v>5902</v>
      </c>
      <c r="K346" s="205" t="s">
        <v>5909</v>
      </c>
    </row>
    <row r="347" spans="1:11" ht="18">
      <c r="A347" s="214">
        <v>347</v>
      </c>
      <c r="B347" s="215">
        <v>45884</v>
      </c>
      <c r="C347" s="208" t="s">
        <v>1719</v>
      </c>
      <c r="D347" s="208" t="s">
        <v>6998</v>
      </c>
      <c r="E347" s="208" t="s">
        <v>8555</v>
      </c>
      <c r="F347" s="209">
        <v>45898</v>
      </c>
      <c r="G347" s="209">
        <v>45474</v>
      </c>
      <c r="H347" s="210">
        <v>100000</v>
      </c>
      <c r="I347" s="210">
        <v>110000</v>
      </c>
      <c r="J347" s="208" t="s">
        <v>5902</v>
      </c>
      <c r="K347" s="208" t="s">
        <v>5909</v>
      </c>
    </row>
    <row r="348" spans="1:11" ht="31.5">
      <c r="A348" s="214">
        <v>348</v>
      </c>
      <c r="B348" s="206">
        <v>45884</v>
      </c>
      <c r="C348" s="205" t="s">
        <v>1719</v>
      </c>
      <c r="D348" s="205" t="s">
        <v>156</v>
      </c>
      <c r="E348" s="205" t="s">
        <v>6810</v>
      </c>
      <c r="F348" s="206">
        <v>45898</v>
      </c>
      <c r="G348" s="206">
        <v>45474</v>
      </c>
      <c r="H348" s="207">
        <v>100000</v>
      </c>
      <c r="I348" s="207">
        <v>150000</v>
      </c>
      <c r="J348" s="205" t="s">
        <v>5910</v>
      </c>
      <c r="K348" s="205" t="s">
        <v>5909</v>
      </c>
    </row>
    <row r="349" spans="1:11" ht="31.5">
      <c r="A349" s="214">
        <v>349</v>
      </c>
      <c r="B349" s="215">
        <v>45884</v>
      </c>
      <c r="C349" s="208" t="s">
        <v>1719</v>
      </c>
      <c r="D349" s="208" t="s">
        <v>123</v>
      </c>
      <c r="E349" s="208" t="s">
        <v>8556</v>
      </c>
      <c r="F349" s="209">
        <v>45898</v>
      </c>
      <c r="G349" s="209">
        <v>45474</v>
      </c>
      <c r="H349" s="210">
        <v>2000000</v>
      </c>
      <c r="I349" s="210">
        <v>2500000</v>
      </c>
      <c r="J349" s="208" t="s">
        <v>5910</v>
      </c>
      <c r="K349" s="208" t="s">
        <v>5909</v>
      </c>
    </row>
    <row r="350" spans="1:11" ht="31.5">
      <c r="A350" s="214">
        <v>350</v>
      </c>
      <c r="B350" s="206">
        <v>45884</v>
      </c>
      <c r="C350" s="205" t="s">
        <v>1719</v>
      </c>
      <c r="D350" s="205" t="s">
        <v>123</v>
      </c>
      <c r="E350" s="205" t="s">
        <v>8556</v>
      </c>
      <c r="F350" s="206">
        <v>45898</v>
      </c>
      <c r="G350" s="206">
        <v>45839</v>
      </c>
      <c r="H350" s="207">
        <v>2000000</v>
      </c>
      <c r="I350" s="207">
        <v>3000000</v>
      </c>
      <c r="J350" s="205" t="s">
        <v>5910</v>
      </c>
      <c r="K350" s="205" t="s">
        <v>5909</v>
      </c>
    </row>
    <row r="351" spans="1:11" ht="31.5">
      <c r="A351" s="214">
        <v>351</v>
      </c>
      <c r="B351" s="215">
        <v>45884</v>
      </c>
      <c r="C351" s="208" t="s">
        <v>1719</v>
      </c>
      <c r="D351" s="208" t="s">
        <v>2022</v>
      </c>
      <c r="E351" s="208" t="s">
        <v>8557</v>
      </c>
      <c r="F351" s="209">
        <v>45898</v>
      </c>
      <c r="G351" s="209">
        <v>45519</v>
      </c>
      <c r="H351" s="210">
        <v>40000</v>
      </c>
      <c r="I351" s="210">
        <v>60000</v>
      </c>
      <c r="J351" s="208" t="s">
        <v>5902</v>
      </c>
      <c r="K351" s="208" t="s">
        <v>5909</v>
      </c>
    </row>
    <row r="352" spans="1:11" ht="47.25">
      <c r="A352" s="214">
        <v>352</v>
      </c>
      <c r="B352" s="206">
        <v>45884</v>
      </c>
      <c r="C352" s="205" t="s">
        <v>1719</v>
      </c>
      <c r="D352" s="205" t="s">
        <v>2172</v>
      </c>
      <c r="E352" s="205" t="s">
        <v>6801</v>
      </c>
      <c r="F352" s="206">
        <v>45898</v>
      </c>
      <c r="G352" s="206">
        <v>45474</v>
      </c>
      <c r="H352" s="207">
        <v>25000</v>
      </c>
      <c r="I352" s="207">
        <v>35000</v>
      </c>
      <c r="J352" s="205" t="s">
        <v>5910</v>
      </c>
      <c r="K352" s="205" t="s">
        <v>5909</v>
      </c>
    </row>
    <row r="353" spans="1:11" ht="47.25">
      <c r="A353" s="214">
        <v>353</v>
      </c>
      <c r="B353" s="215">
        <v>45884</v>
      </c>
      <c r="C353" s="208" t="s">
        <v>1719</v>
      </c>
      <c r="D353" s="208" t="s">
        <v>2172</v>
      </c>
      <c r="E353" s="208" t="s">
        <v>6801</v>
      </c>
      <c r="F353" s="209">
        <v>45898</v>
      </c>
      <c r="G353" s="209">
        <v>45839</v>
      </c>
      <c r="H353" s="210">
        <v>25000</v>
      </c>
      <c r="I353" s="210">
        <v>35000</v>
      </c>
      <c r="J353" s="208" t="s">
        <v>5910</v>
      </c>
      <c r="K353" s="208" t="s">
        <v>5909</v>
      </c>
    </row>
    <row r="354" spans="1:11" ht="31.5">
      <c r="A354" s="214">
        <v>354</v>
      </c>
      <c r="B354" s="206">
        <v>45884</v>
      </c>
      <c r="C354" s="205" t="s">
        <v>1719</v>
      </c>
      <c r="D354" s="205" t="s">
        <v>76</v>
      </c>
      <c r="E354" s="205" t="s">
        <v>8558</v>
      </c>
      <c r="F354" s="206">
        <v>45898</v>
      </c>
      <c r="G354" s="206">
        <v>45474</v>
      </c>
      <c r="H354" s="207">
        <v>200000</v>
      </c>
      <c r="I354" s="207">
        <v>250000</v>
      </c>
      <c r="J354" s="205" t="s">
        <v>5910</v>
      </c>
      <c r="K354" s="205" t="s">
        <v>5909</v>
      </c>
    </row>
    <row r="355" spans="1:11" ht="31.5">
      <c r="A355" s="214">
        <v>355</v>
      </c>
      <c r="B355" s="215">
        <v>45884</v>
      </c>
      <c r="C355" s="208" t="s">
        <v>1719</v>
      </c>
      <c r="D355" s="208" t="s">
        <v>76</v>
      </c>
      <c r="E355" s="208" t="s">
        <v>8558</v>
      </c>
      <c r="F355" s="209">
        <v>45898</v>
      </c>
      <c r="G355" s="209">
        <v>45839</v>
      </c>
      <c r="H355" s="210">
        <v>200000</v>
      </c>
      <c r="I355" s="210">
        <v>250000</v>
      </c>
      <c r="J355" s="208" t="s">
        <v>5910</v>
      </c>
      <c r="K355" s="208" t="s">
        <v>5909</v>
      </c>
    </row>
    <row r="356" spans="1:11" ht="18">
      <c r="A356" s="214">
        <v>356</v>
      </c>
      <c r="B356" s="206">
        <v>45884</v>
      </c>
      <c r="C356" s="205" t="s">
        <v>1719</v>
      </c>
      <c r="D356" s="205" t="s">
        <v>1756</v>
      </c>
      <c r="E356" s="205" t="s">
        <v>8559</v>
      </c>
      <c r="F356" s="206">
        <v>45898</v>
      </c>
      <c r="G356" s="206">
        <v>45544</v>
      </c>
      <c r="H356" s="207">
        <v>25000</v>
      </c>
      <c r="I356" s="207">
        <v>30000</v>
      </c>
      <c r="J356" s="205" t="s">
        <v>5902</v>
      </c>
      <c r="K356" s="205" t="s">
        <v>5909</v>
      </c>
    </row>
    <row r="357" spans="1:11" ht="31.5">
      <c r="A357" s="214">
        <v>357</v>
      </c>
      <c r="B357" s="215">
        <v>45884</v>
      </c>
      <c r="C357" s="208" t="s">
        <v>1719</v>
      </c>
      <c r="D357" s="208" t="s">
        <v>5653</v>
      </c>
      <c r="E357" s="208" t="s">
        <v>8560</v>
      </c>
      <c r="F357" s="209">
        <v>45898</v>
      </c>
      <c r="G357" s="209">
        <v>45474</v>
      </c>
      <c r="H357" s="210">
        <v>700000</v>
      </c>
      <c r="I357" s="210">
        <v>900000</v>
      </c>
      <c r="J357" s="208" t="s">
        <v>5910</v>
      </c>
      <c r="K357" s="208" t="s">
        <v>5909</v>
      </c>
    </row>
    <row r="358" spans="1:11" ht="31.5">
      <c r="A358" s="214">
        <v>358</v>
      </c>
      <c r="B358" s="206">
        <v>45884</v>
      </c>
      <c r="C358" s="205" t="s">
        <v>1719</v>
      </c>
      <c r="D358" s="205" t="s">
        <v>5653</v>
      </c>
      <c r="E358" s="205" t="s">
        <v>8560</v>
      </c>
      <c r="F358" s="206">
        <v>45898</v>
      </c>
      <c r="G358" s="206">
        <v>45839</v>
      </c>
      <c r="H358" s="207">
        <v>700000</v>
      </c>
      <c r="I358" s="207">
        <v>900000</v>
      </c>
      <c r="J358" s="205" t="s">
        <v>5910</v>
      </c>
      <c r="K358" s="205" t="s">
        <v>5909</v>
      </c>
    </row>
    <row r="359" spans="1:11" ht="31.5">
      <c r="A359" s="214">
        <v>359</v>
      </c>
      <c r="B359" s="215">
        <v>45884</v>
      </c>
      <c r="C359" s="208" t="s">
        <v>1719</v>
      </c>
      <c r="D359" s="208" t="s">
        <v>521</v>
      </c>
      <c r="E359" s="208" t="s">
        <v>6806</v>
      </c>
      <c r="F359" s="209">
        <v>45898</v>
      </c>
      <c r="G359" s="209">
        <v>45474</v>
      </c>
      <c r="H359" s="210">
        <v>100000</v>
      </c>
      <c r="I359" s="210">
        <v>150000</v>
      </c>
      <c r="J359" s="208" t="s">
        <v>5910</v>
      </c>
      <c r="K359" s="208" t="s">
        <v>5909</v>
      </c>
    </row>
    <row r="360" spans="1:11" ht="31.5">
      <c r="A360" s="214">
        <v>360</v>
      </c>
      <c r="B360" s="206">
        <v>45884</v>
      </c>
      <c r="C360" s="205" t="s">
        <v>1719</v>
      </c>
      <c r="D360" s="205" t="s">
        <v>521</v>
      </c>
      <c r="E360" s="205" t="s">
        <v>6806</v>
      </c>
      <c r="F360" s="206">
        <v>45898</v>
      </c>
      <c r="G360" s="206">
        <v>45839</v>
      </c>
      <c r="H360" s="207">
        <v>100000</v>
      </c>
      <c r="I360" s="207">
        <v>150000</v>
      </c>
      <c r="J360" s="205" t="s">
        <v>5910</v>
      </c>
      <c r="K360" s="205" t="s">
        <v>5909</v>
      </c>
    </row>
    <row r="361" spans="1:11" ht="31.5">
      <c r="A361" s="214">
        <v>361</v>
      </c>
      <c r="B361" s="215">
        <v>45884</v>
      </c>
      <c r="C361" s="208" t="s">
        <v>91</v>
      </c>
      <c r="D361" s="208" t="s">
        <v>134</v>
      </c>
      <c r="E361" s="208" t="s">
        <v>120</v>
      </c>
      <c r="F361" s="209">
        <v>45898</v>
      </c>
      <c r="G361" s="209">
        <v>45505</v>
      </c>
      <c r="H361" s="210">
        <v>25000</v>
      </c>
      <c r="I361" s="210">
        <v>35000</v>
      </c>
      <c r="J361" s="208" t="s">
        <v>5910</v>
      </c>
      <c r="K361" s="208" t="s">
        <v>5909</v>
      </c>
    </row>
    <row r="362" spans="1:11" ht="31.5">
      <c r="A362" s="214">
        <v>362</v>
      </c>
      <c r="B362" s="206">
        <v>45884</v>
      </c>
      <c r="C362" s="205" t="s">
        <v>91</v>
      </c>
      <c r="D362" s="205" t="s">
        <v>997</v>
      </c>
      <c r="E362" s="205" t="s">
        <v>8561</v>
      </c>
      <c r="F362" s="206">
        <v>45898</v>
      </c>
      <c r="G362" s="206">
        <v>45474</v>
      </c>
      <c r="H362" s="207">
        <v>25000</v>
      </c>
      <c r="I362" s="207">
        <v>40000</v>
      </c>
      <c r="J362" s="205" t="s">
        <v>5902</v>
      </c>
      <c r="K362" s="205" t="s">
        <v>5909</v>
      </c>
    </row>
    <row r="363" spans="1:11" ht="62.25">
      <c r="A363" s="214">
        <v>363</v>
      </c>
      <c r="B363" s="215">
        <v>45884</v>
      </c>
      <c r="C363" s="208" t="s">
        <v>2447</v>
      </c>
      <c r="D363" s="208" t="s">
        <v>8219</v>
      </c>
      <c r="E363" s="208" t="s">
        <v>706</v>
      </c>
      <c r="F363" s="209">
        <v>45898</v>
      </c>
      <c r="G363" s="209">
        <v>45901</v>
      </c>
      <c r="H363" s="210">
        <v>190000</v>
      </c>
      <c r="I363" s="210">
        <v>210000</v>
      </c>
      <c r="J363" s="208" t="s">
        <v>5917</v>
      </c>
      <c r="K363" s="208" t="s">
        <v>5909</v>
      </c>
    </row>
    <row r="364" spans="1:11" ht="78">
      <c r="A364" s="214">
        <v>364</v>
      </c>
      <c r="B364" s="206">
        <v>45884</v>
      </c>
      <c r="C364" s="205" t="s">
        <v>1112</v>
      </c>
      <c r="D364" s="205" t="s">
        <v>31</v>
      </c>
      <c r="E364" s="205" t="s">
        <v>8562</v>
      </c>
      <c r="F364" s="206">
        <v>45898</v>
      </c>
      <c r="G364" s="206">
        <v>45474</v>
      </c>
      <c r="H364" s="207">
        <v>144000</v>
      </c>
      <c r="I364" s="207">
        <v>144000</v>
      </c>
      <c r="J364" s="205" t="s">
        <v>5910</v>
      </c>
      <c r="K364" s="205" t="s">
        <v>5909</v>
      </c>
    </row>
    <row r="365" spans="1:11" ht="109.5">
      <c r="A365" s="214">
        <v>365</v>
      </c>
      <c r="B365" s="215">
        <v>45884</v>
      </c>
      <c r="C365" s="208" t="s">
        <v>1112</v>
      </c>
      <c r="D365" s="208" t="s">
        <v>6317</v>
      </c>
      <c r="E365" s="208" t="s">
        <v>8563</v>
      </c>
      <c r="F365" s="209">
        <v>45898</v>
      </c>
      <c r="G365" s="209">
        <v>45839</v>
      </c>
      <c r="H365" s="210">
        <v>322908</v>
      </c>
      <c r="I365" s="210">
        <v>322908</v>
      </c>
      <c r="J365" s="208" t="s">
        <v>5910</v>
      </c>
      <c r="K365" s="208" t="s">
        <v>5909</v>
      </c>
    </row>
    <row r="366" spans="1:11" ht="141.75">
      <c r="A366" s="214">
        <v>366</v>
      </c>
      <c r="B366" s="206">
        <v>45884</v>
      </c>
      <c r="C366" s="205" t="s">
        <v>1112</v>
      </c>
      <c r="D366" s="205" t="s">
        <v>340</v>
      </c>
      <c r="E366" s="205" t="s">
        <v>8564</v>
      </c>
      <c r="F366" s="206">
        <v>45898</v>
      </c>
      <c r="G366" s="206">
        <v>45505</v>
      </c>
      <c r="H366" s="207">
        <v>25000</v>
      </c>
      <c r="I366" s="207">
        <v>25000</v>
      </c>
      <c r="J366" s="205" t="s">
        <v>5910</v>
      </c>
      <c r="K366" s="205" t="s">
        <v>5909</v>
      </c>
    </row>
    <row r="367" spans="1:11" ht="47.25">
      <c r="A367" s="214">
        <v>367</v>
      </c>
      <c r="B367" s="215">
        <v>45884</v>
      </c>
      <c r="C367" s="208" t="s">
        <v>1112</v>
      </c>
      <c r="D367" s="208" t="s">
        <v>6317</v>
      </c>
      <c r="E367" s="208" t="s">
        <v>8565</v>
      </c>
      <c r="F367" s="209">
        <v>45898</v>
      </c>
      <c r="G367" s="209">
        <v>45474</v>
      </c>
      <c r="H367" s="210">
        <v>96000</v>
      </c>
      <c r="I367" s="210">
        <v>96000</v>
      </c>
      <c r="J367" s="208" t="s">
        <v>5910</v>
      </c>
      <c r="K367" s="208" t="s">
        <v>5909</v>
      </c>
    </row>
    <row r="368" spans="1:11" ht="31.5">
      <c r="A368" s="214">
        <v>368</v>
      </c>
      <c r="B368" s="206">
        <v>45887</v>
      </c>
      <c r="C368" s="205" t="s">
        <v>1812</v>
      </c>
      <c r="D368" s="205" t="s">
        <v>8566</v>
      </c>
      <c r="E368" s="205" t="s">
        <v>8567</v>
      </c>
      <c r="F368" s="206">
        <v>45902</v>
      </c>
      <c r="G368" s="206">
        <v>45901</v>
      </c>
      <c r="H368" s="207">
        <v>90000</v>
      </c>
      <c r="I368" s="207">
        <v>150000</v>
      </c>
      <c r="J368" s="205" t="s">
        <v>4557</v>
      </c>
      <c r="K368" s="205" t="s">
        <v>5909</v>
      </c>
    </row>
    <row r="369" spans="1:11" ht="18">
      <c r="A369" s="214">
        <v>369</v>
      </c>
      <c r="B369" s="215">
        <v>45887</v>
      </c>
      <c r="C369" s="208" t="s">
        <v>3344</v>
      </c>
      <c r="D369" s="208" t="s">
        <v>35</v>
      </c>
      <c r="E369" s="208" t="s">
        <v>8568</v>
      </c>
      <c r="F369" s="209">
        <v>45902</v>
      </c>
      <c r="G369" s="209">
        <v>45488</v>
      </c>
      <c r="H369" s="210">
        <v>295000</v>
      </c>
      <c r="I369" s="210">
        <v>295000</v>
      </c>
      <c r="J369" s="208" t="s">
        <v>5902</v>
      </c>
      <c r="K369" s="208" t="s">
        <v>5909</v>
      </c>
    </row>
    <row r="370" spans="1:11" ht="18">
      <c r="A370" s="214">
        <v>370</v>
      </c>
      <c r="B370" s="206">
        <v>45887</v>
      </c>
      <c r="C370" s="205" t="s">
        <v>3344</v>
      </c>
      <c r="D370" s="205" t="s">
        <v>35</v>
      </c>
      <c r="E370" s="205" t="s">
        <v>8568</v>
      </c>
      <c r="F370" s="206">
        <v>45902</v>
      </c>
      <c r="G370" s="206">
        <v>45901</v>
      </c>
      <c r="H370" s="207">
        <v>300000</v>
      </c>
      <c r="I370" s="207">
        <v>300000</v>
      </c>
      <c r="J370" s="205" t="s">
        <v>5902</v>
      </c>
      <c r="K370" s="205" t="s">
        <v>5909</v>
      </c>
    </row>
    <row r="371" spans="1:11" ht="62.25">
      <c r="A371" s="214">
        <v>371</v>
      </c>
      <c r="B371" s="215">
        <v>45887</v>
      </c>
      <c r="C371" s="208" t="s">
        <v>3344</v>
      </c>
      <c r="D371" s="208" t="s">
        <v>5950</v>
      </c>
      <c r="E371" s="208" t="s">
        <v>8569</v>
      </c>
      <c r="F371" s="209">
        <v>45902</v>
      </c>
      <c r="G371" s="209">
        <v>45474</v>
      </c>
      <c r="H371" s="210">
        <v>107627.02</v>
      </c>
      <c r="I371" s="210">
        <v>107627.02</v>
      </c>
      <c r="J371" s="208" t="s">
        <v>5900</v>
      </c>
      <c r="K371" s="208" t="s">
        <v>5909</v>
      </c>
    </row>
    <row r="372" spans="1:11" ht="31.5">
      <c r="A372" s="214">
        <v>372</v>
      </c>
      <c r="B372" s="206">
        <v>45887</v>
      </c>
      <c r="C372" s="205" t="s">
        <v>3344</v>
      </c>
      <c r="D372" s="205" t="s">
        <v>5119</v>
      </c>
      <c r="E372" s="205" t="s">
        <v>8568</v>
      </c>
      <c r="F372" s="206">
        <v>45902</v>
      </c>
      <c r="G372" s="206">
        <v>45488</v>
      </c>
      <c r="H372" s="207">
        <v>50000</v>
      </c>
      <c r="I372" s="207">
        <v>50000</v>
      </c>
      <c r="J372" s="205" t="s">
        <v>5902</v>
      </c>
      <c r="K372" s="205" t="s">
        <v>5909</v>
      </c>
    </row>
    <row r="373" spans="1:11" ht="31.5">
      <c r="A373" s="214">
        <v>373</v>
      </c>
      <c r="B373" s="215">
        <v>45887</v>
      </c>
      <c r="C373" s="208" t="s">
        <v>3344</v>
      </c>
      <c r="D373" s="208" t="s">
        <v>5119</v>
      </c>
      <c r="E373" s="208" t="s">
        <v>8568</v>
      </c>
      <c r="F373" s="209">
        <v>45902</v>
      </c>
      <c r="G373" s="209">
        <v>45901</v>
      </c>
      <c r="H373" s="210">
        <v>50000</v>
      </c>
      <c r="I373" s="210">
        <v>50000</v>
      </c>
      <c r="J373" s="208" t="s">
        <v>5902</v>
      </c>
      <c r="K373" s="208" t="s">
        <v>5909</v>
      </c>
    </row>
    <row r="374" spans="1:11" ht="31.5">
      <c r="A374" s="214">
        <v>374</v>
      </c>
      <c r="B374" s="206">
        <v>45887</v>
      </c>
      <c r="C374" s="205" t="s">
        <v>3344</v>
      </c>
      <c r="D374" s="205" t="s">
        <v>4454</v>
      </c>
      <c r="E374" s="205" t="s">
        <v>8398</v>
      </c>
      <c r="F374" s="206">
        <v>45902</v>
      </c>
      <c r="G374" s="206">
        <v>45488</v>
      </c>
      <c r="H374" s="207">
        <v>45000</v>
      </c>
      <c r="I374" s="207">
        <v>45000</v>
      </c>
      <c r="J374" s="205" t="s">
        <v>5910</v>
      </c>
      <c r="K374" s="205" t="s">
        <v>5909</v>
      </c>
    </row>
    <row r="375" spans="1:11" ht="31.5">
      <c r="A375" s="214">
        <v>375</v>
      </c>
      <c r="B375" s="215">
        <v>45887</v>
      </c>
      <c r="C375" s="208" t="s">
        <v>3344</v>
      </c>
      <c r="D375" s="208" t="s">
        <v>4842</v>
      </c>
      <c r="E375" s="208" t="s">
        <v>8570</v>
      </c>
      <c r="F375" s="209">
        <v>45902</v>
      </c>
      <c r="G375" s="209">
        <v>45495</v>
      </c>
      <c r="H375" s="210">
        <v>29000</v>
      </c>
      <c r="I375" s="210">
        <v>30000</v>
      </c>
      <c r="J375" s="208" t="s">
        <v>5902</v>
      </c>
      <c r="K375" s="208" t="s">
        <v>5909</v>
      </c>
    </row>
    <row r="376" spans="1:11" ht="18">
      <c r="A376" s="214">
        <v>376</v>
      </c>
      <c r="B376" s="206">
        <v>45887</v>
      </c>
      <c r="C376" s="205" t="s">
        <v>3344</v>
      </c>
      <c r="D376" s="205" t="s">
        <v>366</v>
      </c>
      <c r="E376" s="205" t="s">
        <v>8281</v>
      </c>
      <c r="F376" s="206">
        <v>45902</v>
      </c>
      <c r="G376" s="206">
        <v>45488</v>
      </c>
      <c r="H376" s="207">
        <v>31582.79</v>
      </c>
      <c r="I376" s="207">
        <v>31582.79</v>
      </c>
      <c r="J376" s="205" t="s">
        <v>5902</v>
      </c>
      <c r="K376" s="205" t="s">
        <v>5909</v>
      </c>
    </row>
    <row r="377" spans="1:11" ht="18">
      <c r="A377" s="214">
        <v>377</v>
      </c>
      <c r="B377" s="215">
        <v>45887</v>
      </c>
      <c r="C377" s="208" t="s">
        <v>3344</v>
      </c>
      <c r="D377" s="208" t="s">
        <v>366</v>
      </c>
      <c r="E377" s="208" t="s">
        <v>8281</v>
      </c>
      <c r="F377" s="209">
        <v>45902</v>
      </c>
      <c r="G377" s="209">
        <v>45491</v>
      </c>
      <c r="H377" s="210">
        <v>31582.79</v>
      </c>
      <c r="I377" s="210">
        <v>32000</v>
      </c>
      <c r="J377" s="208" t="s">
        <v>5902</v>
      </c>
      <c r="K377" s="208" t="s">
        <v>5909</v>
      </c>
    </row>
    <row r="378" spans="1:11" ht="31.5">
      <c r="A378" s="214">
        <v>378</v>
      </c>
      <c r="B378" s="206">
        <v>45887</v>
      </c>
      <c r="C378" s="205" t="s">
        <v>3344</v>
      </c>
      <c r="D378" s="205" t="s">
        <v>5358</v>
      </c>
      <c r="E378" s="205" t="s">
        <v>8570</v>
      </c>
      <c r="F378" s="206">
        <v>45902</v>
      </c>
      <c r="G378" s="206">
        <v>45502</v>
      </c>
      <c r="H378" s="207">
        <v>26264.38</v>
      </c>
      <c r="I378" s="207">
        <v>26264.38</v>
      </c>
      <c r="J378" s="205" t="s">
        <v>5902</v>
      </c>
      <c r="K378" s="205" t="s">
        <v>5909</v>
      </c>
    </row>
    <row r="379" spans="1:11" ht="31.5">
      <c r="A379" s="214">
        <v>379</v>
      </c>
      <c r="B379" s="215">
        <v>45887</v>
      </c>
      <c r="C379" s="208" t="s">
        <v>3252</v>
      </c>
      <c r="D379" s="208" t="s">
        <v>8571</v>
      </c>
      <c r="E379" s="208" t="s">
        <v>8572</v>
      </c>
      <c r="F379" s="209">
        <v>45902</v>
      </c>
      <c r="G379" s="209">
        <v>45769</v>
      </c>
      <c r="H379" s="210">
        <v>210950</v>
      </c>
      <c r="I379" s="210">
        <v>214000</v>
      </c>
      <c r="J379" s="208" t="s">
        <v>4557</v>
      </c>
      <c r="K379" s="208" t="s">
        <v>5909</v>
      </c>
    </row>
    <row r="380" spans="1:11" ht="31.5">
      <c r="A380" s="214">
        <v>380</v>
      </c>
      <c r="B380" s="206">
        <v>45887</v>
      </c>
      <c r="C380" s="205" t="s">
        <v>3252</v>
      </c>
      <c r="D380" s="205" t="s">
        <v>8573</v>
      </c>
      <c r="E380" s="205" t="s">
        <v>7965</v>
      </c>
      <c r="F380" s="206">
        <v>45902</v>
      </c>
      <c r="G380" s="206">
        <v>45828</v>
      </c>
      <c r="H380" s="207">
        <v>25000</v>
      </c>
      <c r="I380" s="207">
        <v>95000</v>
      </c>
      <c r="J380" s="205" t="s">
        <v>4557</v>
      </c>
      <c r="K380" s="205" t="s">
        <v>5909</v>
      </c>
    </row>
    <row r="381" spans="1:11" ht="31.5">
      <c r="A381" s="214">
        <v>381</v>
      </c>
      <c r="B381" s="215">
        <v>45887</v>
      </c>
      <c r="C381" s="208" t="s">
        <v>3252</v>
      </c>
      <c r="D381" s="208" t="s">
        <v>5141</v>
      </c>
      <c r="E381" s="208" t="s">
        <v>6389</v>
      </c>
      <c r="F381" s="209">
        <v>45902</v>
      </c>
      <c r="G381" s="209">
        <v>45495</v>
      </c>
      <c r="H381" s="210">
        <v>100000</v>
      </c>
      <c r="I381" s="210">
        <v>200000</v>
      </c>
      <c r="J381" s="208" t="s">
        <v>4557</v>
      </c>
      <c r="K381" s="208" t="s">
        <v>5909</v>
      </c>
    </row>
    <row r="382" spans="1:11" ht="31.5">
      <c r="A382" s="214">
        <v>382</v>
      </c>
      <c r="B382" s="206">
        <v>45887</v>
      </c>
      <c r="C382" s="205" t="s">
        <v>3252</v>
      </c>
      <c r="D382" s="205" t="s">
        <v>3661</v>
      </c>
      <c r="E382" s="205" t="s">
        <v>6389</v>
      </c>
      <c r="F382" s="206">
        <v>45902</v>
      </c>
      <c r="G382" s="206">
        <v>45505</v>
      </c>
      <c r="H382" s="207">
        <v>100000</v>
      </c>
      <c r="I382" s="207">
        <v>300000</v>
      </c>
      <c r="J382" s="205" t="s">
        <v>4557</v>
      </c>
      <c r="K382" s="205" t="s">
        <v>5909</v>
      </c>
    </row>
    <row r="383" spans="1:11" ht="47.25">
      <c r="A383" s="214">
        <v>383</v>
      </c>
      <c r="B383" s="215">
        <v>45887</v>
      </c>
      <c r="C383" s="208" t="s">
        <v>3838</v>
      </c>
      <c r="D383" s="208" t="s">
        <v>8574</v>
      </c>
      <c r="E383" s="208" t="s">
        <v>8575</v>
      </c>
      <c r="F383" s="209">
        <v>45902</v>
      </c>
      <c r="G383" s="209">
        <v>45404</v>
      </c>
      <c r="H383" s="210">
        <v>53000</v>
      </c>
      <c r="I383" s="210">
        <v>54000</v>
      </c>
      <c r="J383" s="208" t="s">
        <v>5902</v>
      </c>
      <c r="K383" s="208" t="s">
        <v>5909</v>
      </c>
    </row>
    <row r="384" spans="1:11" ht="47.25">
      <c r="A384" s="214">
        <v>384</v>
      </c>
      <c r="B384" s="206">
        <v>45887</v>
      </c>
      <c r="C384" s="205" t="s">
        <v>4243</v>
      </c>
      <c r="D384" s="205" t="s">
        <v>8576</v>
      </c>
      <c r="E384" s="205" t="s">
        <v>8577</v>
      </c>
      <c r="F384" s="206">
        <v>45902</v>
      </c>
      <c r="G384" s="206">
        <v>45891</v>
      </c>
      <c r="H384" s="207">
        <v>30000</v>
      </c>
      <c r="I384" s="207">
        <v>55000</v>
      </c>
      <c r="J384" s="205" t="s">
        <v>5904</v>
      </c>
      <c r="K384" s="205" t="s">
        <v>5909</v>
      </c>
    </row>
    <row r="385" spans="1:11" ht="47.25">
      <c r="A385" s="214">
        <v>385</v>
      </c>
      <c r="B385" s="215">
        <v>45887</v>
      </c>
      <c r="C385" s="208" t="s">
        <v>3838</v>
      </c>
      <c r="D385" s="208" t="s">
        <v>1686</v>
      </c>
      <c r="E385" s="208" t="s">
        <v>7759</v>
      </c>
      <c r="F385" s="209">
        <v>45902</v>
      </c>
      <c r="G385" s="209">
        <v>45903</v>
      </c>
      <c r="H385" s="210">
        <v>50000</v>
      </c>
      <c r="I385" s="210">
        <v>60000</v>
      </c>
      <c r="J385" s="208" t="s">
        <v>5910</v>
      </c>
      <c r="K385" s="208" t="s">
        <v>5909</v>
      </c>
    </row>
    <row r="386" spans="1:11" ht="47.25">
      <c r="A386" s="214">
        <v>386</v>
      </c>
      <c r="B386" s="206">
        <v>45887</v>
      </c>
      <c r="C386" s="205" t="s">
        <v>3838</v>
      </c>
      <c r="D386" s="205" t="s">
        <v>225</v>
      </c>
      <c r="E386" s="205" t="s">
        <v>120</v>
      </c>
      <c r="F386" s="206">
        <v>45902</v>
      </c>
      <c r="G386" s="206">
        <v>45903</v>
      </c>
      <c r="H386" s="207">
        <v>120000</v>
      </c>
      <c r="I386" s="207">
        <v>140000</v>
      </c>
      <c r="J386" s="205" t="s">
        <v>5910</v>
      </c>
      <c r="K386" s="205" t="s">
        <v>5909</v>
      </c>
    </row>
    <row r="387" spans="1:11" ht="47.25">
      <c r="A387" s="214">
        <v>387</v>
      </c>
      <c r="B387" s="215">
        <v>45887</v>
      </c>
      <c r="C387" s="208" t="s">
        <v>3838</v>
      </c>
      <c r="D387" s="208" t="s">
        <v>956</v>
      </c>
      <c r="E387" s="208" t="s">
        <v>120</v>
      </c>
      <c r="F387" s="209">
        <v>45902</v>
      </c>
      <c r="G387" s="209">
        <v>45903</v>
      </c>
      <c r="H387" s="210">
        <v>27000</v>
      </c>
      <c r="I387" s="210">
        <v>34000</v>
      </c>
      <c r="J387" s="208" t="s">
        <v>5910</v>
      </c>
      <c r="K387" s="208" t="s">
        <v>5909</v>
      </c>
    </row>
    <row r="388" spans="1:11" ht="47.25">
      <c r="A388" s="214">
        <v>388</v>
      </c>
      <c r="B388" s="206">
        <v>45887</v>
      </c>
      <c r="C388" s="205" t="s">
        <v>3838</v>
      </c>
      <c r="D388" s="205" t="s">
        <v>355</v>
      </c>
      <c r="E388" s="205" t="s">
        <v>120</v>
      </c>
      <c r="F388" s="206">
        <v>45902</v>
      </c>
      <c r="G388" s="206">
        <v>45903</v>
      </c>
      <c r="H388" s="207">
        <v>210000</v>
      </c>
      <c r="I388" s="207">
        <v>240000</v>
      </c>
      <c r="J388" s="205" t="s">
        <v>5910</v>
      </c>
      <c r="K388" s="205" t="s">
        <v>5909</v>
      </c>
    </row>
    <row r="389" spans="1:11" ht="47.25">
      <c r="A389" s="214">
        <v>389</v>
      </c>
      <c r="B389" s="215">
        <v>45887</v>
      </c>
      <c r="C389" s="208" t="s">
        <v>4243</v>
      </c>
      <c r="D389" s="208" t="s">
        <v>6505</v>
      </c>
      <c r="E389" s="208" t="s">
        <v>6540</v>
      </c>
      <c r="F389" s="209">
        <v>45902</v>
      </c>
      <c r="G389" s="209">
        <v>45839</v>
      </c>
      <c r="H389" s="210">
        <v>25000</v>
      </c>
      <c r="I389" s="210">
        <v>1000000</v>
      </c>
      <c r="J389" s="208" t="s">
        <v>5910</v>
      </c>
      <c r="K389" s="208" t="s">
        <v>5909</v>
      </c>
    </row>
    <row r="390" spans="1:11" ht="47.25">
      <c r="A390" s="214">
        <v>390</v>
      </c>
      <c r="B390" s="206">
        <v>45887</v>
      </c>
      <c r="C390" s="205" t="s">
        <v>4243</v>
      </c>
      <c r="D390" s="205" t="s">
        <v>6392</v>
      </c>
      <c r="E390" s="205" t="s">
        <v>8578</v>
      </c>
      <c r="F390" s="206">
        <v>45902</v>
      </c>
      <c r="G390" s="206">
        <v>45870</v>
      </c>
      <c r="H390" s="207">
        <v>50000</v>
      </c>
      <c r="I390" s="207">
        <v>90000</v>
      </c>
      <c r="J390" s="205" t="s">
        <v>5910</v>
      </c>
      <c r="K390" s="205" t="s">
        <v>5909</v>
      </c>
    </row>
    <row r="391" spans="1:11" ht="47.25">
      <c r="A391" s="214">
        <v>391</v>
      </c>
      <c r="B391" s="215">
        <v>45887</v>
      </c>
      <c r="C391" s="208" t="s">
        <v>4243</v>
      </c>
      <c r="D391" s="208" t="s">
        <v>339</v>
      </c>
      <c r="E391" s="208" t="s">
        <v>6540</v>
      </c>
      <c r="F391" s="209">
        <v>45902</v>
      </c>
      <c r="G391" s="209">
        <v>45839</v>
      </c>
      <c r="H391" s="210">
        <v>25000</v>
      </c>
      <c r="I391" s="210">
        <v>75000</v>
      </c>
      <c r="J391" s="208" t="s">
        <v>5910</v>
      </c>
      <c r="K391" s="208" t="s">
        <v>5909</v>
      </c>
    </row>
    <row r="392" spans="1:11" ht="47.25">
      <c r="A392" s="214">
        <v>392</v>
      </c>
      <c r="B392" s="206">
        <v>45887</v>
      </c>
      <c r="C392" s="205" t="s">
        <v>4243</v>
      </c>
      <c r="D392" s="205" t="s">
        <v>7991</v>
      </c>
      <c r="E392" s="205" t="s">
        <v>8579</v>
      </c>
      <c r="F392" s="206">
        <v>45902</v>
      </c>
      <c r="G392" s="206">
        <v>45549</v>
      </c>
      <c r="H392" s="207">
        <v>25000</v>
      </c>
      <c r="I392" s="207">
        <v>45000</v>
      </c>
      <c r="J392" s="205" t="s">
        <v>5910</v>
      </c>
      <c r="K392" s="205" t="s">
        <v>5909</v>
      </c>
    </row>
    <row r="393" spans="1:11" ht="47.25">
      <c r="A393" s="214">
        <v>393</v>
      </c>
      <c r="B393" s="215">
        <v>45887</v>
      </c>
      <c r="C393" s="208" t="s">
        <v>4243</v>
      </c>
      <c r="D393" s="208" t="s">
        <v>192</v>
      </c>
      <c r="E393" s="208" t="s">
        <v>6543</v>
      </c>
      <c r="F393" s="209">
        <v>45902</v>
      </c>
      <c r="G393" s="209">
        <v>45884</v>
      </c>
      <c r="H393" s="210">
        <v>75000</v>
      </c>
      <c r="I393" s="210">
        <v>125000</v>
      </c>
      <c r="J393" s="208" t="s">
        <v>5910</v>
      </c>
      <c r="K393" s="208" t="s">
        <v>5909</v>
      </c>
    </row>
    <row r="394" spans="1:11" ht="47.25">
      <c r="A394" s="214">
        <v>394</v>
      </c>
      <c r="B394" s="206">
        <v>45887</v>
      </c>
      <c r="C394" s="205" t="s">
        <v>4243</v>
      </c>
      <c r="D394" s="205" t="s">
        <v>950</v>
      </c>
      <c r="E394" s="205" t="s">
        <v>3355</v>
      </c>
      <c r="F394" s="206">
        <v>45902</v>
      </c>
      <c r="G394" s="206">
        <v>45519</v>
      </c>
      <c r="H394" s="207">
        <v>75000</v>
      </c>
      <c r="I394" s="207">
        <v>150000</v>
      </c>
      <c r="J394" s="205" t="s">
        <v>5910</v>
      </c>
      <c r="K394" s="205" t="s">
        <v>5909</v>
      </c>
    </row>
    <row r="395" spans="1:11" ht="47.25">
      <c r="A395" s="214">
        <v>395</v>
      </c>
      <c r="B395" s="215">
        <v>45887</v>
      </c>
      <c r="C395" s="208" t="s">
        <v>4243</v>
      </c>
      <c r="D395" s="208" t="s">
        <v>950</v>
      </c>
      <c r="E395" s="208" t="s">
        <v>124</v>
      </c>
      <c r="F395" s="209">
        <v>45902</v>
      </c>
      <c r="G395" s="209">
        <v>45884</v>
      </c>
      <c r="H395" s="210">
        <v>75000</v>
      </c>
      <c r="I395" s="210">
        <v>150000</v>
      </c>
      <c r="J395" s="208" t="s">
        <v>5910</v>
      </c>
      <c r="K395" s="208" t="s">
        <v>5909</v>
      </c>
    </row>
    <row r="396" spans="1:11" ht="47.25">
      <c r="A396" s="214">
        <v>396</v>
      </c>
      <c r="B396" s="206">
        <v>45887</v>
      </c>
      <c r="C396" s="205" t="s">
        <v>4243</v>
      </c>
      <c r="D396" s="205" t="s">
        <v>521</v>
      </c>
      <c r="E396" s="205" t="s">
        <v>126</v>
      </c>
      <c r="F396" s="206">
        <v>45902</v>
      </c>
      <c r="G396" s="206">
        <v>45519</v>
      </c>
      <c r="H396" s="207">
        <v>25000</v>
      </c>
      <c r="I396" s="207">
        <v>50000</v>
      </c>
      <c r="J396" s="205" t="s">
        <v>5910</v>
      </c>
      <c r="K396" s="205" t="s">
        <v>5909</v>
      </c>
    </row>
    <row r="397" spans="1:11" ht="47.25">
      <c r="A397" s="214">
        <v>397</v>
      </c>
      <c r="B397" s="215">
        <v>45887</v>
      </c>
      <c r="C397" s="208" t="s">
        <v>4243</v>
      </c>
      <c r="D397" s="208" t="s">
        <v>521</v>
      </c>
      <c r="E397" s="208" t="s">
        <v>126</v>
      </c>
      <c r="F397" s="209">
        <v>45902</v>
      </c>
      <c r="G397" s="209">
        <v>45884</v>
      </c>
      <c r="H397" s="210">
        <v>25000</v>
      </c>
      <c r="I397" s="210">
        <v>50000</v>
      </c>
      <c r="J397" s="208" t="s">
        <v>5910</v>
      </c>
      <c r="K397" s="208" t="s">
        <v>5909</v>
      </c>
    </row>
    <row r="398" spans="1:11" ht="31.5">
      <c r="A398" s="214">
        <v>398</v>
      </c>
      <c r="B398" s="206">
        <v>45887</v>
      </c>
      <c r="C398" s="205" t="s">
        <v>2332</v>
      </c>
      <c r="D398" s="205" t="s">
        <v>182</v>
      </c>
      <c r="E398" s="205" t="s">
        <v>285</v>
      </c>
      <c r="F398" s="206">
        <v>45902</v>
      </c>
      <c r="G398" s="206">
        <v>45809</v>
      </c>
      <c r="H398" s="207">
        <v>25000</v>
      </c>
      <c r="I398" s="207">
        <v>15000000</v>
      </c>
      <c r="J398" s="205" t="s">
        <v>4557</v>
      </c>
      <c r="K398" s="205" t="s">
        <v>5909</v>
      </c>
    </row>
    <row r="399" spans="1:11" ht="62.25">
      <c r="A399" s="214">
        <v>399</v>
      </c>
      <c r="B399" s="215">
        <v>45887</v>
      </c>
      <c r="C399" s="208" t="s">
        <v>1198</v>
      </c>
      <c r="D399" s="208" t="s">
        <v>125</v>
      </c>
      <c r="E399" s="208" t="s">
        <v>8580</v>
      </c>
      <c r="F399" s="209">
        <v>45902</v>
      </c>
      <c r="G399" s="209">
        <v>45821</v>
      </c>
      <c r="H399" s="210">
        <v>40047</v>
      </c>
      <c r="I399" s="210">
        <v>41000</v>
      </c>
      <c r="J399" s="208" t="s">
        <v>5900</v>
      </c>
      <c r="K399" s="208" t="s">
        <v>5909</v>
      </c>
    </row>
    <row r="400" spans="1:11" ht="62.25">
      <c r="A400" s="214">
        <v>400</v>
      </c>
      <c r="B400" s="206">
        <v>45887</v>
      </c>
      <c r="C400" s="205" t="s">
        <v>1719</v>
      </c>
      <c r="D400" s="205" t="s">
        <v>4520</v>
      </c>
      <c r="E400" s="205" t="s">
        <v>2519</v>
      </c>
      <c r="F400" s="206">
        <v>45903</v>
      </c>
      <c r="G400" s="206">
        <v>45474</v>
      </c>
      <c r="H400" s="207">
        <v>125000</v>
      </c>
      <c r="I400" s="207">
        <v>150000</v>
      </c>
      <c r="J400" s="205" t="s">
        <v>5910</v>
      </c>
      <c r="K400" s="205" t="s">
        <v>5909</v>
      </c>
    </row>
    <row r="401" spans="1:11" ht="62.25">
      <c r="A401" s="214">
        <v>401</v>
      </c>
      <c r="B401" s="215">
        <v>45887</v>
      </c>
      <c r="C401" s="208" t="s">
        <v>1719</v>
      </c>
      <c r="D401" s="208" t="s">
        <v>4520</v>
      </c>
      <c r="E401" s="208" t="s">
        <v>2519</v>
      </c>
      <c r="F401" s="209">
        <v>45903</v>
      </c>
      <c r="G401" s="209">
        <v>45839</v>
      </c>
      <c r="H401" s="210">
        <v>125000</v>
      </c>
      <c r="I401" s="210">
        <v>175000</v>
      </c>
      <c r="J401" s="208" t="s">
        <v>5910</v>
      </c>
      <c r="K401" s="208" t="s">
        <v>5909</v>
      </c>
    </row>
    <row r="402" spans="1:11" ht="31.5">
      <c r="A402" s="214">
        <v>402</v>
      </c>
      <c r="B402" s="206">
        <v>45887</v>
      </c>
      <c r="C402" s="205" t="s">
        <v>1719</v>
      </c>
      <c r="D402" s="205" t="s">
        <v>4460</v>
      </c>
      <c r="E402" s="205" t="s">
        <v>6824</v>
      </c>
      <c r="F402" s="206">
        <v>45903</v>
      </c>
      <c r="G402" s="206">
        <v>45474</v>
      </c>
      <c r="H402" s="207">
        <v>30000</v>
      </c>
      <c r="I402" s="207">
        <v>40000</v>
      </c>
      <c r="J402" s="205" t="s">
        <v>5910</v>
      </c>
      <c r="K402" s="205" t="s">
        <v>5909</v>
      </c>
    </row>
    <row r="403" spans="1:11" ht="31.5">
      <c r="A403" s="214">
        <v>403</v>
      </c>
      <c r="B403" s="215">
        <v>45887</v>
      </c>
      <c r="C403" s="208" t="s">
        <v>1719</v>
      </c>
      <c r="D403" s="208" t="s">
        <v>4460</v>
      </c>
      <c r="E403" s="208" t="s">
        <v>6824</v>
      </c>
      <c r="F403" s="209">
        <v>45903</v>
      </c>
      <c r="G403" s="209">
        <v>45839</v>
      </c>
      <c r="H403" s="210">
        <v>30000</v>
      </c>
      <c r="I403" s="210">
        <v>40000</v>
      </c>
      <c r="J403" s="208" t="s">
        <v>5910</v>
      </c>
      <c r="K403" s="208" t="s">
        <v>5909</v>
      </c>
    </row>
    <row r="404" spans="1:11" ht="18">
      <c r="A404" s="214">
        <v>404</v>
      </c>
      <c r="B404" s="206">
        <v>45887</v>
      </c>
      <c r="C404" s="205" t="s">
        <v>1719</v>
      </c>
      <c r="D404" s="205" t="s">
        <v>35</v>
      </c>
      <c r="E404" s="205" t="s">
        <v>8568</v>
      </c>
      <c r="F404" s="206">
        <v>45903</v>
      </c>
      <c r="G404" s="206">
        <v>45474</v>
      </c>
      <c r="H404" s="207">
        <v>200000</v>
      </c>
      <c r="I404" s="207">
        <v>400000</v>
      </c>
      <c r="J404" s="205" t="s">
        <v>5902</v>
      </c>
      <c r="K404" s="205" t="s">
        <v>5909</v>
      </c>
    </row>
    <row r="405" spans="1:11" ht="18">
      <c r="A405" s="214">
        <v>405</v>
      </c>
      <c r="B405" s="215">
        <v>45887</v>
      </c>
      <c r="C405" s="208" t="s">
        <v>1719</v>
      </c>
      <c r="D405" s="208" t="s">
        <v>35</v>
      </c>
      <c r="E405" s="208" t="s">
        <v>8568</v>
      </c>
      <c r="F405" s="209">
        <v>45903</v>
      </c>
      <c r="G405" s="209">
        <v>45839</v>
      </c>
      <c r="H405" s="210">
        <v>200000</v>
      </c>
      <c r="I405" s="210">
        <v>400000</v>
      </c>
      <c r="J405" s="208" t="s">
        <v>5902</v>
      </c>
      <c r="K405" s="208" t="s">
        <v>5909</v>
      </c>
    </row>
    <row r="406" spans="1:11" ht="31.5">
      <c r="A406" s="214">
        <v>406</v>
      </c>
      <c r="B406" s="206">
        <v>45887</v>
      </c>
      <c r="C406" s="205" t="s">
        <v>1719</v>
      </c>
      <c r="D406" s="205" t="s">
        <v>129</v>
      </c>
      <c r="E406" s="205" t="s">
        <v>8581</v>
      </c>
      <c r="F406" s="206">
        <v>45903</v>
      </c>
      <c r="G406" s="206">
        <v>45474</v>
      </c>
      <c r="H406" s="207">
        <v>90000</v>
      </c>
      <c r="I406" s="207">
        <v>130000</v>
      </c>
      <c r="J406" s="205" t="s">
        <v>5910</v>
      </c>
      <c r="K406" s="205" t="s">
        <v>5909</v>
      </c>
    </row>
    <row r="407" spans="1:11" ht="31.5">
      <c r="A407" s="214">
        <v>407</v>
      </c>
      <c r="B407" s="215">
        <v>45887</v>
      </c>
      <c r="C407" s="208" t="s">
        <v>1719</v>
      </c>
      <c r="D407" s="208" t="s">
        <v>129</v>
      </c>
      <c r="E407" s="208" t="s">
        <v>8581</v>
      </c>
      <c r="F407" s="209">
        <v>45903</v>
      </c>
      <c r="G407" s="209">
        <v>45839</v>
      </c>
      <c r="H407" s="210">
        <v>90000</v>
      </c>
      <c r="I407" s="210">
        <v>130000</v>
      </c>
      <c r="J407" s="208" t="s">
        <v>5910</v>
      </c>
      <c r="K407" s="208" t="s">
        <v>5909</v>
      </c>
    </row>
    <row r="408" spans="1:11" ht="62.25">
      <c r="A408" s="214">
        <v>408</v>
      </c>
      <c r="B408" s="206">
        <v>45887</v>
      </c>
      <c r="C408" s="205" t="s">
        <v>1719</v>
      </c>
      <c r="D408" s="205" t="s">
        <v>630</v>
      </c>
      <c r="E408" s="205" t="s">
        <v>6808</v>
      </c>
      <c r="F408" s="206">
        <v>45903</v>
      </c>
      <c r="G408" s="206">
        <v>45474</v>
      </c>
      <c r="H408" s="207">
        <v>60000</v>
      </c>
      <c r="I408" s="207">
        <v>90000</v>
      </c>
      <c r="J408" s="205" t="s">
        <v>5955</v>
      </c>
      <c r="K408" s="205" t="s">
        <v>5909</v>
      </c>
    </row>
    <row r="409" spans="1:11" ht="62.25">
      <c r="A409" s="214">
        <v>409</v>
      </c>
      <c r="B409" s="215">
        <v>45887</v>
      </c>
      <c r="C409" s="208" t="s">
        <v>1719</v>
      </c>
      <c r="D409" s="208" t="s">
        <v>630</v>
      </c>
      <c r="E409" s="208" t="s">
        <v>6808</v>
      </c>
      <c r="F409" s="209">
        <v>45903</v>
      </c>
      <c r="G409" s="209">
        <v>45839</v>
      </c>
      <c r="H409" s="210">
        <v>60000</v>
      </c>
      <c r="I409" s="210">
        <v>90000</v>
      </c>
      <c r="J409" s="208" t="s">
        <v>5955</v>
      </c>
      <c r="K409" s="208" t="s">
        <v>5909</v>
      </c>
    </row>
    <row r="410" spans="1:11" ht="47.25">
      <c r="A410" s="214">
        <v>410</v>
      </c>
      <c r="B410" s="206">
        <v>45887</v>
      </c>
      <c r="C410" s="205" t="s">
        <v>3838</v>
      </c>
      <c r="D410" s="205" t="s">
        <v>765</v>
      </c>
      <c r="E410" s="205" t="s">
        <v>120</v>
      </c>
      <c r="F410" s="206">
        <v>45903</v>
      </c>
      <c r="G410" s="206">
        <v>45903</v>
      </c>
      <c r="H410" s="207">
        <v>25000</v>
      </c>
      <c r="I410" s="207">
        <v>32000</v>
      </c>
      <c r="J410" s="205" t="s">
        <v>5910</v>
      </c>
      <c r="K410" s="205" t="s">
        <v>5909</v>
      </c>
    </row>
    <row r="411" spans="1:11" ht="62.25">
      <c r="A411" s="214">
        <v>411</v>
      </c>
      <c r="B411" s="215">
        <v>45888</v>
      </c>
      <c r="C411" s="208" t="s">
        <v>4243</v>
      </c>
      <c r="D411" s="208" t="s">
        <v>8582</v>
      </c>
      <c r="E411" s="208" t="s">
        <v>8583</v>
      </c>
      <c r="F411" s="209">
        <v>45903</v>
      </c>
      <c r="G411" s="209">
        <v>45488</v>
      </c>
      <c r="H411" s="210">
        <v>25000</v>
      </c>
      <c r="I411" s="210">
        <v>45000</v>
      </c>
      <c r="J411" s="208" t="s">
        <v>5900</v>
      </c>
      <c r="K411" s="208" t="s">
        <v>5909</v>
      </c>
    </row>
    <row r="412" spans="1:11" ht="47.25">
      <c r="A412" s="214">
        <v>412</v>
      </c>
      <c r="B412" s="206">
        <v>45888</v>
      </c>
      <c r="C412" s="205" t="s">
        <v>4243</v>
      </c>
      <c r="D412" s="205" t="s">
        <v>31</v>
      </c>
      <c r="E412" s="205" t="s">
        <v>8584</v>
      </c>
      <c r="F412" s="206">
        <v>45903</v>
      </c>
      <c r="G412" s="206">
        <v>45474</v>
      </c>
      <c r="H412" s="207">
        <v>25000</v>
      </c>
      <c r="I412" s="207">
        <v>30000</v>
      </c>
      <c r="J412" s="205" t="s">
        <v>5906</v>
      </c>
      <c r="K412" s="205" t="s">
        <v>5909</v>
      </c>
    </row>
    <row r="413" spans="1:11" ht="31.5">
      <c r="A413" s="214">
        <v>413</v>
      </c>
      <c r="B413" s="215">
        <v>45888</v>
      </c>
      <c r="C413" s="208" t="s">
        <v>2329</v>
      </c>
      <c r="D413" s="208" t="s">
        <v>7830</v>
      </c>
      <c r="E413" s="208" t="s">
        <v>1226</v>
      </c>
      <c r="F413" s="209">
        <v>45903</v>
      </c>
      <c r="G413" s="209">
        <v>45876</v>
      </c>
      <c r="H413" s="210">
        <v>60000</v>
      </c>
      <c r="I413" s="210">
        <v>75000</v>
      </c>
      <c r="J413" s="208" t="s">
        <v>4557</v>
      </c>
      <c r="K413" s="208" t="s">
        <v>5909</v>
      </c>
    </row>
    <row r="414" spans="1:11" ht="78">
      <c r="A414" s="214">
        <v>414</v>
      </c>
      <c r="B414" s="206">
        <v>45888</v>
      </c>
      <c r="C414" s="205" t="s">
        <v>1112</v>
      </c>
      <c r="D414" s="205" t="s">
        <v>765</v>
      </c>
      <c r="E414" s="205" t="s">
        <v>8585</v>
      </c>
      <c r="F414" s="206">
        <v>45903</v>
      </c>
      <c r="G414" s="206">
        <v>45108</v>
      </c>
      <c r="H414" s="207">
        <v>25000</v>
      </c>
      <c r="I414" s="207">
        <v>270000</v>
      </c>
      <c r="J414" s="205" t="s">
        <v>5910</v>
      </c>
      <c r="K414" s="205" t="s">
        <v>5909</v>
      </c>
    </row>
    <row r="415" spans="1:11" ht="78">
      <c r="A415" s="214">
        <v>415</v>
      </c>
      <c r="B415" s="215">
        <v>45888</v>
      </c>
      <c r="C415" s="208" t="s">
        <v>1112</v>
      </c>
      <c r="D415" s="208" t="s">
        <v>7991</v>
      </c>
      <c r="E415" s="208" t="s">
        <v>8586</v>
      </c>
      <c r="F415" s="209">
        <v>45903</v>
      </c>
      <c r="G415" s="209">
        <v>45474</v>
      </c>
      <c r="H415" s="210">
        <v>39500</v>
      </c>
      <c r="I415" s="210">
        <v>39500</v>
      </c>
      <c r="J415" s="208" t="s">
        <v>5910</v>
      </c>
      <c r="K415" s="208" t="s">
        <v>5909</v>
      </c>
    </row>
    <row r="416" spans="1:11" ht="62.25">
      <c r="A416" s="214">
        <v>416</v>
      </c>
      <c r="B416" s="206">
        <v>45888</v>
      </c>
      <c r="C416" s="205" t="s">
        <v>1086</v>
      </c>
      <c r="D416" s="205" t="s">
        <v>8587</v>
      </c>
      <c r="E416" s="205" t="s">
        <v>8588</v>
      </c>
      <c r="F416" s="206">
        <v>45903</v>
      </c>
      <c r="G416" s="206">
        <v>45348</v>
      </c>
      <c r="H416" s="207">
        <v>163200</v>
      </c>
      <c r="I416" s="207">
        <v>326400</v>
      </c>
      <c r="J416" s="205" t="s">
        <v>5910</v>
      </c>
      <c r="K416" s="205" t="s">
        <v>5909</v>
      </c>
    </row>
    <row r="417" spans="1:11" ht="47.25">
      <c r="A417" s="214">
        <v>417</v>
      </c>
      <c r="B417" s="215">
        <v>45888</v>
      </c>
      <c r="C417" s="208" t="s">
        <v>1719</v>
      </c>
      <c r="D417" s="208" t="s">
        <v>4452</v>
      </c>
      <c r="E417" s="208" t="s">
        <v>8589</v>
      </c>
      <c r="F417" s="209">
        <v>45903</v>
      </c>
      <c r="G417" s="209">
        <v>45474</v>
      </c>
      <c r="H417" s="210">
        <v>40000</v>
      </c>
      <c r="I417" s="210">
        <v>50000</v>
      </c>
      <c r="J417" s="208" t="s">
        <v>5910</v>
      </c>
      <c r="K417" s="208" t="s">
        <v>5909</v>
      </c>
    </row>
    <row r="418" spans="1:11" ht="47.25">
      <c r="A418" s="214">
        <v>418</v>
      </c>
      <c r="B418" s="206">
        <v>45888</v>
      </c>
      <c r="C418" s="205" t="s">
        <v>1719</v>
      </c>
      <c r="D418" s="205" t="s">
        <v>4452</v>
      </c>
      <c r="E418" s="205" t="s">
        <v>8589</v>
      </c>
      <c r="F418" s="206">
        <v>45903</v>
      </c>
      <c r="G418" s="206">
        <v>45839</v>
      </c>
      <c r="H418" s="207">
        <v>40000</v>
      </c>
      <c r="I418" s="207">
        <v>50000</v>
      </c>
      <c r="J418" s="205" t="s">
        <v>5910</v>
      </c>
      <c r="K418" s="205" t="s">
        <v>5909</v>
      </c>
    </row>
    <row r="419" spans="1:11" ht="31.5">
      <c r="A419" s="214">
        <v>419</v>
      </c>
      <c r="B419" s="215">
        <v>45888</v>
      </c>
      <c r="C419" s="208" t="s">
        <v>1719</v>
      </c>
      <c r="D419" s="208" t="s">
        <v>6814</v>
      </c>
      <c r="E419" s="208" t="s">
        <v>6815</v>
      </c>
      <c r="F419" s="209">
        <v>45903</v>
      </c>
      <c r="G419" s="209">
        <v>45474</v>
      </c>
      <c r="H419" s="210">
        <v>500000</v>
      </c>
      <c r="I419" s="210">
        <v>600000</v>
      </c>
      <c r="J419" s="208" t="s">
        <v>5910</v>
      </c>
      <c r="K419" s="208" t="s">
        <v>5909</v>
      </c>
    </row>
    <row r="420" spans="1:11" ht="31.5">
      <c r="A420" s="214">
        <v>420</v>
      </c>
      <c r="B420" s="206">
        <v>45888</v>
      </c>
      <c r="C420" s="205" t="s">
        <v>1719</v>
      </c>
      <c r="D420" s="205" t="s">
        <v>6814</v>
      </c>
      <c r="E420" s="205" t="s">
        <v>6815</v>
      </c>
      <c r="F420" s="206">
        <v>45903</v>
      </c>
      <c r="G420" s="206">
        <v>45839</v>
      </c>
      <c r="H420" s="207">
        <v>500000</v>
      </c>
      <c r="I420" s="207">
        <v>600000</v>
      </c>
      <c r="J420" s="205" t="s">
        <v>5910</v>
      </c>
      <c r="K420" s="205" t="s">
        <v>5909</v>
      </c>
    </row>
    <row r="421" spans="1:11" ht="94.5">
      <c r="A421" s="214">
        <v>421</v>
      </c>
      <c r="B421" s="215">
        <v>45888</v>
      </c>
      <c r="C421" s="208" t="s">
        <v>1719</v>
      </c>
      <c r="D421" s="208" t="s">
        <v>1189</v>
      </c>
      <c r="E421" s="208" t="s">
        <v>8590</v>
      </c>
      <c r="F421" s="209">
        <v>45903</v>
      </c>
      <c r="G421" s="209">
        <v>45839</v>
      </c>
      <c r="H421" s="210">
        <v>25000</v>
      </c>
      <c r="I421" s="210">
        <v>50000</v>
      </c>
      <c r="J421" s="208" t="s">
        <v>5910</v>
      </c>
      <c r="K421" s="208" t="s">
        <v>5909</v>
      </c>
    </row>
    <row r="422" spans="1:11" ht="31.5">
      <c r="A422" s="214">
        <v>422</v>
      </c>
      <c r="B422" s="206">
        <v>45888</v>
      </c>
      <c r="C422" s="205" t="s">
        <v>1719</v>
      </c>
      <c r="D422" s="205" t="s">
        <v>67</v>
      </c>
      <c r="E422" s="205" t="s">
        <v>8591</v>
      </c>
      <c r="F422" s="206">
        <v>45903</v>
      </c>
      <c r="G422" s="206">
        <v>45474</v>
      </c>
      <c r="H422" s="207">
        <v>40000</v>
      </c>
      <c r="I422" s="207">
        <v>55000</v>
      </c>
      <c r="J422" s="205" t="s">
        <v>5910</v>
      </c>
      <c r="K422" s="205" t="s">
        <v>5909</v>
      </c>
    </row>
    <row r="423" spans="1:11" ht="31.5">
      <c r="A423" s="214">
        <v>423</v>
      </c>
      <c r="B423" s="215">
        <v>45888</v>
      </c>
      <c r="C423" s="208" t="s">
        <v>1719</v>
      </c>
      <c r="D423" s="208" t="s">
        <v>67</v>
      </c>
      <c r="E423" s="208" t="s">
        <v>8591</v>
      </c>
      <c r="F423" s="209">
        <v>45903</v>
      </c>
      <c r="G423" s="209">
        <v>45474</v>
      </c>
      <c r="H423" s="210">
        <v>40000</v>
      </c>
      <c r="I423" s="210">
        <v>55000</v>
      </c>
      <c r="J423" s="208" t="s">
        <v>5910</v>
      </c>
      <c r="K423" s="208" t="s">
        <v>5909</v>
      </c>
    </row>
    <row r="424" spans="1:11" ht="31.5">
      <c r="A424" s="214">
        <v>424</v>
      </c>
      <c r="B424" s="206">
        <v>45888</v>
      </c>
      <c r="C424" s="205" t="s">
        <v>1719</v>
      </c>
      <c r="D424" s="205" t="s">
        <v>55</v>
      </c>
      <c r="E424" s="205" t="s">
        <v>56</v>
      </c>
      <c r="F424" s="206">
        <v>45903</v>
      </c>
      <c r="G424" s="206">
        <v>45474</v>
      </c>
      <c r="H424" s="207">
        <v>25000</v>
      </c>
      <c r="I424" s="207">
        <v>50000</v>
      </c>
      <c r="J424" s="205" t="s">
        <v>5910</v>
      </c>
      <c r="K424" s="205" t="s">
        <v>5909</v>
      </c>
    </row>
    <row r="425" spans="1:11" ht="31.5">
      <c r="A425" s="214">
        <v>425</v>
      </c>
      <c r="B425" s="215">
        <v>45888</v>
      </c>
      <c r="C425" s="208" t="s">
        <v>1719</v>
      </c>
      <c r="D425" s="208" t="s">
        <v>55</v>
      </c>
      <c r="E425" s="208" t="s">
        <v>56</v>
      </c>
      <c r="F425" s="209">
        <v>45903</v>
      </c>
      <c r="G425" s="209">
        <v>45839</v>
      </c>
      <c r="H425" s="210">
        <v>25000</v>
      </c>
      <c r="I425" s="210">
        <v>50000</v>
      </c>
      <c r="J425" s="208" t="s">
        <v>5910</v>
      </c>
      <c r="K425" s="208" t="s">
        <v>5909</v>
      </c>
    </row>
    <row r="426" spans="1:11" ht="31.5">
      <c r="A426" s="214">
        <v>426</v>
      </c>
      <c r="B426" s="206">
        <v>45888</v>
      </c>
      <c r="C426" s="205" t="s">
        <v>1719</v>
      </c>
      <c r="D426" s="205" t="s">
        <v>4462</v>
      </c>
      <c r="E426" s="205" t="s">
        <v>8184</v>
      </c>
      <c r="F426" s="206">
        <v>45903</v>
      </c>
      <c r="G426" s="206">
        <v>45474</v>
      </c>
      <c r="H426" s="207">
        <v>45000</v>
      </c>
      <c r="I426" s="207">
        <v>55000</v>
      </c>
      <c r="J426" s="205" t="s">
        <v>5910</v>
      </c>
      <c r="K426" s="205" t="s">
        <v>5909</v>
      </c>
    </row>
    <row r="427" spans="1:11" ht="31.5">
      <c r="A427" s="214">
        <v>427</v>
      </c>
      <c r="B427" s="215">
        <v>45888</v>
      </c>
      <c r="C427" s="208" t="s">
        <v>1719</v>
      </c>
      <c r="D427" s="208" t="s">
        <v>4462</v>
      </c>
      <c r="E427" s="208" t="s">
        <v>8184</v>
      </c>
      <c r="F427" s="209">
        <v>45903</v>
      </c>
      <c r="G427" s="209">
        <v>45839</v>
      </c>
      <c r="H427" s="210">
        <v>45000</v>
      </c>
      <c r="I427" s="210">
        <v>60000</v>
      </c>
      <c r="J427" s="208" t="s">
        <v>5910</v>
      </c>
      <c r="K427" s="208" t="s">
        <v>5909</v>
      </c>
    </row>
    <row r="428" spans="1:11" ht="31.5">
      <c r="A428" s="214">
        <v>428</v>
      </c>
      <c r="B428" s="206">
        <v>45888</v>
      </c>
      <c r="C428" s="205" t="s">
        <v>1719</v>
      </c>
      <c r="D428" s="205" t="s">
        <v>6828</v>
      </c>
      <c r="E428" s="205" t="s">
        <v>7563</v>
      </c>
      <c r="F428" s="206">
        <v>45903</v>
      </c>
      <c r="G428" s="206">
        <v>45888</v>
      </c>
      <c r="H428" s="207">
        <v>100000</v>
      </c>
      <c r="I428" s="207">
        <v>140000</v>
      </c>
      <c r="J428" s="205" t="s">
        <v>5910</v>
      </c>
      <c r="K428" s="205" t="s">
        <v>5909</v>
      </c>
    </row>
    <row r="429" spans="1:11" ht="31.5">
      <c r="A429" s="214">
        <v>429</v>
      </c>
      <c r="B429" s="215">
        <v>45888</v>
      </c>
      <c r="C429" s="208" t="s">
        <v>1719</v>
      </c>
      <c r="D429" s="208" t="s">
        <v>2484</v>
      </c>
      <c r="E429" s="208" t="s">
        <v>7659</v>
      </c>
      <c r="F429" s="209">
        <v>45903</v>
      </c>
      <c r="G429" s="209">
        <v>45839</v>
      </c>
      <c r="H429" s="210">
        <v>70000</v>
      </c>
      <c r="I429" s="210">
        <v>85000</v>
      </c>
      <c r="J429" s="208" t="s">
        <v>5910</v>
      </c>
      <c r="K429" s="208" t="s">
        <v>5909</v>
      </c>
    </row>
    <row r="430" spans="1:11" ht="31.5">
      <c r="A430" s="214">
        <v>430</v>
      </c>
      <c r="B430" s="206">
        <v>45888</v>
      </c>
      <c r="C430" s="205" t="s">
        <v>1719</v>
      </c>
      <c r="D430" s="205" t="s">
        <v>5119</v>
      </c>
      <c r="E430" s="205" t="s">
        <v>6275</v>
      </c>
      <c r="F430" s="206">
        <v>45903</v>
      </c>
      <c r="G430" s="206">
        <v>45474</v>
      </c>
      <c r="H430" s="207">
        <v>70000</v>
      </c>
      <c r="I430" s="207">
        <v>85000</v>
      </c>
      <c r="J430" s="205" t="s">
        <v>5902</v>
      </c>
      <c r="K430" s="205" t="s">
        <v>5909</v>
      </c>
    </row>
    <row r="431" spans="1:11" ht="31.5">
      <c r="A431" s="214">
        <v>431</v>
      </c>
      <c r="B431" s="215">
        <v>45888</v>
      </c>
      <c r="C431" s="208" t="s">
        <v>1719</v>
      </c>
      <c r="D431" s="208" t="s">
        <v>5119</v>
      </c>
      <c r="E431" s="208" t="s">
        <v>6275</v>
      </c>
      <c r="F431" s="209">
        <v>45903</v>
      </c>
      <c r="G431" s="209">
        <v>45839</v>
      </c>
      <c r="H431" s="210">
        <v>70000</v>
      </c>
      <c r="I431" s="210">
        <v>90000</v>
      </c>
      <c r="J431" s="208" t="s">
        <v>5902</v>
      </c>
      <c r="K431" s="208" t="s">
        <v>5909</v>
      </c>
    </row>
    <row r="432" spans="1:11" ht="78">
      <c r="A432" s="214">
        <v>432</v>
      </c>
      <c r="B432" s="206">
        <v>45888</v>
      </c>
      <c r="C432" s="205" t="s">
        <v>3905</v>
      </c>
      <c r="D432" s="205" t="s">
        <v>5557</v>
      </c>
      <c r="E432" s="205" t="s">
        <v>8592</v>
      </c>
      <c r="F432" s="206">
        <v>45903</v>
      </c>
      <c r="G432" s="206">
        <v>45553</v>
      </c>
      <c r="H432" s="207">
        <v>400000</v>
      </c>
      <c r="I432" s="207">
        <v>450000</v>
      </c>
      <c r="J432" s="205" t="s">
        <v>5910</v>
      </c>
      <c r="K432" s="205" t="s">
        <v>5909</v>
      </c>
    </row>
    <row r="433" spans="1:11" ht="78">
      <c r="A433" s="214">
        <v>433</v>
      </c>
      <c r="B433" s="215">
        <v>45888</v>
      </c>
      <c r="C433" s="208" t="s">
        <v>3905</v>
      </c>
      <c r="D433" s="208" t="s">
        <v>5216</v>
      </c>
      <c r="E433" s="208" t="s">
        <v>2608</v>
      </c>
      <c r="F433" s="209">
        <v>45903</v>
      </c>
      <c r="G433" s="209">
        <v>45527</v>
      </c>
      <c r="H433" s="210">
        <v>140000</v>
      </c>
      <c r="I433" s="210">
        <v>155000</v>
      </c>
      <c r="J433" s="208" t="s">
        <v>4557</v>
      </c>
      <c r="K433" s="208" t="s">
        <v>5909</v>
      </c>
    </row>
    <row r="434" spans="1:11" ht="78">
      <c r="A434" s="214">
        <v>434</v>
      </c>
      <c r="B434" s="206">
        <v>45888</v>
      </c>
      <c r="C434" s="205" t="s">
        <v>3905</v>
      </c>
      <c r="D434" s="205" t="s">
        <v>2656</v>
      </c>
      <c r="E434" s="205" t="s">
        <v>8593</v>
      </c>
      <c r="F434" s="206">
        <v>45903</v>
      </c>
      <c r="G434" s="206">
        <v>45523</v>
      </c>
      <c r="H434" s="207">
        <v>150000</v>
      </c>
      <c r="I434" s="207">
        <v>155000</v>
      </c>
      <c r="J434" s="205" t="s">
        <v>4557</v>
      </c>
      <c r="K434" s="205" t="s">
        <v>5909</v>
      </c>
    </row>
    <row r="435" spans="1:11" ht="78">
      <c r="A435" s="214">
        <v>435</v>
      </c>
      <c r="B435" s="215">
        <v>45888</v>
      </c>
      <c r="C435" s="208" t="s">
        <v>3905</v>
      </c>
      <c r="D435" s="208" t="s">
        <v>76</v>
      </c>
      <c r="E435" s="208" t="s">
        <v>8594</v>
      </c>
      <c r="F435" s="209">
        <v>45903</v>
      </c>
      <c r="G435" s="209">
        <v>45474</v>
      </c>
      <c r="H435" s="210">
        <v>100000</v>
      </c>
      <c r="I435" s="210">
        <v>105000</v>
      </c>
      <c r="J435" s="208" t="s">
        <v>5910</v>
      </c>
      <c r="K435" s="208" t="s">
        <v>5909</v>
      </c>
    </row>
    <row r="436" spans="1:11" ht="62.25">
      <c r="A436" s="214">
        <v>436</v>
      </c>
      <c r="B436" s="206">
        <v>45888</v>
      </c>
      <c r="C436" s="205" t="s">
        <v>2542</v>
      </c>
      <c r="D436" s="205" t="s">
        <v>225</v>
      </c>
      <c r="E436" s="205" t="s">
        <v>6336</v>
      </c>
      <c r="F436" s="206">
        <v>45903</v>
      </c>
      <c r="G436" s="206">
        <v>45736</v>
      </c>
      <c r="H436" s="207">
        <v>35000</v>
      </c>
      <c r="I436" s="207">
        <v>55000</v>
      </c>
      <c r="J436" s="205" t="s">
        <v>5900</v>
      </c>
      <c r="K436" s="205" t="s">
        <v>5909</v>
      </c>
    </row>
    <row r="437" spans="1:11" ht="62.25">
      <c r="A437" s="214">
        <v>437</v>
      </c>
      <c r="B437" s="215">
        <v>45888</v>
      </c>
      <c r="C437" s="208" t="s">
        <v>2542</v>
      </c>
      <c r="D437" s="208" t="s">
        <v>97</v>
      </c>
      <c r="E437" s="208" t="s">
        <v>8307</v>
      </c>
      <c r="F437" s="209">
        <v>45903</v>
      </c>
      <c r="G437" s="209">
        <v>45474</v>
      </c>
      <c r="H437" s="210">
        <v>25000</v>
      </c>
      <c r="I437" s="210">
        <v>35000</v>
      </c>
      <c r="J437" s="208" t="s">
        <v>5900</v>
      </c>
      <c r="K437" s="208" t="s">
        <v>5909</v>
      </c>
    </row>
    <row r="438" spans="1:11" ht="31.5">
      <c r="A438" s="214">
        <v>438</v>
      </c>
      <c r="B438" s="206">
        <v>45888</v>
      </c>
      <c r="C438" s="205" t="s">
        <v>1719</v>
      </c>
      <c r="D438" s="205" t="s">
        <v>8595</v>
      </c>
      <c r="E438" s="205" t="s">
        <v>8281</v>
      </c>
      <c r="F438" s="206">
        <v>45904</v>
      </c>
      <c r="G438" s="206">
        <v>45810</v>
      </c>
      <c r="H438" s="207">
        <v>30000</v>
      </c>
      <c r="I438" s="207">
        <v>40000</v>
      </c>
      <c r="J438" s="205" t="s">
        <v>5902</v>
      </c>
      <c r="K438" s="205" t="s">
        <v>5909</v>
      </c>
    </row>
    <row r="439" spans="1:11" ht="62.25">
      <c r="A439" s="214">
        <v>439</v>
      </c>
      <c r="B439" s="215">
        <v>45888</v>
      </c>
      <c r="C439" s="208" t="s">
        <v>1719</v>
      </c>
      <c r="D439" s="208" t="s">
        <v>1770</v>
      </c>
      <c r="E439" s="208" t="s">
        <v>8555</v>
      </c>
      <c r="F439" s="209">
        <v>45904</v>
      </c>
      <c r="G439" s="209">
        <v>45805</v>
      </c>
      <c r="H439" s="210">
        <v>50000</v>
      </c>
      <c r="I439" s="210">
        <v>80000</v>
      </c>
      <c r="J439" s="208" t="s">
        <v>5902</v>
      </c>
      <c r="K439" s="208" t="s">
        <v>5909</v>
      </c>
    </row>
    <row r="440" spans="1:11" ht="31.5">
      <c r="A440" s="214">
        <v>440</v>
      </c>
      <c r="B440" s="206">
        <v>45888</v>
      </c>
      <c r="C440" s="205" t="s">
        <v>1719</v>
      </c>
      <c r="D440" s="205" t="s">
        <v>5185</v>
      </c>
      <c r="E440" s="205" t="s">
        <v>8596</v>
      </c>
      <c r="F440" s="206">
        <v>45904</v>
      </c>
      <c r="G440" s="206">
        <v>45474</v>
      </c>
      <c r="H440" s="207">
        <v>70000</v>
      </c>
      <c r="I440" s="207">
        <v>90000</v>
      </c>
      <c r="J440" s="205" t="s">
        <v>5906</v>
      </c>
      <c r="K440" s="205" t="s">
        <v>5909</v>
      </c>
    </row>
    <row r="441" spans="1:11" ht="31.5">
      <c r="A441" s="214">
        <v>441</v>
      </c>
      <c r="B441" s="215">
        <v>45888</v>
      </c>
      <c r="C441" s="208" t="s">
        <v>1719</v>
      </c>
      <c r="D441" s="208" t="s">
        <v>3214</v>
      </c>
      <c r="E441" s="208" t="s">
        <v>8597</v>
      </c>
      <c r="F441" s="209">
        <v>45904</v>
      </c>
      <c r="G441" s="209">
        <v>45772</v>
      </c>
      <c r="H441" s="210">
        <v>250000</v>
      </c>
      <c r="I441" s="210">
        <v>300000</v>
      </c>
      <c r="J441" s="208" t="s">
        <v>4557</v>
      </c>
      <c r="K441" s="208" t="s">
        <v>5909</v>
      </c>
    </row>
    <row r="442" spans="1:11" ht="78">
      <c r="A442" s="214">
        <v>442</v>
      </c>
      <c r="B442" s="206">
        <v>45889</v>
      </c>
      <c r="C442" s="205" t="s">
        <v>3905</v>
      </c>
      <c r="D442" s="205" t="s">
        <v>5049</v>
      </c>
      <c r="E442" s="205" t="s">
        <v>2558</v>
      </c>
      <c r="F442" s="206">
        <v>45904</v>
      </c>
      <c r="G442" s="206">
        <v>44369</v>
      </c>
      <c r="H442" s="207">
        <v>100000</v>
      </c>
      <c r="I442" s="207">
        <v>120000</v>
      </c>
      <c r="J442" s="205" t="s">
        <v>5910</v>
      </c>
      <c r="K442" s="205" t="s">
        <v>5909</v>
      </c>
    </row>
    <row r="443" spans="1:11" ht="78">
      <c r="A443" s="214">
        <v>443</v>
      </c>
      <c r="B443" s="215">
        <v>45889</v>
      </c>
      <c r="C443" s="208" t="s">
        <v>3905</v>
      </c>
      <c r="D443" s="208" t="s">
        <v>31</v>
      </c>
      <c r="E443" s="208" t="s">
        <v>8489</v>
      </c>
      <c r="F443" s="209">
        <v>45904</v>
      </c>
      <c r="G443" s="209">
        <v>45474</v>
      </c>
      <c r="H443" s="210">
        <v>26000</v>
      </c>
      <c r="I443" s="210">
        <v>26000</v>
      </c>
      <c r="J443" s="208" t="s">
        <v>5910</v>
      </c>
      <c r="K443" s="208" t="s">
        <v>5909</v>
      </c>
    </row>
    <row r="444" spans="1:11" ht="78">
      <c r="A444" s="214">
        <v>444</v>
      </c>
      <c r="B444" s="206">
        <v>45889</v>
      </c>
      <c r="C444" s="205" t="s">
        <v>3905</v>
      </c>
      <c r="D444" s="205" t="s">
        <v>1287</v>
      </c>
      <c r="E444" s="205" t="s">
        <v>815</v>
      </c>
      <c r="F444" s="206">
        <v>45904</v>
      </c>
      <c r="G444" s="206">
        <v>45418</v>
      </c>
      <c r="H444" s="207">
        <v>135500</v>
      </c>
      <c r="I444" s="207">
        <v>135500</v>
      </c>
      <c r="J444" s="205" t="s">
        <v>5910</v>
      </c>
      <c r="K444" s="205" t="s">
        <v>5909</v>
      </c>
    </row>
    <row r="445" spans="1:11" ht="78">
      <c r="A445" s="214">
        <v>445</v>
      </c>
      <c r="B445" s="215">
        <v>45889</v>
      </c>
      <c r="C445" s="208" t="s">
        <v>3905</v>
      </c>
      <c r="D445" s="208" t="s">
        <v>569</v>
      </c>
      <c r="E445" s="208" t="s">
        <v>8598</v>
      </c>
      <c r="F445" s="209">
        <v>45904</v>
      </c>
      <c r="G445" s="209">
        <v>45463</v>
      </c>
      <c r="H445" s="210">
        <v>40000</v>
      </c>
      <c r="I445" s="210">
        <v>50000</v>
      </c>
      <c r="J445" s="208" t="s">
        <v>5910</v>
      </c>
      <c r="K445" s="208" t="s">
        <v>5909</v>
      </c>
    </row>
    <row r="446" spans="1:11" ht="78">
      <c r="A446" s="214">
        <v>446</v>
      </c>
      <c r="B446" s="206">
        <v>45889</v>
      </c>
      <c r="C446" s="205" t="s">
        <v>3905</v>
      </c>
      <c r="D446" s="205" t="s">
        <v>6726</v>
      </c>
      <c r="E446" s="205" t="s">
        <v>8599</v>
      </c>
      <c r="F446" s="206">
        <v>45904</v>
      </c>
      <c r="G446" s="206">
        <v>45474</v>
      </c>
      <c r="H446" s="207">
        <v>40000</v>
      </c>
      <c r="I446" s="207">
        <v>50000</v>
      </c>
      <c r="J446" s="205" t="s">
        <v>5910</v>
      </c>
      <c r="K446" s="205" t="s">
        <v>5909</v>
      </c>
    </row>
    <row r="447" spans="1:11" ht="78">
      <c r="A447" s="214">
        <v>447</v>
      </c>
      <c r="B447" s="215">
        <v>45889</v>
      </c>
      <c r="C447" s="208" t="s">
        <v>3905</v>
      </c>
      <c r="D447" s="208" t="s">
        <v>1592</v>
      </c>
      <c r="E447" s="208" t="s">
        <v>8600</v>
      </c>
      <c r="F447" s="209">
        <v>45904</v>
      </c>
      <c r="G447" s="209">
        <v>45514</v>
      </c>
      <c r="H447" s="210">
        <v>50000</v>
      </c>
      <c r="I447" s="210">
        <v>60000</v>
      </c>
      <c r="J447" s="208" t="s">
        <v>5906</v>
      </c>
      <c r="K447" s="208" t="s">
        <v>5909</v>
      </c>
    </row>
    <row r="448" spans="1:11" ht="78">
      <c r="A448" s="214">
        <v>448</v>
      </c>
      <c r="B448" s="206">
        <v>45889</v>
      </c>
      <c r="C448" s="205" t="s">
        <v>3905</v>
      </c>
      <c r="D448" s="205" t="s">
        <v>6659</v>
      </c>
      <c r="E448" s="205" t="s">
        <v>8601</v>
      </c>
      <c r="F448" s="206">
        <v>45904</v>
      </c>
      <c r="G448" s="206">
        <v>45516</v>
      </c>
      <c r="H448" s="207">
        <v>40000</v>
      </c>
      <c r="I448" s="207">
        <v>50000</v>
      </c>
      <c r="J448" s="205" t="s">
        <v>4557</v>
      </c>
      <c r="K448" s="205" t="s">
        <v>5909</v>
      </c>
    </row>
    <row r="449" spans="1:11" ht="78">
      <c r="A449" s="214">
        <v>449</v>
      </c>
      <c r="B449" s="215">
        <v>45889</v>
      </c>
      <c r="C449" s="208" t="s">
        <v>3905</v>
      </c>
      <c r="D449" s="208" t="s">
        <v>7953</v>
      </c>
      <c r="E449" s="208" t="s">
        <v>8602</v>
      </c>
      <c r="F449" s="209">
        <v>45904</v>
      </c>
      <c r="G449" s="209">
        <v>45530</v>
      </c>
      <c r="H449" s="210">
        <v>40000</v>
      </c>
      <c r="I449" s="210">
        <v>50000</v>
      </c>
      <c r="J449" s="208" t="s">
        <v>5904</v>
      </c>
      <c r="K449" s="208" t="s">
        <v>5909</v>
      </c>
    </row>
    <row r="450" spans="1:11" ht="31.5">
      <c r="A450" s="214">
        <v>450</v>
      </c>
      <c r="B450" s="206">
        <v>45889</v>
      </c>
      <c r="C450" s="205" t="s">
        <v>194</v>
      </c>
      <c r="D450" s="205" t="s">
        <v>8603</v>
      </c>
      <c r="E450" s="205" t="s">
        <v>226</v>
      </c>
      <c r="F450" s="206">
        <v>45904</v>
      </c>
      <c r="G450" s="206">
        <v>45898</v>
      </c>
      <c r="H450" s="207">
        <v>25000</v>
      </c>
      <c r="I450" s="207">
        <v>100000</v>
      </c>
      <c r="J450" s="205" t="s">
        <v>4557</v>
      </c>
      <c r="K450" s="205" t="s">
        <v>5909</v>
      </c>
    </row>
    <row r="451" spans="1:11" ht="31.5">
      <c r="A451" s="214">
        <v>451</v>
      </c>
      <c r="B451" s="215">
        <v>45889</v>
      </c>
      <c r="C451" s="208" t="s">
        <v>3453</v>
      </c>
      <c r="D451" s="208" t="s">
        <v>7055</v>
      </c>
      <c r="E451" s="208" t="s">
        <v>8604</v>
      </c>
      <c r="F451" s="209">
        <v>45904</v>
      </c>
      <c r="G451" s="209">
        <v>45717</v>
      </c>
      <c r="H451" s="210">
        <v>25000</v>
      </c>
      <c r="I451" s="210">
        <v>145000</v>
      </c>
      <c r="J451" s="208" t="s">
        <v>5910</v>
      </c>
      <c r="K451" s="208" t="s">
        <v>5909</v>
      </c>
    </row>
    <row r="452" spans="1:11" ht="31.5">
      <c r="A452" s="214">
        <v>452</v>
      </c>
      <c r="B452" s="206">
        <v>45889</v>
      </c>
      <c r="C452" s="205" t="s">
        <v>3453</v>
      </c>
      <c r="D452" s="205" t="s">
        <v>76</v>
      </c>
      <c r="E452" s="205" t="s">
        <v>8605</v>
      </c>
      <c r="F452" s="206">
        <v>45904</v>
      </c>
      <c r="G452" s="206">
        <v>45754</v>
      </c>
      <c r="H452" s="207">
        <v>25000</v>
      </c>
      <c r="I452" s="207">
        <v>330000</v>
      </c>
      <c r="J452" s="205" t="s">
        <v>5910</v>
      </c>
      <c r="K452" s="205" t="s">
        <v>5909</v>
      </c>
    </row>
    <row r="453" spans="1:11" ht="31.5">
      <c r="A453" s="214">
        <v>453</v>
      </c>
      <c r="B453" s="215">
        <v>45889</v>
      </c>
      <c r="C453" s="208" t="s">
        <v>500</v>
      </c>
      <c r="D453" s="208" t="s">
        <v>569</v>
      </c>
      <c r="E453" s="208" t="s">
        <v>431</v>
      </c>
      <c r="F453" s="209">
        <v>45904</v>
      </c>
      <c r="G453" s="209">
        <v>45839</v>
      </c>
      <c r="H453" s="210">
        <v>30000</v>
      </c>
      <c r="I453" s="210">
        <v>75000</v>
      </c>
      <c r="J453" s="208" t="s">
        <v>5910</v>
      </c>
      <c r="K453" s="208" t="s">
        <v>5909</v>
      </c>
    </row>
    <row r="454" spans="1:11" ht="94.5">
      <c r="A454" s="214">
        <v>454</v>
      </c>
      <c r="B454" s="206">
        <v>45889</v>
      </c>
      <c r="C454" s="205" t="s">
        <v>500</v>
      </c>
      <c r="D454" s="205" t="s">
        <v>554</v>
      </c>
      <c r="E454" s="205" t="s">
        <v>7680</v>
      </c>
      <c r="F454" s="206">
        <v>45904</v>
      </c>
      <c r="G454" s="206">
        <v>45839</v>
      </c>
      <c r="H454" s="207">
        <v>50000</v>
      </c>
      <c r="I454" s="207">
        <v>100000</v>
      </c>
      <c r="J454" s="205" t="s">
        <v>5910</v>
      </c>
      <c r="K454" s="205" t="s">
        <v>5909</v>
      </c>
    </row>
    <row r="455" spans="1:11" ht="62.25">
      <c r="A455" s="214">
        <v>455</v>
      </c>
      <c r="B455" s="215">
        <v>45889</v>
      </c>
      <c r="C455" s="208" t="s">
        <v>1665</v>
      </c>
      <c r="D455" s="208" t="s">
        <v>7387</v>
      </c>
      <c r="E455" s="208" t="s">
        <v>1689</v>
      </c>
      <c r="F455" s="209">
        <v>45904</v>
      </c>
      <c r="G455" s="209">
        <v>45894</v>
      </c>
      <c r="H455" s="210">
        <v>215000</v>
      </c>
      <c r="I455" s="210">
        <v>220000</v>
      </c>
      <c r="J455" s="208" t="s">
        <v>5910</v>
      </c>
      <c r="K455" s="208" t="s">
        <v>5909</v>
      </c>
    </row>
    <row r="456" spans="1:11" ht="62.25">
      <c r="A456" s="214">
        <v>456</v>
      </c>
      <c r="B456" s="206">
        <v>45889</v>
      </c>
      <c r="C456" s="205" t="s">
        <v>1665</v>
      </c>
      <c r="D456" s="205" t="s">
        <v>3227</v>
      </c>
      <c r="E456" s="205" t="s">
        <v>7620</v>
      </c>
      <c r="F456" s="206">
        <v>45904</v>
      </c>
      <c r="G456" s="206">
        <v>45895</v>
      </c>
      <c r="H456" s="207">
        <v>130000</v>
      </c>
      <c r="I456" s="207">
        <v>135000</v>
      </c>
      <c r="J456" s="205" t="s">
        <v>5910</v>
      </c>
      <c r="K456" s="205" t="s">
        <v>5909</v>
      </c>
    </row>
    <row r="457" spans="1:11" ht="31.5">
      <c r="A457" s="214">
        <v>457</v>
      </c>
      <c r="B457" s="215">
        <v>45889</v>
      </c>
      <c r="C457" s="208" t="s">
        <v>500</v>
      </c>
      <c r="D457" s="208" t="s">
        <v>129</v>
      </c>
      <c r="E457" s="208" t="s">
        <v>7683</v>
      </c>
      <c r="F457" s="209">
        <v>45904</v>
      </c>
      <c r="G457" s="209">
        <v>45839</v>
      </c>
      <c r="H457" s="210">
        <v>25000</v>
      </c>
      <c r="I457" s="210">
        <v>50000</v>
      </c>
      <c r="J457" s="208" t="s">
        <v>5910</v>
      </c>
      <c r="K457" s="208" t="s">
        <v>5909</v>
      </c>
    </row>
    <row r="458" spans="1:11" ht="31.5">
      <c r="A458" s="214">
        <v>458</v>
      </c>
      <c r="B458" s="206">
        <v>45889</v>
      </c>
      <c r="C458" s="205" t="s">
        <v>12</v>
      </c>
      <c r="D458" s="205" t="s">
        <v>589</v>
      </c>
      <c r="E458" s="205" t="s">
        <v>6679</v>
      </c>
      <c r="F458" s="206">
        <v>45904</v>
      </c>
      <c r="G458" s="206">
        <v>45838</v>
      </c>
      <c r="H458" s="207">
        <v>35000</v>
      </c>
      <c r="I458" s="207">
        <v>40000</v>
      </c>
      <c r="J458" s="205" t="s">
        <v>5902</v>
      </c>
      <c r="K458" s="205" t="s">
        <v>5909</v>
      </c>
    </row>
    <row r="459" spans="1:11" ht="47.25">
      <c r="A459" s="214">
        <v>459</v>
      </c>
      <c r="B459" s="215">
        <v>45889</v>
      </c>
      <c r="C459" s="208" t="s">
        <v>3453</v>
      </c>
      <c r="D459" s="208" t="s">
        <v>181</v>
      </c>
      <c r="E459" s="208" t="s">
        <v>120</v>
      </c>
      <c r="F459" s="209">
        <v>45904</v>
      </c>
      <c r="G459" s="209">
        <v>45583</v>
      </c>
      <c r="H459" s="210">
        <v>25000</v>
      </c>
      <c r="I459" s="210">
        <v>272000</v>
      </c>
      <c r="J459" s="208" t="s">
        <v>5910</v>
      </c>
      <c r="K459" s="208" t="s">
        <v>5909</v>
      </c>
    </row>
    <row r="460" spans="1:11" ht="31.5">
      <c r="A460" s="214">
        <v>460</v>
      </c>
      <c r="B460" s="206">
        <v>45889</v>
      </c>
      <c r="C460" s="205" t="s">
        <v>12</v>
      </c>
      <c r="D460" s="205" t="s">
        <v>6678</v>
      </c>
      <c r="E460" s="205" t="s">
        <v>6679</v>
      </c>
      <c r="F460" s="206">
        <v>45904</v>
      </c>
      <c r="G460" s="206">
        <v>45838</v>
      </c>
      <c r="H460" s="207">
        <v>25000</v>
      </c>
      <c r="I460" s="207">
        <v>40000</v>
      </c>
      <c r="J460" s="205" t="s">
        <v>5902</v>
      </c>
      <c r="K460" s="205" t="s">
        <v>5909</v>
      </c>
    </row>
    <row r="461" spans="1:11" ht="31.5">
      <c r="A461" s="214">
        <v>461</v>
      </c>
      <c r="B461" s="215">
        <v>45889</v>
      </c>
      <c r="C461" s="208" t="s">
        <v>3453</v>
      </c>
      <c r="D461" s="208" t="s">
        <v>129</v>
      </c>
      <c r="E461" s="208" t="s">
        <v>8606</v>
      </c>
      <c r="F461" s="209">
        <v>45904</v>
      </c>
      <c r="G461" s="209">
        <v>45536</v>
      </c>
      <c r="H461" s="210">
        <v>25000</v>
      </c>
      <c r="I461" s="210">
        <v>152000</v>
      </c>
      <c r="J461" s="208" t="s">
        <v>5910</v>
      </c>
      <c r="K461" s="208" t="s">
        <v>5909</v>
      </c>
    </row>
    <row r="462" spans="1:11" ht="31.5">
      <c r="A462" s="214">
        <v>462</v>
      </c>
      <c r="B462" s="206">
        <v>45889</v>
      </c>
      <c r="C462" s="205" t="s">
        <v>3453</v>
      </c>
      <c r="D462" s="205" t="s">
        <v>129</v>
      </c>
      <c r="E462" s="205" t="s">
        <v>8607</v>
      </c>
      <c r="F462" s="206">
        <v>45904</v>
      </c>
      <c r="G462" s="206">
        <v>45901</v>
      </c>
      <c r="H462" s="207">
        <v>25000</v>
      </c>
      <c r="I462" s="207">
        <v>155000</v>
      </c>
      <c r="J462" s="205" t="s">
        <v>5910</v>
      </c>
      <c r="K462" s="205" t="s">
        <v>5909</v>
      </c>
    </row>
    <row r="463" spans="1:11" ht="31.5">
      <c r="A463" s="214">
        <v>463</v>
      </c>
      <c r="B463" s="215">
        <v>45889</v>
      </c>
      <c r="C463" s="208" t="s">
        <v>3453</v>
      </c>
      <c r="D463" s="208" t="s">
        <v>6548</v>
      </c>
      <c r="E463" s="208" t="s">
        <v>6549</v>
      </c>
      <c r="F463" s="209">
        <v>45904</v>
      </c>
      <c r="G463" s="209">
        <v>45505</v>
      </c>
      <c r="H463" s="210">
        <v>25000</v>
      </c>
      <c r="I463" s="210">
        <v>185000</v>
      </c>
      <c r="J463" s="208" t="s">
        <v>5910</v>
      </c>
      <c r="K463" s="208" t="s">
        <v>5909</v>
      </c>
    </row>
    <row r="464" spans="1:11" ht="31.5">
      <c r="A464" s="214">
        <v>464</v>
      </c>
      <c r="B464" s="206">
        <v>45889</v>
      </c>
      <c r="C464" s="205" t="s">
        <v>3453</v>
      </c>
      <c r="D464" s="205" t="s">
        <v>1077</v>
      </c>
      <c r="E464" s="205" t="s">
        <v>6955</v>
      </c>
      <c r="F464" s="206">
        <v>45904</v>
      </c>
      <c r="G464" s="206">
        <v>45639</v>
      </c>
      <c r="H464" s="207">
        <v>25000</v>
      </c>
      <c r="I464" s="207">
        <v>130000</v>
      </c>
      <c r="J464" s="205" t="s">
        <v>5910</v>
      </c>
      <c r="K464" s="205" t="s">
        <v>5909</v>
      </c>
    </row>
    <row r="465" spans="1:11" ht="31.5">
      <c r="A465" s="214">
        <v>465</v>
      </c>
      <c r="B465" s="215">
        <v>45889</v>
      </c>
      <c r="C465" s="208" t="s">
        <v>3453</v>
      </c>
      <c r="D465" s="208" t="s">
        <v>1300</v>
      </c>
      <c r="E465" s="208" t="s">
        <v>5034</v>
      </c>
      <c r="F465" s="209">
        <v>45904</v>
      </c>
      <c r="G465" s="209">
        <v>45488</v>
      </c>
      <c r="H465" s="210">
        <v>25000</v>
      </c>
      <c r="I465" s="210">
        <v>119000</v>
      </c>
      <c r="J465" s="208" t="s">
        <v>5910</v>
      </c>
      <c r="K465" s="208" t="s">
        <v>5909</v>
      </c>
    </row>
    <row r="466" spans="1:11" ht="31.5">
      <c r="A466" s="214">
        <v>466</v>
      </c>
      <c r="B466" s="206">
        <v>45889</v>
      </c>
      <c r="C466" s="205" t="s">
        <v>3453</v>
      </c>
      <c r="D466" s="205" t="s">
        <v>1300</v>
      </c>
      <c r="E466" s="205" t="s">
        <v>5034</v>
      </c>
      <c r="F466" s="206">
        <v>45904</v>
      </c>
      <c r="G466" s="206">
        <v>45853</v>
      </c>
      <c r="H466" s="207">
        <v>60000</v>
      </c>
      <c r="I466" s="207">
        <v>125000</v>
      </c>
      <c r="J466" s="205" t="s">
        <v>5910</v>
      </c>
      <c r="K466" s="205" t="s">
        <v>5909</v>
      </c>
    </row>
    <row r="467" spans="1:11" ht="31.5">
      <c r="A467" s="214">
        <v>467</v>
      </c>
      <c r="B467" s="215">
        <v>45889</v>
      </c>
      <c r="C467" s="208" t="s">
        <v>3453</v>
      </c>
      <c r="D467" s="208" t="s">
        <v>908</v>
      </c>
      <c r="E467" s="208" t="s">
        <v>8608</v>
      </c>
      <c r="F467" s="209">
        <v>45904</v>
      </c>
      <c r="G467" s="209">
        <v>45688</v>
      </c>
      <c r="H467" s="210">
        <v>25000</v>
      </c>
      <c r="I467" s="210">
        <v>115000</v>
      </c>
      <c r="J467" s="208" t="s">
        <v>5910</v>
      </c>
      <c r="K467" s="208" t="s">
        <v>5909</v>
      </c>
    </row>
    <row r="468" spans="1:11" ht="62.25">
      <c r="A468" s="214">
        <v>468</v>
      </c>
      <c r="B468" s="206">
        <v>45889</v>
      </c>
      <c r="C468" s="205" t="s">
        <v>3694</v>
      </c>
      <c r="D468" s="205" t="s">
        <v>5119</v>
      </c>
      <c r="E468" s="205" t="s">
        <v>8609</v>
      </c>
      <c r="F468" s="206">
        <v>45904</v>
      </c>
      <c r="G468" s="206">
        <v>45474</v>
      </c>
      <c r="H468" s="207">
        <v>25000</v>
      </c>
      <c r="I468" s="207">
        <v>30147</v>
      </c>
      <c r="J468" s="205" t="s">
        <v>5902</v>
      </c>
      <c r="K468" s="205" t="s">
        <v>5909</v>
      </c>
    </row>
    <row r="469" spans="1:11" ht="31.5">
      <c r="A469" s="214">
        <v>469</v>
      </c>
      <c r="B469" s="215">
        <v>45889</v>
      </c>
      <c r="C469" s="208" t="s">
        <v>3453</v>
      </c>
      <c r="D469" s="208" t="s">
        <v>1511</v>
      </c>
      <c r="E469" s="208" t="s">
        <v>8610</v>
      </c>
      <c r="F469" s="209">
        <v>45904</v>
      </c>
      <c r="G469" s="209">
        <v>45319</v>
      </c>
      <c r="H469" s="210">
        <v>75000</v>
      </c>
      <c r="I469" s="210">
        <v>113000</v>
      </c>
      <c r="J469" s="208" t="s">
        <v>5910</v>
      </c>
      <c r="K469" s="208" t="s">
        <v>5909</v>
      </c>
    </row>
    <row r="470" spans="1:11" ht="62.25">
      <c r="A470" s="214">
        <v>470</v>
      </c>
      <c r="B470" s="206">
        <v>45889</v>
      </c>
      <c r="C470" s="205" t="s">
        <v>3694</v>
      </c>
      <c r="D470" s="205" t="s">
        <v>8611</v>
      </c>
      <c r="E470" s="211" t="s">
        <v>8612</v>
      </c>
      <c r="F470" s="206">
        <v>45904</v>
      </c>
      <c r="G470" s="206">
        <v>45490</v>
      </c>
      <c r="H470" s="207">
        <v>25000</v>
      </c>
      <c r="I470" s="207">
        <v>30000</v>
      </c>
      <c r="J470" s="205" t="s">
        <v>5900</v>
      </c>
      <c r="K470" s="205" t="s">
        <v>5909</v>
      </c>
    </row>
    <row r="471" spans="1:11" ht="62.25">
      <c r="A471" s="214">
        <v>471</v>
      </c>
      <c r="B471" s="215">
        <v>45889</v>
      </c>
      <c r="C471" s="208" t="s">
        <v>3694</v>
      </c>
      <c r="D471" s="208" t="s">
        <v>3495</v>
      </c>
      <c r="E471" s="208" t="s">
        <v>8613</v>
      </c>
      <c r="F471" s="209">
        <v>45904</v>
      </c>
      <c r="G471" s="209">
        <v>45715</v>
      </c>
      <c r="H471" s="210">
        <v>25000</v>
      </c>
      <c r="I471" s="210">
        <v>129842</v>
      </c>
      <c r="J471" s="208" t="s">
        <v>5900</v>
      </c>
      <c r="K471" s="208" t="s">
        <v>5909</v>
      </c>
    </row>
    <row r="472" spans="1:11" ht="62.25">
      <c r="A472" s="214">
        <v>472</v>
      </c>
      <c r="B472" s="206">
        <v>45889</v>
      </c>
      <c r="C472" s="205" t="s">
        <v>3694</v>
      </c>
      <c r="D472" s="205" t="s">
        <v>569</v>
      </c>
      <c r="E472" s="205" t="s">
        <v>8614</v>
      </c>
      <c r="F472" s="206">
        <v>45904</v>
      </c>
      <c r="G472" s="206">
        <v>45474</v>
      </c>
      <c r="H472" s="207">
        <v>25000</v>
      </c>
      <c r="I472" s="207">
        <v>31450</v>
      </c>
      <c r="J472" s="205" t="s">
        <v>5955</v>
      </c>
      <c r="K472" s="205" t="s">
        <v>5909</v>
      </c>
    </row>
    <row r="473" spans="1:11" ht="62.25">
      <c r="A473" s="214">
        <v>473</v>
      </c>
      <c r="B473" s="215">
        <v>45889</v>
      </c>
      <c r="C473" s="208" t="s">
        <v>3562</v>
      </c>
      <c r="D473" s="208" t="s">
        <v>6667</v>
      </c>
      <c r="E473" s="208" t="s">
        <v>8449</v>
      </c>
      <c r="F473" s="209">
        <v>45904</v>
      </c>
      <c r="G473" s="209">
        <v>45527</v>
      </c>
      <c r="H473" s="210">
        <v>25000</v>
      </c>
      <c r="I473" s="210">
        <v>54000</v>
      </c>
      <c r="J473" s="208" t="s">
        <v>5900</v>
      </c>
      <c r="K473" s="208" t="s">
        <v>5909</v>
      </c>
    </row>
    <row r="474" spans="1:11" ht="62.25">
      <c r="A474" s="214">
        <v>474</v>
      </c>
      <c r="B474" s="206">
        <v>45889</v>
      </c>
      <c r="C474" s="205" t="s">
        <v>3562</v>
      </c>
      <c r="D474" s="205" t="s">
        <v>8615</v>
      </c>
      <c r="E474" s="205" t="s">
        <v>8449</v>
      </c>
      <c r="F474" s="206">
        <v>45904</v>
      </c>
      <c r="G474" s="206">
        <v>45574</v>
      </c>
      <c r="H474" s="207">
        <v>25000</v>
      </c>
      <c r="I474" s="207">
        <v>42000</v>
      </c>
      <c r="J474" s="205" t="s">
        <v>5900</v>
      </c>
      <c r="K474" s="205" t="s">
        <v>5909</v>
      </c>
    </row>
    <row r="475" spans="1:11" ht="31.5">
      <c r="A475" s="214">
        <v>475</v>
      </c>
      <c r="B475" s="215">
        <v>45889</v>
      </c>
      <c r="C475" s="208" t="s">
        <v>3453</v>
      </c>
      <c r="D475" s="208" t="s">
        <v>8595</v>
      </c>
      <c r="E475" s="208" t="s">
        <v>8616</v>
      </c>
      <c r="F475" s="209">
        <v>45904</v>
      </c>
      <c r="G475" s="209">
        <v>45474</v>
      </c>
      <c r="H475" s="210">
        <v>25000</v>
      </c>
      <c r="I475" s="210">
        <v>30000</v>
      </c>
      <c r="J475" s="208" t="s">
        <v>5910</v>
      </c>
      <c r="K475" s="208" t="s">
        <v>5909</v>
      </c>
    </row>
    <row r="476" spans="1:11" ht="62.25">
      <c r="A476" s="214">
        <v>476</v>
      </c>
      <c r="B476" s="206">
        <v>45889</v>
      </c>
      <c r="C476" s="205" t="s">
        <v>3562</v>
      </c>
      <c r="D476" s="205" t="s">
        <v>8617</v>
      </c>
      <c r="E476" s="205" t="s">
        <v>48</v>
      </c>
      <c r="F476" s="206">
        <v>45904</v>
      </c>
      <c r="G476" s="206">
        <v>45643</v>
      </c>
      <c r="H476" s="207">
        <v>25000</v>
      </c>
      <c r="I476" s="207">
        <v>27689</v>
      </c>
      <c r="J476" s="205" t="s">
        <v>5900</v>
      </c>
      <c r="K476" s="205" t="s">
        <v>5909</v>
      </c>
    </row>
    <row r="477" spans="1:11" ht="31.5">
      <c r="A477" s="214">
        <v>477</v>
      </c>
      <c r="B477" s="215">
        <v>45889</v>
      </c>
      <c r="C477" s="208" t="s">
        <v>3453</v>
      </c>
      <c r="D477" s="208" t="s">
        <v>8595</v>
      </c>
      <c r="E477" s="208" t="s">
        <v>8618</v>
      </c>
      <c r="F477" s="209">
        <v>45904</v>
      </c>
      <c r="G477" s="209">
        <v>45839</v>
      </c>
      <c r="H477" s="210">
        <v>25000</v>
      </c>
      <c r="I477" s="210">
        <v>30000</v>
      </c>
      <c r="J477" s="208" t="s">
        <v>5910</v>
      </c>
      <c r="K477" s="208" t="s">
        <v>5909</v>
      </c>
    </row>
    <row r="478" spans="1:11" ht="31.5">
      <c r="A478" s="214">
        <v>478</v>
      </c>
      <c r="B478" s="206">
        <v>45889</v>
      </c>
      <c r="C478" s="205" t="s">
        <v>3453</v>
      </c>
      <c r="D478" s="205" t="s">
        <v>1843</v>
      </c>
      <c r="E478" s="205" t="s">
        <v>8619</v>
      </c>
      <c r="F478" s="206">
        <v>45904</v>
      </c>
      <c r="G478" s="206">
        <v>45870</v>
      </c>
      <c r="H478" s="207">
        <v>25000</v>
      </c>
      <c r="I478" s="207">
        <v>10000</v>
      </c>
      <c r="J478" s="205" t="s">
        <v>5910</v>
      </c>
      <c r="K478" s="205" t="s">
        <v>5909</v>
      </c>
    </row>
    <row r="479" spans="1:11" ht="31.5">
      <c r="A479" s="214">
        <v>479</v>
      </c>
      <c r="B479" s="215">
        <v>45889</v>
      </c>
      <c r="C479" s="208" t="s">
        <v>3453</v>
      </c>
      <c r="D479" s="208" t="s">
        <v>1843</v>
      </c>
      <c r="E479" s="208" t="s">
        <v>8619</v>
      </c>
      <c r="F479" s="209">
        <v>45904</v>
      </c>
      <c r="G479" s="209">
        <v>45505</v>
      </c>
      <c r="H479" s="210">
        <v>25000</v>
      </c>
      <c r="I479" s="210">
        <v>96000</v>
      </c>
      <c r="J479" s="208" t="s">
        <v>5910</v>
      </c>
      <c r="K479" s="208" t="s">
        <v>5909</v>
      </c>
    </row>
    <row r="480" spans="1:11" ht="31.5">
      <c r="A480" s="214">
        <v>480</v>
      </c>
      <c r="B480" s="206">
        <v>45889</v>
      </c>
      <c r="C480" s="205" t="s">
        <v>3453</v>
      </c>
      <c r="D480" s="205" t="s">
        <v>8405</v>
      </c>
      <c r="E480" s="205" t="s">
        <v>8620</v>
      </c>
      <c r="F480" s="206">
        <v>45904</v>
      </c>
      <c r="G480" s="206">
        <v>45536</v>
      </c>
      <c r="H480" s="207">
        <v>50000</v>
      </c>
      <c r="I480" s="207">
        <v>110000</v>
      </c>
      <c r="J480" s="205" t="s">
        <v>5910</v>
      </c>
      <c r="K480" s="205" t="s">
        <v>5909</v>
      </c>
    </row>
    <row r="481" spans="1:11" ht="62.25">
      <c r="A481" s="214">
        <v>481</v>
      </c>
      <c r="B481" s="215">
        <v>45889</v>
      </c>
      <c r="C481" s="208" t="s">
        <v>1665</v>
      </c>
      <c r="D481" s="208" t="s">
        <v>1843</v>
      </c>
      <c r="E481" s="208" t="s">
        <v>7614</v>
      </c>
      <c r="F481" s="209">
        <v>45904</v>
      </c>
      <c r="G481" s="209">
        <v>45845</v>
      </c>
      <c r="H481" s="210">
        <v>40000</v>
      </c>
      <c r="I481" s="210">
        <v>45000</v>
      </c>
      <c r="J481" s="208" t="s">
        <v>5900</v>
      </c>
      <c r="K481" s="208" t="s">
        <v>5909</v>
      </c>
    </row>
    <row r="482" spans="1:11" ht="62.25">
      <c r="A482" s="214">
        <v>482</v>
      </c>
      <c r="B482" s="206">
        <v>45889</v>
      </c>
      <c r="C482" s="205" t="s">
        <v>194</v>
      </c>
      <c r="D482" s="205" t="s">
        <v>5045</v>
      </c>
      <c r="E482" s="205" t="s">
        <v>8621</v>
      </c>
      <c r="F482" s="206">
        <v>45904</v>
      </c>
      <c r="G482" s="206">
        <v>45553</v>
      </c>
      <c r="H482" s="207">
        <v>25000</v>
      </c>
      <c r="I482" s="207">
        <v>25826</v>
      </c>
      <c r="J482" s="205" t="s">
        <v>5900</v>
      </c>
      <c r="K482" s="205" t="s">
        <v>5909</v>
      </c>
    </row>
    <row r="483" spans="1:11" ht="62.25">
      <c r="A483" s="214">
        <v>483</v>
      </c>
      <c r="B483" s="215">
        <v>45889</v>
      </c>
      <c r="C483" s="208" t="s">
        <v>194</v>
      </c>
      <c r="D483" s="208" t="s">
        <v>8622</v>
      </c>
      <c r="E483" s="208" t="s">
        <v>8623</v>
      </c>
      <c r="F483" s="209">
        <v>45904</v>
      </c>
      <c r="G483" s="209">
        <v>45567</v>
      </c>
      <c r="H483" s="210">
        <v>25000</v>
      </c>
      <c r="I483" s="210">
        <v>25400</v>
      </c>
      <c r="J483" s="208" t="s">
        <v>5900</v>
      </c>
      <c r="K483" s="208" t="s">
        <v>5909</v>
      </c>
    </row>
    <row r="484" spans="1:11" ht="62.25">
      <c r="A484" s="214">
        <v>484</v>
      </c>
      <c r="B484" s="206">
        <v>45889</v>
      </c>
      <c r="C484" s="205" t="s">
        <v>1535</v>
      </c>
      <c r="D484" s="205" t="s">
        <v>2112</v>
      </c>
      <c r="E484" s="205" t="s">
        <v>8624</v>
      </c>
      <c r="F484" s="206">
        <v>45904</v>
      </c>
      <c r="G484" s="206">
        <v>45748</v>
      </c>
      <c r="H484" s="207">
        <v>25000</v>
      </c>
      <c r="I484" s="207">
        <v>30000</v>
      </c>
      <c r="J484" s="205" t="s">
        <v>5900</v>
      </c>
      <c r="K484" s="205" t="s">
        <v>5909</v>
      </c>
    </row>
    <row r="485" spans="1:11" ht="62.25">
      <c r="A485" s="214">
        <v>485</v>
      </c>
      <c r="B485" s="215">
        <v>45889</v>
      </c>
      <c r="C485" s="208" t="s">
        <v>1535</v>
      </c>
      <c r="D485" s="208" t="s">
        <v>1571</v>
      </c>
      <c r="E485" s="208" t="s">
        <v>435</v>
      </c>
      <c r="F485" s="209">
        <v>45904</v>
      </c>
      <c r="G485" s="209">
        <v>45474</v>
      </c>
      <c r="H485" s="210">
        <v>25000</v>
      </c>
      <c r="I485" s="210">
        <v>30000</v>
      </c>
      <c r="J485" s="208" t="s">
        <v>5900</v>
      </c>
      <c r="K485" s="208" t="s">
        <v>5909</v>
      </c>
    </row>
    <row r="486" spans="1:11" ht="62.25">
      <c r="A486" s="214">
        <v>486</v>
      </c>
      <c r="B486" s="206">
        <v>45889</v>
      </c>
      <c r="C486" s="205" t="s">
        <v>2542</v>
      </c>
      <c r="D486" s="205" t="s">
        <v>8625</v>
      </c>
      <c r="E486" s="205" t="s">
        <v>1603</v>
      </c>
      <c r="F486" s="206">
        <v>45905</v>
      </c>
      <c r="G486" s="206">
        <v>45474</v>
      </c>
      <c r="H486" s="207">
        <v>25000</v>
      </c>
      <c r="I486" s="207">
        <v>40000</v>
      </c>
      <c r="J486" s="205" t="s">
        <v>5900</v>
      </c>
      <c r="K486" s="205" t="s">
        <v>5909</v>
      </c>
    </row>
    <row r="487" spans="1:11" ht="31.5">
      <c r="A487" s="214">
        <v>487</v>
      </c>
      <c r="B487" s="215">
        <v>45889</v>
      </c>
      <c r="C487" s="208" t="s">
        <v>2332</v>
      </c>
      <c r="D487" s="208" t="s">
        <v>765</v>
      </c>
      <c r="E487" s="208" t="s">
        <v>8549</v>
      </c>
      <c r="F487" s="209">
        <v>45905</v>
      </c>
      <c r="G487" s="209">
        <v>45505</v>
      </c>
      <c r="H487" s="210">
        <v>25000</v>
      </c>
      <c r="I487" s="210">
        <v>68447.5</v>
      </c>
      <c r="J487" s="208" t="s">
        <v>5910</v>
      </c>
      <c r="K487" s="208" t="s">
        <v>5909</v>
      </c>
    </row>
    <row r="488" spans="1:11" ht="31.5">
      <c r="A488" s="214">
        <v>488</v>
      </c>
      <c r="B488" s="206">
        <v>45889</v>
      </c>
      <c r="C488" s="205" t="s">
        <v>2332</v>
      </c>
      <c r="D488" s="205" t="s">
        <v>6515</v>
      </c>
      <c r="E488" s="205" t="s">
        <v>8549</v>
      </c>
      <c r="F488" s="206">
        <v>45905</v>
      </c>
      <c r="G488" s="206">
        <v>45474</v>
      </c>
      <c r="H488" s="207">
        <v>25000</v>
      </c>
      <c r="I488" s="207">
        <v>97110</v>
      </c>
      <c r="J488" s="205" t="s">
        <v>5910</v>
      </c>
      <c r="K488" s="205" t="s">
        <v>5909</v>
      </c>
    </row>
    <row r="489" spans="1:11" ht="31.5">
      <c r="A489" s="214">
        <v>489</v>
      </c>
      <c r="B489" s="215">
        <v>45889</v>
      </c>
      <c r="C489" s="208" t="s">
        <v>2332</v>
      </c>
      <c r="D489" s="208" t="s">
        <v>1574</v>
      </c>
      <c r="E489" s="208" t="s">
        <v>8626</v>
      </c>
      <c r="F489" s="209">
        <v>45905</v>
      </c>
      <c r="G489" s="209">
        <v>45614</v>
      </c>
      <c r="H489" s="210">
        <v>25000</v>
      </c>
      <c r="I489" s="210">
        <v>66642</v>
      </c>
      <c r="J489" s="208" t="s">
        <v>5910</v>
      </c>
      <c r="K489" s="208" t="s">
        <v>5909</v>
      </c>
    </row>
    <row r="490" spans="1:11" ht="31.5">
      <c r="A490" s="214">
        <v>490</v>
      </c>
      <c r="B490" s="206">
        <v>45889</v>
      </c>
      <c r="C490" s="205" t="s">
        <v>2332</v>
      </c>
      <c r="D490" s="205" t="s">
        <v>3214</v>
      </c>
      <c r="E490" s="205" t="s">
        <v>8627</v>
      </c>
      <c r="F490" s="206">
        <v>45905</v>
      </c>
      <c r="G490" s="206">
        <v>45474</v>
      </c>
      <c r="H490" s="207">
        <v>25000</v>
      </c>
      <c r="I490" s="207">
        <v>101000</v>
      </c>
      <c r="J490" s="205" t="s">
        <v>5910</v>
      </c>
      <c r="K490" s="205" t="s">
        <v>5909</v>
      </c>
    </row>
    <row r="491" spans="1:11" ht="47.25">
      <c r="A491" s="214">
        <v>491</v>
      </c>
      <c r="B491" s="215">
        <v>45890</v>
      </c>
      <c r="C491" s="208" t="s">
        <v>3453</v>
      </c>
      <c r="D491" s="208" t="s">
        <v>3524</v>
      </c>
      <c r="E491" s="208" t="s">
        <v>8628</v>
      </c>
      <c r="F491" s="209">
        <v>45905</v>
      </c>
      <c r="G491" s="209">
        <v>45319</v>
      </c>
      <c r="H491" s="210">
        <v>25000</v>
      </c>
      <c r="I491" s="210">
        <v>85000</v>
      </c>
      <c r="J491" s="208" t="s">
        <v>5910</v>
      </c>
      <c r="K491" s="208" t="s">
        <v>5909</v>
      </c>
    </row>
    <row r="492" spans="1:11" ht="47.25">
      <c r="A492" s="214">
        <v>492</v>
      </c>
      <c r="B492" s="206">
        <v>45890</v>
      </c>
      <c r="C492" s="205" t="s">
        <v>3453</v>
      </c>
      <c r="D492" s="205" t="s">
        <v>3524</v>
      </c>
      <c r="E492" s="205" t="s">
        <v>8629</v>
      </c>
      <c r="F492" s="206">
        <v>45905</v>
      </c>
      <c r="G492" s="206">
        <v>45685</v>
      </c>
      <c r="H492" s="207">
        <v>25000</v>
      </c>
      <c r="I492" s="207">
        <v>90000</v>
      </c>
      <c r="J492" s="205" t="s">
        <v>5910</v>
      </c>
      <c r="K492" s="205" t="s">
        <v>5909</v>
      </c>
    </row>
    <row r="493" spans="1:11" ht="62.25">
      <c r="A493" s="214">
        <v>493</v>
      </c>
      <c r="B493" s="215">
        <v>45890</v>
      </c>
      <c r="C493" s="208" t="s">
        <v>243</v>
      </c>
      <c r="D493" s="208" t="s">
        <v>8630</v>
      </c>
      <c r="E493" s="208" t="s">
        <v>8215</v>
      </c>
      <c r="F493" s="209">
        <v>45905</v>
      </c>
      <c r="G493" s="209">
        <v>45636</v>
      </c>
      <c r="H493" s="210">
        <v>40000</v>
      </c>
      <c r="I493" s="210">
        <v>55000</v>
      </c>
      <c r="J493" s="208" t="s">
        <v>5900</v>
      </c>
      <c r="K493" s="208" t="s">
        <v>5909</v>
      </c>
    </row>
    <row r="494" spans="1:11" ht="31.5">
      <c r="A494" s="214">
        <v>494</v>
      </c>
      <c r="B494" s="206">
        <v>45890</v>
      </c>
      <c r="C494" s="205" t="s">
        <v>3453</v>
      </c>
      <c r="D494" s="205" t="s">
        <v>8631</v>
      </c>
      <c r="E494" s="205" t="s">
        <v>1401</v>
      </c>
      <c r="F494" s="206">
        <v>45905</v>
      </c>
      <c r="G494" s="206">
        <v>45534</v>
      </c>
      <c r="H494" s="207">
        <v>25000</v>
      </c>
      <c r="I494" s="207">
        <v>85000</v>
      </c>
      <c r="J494" s="205" t="s">
        <v>5921</v>
      </c>
      <c r="K494" s="205" t="s">
        <v>5909</v>
      </c>
    </row>
    <row r="495" spans="1:11" ht="31.5">
      <c r="A495" s="214">
        <v>495</v>
      </c>
      <c r="B495" s="215">
        <v>45890</v>
      </c>
      <c r="C495" s="208" t="s">
        <v>3453</v>
      </c>
      <c r="D495" s="208" t="s">
        <v>5119</v>
      </c>
      <c r="E495" s="208" t="s">
        <v>8632</v>
      </c>
      <c r="F495" s="209">
        <v>45905</v>
      </c>
      <c r="G495" s="209">
        <v>45488</v>
      </c>
      <c r="H495" s="210">
        <v>50000</v>
      </c>
      <c r="I495" s="210">
        <v>74000</v>
      </c>
      <c r="J495" s="208" t="s">
        <v>5902</v>
      </c>
      <c r="K495" s="208" t="s">
        <v>5909</v>
      </c>
    </row>
    <row r="496" spans="1:11" ht="31.5">
      <c r="A496" s="214">
        <v>496</v>
      </c>
      <c r="B496" s="206">
        <v>45890</v>
      </c>
      <c r="C496" s="205" t="s">
        <v>3453</v>
      </c>
      <c r="D496" s="205" t="s">
        <v>5119</v>
      </c>
      <c r="E496" s="205" t="s">
        <v>8632</v>
      </c>
      <c r="F496" s="206">
        <v>45905</v>
      </c>
      <c r="G496" s="206">
        <v>45853</v>
      </c>
      <c r="H496" s="207">
        <v>25000</v>
      </c>
      <c r="I496" s="207">
        <v>90000</v>
      </c>
      <c r="J496" s="205" t="s">
        <v>5902</v>
      </c>
      <c r="K496" s="205" t="s">
        <v>5909</v>
      </c>
    </row>
    <row r="497" spans="1:11" ht="31.5">
      <c r="A497" s="214">
        <v>497</v>
      </c>
      <c r="B497" s="215">
        <v>45890</v>
      </c>
      <c r="C497" s="208" t="s">
        <v>3453</v>
      </c>
      <c r="D497" s="208" t="s">
        <v>5185</v>
      </c>
      <c r="E497" s="208" t="s">
        <v>8633</v>
      </c>
      <c r="F497" s="209">
        <v>45905</v>
      </c>
      <c r="G497" s="209">
        <v>45488</v>
      </c>
      <c r="H497" s="210">
        <v>25000</v>
      </c>
      <c r="I497" s="210">
        <v>72000</v>
      </c>
      <c r="J497" s="208" t="s">
        <v>5910</v>
      </c>
      <c r="K497" s="208" t="s">
        <v>5909</v>
      </c>
    </row>
    <row r="498" spans="1:11" ht="31.5">
      <c r="A498" s="214">
        <v>498</v>
      </c>
      <c r="B498" s="206">
        <v>45890</v>
      </c>
      <c r="C498" s="205" t="s">
        <v>3453</v>
      </c>
      <c r="D498" s="205" t="s">
        <v>3499</v>
      </c>
      <c r="E498" s="205" t="s">
        <v>8634</v>
      </c>
      <c r="F498" s="206">
        <v>45905</v>
      </c>
      <c r="G498" s="206">
        <v>45488</v>
      </c>
      <c r="H498" s="207">
        <v>25000</v>
      </c>
      <c r="I498" s="207">
        <v>53000</v>
      </c>
      <c r="J498" s="205" t="s">
        <v>5910</v>
      </c>
      <c r="K498" s="205" t="s">
        <v>5909</v>
      </c>
    </row>
    <row r="499" spans="1:11" ht="31.5">
      <c r="A499" s="214">
        <v>499</v>
      </c>
      <c r="B499" s="215">
        <v>45890</v>
      </c>
      <c r="C499" s="208" t="s">
        <v>3453</v>
      </c>
      <c r="D499" s="208" t="s">
        <v>3499</v>
      </c>
      <c r="E499" s="208" t="s">
        <v>8634</v>
      </c>
      <c r="F499" s="209">
        <v>45905</v>
      </c>
      <c r="G499" s="209">
        <v>45870</v>
      </c>
      <c r="H499" s="210">
        <v>25000</v>
      </c>
      <c r="I499" s="210">
        <v>60000</v>
      </c>
      <c r="J499" s="208" t="s">
        <v>5910</v>
      </c>
      <c r="K499" s="208" t="s">
        <v>5909</v>
      </c>
    </row>
    <row r="500" spans="1:11" ht="31.5">
      <c r="A500" s="214">
        <v>500</v>
      </c>
      <c r="B500" s="206">
        <v>45890</v>
      </c>
      <c r="C500" s="205" t="s">
        <v>3453</v>
      </c>
      <c r="D500" s="205" t="s">
        <v>3528</v>
      </c>
      <c r="E500" s="205" t="s">
        <v>8635</v>
      </c>
      <c r="F500" s="206">
        <v>45905</v>
      </c>
      <c r="G500" s="206">
        <v>45488</v>
      </c>
      <c r="H500" s="207">
        <v>25000</v>
      </c>
      <c r="I500" s="207">
        <v>40000</v>
      </c>
      <c r="J500" s="205" t="s">
        <v>5910</v>
      </c>
      <c r="K500" s="205" t="s">
        <v>5909</v>
      </c>
    </row>
    <row r="501" spans="1:11" ht="62.25">
      <c r="A501" s="214">
        <v>501</v>
      </c>
      <c r="B501" s="215">
        <v>45890</v>
      </c>
      <c r="C501" s="208" t="s">
        <v>3453</v>
      </c>
      <c r="D501" s="208" t="s">
        <v>569</v>
      </c>
      <c r="E501" s="208" t="s">
        <v>8636</v>
      </c>
      <c r="F501" s="209">
        <v>45905</v>
      </c>
      <c r="G501" s="209">
        <v>45473</v>
      </c>
      <c r="H501" s="210">
        <v>25000</v>
      </c>
      <c r="I501" s="210">
        <v>38000</v>
      </c>
      <c r="J501" s="208" t="s">
        <v>5955</v>
      </c>
      <c r="K501" s="208" t="s">
        <v>5909</v>
      </c>
    </row>
    <row r="502" spans="1:11" ht="62.25">
      <c r="A502" s="214">
        <v>502</v>
      </c>
      <c r="B502" s="206">
        <v>45890</v>
      </c>
      <c r="C502" s="205" t="s">
        <v>3453</v>
      </c>
      <c r="D502" s="205" t="s">
        <v>569</v>
      </c>
      <c r="E502" s="205" t="s">
        <v>8636</v>
      </c>
      <c r="F502" s="206">
        <v>45905</v>
      </c>
      <c r="G502" s="206">
        <v>45809</v>
      </c>
      <c r="H502" s="207">
        <v>25000</v>
      </c>
      <c r="I502" s="207">
        <v>42000</v>
      </c>
      <c r="J502" s="205" t="s">
        <v>5955</v>
      </c>
      <c r="K502" s="205" t="s">
        <v>5909</v>
      </c>
    </row>
    <row r="503" spans="1:11" ht="31.5">
      <c r="A503" s="214">
        <v>503</v>
      </c>
      <c r="B503" s="215">
        <v>45890</v>
      </c>
      <c r="C503" s="208" t="s">
        <v>3453</v>
      </c>
      <c r="D503" s="208" t="s">
        <v>8637</v>
      </c>
      <c r="E503" s="208" t="s">
        <v>3508</v>
      </c>
      <c r="F503" s="209">
        <v>45905</v>
      </c>
      <c r="G503" s="209">
        <v>45488</v>
      </c>
      <c r="H503" s="210">
        <v>25000</v>
      </c>
      <c r="I503" s="210">
        <v>34000</v>
      </c>
      <c r="J503" s="208" t="s">
        <v>5910</v>
      </c>
      <c r="K503" s="208" t="s">
        <v>5909</v>
      </c>
    </row>
    <row r="504" spans="1:11" ht="31.5">
      <c r="A504" s="214">
        <v>504</v>
      </c>
      <c r="B504" s="206">
        <v>45890</v>
      </c>
      <c r="C504" s="205" t="s">
        <v>3453</v>
      </c>
      <c r="D504" s="205" t="s">
        <v>8637</v>
      </c>
      <c r="E504" s="205" t="s">
        <v>3508</v>
      </c>
      <c r="F504" s="206">
        <v>45905</v>
      </c>
      <c r="G504" s="206">
        <v>45853</v>
      </c>
      <c r="H504" s="207">
        <v>25000</v>
      </c>
      <c r="I504" s="207">
        <v>75000</v>
      </c>
      <c r="J504" s="205" t="s">
        <v>5910</v>
      </c>
      <c r="K504" s="205" t="s">
        <v>5909</v>
      </c>
    </row>
    <row r="505" spans="1:11" ht="31.5">
      <c r="A505" s="214">
        <v>505</v>
      </c>
      <c r="B505" s="215">
        <v>45890</v>
      </c>
      <c r="C505" s="208" t="s">
        <v>3453</v>
      </c>
      <c r="D505" s="208" t="s">
        <v>5376</v>
      </c>
      <c r="E505" s="208" t="s">
        <v>7811</v>
      </c>
      <c r="F505" s="209">
        <v>45905</v>
      </c>
      <c r="G505" s="209">
        <v>45853</v>
      </c>
      <c r="H505" s="210">
        <v>25000</v>
      </c>
      <c r="I505" s="210">
        <v>30000</v>
      </c>
      <c r="J505" s="208" t="s">
        <v>5902</v>
      </c>
      <c r="K505" s="208" t="s">
        <v>5909</v>
      </c>
    </row>
    <row r="506" spans="1:11" ht="78">
      <c r="A506" s="214">
        <v>506</v>
      </c>
      <c r="B506" s="206">
        <v>45890</v>
      </c>
      <c r="C506" s="205" t="s">
        <v>3905</v>
      </c>
      <c r="D506" s="205" t="s">
        <v>6038</v>
      </c>
      <c r="E506" s="205" t="s">
        <v>460</v>
      </c>
      <c r="F506" s="206">
        <v>45905</v>
      </c>
      <c r="G506" s="206">
        <v>45474</v>
      </c>
      <c r="H506" s="207">
        <v>25000</v>
      </c>
      <c r="I506" s="207">
        <v>35000</v>
      </c>
      <c r="J506" s="205" t="s">
        <v>5900</v>
      </c>
      <c r="K506" s="205" t="s">
        <v>5909</v>
      </c>
    </row>
    <row r="507" spans="1:11" ht="62.25">
      <c r="A507" s="214">
        <v>507</v>
      </c>
      <c r="B507" s="215">
        <v>45890</v>
      </c>
      <c r="C507" s="208" t="s">
        <v>243</v>
      </c>
      <c r="D507" s="208" t="s">
        <v>7610</v>
      </c>
      <c r="E507" s="208" t="s">
        <v>8638</v>
      </c>
      <c r="F507" s="209">
        <v>45905</v>
      </c>
      <c r="G507" s="209">
        <v>45711</v>
      </c>
      <c r="H507" s="210">
        <v>40000</v>
      </c>
      <c r="I507" s="210">
        <v>45000</v>
      </c>
      <c r="J507" s="208" t="s">
        <v>5900</v>
      </c>
      <c r="K507" s="208" t="s">
        <v>5909</v>
      </c>
    </row>
    <row r="508" spans="1:11" ht="18">
      <c r="A508" s="214">
        <v>508</v>
      </c>
      <c r="B508" s="206">
        <v>45890</v>
      </c>
      <c r="C508" s="205" t="s">
        <v>2703</v>
      </c>
      <c r="D508" s="205" t="s">
        <v>8639</v>
      </c>
      <c r="E508" s="205" t="s">
        <v>8640</v>
      </c>
      <c r="F508" s="206">
        <v>45905</v>
      </c>
      <c r="G508" s="206">
        <v>45905</v>
      </c>
      <c r="H508" s="207">
        <v>4700000</v>
      </c>
      <c r="I508" s="207">
        <v>4700000</v>
      </c>
      <c r="J508" s="205" t="s">
        <v>5902</v>
      </c>
      <c r="K508" s="205" t="s">
        <v>5909</v>
      </c>
    </row>
    <row r="509" spans="1:11" ht="94.5">
      <c r="A509" s="214">
        <v>509</v>
      </c>
      <c r="B509" s="215">
        <v>45890</v>
      </c>
      <c r="C509" s="208" t="s">
        <v>2413</v>
      </c>
      <c r="D509" s="208" t="s">
        <v>229</v>
      </c>
      <c r="E509" s="208" t="s">
        <v>1024</v>
      </c>
      <c r="F509" s="209">
        <v>45905</v>
      </c>
      <c r="G509" s="209">
        <v>45768</v>
      </c>
      <c r="H509" s="210">
        <v>100000</v>
      </c>
      <c r="I509" s="210">
        <v>200065</v>
      </c>
      <c r="J509" s="208" t="s">
        <v>5910</v>
      </c>
      <c r="K509" s="208" t="s">
        <v>5909</v>
      </c>
    </row>
    <row r="510" spans="1:11" ht="94.5">
      <c r="A510" s="214">
        <v>510</v>
      </c>
      <c r="B510" s="206">
        <v>45890</v>
      </c>
      <c r="C510" s="205" t="s">
        <v>2413</v>
      </c>
      <c r="D510" s="205" t="s">
        <v>2420</v>
      </c>
      <c r="E510" s="205" t="s">
        <v>120</v>
      </c>
      <c r="F510" s="206">
        <v>45905</v>
      </c>
      <c r="G510" s="206">
        <v>45570</v>
      </c>
      <c r="H510" s="207">
        <v>25000</v>
      </c>
      <c r="I510" s="207">
        <v>79150</v>
      </c>
      <c r="J510" s="205" t="s">
        <v>5910</v>
      </c>
      <c r="K510" s="205" t="s">
        <v>5909</v>
      </c>
    </row>
    <row r="511" spans="1:11" ht="94.5">
      <c r="A511" s="214">
        <v>511</v>
      </c>
      <c r="B511" s="215">
        <v>45890</v>
      </c>
      <c r="C511" s="208" t="s">
        <v>2413</v>
      </c>
      <c r="D511" s="208" t="s">
        <v>2426</v>
      </c>
      <c r="E511" s="208" t="s">
        <v>8641</v>
      </c>
      <c r="F511" s="209">
        <v>45905</v>
      </c>
      <c r="G511" s="209">
        <v>45526</v>
      </c>
      <c r="H511" s="210">
        <v>26500</v>
      </c>
      <c r="I511" s="210">
        <v>69250</v>
      </c>
      <c r="J511" s="208" t="s">
        <v>5910</v>
      </c>
      <c r="K511" s="208" t="s">
        <v>5909</v>
      </c>
    </row>
    <row r="512" spans="1:11" ht="94.5">
      <c r="A512" s="214">
        <v>512</v>
      </c>
      <c r="B512" s="206">
        <v>45890</v>
      </c>
      <c r="C512" s="205" t="s">
        <v>2413</v>
      </c>
      <c r="D512" s="205" t="s">
        <v>4799</v>
      </c>
      <c r="E512" s="205" t="s">
        <v>8642</v>
      </c>
      <c r="F512" s="206">
        <v>45905</v>
      </c>
      <c r="G512" s="206">
        <v>45478</v>
      </c>
      <c r="H512" s="207">
        <v>25000</v>
      </c>
      <c r="I512" s="207">
        <v>220341</v>
      </c>
      <c r="J512" s="205" t="s">
        <v>5910</v>
      </c>
      <c r="K512" s="205" t="s">
        <v>5909</v>
      </c>
    </row>
    <row r="513" spans="1:11" ht="94.5">
      <c r="A513" s="214">
        <v>513</v>
      </c>
      <c r="B513" s="215">
        <v>45890</v>
      </c>
      <c r="C513" s="208" t="s">
        <v>2413</v>
      </c>
      <c r="D513" s="208" t="s">
        <v>7690</v>
      </c>
      <c r="E513" s="208" t="s">
        <v>8643</v>
      </c>
      <c r="F513" s="209">
        <v>45905</v>
      </c>
      <c r="G513" s="209">
        <v>45550</v>
      </c>
      <c r="H513" s="210">
        <v>25000</v>
      </c>
      <c r="I513" s="210">
        <v>110600</v>
      </c>
      <c r="J513" s="208" t="s">
        <v>5910</v>
      </c>
      <c r="K513" s="208" t="s">
        <v>5909</v>
      </c>
    </row>
    <row r="514" spans="1:11" ht="94.5">
      <c r="A514" s="214">
        <v>514</v>
      </c>
      <c r="B514" s="206">
        <v>45890</v>
      </c>
      <c r="C514" s="205" t="s">
        <v>2413</v>
      </c>
      <c r="D514" s="205" t="s">
        <v>1571</v>
      </c>
      <c r="E514" s="205" t="s">
        <v>8644</v>
      </c>
      <c r="F514" s="206">
        <v>45905</v>
      </c>
      <c r="G514" s="206">
        <v>45476</v>
      </c>
      <c r="H514" s="207">
        <v>25000</v>
      </c>
      <c r="I514" s="207">
        <v>43132</v>
      </c>
      <c r="J514" s="205" t="s">
        <v>5902</v>
      </c>
      <c r="K514" s="205" t="s">
        <v>5909</v>
      </c>
    </row>
    <row r="515" spans="1:11" ht="94.5">
      <c r="A515" s="214">
        <v>515</v>
      </c>
      <c r="B515" s="215">
        <v>45890</v>
      </c>
      <c r="C515" s="208" t="s">
        <v>2413</v>
      </c>
      <c r="D515" s="208" t="s">
        <v>1275</v>
      </c>
      <c r="E515" s="208" t="s">
        <v>8645</v>
      </c>
      <c r="F515" s="209">
        <v>45905</v>
      </c>
      <c r="G515" s="209">
        <v>45528</v>
      </c>
      <c r="H515" s="210">
        <v>39580</v>
      </c>
      <c r="I515" s="210">
        <v>45184</v>
      </c>
      <c r="J515" s="208" t="s">
        <v>5910</v>
      </c>
      <c r="K515" s="208" t="s">
        <v>5909</v>
      </c>
    </row>
    <row r="516" spans="1:11" ht="62.25">
      <c r="A516" s="214">
        <v>516</v>
      </c>
      <c r="B516" s="206">
        <v>45890</v>
      </c>
      <c r="C516" s="205" t="s">
        <v>4306</v>
      </c>
      <c r="D516" s="205" t="s">
        <v>3214</v>
      </c>
      <c r="E516" s="205" t="s">
        <v>8646</v>
      </c>
      <c r="F516" s="206">
        <v>45905</v>
      </c>
      <c r="G516" s="206">
        <v>45820</v>
      </c>
      <c r="H516" s="207">
        <v>56712.160000000003</v>
      </c>
      <c r="I516" s="207">
        <v>78000</v>
      </c>
      <c r="J516" s="205" t="s">
        <v>4557</v>
      </c>
      <c r="K516" s="205" t="s">
        <v>5909</v>
      </c>
    </row>
    <row r="517" spans="1:11" ht="94.5">
      <c r="A517" s="214">
        <v>517</v>
      </c>
      <c r="B517" s="215">
        <v>45890</v>
      </c>
      <c r="C517" s="208" t="s">
        <v>2413</v>
      </c>
      <c r="D517" s="208" t="s">
        <v>1170</v>
      </c>
      <c r="E517" s="208" t="s">
        <v>2624</v>
      </c>
      <c r="F517" s="209">
        <v>45905</v>
      </c>
      <c r="G517" s="209">
        <v>45509</v>
      </c>
      <c r="H517" s="210">
        <v>100000</v>
      </c>
      <c r="I517" s="210">
        <v>163745</v>
      </c>
      <c r="J517" s="208" t="s">
        <v>5935</v>
      </c>
      <c r="K517" s="208" t="s">
        <v>5909</v>
      </c>
    </row>
    <row r="518" spans="1:11" ht="94.5">
      <c r="A518" s="214">
        <v>518</v>
      </c>
      <c r="B518" s="206">
        <v>45890</v>
      </c>
      <c r="C518" s="205" t="s">
        <v>2413</v>
      </c>
      <c r="D518" s="205" t="s">
        <v>569</v>
      </c>
      <c r="E518" s="205" t="s">
        <v>8647</v>
      </c>
      <c r="F518" s="206">
        <v>45905</v>
      </c>
      <c r="G518" s="206">
        <v>45570</v>
      </c>
      <c r="H518" s="207">
        <v>25000</v>
      </c>
      <c r="I518" s="207">
        <v>43216</v>
      </c>
      <c r="J518" s="205" t="s">
        <v>5955</v>
      </c>
      <c r="K518" s="205" t="s">
        <v>5909</v>
      </c>
    </row>
    <row r="519" spans="1:11" ht="94.5">
      <c r="A519" s="214">
        <v>519</v>
      </c>
      <c r="B519" s="215">
        <v>45890</v>
      </c>
      <c r="C519" s="208" t="s">
        <v>2413</v>
      </c>
      <c r="D519" s="208" t="s">
        <v>2381</v>
      </c>
      <c r="E519" s="208" t="s">
        <v>8648</v>
      </c>
      <c r="F519" s="209">
        <v>45905</v>
      </c>
      <c r="G519" s="209">
        <v>45475</v>
      </c>
      <c r="H519" s="210">
        <v>25000</v>
      </c>
      <c r="I519" s="210">
        <v>30765</v>
      </c>
      <c r="J519" s="208" t="s">
        <v>5902</v>
      </c>
      <c r="K519" s="208" t="s">
        <v>5909</v>
      </c>
    </row>
    <row r="520" spans="1:11" ht="94.5">
      <c r="A520" s="214">
        <v>520</v>
      </c>
      <c r="B520" s="206">
        <v>45890</v>
      </c>
      <c r="C520" s="205" t="s">
        <v>2413</v>
      </c>
      <c r="D520" s="205" t="s">
        <v>5546</v>
      </c>
      <c r="E520" s="205" t="s">
        <v>2633</v>
      </c>
      <c r="F520" s="206">
        <v>45905</v>
      </c>
      <c r="G520" s="206">
        <v>45508</v>
      </c>
      <c r="H520" s="207">
        <v>25000</v>
      </c>
      <c r="I520" s="207">
        <v>26563</v>
      </c>
      <c r="J520" s="205" t="s">
        <v>5900</v>
      </c>
      <c r="K520" s="205" t="s">
        <v>5909</v>
      </c>
    </row>
    <row r="521" spans="1:11" ht="94.5">
      <c r="A521" s="214">
        <v>521</v>
      </c>
      <c r="B521" s="215">
        <v>45890</v>
      </c>
      <c r="C521" s="208" t="s">
        <v>2413</v>
      </c>
      <c r="D521" s="208" t="s">
        <v>4699</v>
      </c>
      <c r="E521" s="208" t="s">
        <v>8649</v>
      </c>
      <c r="F521" s="209">
        <v>45905</v>
      </c>
      <c r="G521" s="209">
        <v>45475</v>
      </c>
      <c r="H521" s="210">
        <v>25000</v>
      </c>
      <c r="I521" s="210">
        <v>31660</v>
      </c>
      <c r="J521" s="208" t="s">
        <v>5902</v>
      </c>
      <c r="K521" s="208" t="s">
        <v>5909</v>
      </c>
    </row>
    <row r="522" spans="1:11" ht="62.25">
      <c r="A522" s="214">
        <v>522</v>
      </c>
      <c r="B522" s="206">
        <v>45890</v>
      </c>
      <c r="C522" s="205" t="s">
        <v>3874</v>
      </c>
      <c r="D522" s="205" t="s">
        <v>2513</v>
      </c>
      <c r="E522" s="205" t="s">
        <v>78</v>
      </c>
      <c r="F522" s="206">
        <v>45905</v>
      </c>
      <c r="G522" s="206">
        <v>45839</v>
      </c>
      <c r="H522" s="207">
        <v>25000</v>
      </c>
      <c r="I522" s="207">
        <v>28476</v>
      </c>
      <c r="J522" s="205" t="s">
        <v>5917</v>
      </c>
      <c r="K522" s="205" t="s">
        <v>5909</v>
      </c>
    </row>
    <row r="523" spans="1:11" ht="62.25">
      <c r="A523" s="214">
        <v>523</v>
      </c>
      <c r="B523" s="215">
        <v>45890</v>
      </c>
      <c r="C523" s="208" t="s">
        <v>1535</v>
      </c>
      <c r="D523" s="208" t="s">
        <v>8650</v>
      </c>
      <c r="E523" s="208" t="s">
        <v>8651</v>
      </c>
      <c r="F523" s="209">
        <v>45908</v>
      </c>
      <c r="G523" s="209">
        <v>45848</v>
      </c>
      <c r="H523" s="210">
        <v>25000</v>
      </c>
      <c r="I523" s="210">
        <v>80000</v>
      </c>
      <c r="J523" s="208" t="s">
        <v>5900</v>
      </c>
      <c r="K523" s="208" t="s">
        <v>5909</v>
      </c>
    </row>
    <row r="524" spans="1:11" ht="62.25">
      <c r="A524" s="214">
        <v>524</v>
      </c>
      <c r="B524" s="206">
        <v>45890</v>
      </c>
      <c r="C524" s="205" t="s">
        <v>3874</v>
      </c>
      <c r="D524" s="205" t="s">
        <v>6392</v>
      </c>
      <c r="E524" s="205" t="s">
        <v>8652</v>
      </c>
      <c r="F524" s="206">
        <v>45908</v>
      </c>
      <c r="G524" s="206">
        <v>45236</v>
      </c>
      <c r="H524" s="207">
        <v>25000</v>
      </c>
      <c r="I524" s="207">
        <v>35000</v>
      </c>
      <c r="J524" s="205" t="s">
        <v>5900</v>
      </c>
      <c r="K524" s="205" t="s">
        <v>5909</v>
      </c>
    </row>
    <row r="525" spans="1:11" ht="62.25">
      <c r="A525" s="214">
        <v>525</v>
      </c>
      <c r="B525" s="215">
        <v>45890</v>
      </c>
      <c r="C525" s="208" t="s">
        <v>3258</v>
      </c>
      <c r="D525" s="208" t="s">
        <v>225</v>
      </c>
      <c r="E525" s="208" t="s">
        <v>3295</v>
      </c>
      <c r="F525" s="209">
        <v>45908</v>
      </c>
      <c r="G525" s="209">
        <v>45536</v>
      </c>
      <c r="H525" s="210">
        <v>25000</v>
      </c>
      <c r="I525" s="210">
        <v>30000</v>
      </c>
      <c r="J525" s="208" t="s">
        <v>5900</v>
      </c>
      <c r="K525" s="208" t="s">
        <v>5909</v>
      </c>
    </row>
    <row r="526" spans="1:11" ht="47.25">
      <c r="A526" s="214">
        <v>526</v>
      </c>
      <c r="B526" s="206">
        <v>45890</v>
      </c>
      <c r="C526" s="205" t="s">
        <v>3258</v>
      </c>
      <c r="D526" s="205" t="s">
        <v>1231</v>
      </c>
      <c r="E526" s="205" t="s">
        <v>8653</v>
      </c>
      <c r="F526" s="206">
        <v>45908</v>
      </c>
      <c r="G526" s="206">
        <v>45536</v>
      </c>
      <c r="H526" s="207">
        <v>225000</v>
      </c>
      <c r="I526" s="207">
        <v>245000</v>
      </c>
      <c r="J526" s="205" t="s">
        <v>5935</v>
      </c>
      <c r="K526" s="205" t="s">
        <v>5909</v>
      </c>
    </row>
    <row r="527" spans="1:11" ht="62.25">
      <c r="A527" s="214">
        <v>527</v>
      </c>
      <c r="B527" s="215">
        <v>45890</v>
      </c>
      <c r="C527" s="208" t="s">
        <v>243</v>
      </c>
      <c r="D527" s="208" t="s">
        <v>8391</v>
      </c>
      <c r="E527" s="208" t="s">
        <v>226</v>
      </c>
      <c r="F527" s="209">
        <v>45908</v>
      </c>
      <c r="G527" s="209">
        <v>45631</v>
      </c>
      <c r="H527" s="210">
        <v>30000</v>
      </c>
      <c r="I527" s="210">
        <v>35000</v>
      </c>
      <c r="J527" s="208" t="s">
        <v>5900</v>
      </c>
      <c r="K527" s="208" t="s">
        <v>5909</v>
      </c>
    </row>
    <row r="528" spans="1:11" ht="62.25">
      <c r="A528" s="214">
        <v>528</v>
      </c>
      <c r="B528" s="206">
        <v>45890</v>
      </c>
      <c r="C528" s="205" t="s">
        <v>243</v>
      </c>
      <c r="D528" s="205" t="s">
        <v>1513</v>
      </c>
      <c r="E528" s="205" t="s">
        <v>226</v>
      </c>
      <c r="F528" s="206">
        <v>45908</v>
      </c>
      <c r="G528" s="206">
        <v>45494</v>
      </c>
      <c r="H528" s="207">
        <v>35000</v>
      </c>
      <c r="I528" s="207">
        <v>45000</v>
      </c>
      <c r="J528" s="205" t="s">
        <v>5900</v>
      </c>
      <c r="K528" s="205" t="s">
        <v>5909</v>
      </c>
    </row>
    <row r="529" spans="1:11" ht="62.25">
      <c r="A529" s="214">
        <v>529</v>
      </c>
      <c r="B529" s="215">
        <v>45891</v>
      </c>
      <c r="C529" s="208" t="s">
        <v>1845</v>
      </c>
      <c r="D529" s="208" t="s">
        <v>8654</v>
      </c>
      <c r="E529" s="208" t="s">
        <v>2650</v>
      </c>
      <c r="F529" s="209">
        <v>45908</v>
      </c>
      <c r="G529" s="209">
        <v>45778</v>
      </c>
      <c r="H529" s="210">
        <v>25000</v>
      </c>
      <c r="I529" s="210">
        <v>80000</v>
      </c>
      <c r="J529" s="208" t="s">
        <v>4557</v>
      </c>
      <c r="K529" s="208" t="s">
        <v>5909</v>
      </c>
    </row>
    <row r="530" spans="1:11" ht="31.5">
      <c r="A530" s="214">
        <v>530</v>
      </c>
      <c r="B530" s="206">
        <v>45892</v>
      </c>
      <c r="C530" s="205" t="s">
        <v>2447</v>
      </c>
      <c r="D530" s="205" t="s">
        <v>5675</v>
      </c>
      <c r="E530" s="205" t="s">
        <v>6411</v>
      </c>
      <c r="F530" s="206">
        <v>45908</v>
      </c>
      <c r="G530" s="206">
        <v>45909</v>
      </c>
      <c r="H530" s="207">
        <v>450000</v>
      </c>
      <c r="I530" s="207">
        <v>500000</v>
      </c>
      <c r="J530" s="205" t="s">
        <v>5910</v>
      </c>
      <c r="K530" s="205" t="s">
        <v>5909</v>
      </c>
    </row>
    <row r="531" spans="1:11" ht="31.5">
      <c r="A531" s="214">
        <v>531</v>
      </c>
      <c r="B531" s="215">
        <v>45892</v>
      </c>
      <c r="C531" s="208" t="s">
        <v>3672</v>
      </c>
      <c r="D531" s="208" t="s">
        <v>2484</v>
      </c>
      <c r="E531" s="208" t="s">
        <v>3670</v>
      </c>
      <c r="F531" s="209">
        <v>45908</v>
      </c>
      <c r="G531" s="209">
        <v>45793</v>
      </c>
      <c r="H531" s="210">
        <v>90000</v>
      </c>
      <c r="I531" s="210">
        <v>200000</v>
      </c>
      <c r="J531" s="208" t="s">
        <v>5921</v>
      </c>
      <c r="K531" s="208" t="s">
        <v>5909</v>
      </c>
    </row>
    <row r="532" spans="1:11" ht="31.5">
      <c r="A532" s="214">
        <v>532</v>
      </c>
      <c r="B532" s="206">
        <v>45893</v>
      </c>
      <c r="C532" s="205" t="s">
        <v>1535</v>
      </c>
      <c r="D532" s="205" t="s">
        <v>248</v>
      </c>
      <c r="E532" s="205" t="s">
        <v>120</v>
      </c>
      <c r="F532" s="206">
        <v>45908</v>
      </c>
      <c r="G532" s="206">
        <v>45905</v>
      </c>
      <c r="H532" s="207">
        <v>25000</v>
      </c>
      <c r="I532" s="207">
        <v>95000</v>
      </c>
      <c r="J532" s="205" t="s">
        <v>4557</v>
      </c>
      <c r="K532" s="205" t="s">
        <v>5909</v>
      </c>
    </row>
    <row r="533" spans="1:11" ht="31.5">
      <c r="A533" s="214">
        <v>533</v>
      </c>
      <c r="B533" s="215">
        <v>45893</v>
      </c>
      <c r="C533" s="208" t="s">
        <v>688</v>
      </c>
      <c r="D533" s="208" t="s">
        <v>3207</v>
      </c>
      <c r="E533" s="208" t="s">
        <v>8655</v>
      </c>
      <c r="F533" s="209">
        <v>45908</v>
      </c>
      <c r="G533" s="209">
        <v>45894</v>
      </c>
      <c r="H533" s="210">
        <v>100000</v>
      </c>
      <c r="I533" s="210">
        <v>250000</v>
      </c>
      <c r="J533" s="208" t="s">
        <v>4557</v>
      </c>
      <c r="K533" s="208" t="s">
        <v>5909</v>
      </c>
    </row>
    <row r="534" spans="1:11" ht="31.5">
      <c r="A534" s="214">
        <v>534</v>
      </c>
      <c r="B534" s="206">
        <v>45893</v>
      </c>
      <c r="C534" s="205" t="s">
        <v>688</v>
      </c>
      <c r="D534" s="205" t="s">
        <v>6376</v>
      </c>
      <c r="E534" s="205" t="s">
        <v>1301</v>
      </c>
      <c r="F534" s="206">
        <v>45908</v>
      </c>
      <c r="G534" s="206">
        <v>45894</v>
      </c>
      <c r="H534" s="207">
        <v>80000</v>
      </c>
      <c r="I534" s="207">
        <v>125000</v>
      </c>
      <c r="J534" s="205" t="s">
        <v>4557</v>
      </c>
      <c r="K534" s="205" t="s">
        <v>5909</v>
      </c>
    </row>
    <row r="535" spans="1:11" ht="47.25">
      <c r="A535" s="214">
        <v>535</v>
      </c>
      <c r="B535" s="215">
        <v>45893</v>
      </c>
      <c r="C535" s="208" t="s">
        <v>3973</v>
      </c>
      <c r="D535" s="208" t="s">
        <v>5950</v>
      </c>
      <c r="E535" s="208" t="s">
        <v>8656</v>
      </c>
      <c r="F535" s="209">
        <v>45909</v>
      </c>
      <c r="G535" s="209">
        <v>45208</v>
      </c>
      <c r="H535" s="210">
        <v>50000</v>
      </c>
      <c r="I535" s="210">
        <v>150000</v>
      </c>
      <c r="J535" s="208" t="s">
        <v>4557</v>
      </c>
      <c r="K535" s="208" t="s">
        <v>5909</v>
      </c>
    </row>
    <row r="536" spans="1:11" ht="31.5">
      <c r="A536" s="214">
        <v>536</v>
      </c>
      <c r="B536" s="206">
        <v>45894</v>
      </c>
      <c r="C536" s="205" t="s">
        <v>2447</v>
      </c>
      <c r="D536" s="205" t="s">
        <v>3661</v>
      </c>
      <c r="E536" s="205" t="s">
        <v>8657</v>
      </c>
      <c r="F536" s="206">
        <v>45909</v>
      </c>
      <c r="G536" s="206">
        <v>45909</v>
      </c>
      <c r="H536" s="207">
        <v>80000</v>
      </c>
      <c r="I536" s="207">
        <v>10000</v>
      </c>
      <c r="J536" s="205" t="s">
        <v>4557</v>
      </c>
      <c r="K536" s="205" t="s">
        <v>5909</v>
      </c>
    </row>
    <row r="537" spans="1:11" ht="31.5">
      <c r="A537" s="214">
        <v>537</v>
      </c>
      <c r="B537" s="215">
        <v>45894</v>
      </c>
      <c r="C537" s="208" t="s">
        <v>3562</v>
      </c>
      <c r="D537" s="208" t="s">
        <v>8617</v>
      </c>
      <c r="E537" s="208" t="s">
        <v>48</v>
      </c>
      <c r="F537" s="209">
        <v>45909</v>
      </c>
      <c r="G537" s="209">
        <v>45889</v>
      </c>
      <c r="H537" s="210">
        <v>42500</v>
      </c>
      <c r="I537" s="210">
        <v>42500</v>
      </c>
      <c r="J537" s="208" t="s">
        <v>5906</v>
      </c>
      <c r="K537" s="208" t="s">
        <v>5909</v>
      </c>
    </row>
    <row r="538" spans="1:11" ht="31.5">
      <c r="A538" s="214">
        <v>538</v>
      </c>
      <c r="B538" s="206">
        <v>45894</v>
      </c>
      <c r="C538" s="205" t="s">
        <v>2703</v>
      </c>
      <c r="D538" s="205" t="s">
        <v>7410</v>
      </c>
      <c r="E538" s="205" t="s">
        <v>8658</v>
      </c>
      <c r="F538" s="206">
        <v>45909</v>
      </c>
      <c r="G538" s="206">
        <v>45910</v>
      </c>
      <c r="H538" s="207">
        <v>14000</v>
      </c>
      <c r="I538" s="207">
        <v>14000</v>
      </c>
      <c r="J538" s="205" t="s">
        <v>5994</v>
      </c>
      <c r="K538" s="205" t="s">
        <v>4557</v>
      </c>
    </row>
    <row r="539" spans="1:11" ht="31.5">
      <c r="A539" s="214">
        <v>539</v>
      </c>
      <c r="B539" s="215">
        <v>45895</v>
      </c>
      <c r="C539" s="208" t="s">
        <v>243</v>
      </c>
      <c r="D539" s="208" t="s">
        <v>8659</v>
      </c>
      <c r="E539" s="208" t="s">
        <v>743</v>
      </c>
      <c r="F539" s="209">
        <v>45910</v>
      </c>
      <c r="G539" s="209">
        <v>45931</v>
      </c>
      <c r="H539" s="210">
        <v>65000</v>
      </c>
      <c r="I539" s="210">
        <v>80000</v>
      </c>
      <c r="J539" s="208" t="s">
        <v>4557</v>
      </c>
      <c r="K539" s="208" t="s">
        <v>5909</v>
      </c>
    </row>
    <row r="540" spans="1:11" ht="31.5">
      <c r="A540" s="214">
        <v>540</v>
      </c>
      <c r="B540" s="206">
        <v>45896</v>
      </c>
      <c r="C540" s="205" t="s">
        <v>1276</v>
      </c>
      <c r="D540" s="205" t="s">
        <v>8660</v>
      </c>
      <c r="E540" s="205" t="s">
        <v>1312</v>
      </c>
      <c r="F540" s="206">
        <v>45911</v>
      </c>
      <c r="G540" s="206">
        <v>45912</v>
      </c>
      <c r="H540" s="207">
        <v>25000</v>
      </c>
      <c r="I540" s="207">
        <v>35000</v>
      </c>
      <c r="J540" s="205" t="s">
        <v>4557</v>
      </c>
      <c r="K540" s="205" t="s">
        <v>5909</v>
      </c>
    </row>
    <row r="541" spans="1:11" ht="31.5">
      <c r="A541" s="214">
        <v>541</v>
      </c>
      <c r="B541" s="215">
        <v>45896</v>
      </c>
      <c r="C541" s="208" t="s">
        <v>1276</v>
      </c>
      <c r="D541" s="208" t="s">
        <v>5929</v>
      </c>
      <c r="E541" s="208" t="s">
        <v>815</v>
      </c>
      <c r="F541" s="209">
        <v>45911</v>
      </c>
      <c r="G541" s="209">
        <v>45912</v>
      </c>
      <c r="H541" s="210">
        <v>48000</v>
      </c>
      <c r="I541" s="210">
        <v>55000</v>
      </c>
      <c r="J541" s="208" t="s">
        <v>5910</v>
      </c>
      <c r="K541" s="208" t="s">
        <v>5909</v>
      </c>
    </row>
    <row r="542" spans="1:11" ht="62.25">
      <c r="A542" s="214">
        <v>542</v>
      </c>
      <c r="B542" s="206">
        <v>45897</v>
      </c>
      <c r="C542" s="205" t="s">
        <v>1845</v>
      </c>
      <c r="D542" s="205" t="s">
        <v>7387</v>
      </c>
      <c r="E542" s="205" t="s">
        <v>4214</v>
      </c>
      <c r="F542" s="206">
        <v>45912</v>
      </c>
      <c r="G542" s="206">
        <v>45566</v>
      </c>
      <c r="H542" s="207">
        <v>170000</v>
      </c>
      <c r="I542" s="207">
        <v>170000</v>
      </c>
      <c r="J542" s="205" t="s">
        <v>5910</v>
      </c>
      <c r="K542" s="205" t="s">
        <v>5909</v>
      </c>
    </row>
    <row r="543" spans="1:11" ht="62.25">
      <c r="A543" s="214">
        <v>543</v>
      </c>
      <c r="B543" s="215">
        <v>45897</v>
      </c>
      <c r="C543" s="208" t="s">
        <v>5644</v>
      </c>
      <c r="D543" s="208" t="s">
        <v>76</v>
      </c>
      <c r="E543" s="208" t="s">
        <v>2629</v>
      </c>
      <c r="F543" s="209">
        <v>45912</v>
      </c>
      <c r="G543" s="209">
        <v>45839</v>
      </c>
      <c r="H543" s="210">
        <v>93696</v>
      </c>
      <c r="I543" s="210">
        <v>100000</v>
      </c>
      <c r="J543" s="208" t="s">
        <v>5917</v>
      </c>
      <c r="K543" s="208" t="s">
        <v>5909</v>
      </c>
    </row>
    <row r="544" spans="1:11" ht="47.25">
      <c r="A544" s="214">
        <v>544</v>
      </c>
      <c r="B544" s="206">
        <v>45897</v>
      </c>
      <c r="C544" s="205" t="s">
        <v>5644</v>
      </c>
      <c r="D544" s="205" t="s">
        <v>5420</v>
      </c>
      <c r="E544" s="205" t="s">
        <v>7987</v>
      </c>
      <c r="F544" s="206">
        <v>45912</v>
      </c>
      <c r="G544" s="206">
        <v>45880</v>
      </c>
      <c r="H544" s="207">
        <v>75000</v>
      </c>
      <c r="I544" s="207">
        <v>100000</v>
      </c>
      <c r="J544" s="205" t="s">
        <v>5909</v>
      </c>
      <c r="K544" s="205" t="s">
        <v>5909</v>
      </c>
    </row>
    <row r="545" spans="1:11" ht="62.25">
      <c r="A545" s="214">
        <v>545</v>
      </c>
      <c r="B545" s="215">
        <v>45897</v>
      </c>
      <c r="C545" s="208" t="s">
        <v>500</v>
      </c>
      <c r="D545" s="208" t="s">
        <v>814</v>
      </c>
      <c r="E545" s="208" t="s">
        <v>7603</v>
      </c>
      <c r="F545" s="209">
        <v>45912</v>
      </c>
      <c r="G545" s="209">
        <v>45839</v>
      </c>
      <c r="H545" s="210">
        <v>25000</v>
      </c>
      <c r="I545" s="210">
        <v>50000</v>
      </c>
      <c r="J545" s="208" t="s">
        <v>5900</v>
      </c>
      <c r="K545" s="208" t="s">
        <v>5909</v>
      </c>
    </row>
    <row r="546" spans="1:11" ht="31.5">
      <c r="A546" s="214">
        <v>546</v>
      </c>
      <c r="B546" s="206">
        <v>45897</v>
      </c>
      <c r="C546" s="205" t="s">
        <v>1535</v>
      </c>
      <c r="D546" s="205" t="s">
        <v>7564</v>
      </c>
      <c r="E546" s="205" t="s">
        <v>8661</v>
      </c>
      <c r="F546" s="206">
        <v>45912</v>
      </c>
      <c r="G546" s="206">
        <v>45915</v>
      </c>
      <c r="H546" s="207">
        <v>25000</v>
      </c>
      <c r="I546" s="207">
        <v>95000</v>
      </c>
      <c r="J546" s="205" t="s">
        <v>4557</v>
      </c>
      <c r="K546" s="205" t="s">
        <v>5909</v>
      </c>
    </row>
    <row r="547" spans="1:11" ht="62.25">
      <c r="A547" s="214">
        <v>547</v>
      </c>
      <c r="B547" s="215">
        <v>45897</v>
      </c>
      <c r="C547" s="208" t="s">
        <v>2447</v>
      </c>
      <c r="D547" s="208" t="s">
        <v>8391</v>
      </c>
      <c r="E547" s="208" t="s">
        <v>8662</v>
      </c>
      <c r="F547" s="209">
        <v>45912</v>
      </c>
      <c r="G547" s="209">
        <v>45485</v>
      </c>
      <c r="H547" s="210">
        <v>25000</v>
      </c>
      <c r="I547" s="210">
        <v>26000</v>
      </c>
      <c r="J547" s="208" t="s">
        <v>5900</v>
      </c>
      <c r="K547" s="208" t="s">
        <v>5909</v>
      </c>
    </row>
    <row r="548" spans="1:11" ht="31.5">
      <c r="A548" s="214">
        <v>548</v>
      </c>
      <c r="B548" s="206">
        <v>45898</v>
      </c>
      <c r="C548" s="205" t="s">
        <v>3562</v>
      </c>
      <c r="D548" s="205" t="s">
        <v>8663</v>
      </c>
      <c r="E548" s="205" t="s">
        <v>8664</v>
      </c>
      <c r="F548" s="206">
        <v>45915</v>
      </c>
      <c r="G548" s="206">
        <v>45895</v>
      </c>
      <c r="H548" s="207">
        <v>50000</v>
      </c>
      <c r="I548" s="207">
        <v>50000</v>
      </c>
      <c r="J548" s="205" t="s">
        <v>5906</v>
      </c>
      <c r="K548" s="205" t="s">
        <v>5909</v>
      </c>
    </row>
    <row r="549" spans="1:11" ht="62.25">
      <c r="A549" s="214">
        <v>549</v>
      </c>
      <c r="B549" s="215">
        <v>45898</v>
      </c>
      <c r="C549" s="208" t="s">
        <v>583</v>
      </c>
      <c r="D549" s="208" t="s">
        <v>67</v>
      </c>
      <c r="E549" s="208" t="s">
        <v>8665</v>
      </c>
      <c r="F549" s="209">
        <v>45915</v>
      </c>
      <c r="G549" s="209">
        <v>45915</v>
      </c>
      <c r="H549" s="210">
        <v>1074684</v>
      </c>
      <c r="I549" s="210">
        <v>1075000</v>
      </c>
      <c r="J549" s="208" t="s">
        <v>5902</v>
      </c>
      <c r="K549" s="208" t="s">
        <v>5909</v>
      </c>
    </row>
    <row r="550" spans="1:11" ht="31.5">
      <c r="A550" s="214">
        <v>550</v>
      </c>
      <c r="B550" s="206">
        <v>45902</v>
      </c>
      <c r="C550" s="205" t="s">
        <v>1719</v>
      </c>
      <c r="D550" s="205" t="s">
        <v>8666</v>
      </c>
      <c r="E550" s="205" t="s">
        <v>2519</v>
      </c>
      <c r="F550" s="206">
        <v>45916</v>
      </c>
      <c r="G550" s="206">
        <v>45901</v>
      </c>
      <c r="H550" s="207">
        <v>180000</v>
      </c>
      <c r="I550" s="207">
        <v>230000</v>
      </c>
      <c r="J550" s="205" t="s">
        <v>5902</v>
      </c>
      <c r="K550" s="205" t="s">
        <v>5909</v>
      </c>
    </row>
    <row r="551" spans="1:11" ht="31.5">
      <c r="A551" s="214">
        <v>551</v>
      </c>
      <c r="B551" s="215">
        <v>45902</v>
      </c>
      <c r="C551" s="208" t="s">
        <v>3344</v>
      </c>
      <c r="D551" s="208" t="s">
        <v>1511</v>
      </c>
      <c r="E551" s="208" t="s">
        <v>8667</v>
      </c>
      <c r="F551" s="209">
        <v>45916</v>
      </c>
      <c r="G551" s="209">
        <v>45916</v>
      </c>
      <c r="H551" s="210">
        <v>176411</v>
      </c>
      <c r="I551" s="210">
        <v>180000</v>
      </c>
      <c r="J551" s="208" t="s">
        <v>5910</v>
      </c>
      <c r="K551" s="208" t="s">
        <v>5909</v>
      </c>
    </row>
    <row r="552" spans="1:11" ht="47.25">
      <c r="A552" s="214">
        <v>552</v>
      </c>
      <c r="B552" s="206">
        <v>45902</v>
      </c>
      <c r="C552" s="205" t="s">
        <v>3344</v>
      </c>
      <c r="D552" s="205" t="s">
        <v>3400</v>
      </c>
      <c r="E552" s="205" t="s">
        <v>8668</v>
      </c>
      <c r="F552" s="206">
        <v>45916</v>
      </c>
      <c r="G552" s="206">
        <v>45917</v>
      </c>
      <c r="H552" s="207">
        <v>25000</v>
      </c>
      <c r="I552" s="207">
        <v>100000</v>
      </c>
      <c r="J552" s="205" t="s">
        <v>5910</v>
      </c>
      <c r="K552" s="205" t="s">
        <v>5909</v>
      </c>
    </row>
    <row r="553" spans="1:11" ht="47.25">
      <c r="A553" s="214">
        <v>553</v>
      </c>
      <c r="B553" s="215">
        <v>45902</v>
      </c>
      <c r="C553" s="208" t="s">
        <v>79</v>
      </c>
      <c r="D553" s="208" t="s">
        <v>8669</v>
      </c>
      <c r="E553" s="208" t="s">
        <v>8670</v>
      </c>
      <c r="F553" s="209">
        <v>45916</v>
      </c>
      <c r="G553" s="209">
        <v>45917</v>
      </c>
      <c r="H553" s="210">
        <v>70000</v>
      </c>
      <c r="I553" s="210">
        <v>136000</v>
      </c>
      <c r="J553" s="208" t="s">
        <v>4557</v>
      </c>
      <c r="K553" s="208" t="s">
        <v>5909</v>
      </c>
    </row>
    <row r="554" spans="1:11" ht="47.25">
      <c r="A554" s="214">
        <v>554</v>
      </c>
      <c r="B554" s="206">
        <v>45903</v>
      </c>
      <c r="C554" s="205" t="s">
        <v>4375</v>
      </c>
      <c r="D554" s="205" t="s">
        <v>5999</v>
      </c>
      <c r="E554" s="205" t="s">
        <v>6774</v>
      </c>
      <c r="F554" s="206">
        <v>45917</v>
      </c>
      <c r="G554" s="206">
        <v>45870</v>
      </c>
      <c r="H554" s="207">
        <v>200000</v>
      </c>
      <c r="I554" s="207">
        <v>225000</v>
      </c>
      <c r="J554" s="205" t="s">
        <v>5910</v>
      </c>
      <c r="K554" s="205" t="s">
        <v>5909</v>
      </c>
    </row>
    <row r="555" spans="1:11" ht="31.5">
      <c r="A555" s="214">
        <v>555</v>
      </c>
      <c r="B555" s="215">
        <v>45903</v>
      </c>
      <c r="C555" s="208" t="s">
        <v>1719</v>
      </c>
      <c r="D555" s="208" t="s">
        <v>8144</v>
      </c>
      <c r="E555" s="208" t="s">
        <v>8671</v>
      </c>
      <c r="F555" s="209">
        <v>45917</v>
      </c>
      <c r="G555" s="209">
        <v>45908</v>
      </c>
      <c r="H555" s="210">
        <v>150000</v>
      </c>
      <c r="I555" s="210">
        <v>200000</v>
      </c>
      <c r="J555" s="208" t="s">
        <v>5902</v>
      </c>
      <c r="K555" s="208" t="s">
        <v>5909</v>
      </c>
    </row>
    <row r="556" spans="1:11" ht="31.5">
      <c r="A556" s="214">
        <v>556</v>
      </c>
      <c r="B556" s="206">
        <v>45903</v>
      </c>
      <c r="C556" s="205" t="s">
        <v>3242</v>
      </c>
      <c r="D556" s="205" t="s">
        <v>580</v>
      </c>
      <c r="E556" s="205" t="s">
        <v>6543</v>
      </c>
      <c r="F556" s="206">
        <v>45918</v>
      </c>
      <c r="G556" s="206">
        <v>45894</v>
      </c>
      <c r="H556" s="207">
        <v>25000</v>
      </c>
      <c r="I556" s="207">
        <v>100000</v>
      </c>
      <c r="J556" s="205" t="s">
        <v>5910</v>
      </c>
      <c r="K556" s="205" t="s">
        <v>5909</v>
      </c>
    </row>
    <row r="557" spans="1:11" ht="62.25">
      <c r="A557" s="214">
        <v>557</v>
      </c>
      <c r="B557" s="215">
        <v>45904</v>
      </c>
      <c r="C557" s="208" t="s">
        <v>2703</v>
      </c>
      <c r="D557" s="208" t="s">
        <v>961</v>
      </c>
      <c r="E557" s="208" t="s">
        <v>8672</v>
      </c>
      <c r="F557" s="209">
        <v>45918</v>
      </c>
      <c r="G557" s="209">
        <v>45904</v>
      </c>
      <c r="H557" s="210">
        <v>60000</v>
      </c>
      <c r="I557" s="210">
        <v>60000</v>
      </c>
      <c r="J557" s="208" t="s">
        <v>5900</v>
      </c>
      <c r="K557" s="208" t="s">
        <v>5909</v>
      </c>
    </row>
    <row r="558" spans="1:11" ht="62.25">
      <c r="A558" s="214">
        <v>558</v>
      </c>
      <c r="B558" s="206">
        <v>45905</v>
      </c>
      <c r="C558" s="205" t="s">
        <v>1890</v>
      </c>
      <c r="D558" s="205" t="s">
        <v>2262</v>
      </c>
      <c r="E558" s="205" t="s">
        <v>8673</v>
      </c>
      <c r="F558" s="206">
        <v>45919</v>
      </c>
      <c r="G558" s="206">
        <v>45922</v>
      </c>
      <c r="H558" s="207">
        <v>558864</v>
      </c>
      <c r="I558" s="207">
        <v>559000</v>
      </c>
      <c r="J558" s="205" t="s">
        <v>5917</v>
      </c>
      <c r="K558" s="205" t="s">
        <v>5909</v>
      </c>
    </row>
    <row r="559" spans="1:11" ht="31.5">
      <c r="A559" s="214">
        <v>559</v>
      </c>
      <c r="B559" s="215">
        <v>45906</v>
      </c>
      <c r="C559" s="208" t="s">
        <v>1812</v>
      </c>
      <c r="D559" s="208" t="s">
        <v>8674</v>
      </c>
      <c r="E559" s="235" t="s">
        <v>8675</v>
      </c>
      <c r="F559" s="209">
        <v>45919</v>
      </c>
      <c r="G559" s="209">
        <v>45902</v>
      </c>
      <c r="H559" s="210">
        <v>74300</v>
      </c>
      <c r="I559" s="210">
        <v>86012</v>
      </c>
      <c r="J559" s="208" t="s">
        <v>5906</v>
      </c>
      <c r="K559" s="208" t="s">
        <v>5909</v>
      </c>
    </row>
    <row r="560" spans="1:11" ht="31.5">
      <c r="A560" s="214">
        <v>560</v>
      </c>
      <c r="B560" s="206">
        <v>45909</v>
      </c>
      <c r="C560" s="205" t="s">
        <v>500</v>
      </c>
      <c r="D560" s="205" t="s">
        <v>3230</v>
      </c>
      <c r="E560" s="205" t="s">
        <v>7421</v>
      </c>
      <c r="F560" s="206">
        <v>45923</v>
      </c>
      <c r="G560" s="206">
        <v>45915</v>
      </c>
      <c r="H560" s="207">
        <v>25000</v>
      </c>
      <c r="I560" s="207">
        <v>150000</v>
      </c>
      <c r="J560" s="205" t="s">
        <v>4557</v>
      </c>
      <c r="K560" s="205" t="s">
        <v>5909</v>
      </c>
    </row>
    <row r="561" spans="1:11" ht="62.25">
      <c r="A561" s="214">
        <v>561</v>
      </c>
      <c r="B561" s="215">
        <v>45909</v>
      </c>
      <c r="C561" s="208" t="s">
        <v>3694</v>
      </c>
      <c r="D561" s="208" t="s">
        <v>3214</v>
      </c>
      <c r="E561" s="208" t="s">
        <v>7724</v>
      </c>
      <c r="F561" s="209">
        <v>45923</v>
      </c>
      <c r="G561" s="209">
        <v>45874</v>
      </c>
      <c r="H561" s="210">
        <v>25000</v>
      </c>
      <c r="I561" s="210">
        <v>65643.960000000006</v>
      </c>
      <c r="J561" s="208" t="s">
        <v>4557</v>
      </c>
      <c r="K561" s="208" t="s">
        <v>5909</v>
      </c>
    </row>
    <row r="562" spans="1:11" ht="62.25">
      <c r="A562" s="214">
        <v>562</v>
      </c>
      <c r="B562" s="206">
        <v>45909</v>
      </c>
      <c r="C562" s="205" t="s">
        <v>3694</v>
      </c>
      <c r="D562" s="205" t="s">
        <v>543</v>
      </c>
      <c r="E562" s="205" t="s">
        <v>6735</v>
      </c>
      <c r="F562" s="206">
        <v>45923</v>
      </c>
      <c r="G562" s="206">
        <v>45902</v>
      </c>
      <c r="H562" s="207">
        <v>25000</v>
      </c>
      <c r="I562" s="207">
        <v>120000</v>
      </c>
      <c r="J562" s="205" t="s">
        <v>5910</v>
      </c>
      <c r="K562" s="205" t="s">
        <v>5909</v>
      </c>
    </row>
    <row r="563" spans="1:11" ht="62.25">
      <c r="A563" s="214">
        <v>563</v>
      </c>
      <c r="B563" s="215">
        <v>45909</v>
      </c>
      <c r="C563" s="208" t="s">
        <v>3694</v>
      </c>
      <c r="D563" s="208" t="s">
        <v>35</v>
      </c>
      <c r="E563" s="208" t="s">
        <v>136</v>
      </c>
      <c r="F563" s="209">
        <v>45923</v>
      </c>
      <c r="G563" s="209">
        <v>45908</v>
      </c>
      <c r="H563" s="210">
        <v>200000</v>
      </c>
      <c r="I563" s="210">
        <v>250000</v>
      </c>
      <c r="J563" s="208" t="s">
        <v>5902</v>
      </c>
      <c r="K563" s="208" t="s">
        <v>5909</v>
      </c>
    </row>
    <row r="564" spans="1:11" ht="62.25">
      <c r="A564" s="214">
        <v>564</v>
      </c>
      <c r="B564" s="206">
        <v>45909</v>
      </c>
      <c r="C564" s="205" t="s">
        <v>3694</v>
      </c>
      <c r="D564" s="205" t="s">
        <v>6729</v>
      </c>
      <c r="E564" s="205" t="s">
        <v>6730</v>
      </c>
      <c r="F564" s="206">
        <v>45923</v>
      </c>
      <c r="G564" s="206">
        <v>45901</v>
      </c>
      <c r="H564" s="207">
        <v>55800</v>
      </c>
      <c r="I564" s="207">
        <v>65000</v>
      </c>
      <c r="J564" s="205" t="s">
        <v>5910</v>
      </c>
      <c r="K564" s="205" t="s">
        <v>5909</v>
      </c>
    </row>
    <row r="565" spans="1:11" ht="62.25">
      <c r="A565" s="214">
        <v>565</v>
      </c>
      <c r="B565" s="215">
        <v>45909</v>
      </c>
      <c r="C565" s="208" t="s">
        <v>3694</v>
      </c>
      <c r="D565" s="208" t="s">
        <v>6333</v>
      </c>
      <c r="E565" s="208" t="s">
        <v>6736</v>
      </c>
      <c r="F565" s="209">
        <v>45923</v>
      </c>
      <c r="G565" s="209">
        <v>45894</v>
      </c>
      <c r="H565" s="210">
        <v>200000</v>
      </c>
      <c r="I565" s="210">
        <v>200000</v>
      </c>
      <c r="J565" s="208" t="s">
        <v>5910</v>
      </c>
      <c r="K565" s="208" t="s">
        <v>5909</v>
      </c>
    </row>
    <row r="566" spans="1:11" ht="62.25">
      <c r="A566" s="214">
        <v>566</v>
      </c>
      <c r="B566" s="206">
        <v>45909</v>
      </c>
      <c r="C566" s="205" t="s">
        <v>3694</v>
      </c>
      <c r="D566" s="205" t="s">
        <v>5296</v>
      </c>
      <c r="E566" s="205" t="s">
        <v>3704</v>
      </c>
      <c r="F566" s="206">
        <v>45923</v>
      </c>
      <c r="G566" s="206">
        <v>45902</v>
      </c>
      <c r="H566" s="207">
        <v>380000</v>
      </c>
      <c r="I566" s="207">
        <v>400000</v>
      </c>
      <c r="J566" s="205" t="s">
        <v>5921</v>
      </c>
      <c r="K566" s="205" t="s">
        <v>5909</v>
      </c>
    </row>
    <row r="567" spans="1:11" ht="62.25">
      <c r="A567" s="214">
        <v>567</v>
      </c>
      <c r="B567" s="215">
        <v>45909</v>
      </c>
      <c r="C567" s="208" t="s">
        <v>3694</v>
      </c>
      <c r="D567" s="208" t="s">
        <v>76</v>
      </c>
      <c r="E567" s="208" t="s">
        <v>7630</v>
      </c>
      <c r="F567" s="209">
        <v>45923</v>
      </c>
      <c r="G567" s="209">
        <v>45905</v>
      </c>
      <c r="H567" s="210">
        <v>135000</v>
      </c>
      <c r="I567" s="210">
        <v>140000</v>
      </c>
      <c r="J567" s="208" t="s">
        <v>5910</v>
      </c>
      <c r="K567" s="208" t="s">
        <v>5909</v>
      </c>
    </row>
    <row r="568" spans="1:11" ht="47.25">
      <c r="A568" s="214">
        <v>568</v>
      </c>
      <c r="B568" s="206">
        <v>45909</v>
      </c>
      <c r="C568" s="205" t="s">
        <v>2703</v>
      </c>
      <c r="D568" s="205" t="s">
        <v>8676</v>
      </c>
      <c r="E568" s="205" t="s">
        <v>8677</v>
      </c>
      <c r="F568" s="206">
        <v>45923</v>
      </c>
      <c r="G568" s="206">
        <v>45923</v>
      </c>
      <c r="H568" s="207">
        <v>39000</v>
      </c>
      <c r="I568" s="207">
        <v>39000</v>
      </c>
      <c r="J568" s="205" t="s">
        <v>4557</v>
      </c>
      <c r="K568" s="205" t="s">
        <v>5909</v>
      </c>
    </row>
    <row r="569" spans="1:11" ht="47.25">
      <c r="A569" s="214">
        <v>569</v>
      </c>
      <c r="B569" s="215">
        <v>45909</v>
      </c>
      <c r="C569" s="208" t="s">
        <v>3895</v>
      </c>
      <c r="D569" s="208" t="s">
        <v>5907</v>
      </c>
      <c r="E569" s="208" t="s">
        <v>7105</v>
      </c>
      <c r="F569" s="209">
        <v>45923</v>
      </c>
      <c r="G569" s="209">
        <v>45901</v>
      </c>
      <c r="H569" s="210">
        <v>361920</v>
      </c>
      <c r="I569" s="210">
        <v>400000</v>
      </c>
      <c r="J569" s="208" t="s">
        <v>5910</v>
      </c>
      <c r="K569" s="208" t="s">
        <v>5909</v>
      </c>
    </row>
    <row r="570" spans="1:11" ht="31.5">
      <c r="A570" s="214">
        <v>570</v>
      </c>
      <c r="B570" s="206">
        <v>45909</v>
      </c>
      <c r="C570" s="205" t="s">
        <v>3828</v>
      </c>
      <c r="D570" s="205" t="s">
        <v>8678</v>
      </c>
      <c r="E570" s="205" t="s">
        <v>3294</v>
      </c>
      <c r="F570" s="206">
        <v>45923</v>
      </c>
      <c r="G570" s="206">
        <v>45909</v>
      </c>
      <c r="H570" s="207">
        <v>25000</v>
      </c>
      <c r="I570" s="207">
        <v>300000</v>
      </c>
      <c r="J570" s="205" t="s">
        <v>5906</v>
      </c>
      <c r="K570" s="205" t="s">
        <v>5909</v>
      </c>
    </row>
    <row r="571" spans="1:11" ht="31.5">
      <c r="A571" s="214">
        <v>571</v>
      </c>
      <c r="B571" s="215">
        <v>45909</v>
      </c>
      <c r="C571" s="208" t="s">
        <v>4038</v>
      </c>
      <c r="D571" s="208" t="s">
        <v>2718</v>
      </c>
      <c r="E571" s="208" t="s">
        <v>2562</v>
      </c>
      <c r="F571" s="209">
        <v>45924</v>
      </c>
      <c r="G571" s="209">
        <v>45923</v>
      </c>
      <c r="H571" s="210">
        <v>45000</v>
      </c>
      <c r="I571" s="210">
        <v>45000</v>
      </c>
      <c r="J571" s="208" t="s">
        <v>5902</v>
      </c>
      <c r="K571" s="208" t="s">
        <v>5909</v>
      </c>
    </row>
    <row r="572" spans="1:11" ht="18">
      <c r="A572" s="214">
        <v>572</v>
      </c>
      <c r="B572" s="206">
        <v>45910</v>
      </c>
      <c r="C572" s="205" t="s">
        <v>4375</v>
      </c>
      <c r="D572" s="205" t="s">
        <v>814</v>
      </c>
      <c r="E572" s="205" t="s">
        <v>7969</v>
      </c>
      <c r="F572" s="206">
        <v>45924</v>
      </c>
      <c r="G572" s="206">
        <v>45474</v>
      </c>
      <c r="H572" s="207">
        <v>82195</v>
      </c>
      <c r="I572" s="207">
        <v>100000</v>
      </c>
      <c r="J572" s="205" t="s">
        <v>5902</v>
      </c>
      <c r="K572" s="205" t="s">
        <v>5909</v>
      </c>
    </row>
    <row r="573" spans="1:11" ht="31.5">
      <c r="A573" s="214">
        <v>573</v>
      </c>
      <c r="B573" s="215">
        <v>45911</v>
      </c>
      <c r="C573" s="208" t="s">
        <v>2447</v>
      </c>
      <c r="D573" s="208" t="s">
        <v>8679</v>
      </c>
      <c r="E573" s="208" t="s">
        <v>8680</v>
      </c>
      <c r="F573" s="209">
        <v>45925</v>
      </c>
      <c r="G573" s="209">
        <v>45916</v>
      </c>
      <c r="H573" s="210">
        <v>36000</v>
      </c>
      <c r="I573" s="210">
        <v>42000</v>
      </c>
      <c r="J573" s="208" t="s">
        <v>4557</v>
      </c>
      <c r="K573" s="208" t="s">
        <v>5909</v>
      </c>
    </row>
    <row r="574" spans="1:11" ht="31.5">
      <c r="A574" s="214">
        <v>574</v>
      </c>
      <c r="B574" s="206">
        <v>45911</v>
      </c>
      <c r="C574" s="205" t="s">
        <v>1890</v>
      </c>
      <c r="D574" s="205" t="s">
        <v>1865</v>
      </c>
      <c r="E574" s="205" t="s">
        <v>8681</v>
      </c>
      <c r="F574" s="206">
        <v>45925</v>
      </c>
      <c r="G574" s="206">
        <v>45926</v>
      </c>
      <c r="H574" s="207">
        <v>81832.95</v>
      </c>
      <c r="I574" s="207">
        <v>100000</v>
      </c>
      <c r="J574" s="205" t="s">
        <v>5902</v>
      </c>
      <c r="K574" s="205" t="s">
        <v>5909</v>
      </c>
    </row>
    <row r="575" spans="1:11" ht="47.25">
      <c r="A575" s="214">
        <v>575</v>
      </c>
      <c r="B575" s="215">
        <v>45912</v>
      </c>
      <c r="C575" s="208" t="s">
        <v>1198</v>
      </c>
      <c r="D575" s="208" t="s">
        <v>188</v>
      </c>
      <c r="E575" s="208" t="s">
        <v>198</v>
      </c>
      <c r="F575" s="209">
        <v>45926</v>
      </c>
      <c r="G575" s="209">
        <v>45931</v>
      </c>
      <c r="H575" s="210">
        <v>140000</v>
      </c>
      <c r="I575" s="210">
        <v>170000</v>
      </c>
      <c r="J575" s="208" t="s">
        <v>5910</v>
      </c>
      <c r="K575" s="208" t="s">
        <v>5909</v>
      </c>
    </row>
    <row r="576" spans="1:11" ht="31.5">
      <c r="A576" s="214">
        <v>576</v>
      </c>
      <c r="B576" s="206">
        <v>45912</v>
      </c>
      <c r="C576" s="205" t="s">
        <v>2703</v>
      </c>
      <c r="D576" s="205" t="s">
        <v>3214</v>
      </c>
      <c r="E576" s="205" t="s">
        <v>8682</v>
      </c>
      <c r="F576" s="206">
        <v>45926</v>
      </c>
      <c r="G576" s="206">
        <v>46204</v>
      </c>
      <c r="H576" s="207">
        <v>322950</v>
      </c>
      <c r="I576" s="207">
        <v>322950</v>
      </c>
      <c r="J576" s="205" t="s">
        <v>4557</v>
      </c>
      <c r="K576" s="205" t="s">
        <v>5909</v>
      </c>
    </row>
    <row r="577" spans="1:11" ht="31.5">
      <c r="A577" s="214">
        <v>577</v>
      </c>
      <c r="B577" s="215">
        <v>45912</v>
      </c>
      <c r="C577" s="208" t="s">
        <v>1198</v>
      </c>
      <c r="D577" s="208" t="s">
        <v>123</v>
      </c>
      <c r="E577" s="208" t="s">
        <v>198</v>
      </c>
      <c r="F577" s="209">
        <v>45926</v>
      </c>
      <c r="G577" s="209">
        <v>45931</v>
      </c>
      <c r="H577" s="210">
        <v>900000</v>
      </c>
      <c r="I577" s="210">
        <v>980000</v>
      </c>
      <c r="J577" s="208" t="s">
        <v>5910</v>
      </c>
      <c r="K577" s="208" t="s">
        <v>5909</v>
      </c>
    </row>
    <row r="578" spans="1:11" ht="31.5">
      <c r="A578" s="214">
        <v>578</v>
      </c>
      <c r="B578" s="206">
        <v>45912</v>
      </c>
      <c r="C578" s="205" t="s">
        <v>2703</v>
      </c>
      <c r="D578" s="205" t="s">
        <v>3214</v>
      </c>
      <c r="E578" s="205" t="s">
        <v>8683</v>
      </c>
      <c r="F578" s="206">
        <v>45926</v>
      </c>
      <c r="G578" s="206">
        <v>46082</v>
      </c>
      <c r="H578" s="207">
        <v>148369.59</v>
      </c>
      <c r="I578" s="207">
        <v>148369.59</v>
      </c>
      <c r="J578" s="205" t="s">
        <v>4557</v>
      </c>
      <c r="K578" s="205" t="s">
        <v>5909</v>
      </c>
    </row>
    <row r="579" spans="1:11" ht="31.5">
      <c r="A579" s="214">
        <v>579</v>
      </c>
      <c r="B579" s="215">
        <v>45912</v>
      </c>
      <c r="C579" s="208" t="s">
        <v>2332</v>
      </c>
      <c r="D579" s="208" t="s">
        <v>339</v>
      </c>
      <c r="E579" s="208" t="s">
        <v>8684</v>
      </c>
      <c r="F579" s="209">
        <v>45926</v>
      </c>
      <c r="G579" s="209">
        <v>45909</v>
      </c>
      <c r="H579" s="210">
        <v>25000</v>
      </c>
      <c r="I579" s="210">
        <v>125000</v>
      </c>
      <c r="J579" s="208" t="s">
        <v>5906</v>
      </c>
      <c r="K579" s="208" t="s">
        <v>5909</v>
      </c>
    </row>
    <row r="580" spans="1:11" ht="31.5">
      <c r="A580" s="214">
        <v>580</v>
      </c>
      <c r="B580" s="206">
        <v>45914</v>
      </c>
      <c r="C580" s="205" t="s">
        <v>1535</v>
      </c>
      <c r="D580" s="205" t="s">
        <v>8685</v>
      </c>
      <c r="E580" s="205" t="s">
        <v>439</v>
      </c>
      <c r="F580" s="206">
        <v>45926</v>
      </c>
      <c r="G580" s="206">
        <v>45914</v>
      </c>
      <c r="H580" s="207">
        <v>25000</v>
      </c>
      <c r="I580" s="207">
        <v>95000</v>
      </c>
      <c r="J580" s="205" t="s">
        <v>4557</v>
      </c>
      <c r="K580" s="205" t="s">
        <v>5909</v>
      </c>
    </row>
    <row r="581" spans="1:11" ht="47.25">
      <c r="A581" s="214">
        <v>581</v>
      </c>
      <c r="B581" s="215">
        <v>45915</v>
      </c>
      <c r="C581" s="208" t="s">
        <v>3933</v>
      </c>
      <c r="D581" s="208" t="s">
        <v>5296</v>
      </c>
      <c r="E581" s="208" t="s">
        <v>8261</v>
      </c>
      <c r="F581" s="209">
        <v>45929</v>
      </c>
      <c r="G581" s="209">
        <v>45839</v>
      </c>
      <c r="H581" s="210">
        <v>550000</v>
      </c>
      <c r="I581" s="210">
        <v>700000</v>
      </c>
      <c r="J581" s="208" t="s">
        <v>5910</v>
      </c>
      <c r="K581" s="208" t="s">
        <v>5909</v>
      </c>
    </row>
    <row r="582" spans="1:11" ht="47.25">
      <c r="A582" s="214">
        <v>582</v>
      </c>
      <c r="B582" s="206">
        <v>45915</v>
      </c>
      <c r="C582" s="205" t="s">
        <v>3933</v>
      </c>
      <c r="D582" s="205" t="s">
        <v>76</v>
      </c>
      <c r="E582" s="205" t="s">
        <v>4879</v>
      </c>
      <c r="F582" s="206">
        <v>45929</v>
      </c>
      <c r="G582" s="206">
        <v>45839</v>
      </c>
      <c r="H582" s="207">
        <v>100000</v>
      </c>
      <c r="I582" s="207">
        <v>170000</v>
      </c>
      <c r="J582" s="205" t="s">
        <v>5910</v>
      </c>
      <c r="K582" s="205" t="s">
        <v>5909</v>
      </c>
    </row>
    <row r="583" spans="1:11" ht="47.25">
      <c r="A583" s="214">
        <v>583</v>
      </c>
      <c r="B583" s="215">
        <v>45915</v>
      </c>
      <c r="C583" s="208" t="s">
        <v>3933</v>
      </c>
      <c r="D583" s="208" t="s">
        <v>35</v>
      </c>
      <c r="E583" s="208" t="s">
        <v>6914</v>
      </c>
      <c r="F583" s="209">
        <v>45929</v>
      </c>
      <c r="G583" s="209">
        <v>45839</v>
      </c>
      <c r="H583" s="210">
        <v>90000</v>
      </c>
      <c r="I583" s="210">
        <v>120000</v>
      </c>
      <c r="J583" s="208" t="s">
        <v>5902</v>
      </c>
      <c r="K583" s="208" t="s">
        <v>5909</v>
      </c>
    </row>
    <row r="584" spans="1:11" ht="47.25">
      <c r="A584" s="214">
        <v>584</v>
      </c>
      <c r="B584" s="206">
        <v>45915</v>
      </c>
      <c r="C584" s="205" t="s">
        <v>3933</v>
      </c>
      <c r="D584" s="205" t="s">
        <v>1819</v>
      </c>
      <c r="E584" s="205" t="s">
        <v>8174</v>
      </c>
      <c r="F584" s="206">
        <v>45929</v>
      </c>
      <c r="G584" s="206">
        <v>45839</v>
      </c>
      <c r="H584" s="207">
        <v>70000</v>
      </c>
      <c r="I584" s="207">
        <v>80000</v>
      </c>
      <c r="J584" s="205" t="s">
        <v>5910</v>
      </c>
      <c r="K584" s="205" t="s">
        <v>5909</v>
      </c>
    </row>
    <row r="585" spans="1:11" ht="31.5">
      <c r="A585" s="214">
        <v>585</v>
      </c>
      <c r="B585" s="215">
        <v>45915</v>
      </c>
      <c r="C585" s="208" t="s">
        <v>243</v>
      </c>
      <c r="D585" s="208" t="s">
        <v>129</v>
      </c>
      <c r="E585" s="208" t="s">
        <v>1253</v>
      </c>
      <c r="F585" s="209">
        <v>45929</v>
      </c>
      <c r="G585" s="209">
        <v>45931</v>
      </c>
      <c r="H585" s="210">
        <v>28000</v>
      </c>
      <c r="I585" s="210">
        <v>32000</v>
      </c>
      <c r="J585" s="208" t="s">
        <v>5921</v>
      </c>
      <c r="K585" s="208" t="s">
        <v>5909</v>
      </c>
    </row>
    <row r="586" spans="1:11" ht="31.5">
      <c r="A586" s="214">
        <v>586</v>
      </c>
      <c r="B586" s="206">
        <v>45915</v>
      </c>
      <c r="C586" s="205" t="s">
        <v>243</v>
      </c>
      <c r="D586" s="205" t="s">
        <v>5642</v>
      </c>
      <c r="E586" s="205" t="s">
        <v>8686</v>
      </c>
      <c r="F586" s="206">
        <v>45929</v>
      </c>
      <c r="G586" s="206">
        <v>45931</v>
      </c>
      <c r="H586" s="207">
        <v>65000</v>
      </c>
      <c r="I586" s="207">
        <v>75000</v>
      </c>
      <c r="J586" s="205" t="s">
        <v>4557</v>
      </c>
      <c r="K586" s="205" t="s">
        <v>5909</v>
      </c>
    </row>
    <row r="587" spans="1:11" ht="47.25">
      <c r="A587" s="214">
        <v>587</v>
      </c>
      <c r="B587" s="215">
        <v>45916</v>
      </c>
      <c r="C587" s="208" t="s">
        <v>3933</v>
      </c>
      <c r="D587" s="208" t="s">
        <v>5705</v>
      </c>
      <c r="E587" s="208" t="s">
        <v>1820</v>
      </c>
      <c r="F587" s="209">
        <v>45930</v>
      </c>
      <c r="G587" s="209">
        <v>45260</v>
      </c>
      <c r="H587" s="210">
        <v>40000</v>
      </c>
      <c r="I587" s="210">
        <v>71000</v>
      </c>
      <c r="J587" s="208" t="s">
        <v>5910</v>
      </c>
      <c r="K587" s="208" t="s">
        <v>5909</v>
      </c>
    </row>
    <row r="588" spans="1:11" ht="47.25">
      <c r="A588" s="214">
        <v>588</v>
      </c>
      <c r="B588" s="206">
        <v>45916</v>
      </c>
      <c r="C588" s="205" t="s">
        <v>3933</v>
      </c>
      <c r="D588" s="205" t="s">
        <v>35</v>
      </c>
      <c r="E588" s="205" t="s">
        <v>6914</v>
      </c>
      <c r="F588" s="206">
        <v>45930</v>
      </c>
      <c r="G588" s="206">
        <v>45474</v>
      </c>
      <c r="H588" s="207">
        <v>25000</v>
      </c>
      <c r="I588" s="207">
        <v>99000</v>
      </c>
      <c r="J588" s="205" t="s">
        <v>5910</v>
      </c>
      <c r="K588" s="205" t="s">
        <v>5909</v>
      </c>
    </row>
    <row r="589" spans="1:11" ht="47.25">
      <c r="A589" s="214">
        <v>589</v>
      </c>
      <c r="B589" s="215">
        <v>45916</v>
      </c>
      <c r="C589" s="208" t="s">
        <v>3933</v>
      </c>
      <c r="D589" s="208" t="s">
        <v>5296</v>
      </c>
      <c r="E589" s="208" t="s">
        <v>7313</v>
      </c>
      <c r="F589" s="209">
        <v>45930</v>
      </c>
      <c r="G589" s="209">
        <v>45474</v>
      </c>
      <c r="H589" s="210">
        <v>25000</v>
      </c>
      <c r="I589" s="210">
        <v>600000</v>
      </c>
      <c r="J589" s="208" t="s">
        <v>5910</v>
      </c>
      <c r="K589" s="208" t="s">
        <v>5909</v>
      </c>
    </row>
    <row r="590" spans="1:11" ht="31.5">
      <c r="A590" s="214">
        <v>590</v>
      </c>
      <c r="B590" s="206">
        <v>45916</v>
      </c>
      <c r="C590" s="205" t="s">
        <v>243</v>
      </c>
      <c r="D590" s="205" t="s">
        <v>361</v>
      </c>
      <c r="E590" s="205" t="s">
        <v>8687</v>
      </c>
      <c r="F590" s="206">
        <v>45930</v>
      </c>
      <c r="G590" s="206">
        <v>45931</v>
      </c>
      <c r="H590" s="207">
        <v>900000</v>
      </c>
      <c r="I590" s="207">
        <v>950000</v>
      </c>
      <c r="J590" s="205" t="s">
        <v>5921</v>
      </c>
      <c r="K590" s="205" t="s">
        <v>5909</v>
      </c>
    </row>
    <row r="591" spans="1:11" ht="31.5">
      <c r="A591" s="214">
        <v>591</v>
      </c>
      <c r="B591" s="215">
        <v>45916</v>
      </c>
      <c r="C591" s="208" t="s">
        <v>12</v>
      </c>
      <c r="D591" s="208" t="s">
        <v>1811</v>
      </c>
      <c r="E591" s="208" t="s">
        <v>8688</v>
      </c>
      <c r="F591" s="209">
        <v>45930</v>
      </c>
      <c r="G591" s="209">
        <v>45930</v>
      </c>
      <c r="H591" s="210">
        <v>4000000</v>
      </c>
      <c r="I591" s="210">
        <v>4300000</v>
      </c>
      <c r="J591" s="208" t="s">
        <v>4557</v>
      </c>
      <c r="K591" s="208" t="s">
        <v>5909</v>
      </c>
    </row>
    <row r="592" spans="1:11" ht="47.25">
      <c r="A592" s="214">
        <v>592</v>
      </c>
      <c r="B592" s="206">
        <v>45916</v>
      </c>
      <c r="C592" s="205" t="s">
        <v>12</v>
      </c>
      <c r="D592" s="205" t="s">
        <v>8193</v>
      </c>
      <c r="E592" s="205" t="s">
        <v>8689</v>
      </c>
      <c r="F592" s="206">
        <v>45930</v>
      </c>
      <c r="G592" s="206">
        <v>45930</v>
      </c>
      <c r="H592" s="207">
        <v>400000</v>
      </c>
      <c r="I592" s="207">
        <v>420000</v>
      </c>
      <c r="J592" s="205" t="s">
        <v>4557</v>
      </c>
      <c r="K592" s="205" t="s">
        <v>5909</v>
      </c>
    </row>
    <row r="593" spans="1:11" ht="62.25">
      <c r="A593" s="214">
        <v>593</v>
      </c>
      <c r="B593" s="215">
        <v>45917</v>
      </c>
      <c r="C593" s="208" t="s">
        <v>2703</v>
      </c>
      <c r="D593" s="208" t="s">
        <v>62</v>
      </c>
      <c r="E593" s="208" t="s">
        <v>8690</v>
      </c>
      <c r="F593" s="209">
        <v>45931</v>
      </c>
      <c r="G593" s="209">
        <v>45931</v>
      </c>
      <c r="H593" s="210">
        <v>955359</v>
      </c>
      <c r="I593" s="210">
        <v>955359</v>
      </c>
      <c r="J593" s="208" t="s">
        <v>4557</v>
      </c>
      <c r="K593" s="208" t="s">
        <v>5909</v>
      </c>
    </row>
    <row r="594" spans="1:11" ht="47.25">
      <c r="A594" s="214">
        <v>594</v>
      </c>
      <c r="B594" s="206">
        <v>45917</v>
      </c>
      <c r="C594" s="205" t="s">
        <v>583</v>
      </c>
      <c r="D594" s="205" t="s">
        <v>6460</v>
      </c>
      <c r="E594" s="205" t="s">
        <v>8691</v>
      </c>
      <c r="F594" s="206">
        <v>45931</v>
      </c>
      <c r="G594" s="206">
        <v>45931</v>
      </c>
      <c r="H594" s="207">
        <v>90000</v>
      </c>
      <c r="I594" s="207">
        <v>90000</v>
      </c>
      <c r="J594" s="205" t="s">
        <v>4557</v>
      </c>
      <c r="K594" s="205" t="s">
        <v>5909</v>
      </c>
    </row>
    <row r="595" spans="1:11" ht="47.25">
      <c r="A595" s="214">
        <v>595</v>
      </c>
      <c r="B595" s="215">
        <v>45918</v>
      </c>
      <c r="C595" s="208" t="s">
        <v>79</v>
      </c>
      <c r="D595" s="208" t="s">
        <v>125</v>
      </c>
      <c r="E595" s="208" t="s">
        <v>198</v>
      </c>
      <c r="F595" s="209">
        <v>45932</v>
      </c>
      <c r="G595" s="209">
        <v>45839</v>
      </c>
      <c r="H595" s="210">
        <v>50000</v>
      </c>
      <c r="I595" s="210">
        <v>60000</v>
      </c>
      <c r="J595" s="208" t="s">
        <v>5921</v>
      </c>
      <c r="K595" s="208" t="s">
        <v>5909</v>
      </c>
    </row>
    <row r="596" spans="1:11" ht="31.5">
      <c r="A596" s="214">
        <v>596</v>
      </c>
      <c r="B596" s="206">
        <v>45919</v>
      </c>
      <c r="C596" s="205" t="s">
        <v>2542</v>
      </c>
      <c r="D596" s="205" t="s">
        <v>8692</v>
      </c>
      <c r="E596" s="205" t="s">
        <v>8693</v>
      </c>
      <c r="F596" s="206">
        <v>45933</v>
      </c>
      <c r="G596" s="206">
        <v>45936</v>
      </c>
      <c r="H596" s="207">
        <v>75000</v>
      </c>
      <c r="I596" s="207">
        <v>150000</v>
      </c>
      <c r="J596" s="205" t="s">
        <v>4557</v>
      </c>
      <c r="K596" s="205" t="s">
        <v>5909</v>
      </c>
    </row>
    <row r="597" spans="1:11" ht="62.25">
      <c r="A597" s="214">
        <v>597</v>
      </c>
      <c r="B597" s="215">
        <v>45919</v>
      </c>
      <c r="C597" s="208" t="s">
        <v>1276</v>
      </c>
      <c r="D597" s="208" t="s">
        <v>8694</v>
      </c>
      <c r="E597" s="208" t="s">
        <v>6856</v>
      </c>
      <c r="F597" s="209">
        <v>45933</v>
      </c>
      <c r="G597" s="209">
        <v>45895</v>
      </c>
      <c r="H597" s="210">
        <v>25000</v>
      </c>
      <c r="I597" s="210">
        <v>35000</v>
      </c>
      <c r="J597" s="208" t="s">
        <v>5900</v>
      </c>
      <c r="K597" s="208" t="s">
        <v>5909</v>
      </c>
    </row>
    <row r="598" spans="1:11" ht="47.25">
      <c r="A598" s="214">
        <v>598</v>
      </c>
      <c r="B598" s="206">
        <v>45919</v>
      </c>
      <c r="C598" s="205" t="s">
        <v>1276</v>
      </c>
      <c r="D598" s="205" t="s">
        <v>6051</v>
      </c>
      <c r="E598" s="205" t="s">
        <v>1278</v>
      </c>
      <c r="F598" s="206">
        <v>45933</v>
      </c>
      <c r="G598" s="206">
        <v>45936</v>
      </c>
      <c r="H598" s="207">
        <v>53000</v>
      </c>
      <c r="I598" s="207">
        <v>55000</v>
      </c>
      <c r="J598" s="205" t="s">
        <v>5910</v>
      </c>
      <c r="K598" s="205" t="s">
        <v>5909</v>
      </c>
    </row>
    <row r="599" spans="1:11" ht="47.25">
      <c r="A599" s="214">
        <v>599</v>
      </c>
      <c r="B599" s="215">
        <v>45919</v>
      </c>
      <c r="C599" s="208" t="s">
        <v>3453</v>
      </c>
      <c r="D599" s="208" t="s">
        <v>2420</v>
      </c>
      <c r="E599" s="208" t="s">
        <v>120</v>
      </c>
      <c r="F599" s="209">
        <v>45933</v>
      </c>
      <c r="G599" s="209">
        <v>45919</v>
      </c>
      <c r="H599" s="210">
        <v>25000</v>
      </c>
      <c r="I599" s="210">
        <v>200000</v>
      </c>
      <c r="J599" s="208" t="s">
        <v>5910</v>
      </c>
      <c r="K599" s="208" t="s">
        <v>5909</v>
      </c>
    </row>
    <row r="600" spans="1:11" ht="31.5">
      <c r="A600" s="214">
        <v>600</v>
      </c>
      <c r="B600" s="206">
        <v>45919</v>
      </c>
      <c r="C600" s="205" t="s">
        <v>1890</v>
      </c>
      <c r="D600" s="205" t="s">
        <v>229</v>
      </c>
      <c r="E600" s="205" t="s">
        <v>8695</v>
      </c>
      <c r="F600" s="206">
        <v>45933</v>
      </c>
      <c r="G600" s="206">
        <v>45936</v>
      </c>
      <c r="H600" s="207">
        <v>196656</v>
      </c>
      <c r="I600" s="207">
        <v>196656</v>
      </c>
      <c r="J600" s="205" t="s">
        <v>5935</v>
      </c>
      <c r="K600" s="205" t="s">
        <v>5909</v>
      </c>
    </row>
    <row r="601" spans="1:11" ht="18">
      <c r="A601" s="214">
        <v>601</v>
      </c>
      <c r="B601" s="215">
        <v>45919</v>
      </c>
      <c r="C601" s="208" t="s">
        <v>194</v>
      </c>
      <c r="D601" s="208" t="s">
        <v>8444</v>
      </c>
      <c r="E601" s="208" t="s">
        <v>226</v>
      </c>
      <c r="F601" s="209">
        <v>45933</v>
      </c>
      <c r="G601" s="209">
        <v>45918</v>
      </c>
      <c r="H601" s="210">
        <v>25000</v>
      </c>
      <c r="I601" s="210">
        <v>125000</v>
      </c>
      <c r="J601" s="208" t="s">
        <v>4557</v>
      </c>
      <c r="K601" s="208" t="s">
        <v>5909</v>
      </c>
    </row>
    <row r="602" spans="1:11" ht="31.5">
      <c r="A602" s="214">
        <v>602</v>
      </c>
      <c r="B602" s="206">
        <v>45919</v>
      </c>
      <c r="C602" s="205" t="s">
        <v>4154</v>
      </c>
      <c r="D602" s="205" t="s">
        <v>956</v>
      </c>
      <c r="E602" s="205" t="s">
        <v>120</v>
      </c>
      <c r="F602" s="206">
        <v>45933</v>
      </c>
      <c r="G602" s="206">
        <v>45919</v>
      </c>
      <c r="H602" s="207">
        <v>30000</v>
      </c>
      <c r="I602" s="207">
        <v>55000</v>
      </c>
      <c r="J602" s="205" t="s">
        <v>5904</v>
      </c>
      <c r="K602" s="205" t="s">
        <v>5909</v>
      </c>
    </row>
    <row r="603" spans="1:11" ht="31.5">
      <c r="A603" s="214">
        <v>603</v>
      </c>
      <c r="B603" s="215">
        <v>45922</v>
      </c>
      <c r="C603" s="208" t="s">
        <v>1890</v>
      </c>
      <c r="D603" s="208" t="s">
        <v>3135</v>
      </c>
      <c r="E603" s="208" t="s">
        <v>8696</v>
      </c>
      <c r="F603" s="209">
        <v>45936</v>
      </c>
      <c r="G603" s="209">
        <v>45937</v>
      </c>
      <c r="H603" s="210">
        <v>30000</v>
      </c>
      <c r="I603" s="210">
        <v>30000</v>
      </c>
      <c r="J603" s="208" t="s">
        <v>5902</v>
      </c>
      <c r="K603" s="208" t="s">
        <v>5909</v>
      </c>
    </row>
    <row r="604" spans="1:11" ht="62.25">
      <c r="A604" s="214">
        <v>604</v>
      </c>
      <c r="B604" s="206">
        <v>45922</v>
      </c>
      <c r="C604" s="205" t="s">
        <v>1535</v>
      </c>
      <c r="D604" s="205" t="s">
        <v>1508</v>
      </c>
      <c r="E604" s="205" t="s">
        <v>8697</v>
      </c>
      <c r="F604" s="206">
        <v>45936</v>
      </c>
      <c r="G604" s="206">
        <v>45915</v>
      </c>
      <c r="H604" s="207">
        <v>50000</v>
      </c>
      <c r="I604" s="207">
        <v>96000</v>
      </c>
      <c r="J604" s="205" t="s">
        <v>5900</v>
      </c>
      <c r="K604" s="205" t="s">
        <v>5909</v>
      </c>
    </row>
    <row r="605" spans="1:11" ht="47.25">
      <c r="A605" s="214">
        <v>605</v>
      </c>
      <c r="B605" s="215">
        <v>45923</v>
      </c>
      <c r="C605" s="208" t="s">
        <v>1400</v>
      </c>
      <c r="D605" s="208" t="s">
        <v>5185</v>
      </c>
      <c r="E605" s="208" t="s">
        <v>7754</v>
      </c>
      <c r="F605" s="209">
        <v>45937</v>
      </c>
      <c r="G605" s="209">
        <v>45931</v>
      </c>
      <c r="H605" s="210">
        <v>75600</v>
      </c>
      <c r="I605" s="210">
        <v>75600</v>
      </c>
      <c r="J605" s="208" t="s">
        <v>5910</v>
      </c>
      <c r="K605" s="208" t="s">
        <v>5909</v>
      </c>
    </row>
    <row r="606" spans="1:11" ht="31.5">
      <c r="A606" s="214">
        <v>606</v>
      </c>
      <c r="B606" s="206">
        <v>45923</v>
      </c>
      <c r="C606" s="205" t="s">
        <v>12</v>
      </c>
      <c r="D606" s="205" t="s">
        <v>2152</v>
      </c>
      <c r="E606" s="205" t="s">
        <v>7729</v>
      </c>
      <c r="F606" s="206">
        <v>45938</v>
      </c>
      <c r="G606" s="206">
        <v>45937</v>
      </c>
      <c r="H606" s="207">
        <v>25000</v>
      </c>
      <c r="I606" s="207">
        <v>30000</v>
      </c>
      <c r="J606" s="205" t="s">
        <v>5902</v>
      </c>
      <c r="K606" s="205" t="s">
        <v>5909</v>
      </c>
    </row>
    <row r="607" spans="1:11" ht="31.5">
      <c r="A607" s="214">
        <v>607</v>
      </c>
      <c r="B607" s="215">
        <v>45923</v>
      </c>
      <c r="C607" s="208" t="s">
        <v>12</v>
      </c>
      <c r="D607" s="208" t="s">
        <v>76</v>
      </c>
      <c r="E607" s="208" t="s">
        <v>7307</v>
      </c>
      <c r="F607" s="209">
        <v>45938</v>
      </c>
      <c r="G607" s="209">
        <v>45937</v>
      </c>
      <c r="H607" s="210">
        <v>160000</v>
      </c>
      <c r="I607" s="210">
        <v>200000</v>
      </c>
      <c r="J607" s="208" t="s">
        <v>5910</v>
      </c>
      <c r="K607" s="208" t="s">
        <v>5909</v>
      </c>
    </row>
    <row r="608" spans="1:11" ht="31.5">
      <c r="A608" s="214">
        <v>608</v>
      </c>
      <c r="B608" s="206">
        <v>45923</v>
      </c>
      <c r="C608" s="205" t="s">
        <v>12</v>
      </c>
      <c r="D608" s="205" t="s">
        <v>5614</v>
      </c>
      <c r="E608" s="205" t="s">
        <v>7354</v>
      </c>
      <c r="F608" s="206">
        <v>45938</v>
      </c>
      <c r="G608" s="206">
        <v>45937</v>
      </c>
      <c r="H608" s="207">
        <v>100000</v>
      </c>
      <c r="I608" s="207">
        <v>200000</v>
      </c>
      <c r="J608" s="205" t="s">
        <v>5910</v>
      </c>
      <c r="K608" s="205" t="s">
        <v>5909</v>
      </c>
    </row>
    <row r="609" spans="1:11" ht="31.5">
      <c r="A609" s="214">
        <v>609</v>
      </c>
      <c r="B609" s="215">
        <v>45923</v>
      </c>
      <c r="C609" s="208" t="s">
        <v>12</v>
      </c>
      <c r="D609" s="208" t="s">
        <v>5104</v>
      </c>
      <c r="E609" s="208" t="s">
        <v>7355</v>
      </c>
      <c r="F609" s="209">
        <v>45938</v>
      </c>
      <c r="G609" s="209">
        <v>45937</v>
      </c>
      <c r="H609" s="210">
        <v>70000</v>
      </c>
      <c r="I609" s="210">
        <v>100000</v>
      </c>
      <c r="J609" s="208" t="s">
        <v>5910</v>
      </c>
      <c r="K609" s="208" t="s">
        <v>5909</v>
      </c>
    </row>
    <row r="610" spans="1:11" ht="31.5">
      <c r="A610" s="214">
        <v>610</v>
      </c>
      <c r="B610" s="206">
        <v>45923</v>
      </c>
      <c r="C610" s="205" t="s">
        <v>12</v>
      </c>
      <c r="D610" s="205" t="s">
        <v>5115</v>
      </c>
      <c r="E610" s="205" t="s">
        <v>460</v>
      </c>
      <c r="F610" s="206">
        <v>45938</v>
      </c>
      <c r="G610" s="206">
        <v>45937</v>
      </c>
      <c r="H610" s="207">
        <v>60000</v>
      </c>
      <c r="I610" s="207">
        <v>100000</v>
      </c>
      <c r="J610" s="205" t="s">
        <v>5910</v>
      </c>
      <c r="K610" s="205" t="s">
        <v>5909</v>
      </c>
    </row>
    <row r="611" spans="1:11" ht="31.5">
      <c r="A611" s="214">
        <v>611</v>
      </c>
      <c r="B611" s="215">
        <v>45923</v>
      </c>
      <c r="C611" s="208" t="s">
        <v>12</v>
      </c>
      <c r="D611" s="208" t="s">
        <v>424</v>
      </c>
      <c r="E611" s="208" t="s">
        <v>8698</v>
      </c>
      <c r="F611" s="209">
        <v>45938</v>
      </c>
      <c r="G611" s="209">
        <v>45937</v>
      </c>
      <c r="H611" s="210">
        <v>40000</v>
      </c>
      <c r="I611" s="210">
        <v>60000</v>
      </c>
      <c r="J611" s="208" t="s">
        <v>5910</v>
      </c>
      <c r="K611" s="208" t="s">
        <v>5909</v>
      </c>
    </row>
    <row r="612" spans="1:11" ht="31.5">
      <c r="A612" s="214">
        <v>612</v>
      </c>
      <c r="B612" s="206">
        <v>45923</v>
      </c>
      <c r="C612" s="205" t="s">
        <v>12</v>
      </c>
      <c r="D612" s="205" t="s">
        <v>6678</v>
      </c>
      <c r="E612" s="205" t="s">
        <v>6679</v>
      </c>
      <c r="F612" s="206">
        <v>45938</v>
      </c>
      <c r="G612" s="206">
        <v>45937</v>
      </c>
      <c r="H612" s="207">
        <v>25000</v>
      </c>
      <c r="I612" s="207">
        <v>40000</v>
      </c>
      <c r="J612" s="205" t="s">
        <v>5902</v>
      </c>
      <c r="K612" s="205" t="s">
        <v>5909</v>
      </c>
    </row>
    <row r="613" spans="1:11" ht="31.5">
      <c r="A613" s="214">
        <v>613</v>
      </c>
      <c r="B613" s="215">
        <v>45923</v>
      </c>
      <c r="C613" s="208" t="s">
        <v>12</v>
      </c>
      <c r="D613" s="208" t="s">
        <v>589</v>
      </c>
      <c r="E613" s="208" t="s">
        <v>6679</v>
      </c>
      <c r="F613" s="209">
        <v>45938</v>
      </c>
      <c r="G613" s="209">
        <v>45937</v>
      </c>
      <c r="H613" s="210">
        <v>25000</v>
      </c>
      <c r="I613" s="210">
        <v>40000</v>
      </c>
      <c r="J613" s="208" t="s">
        <v>5902</v>
      </c>
      <c r="K613" s="208" t="s">
        <v>5909</v>
      </c>
    </row>
    <row r="614" spans="1:11" ht="62.25">
      <c r="A614" s="214">
        <v>614</v>
      </c>
      <c r="B614" s="206">
        <v>45923</v>
      </c>
      <c r="C614" s="205" t="s">
        <v>12</v>
      </c>
      <c r="D614" s="205" t="s">
        <v>67</v>
      </c>
      <c r="E614" s="205" t="s">
        <v>7206</v>
      </c>
      <c r="F614" s="206">
        <v>45938</v>
      </c>
      <c r="G614" s="206">
        <v>45937</v>
      </c>
      <c r="H614" s="207">
        <v>100000</v>
      </c>
      <c r="I614" s="207">
        <v>150000</v>
      </c>
      <c r="J614" s="205" t="s">
        <v>5917</v>
      </c>
      <c r="K614" s="205" t="s">
        <v>5909</v>
      </c>
    </row>
    <row r="615" spans="1:11" ht="31.5">
      <c r="A615" s="214">
        <v>615</v>
      </c>
      <c r="B615" s="215">
        <v>45923</v>
      </c>
      <c r="C615" s="208" t="s">
        <v>12</v>
      </c>
      <c r="D615" s="208" t="s">
        <v>8028</v>
      </c>
      <c r="E615" s="208" t="s">
        <v>8029</v>
      </c>
      <c r="F615" s="209">
        <v>45938</v>
      </c>
      <c r="G615" s="209">
        <v>45937</v>
      </c>
      <c r="H615" s="210">
        <v>40000</v>
      </c>
      <c r="I615" s="210">
        <v>60000</v>
      </c>
      <c r="J615" s="208" t="s">
        <v>5910</v>
      </c>
      <c r="K615" s="208" t="s">
        <v>5909</v>
      </c>
    </row>
    <row r="616" spans="1:11" ht="31.5">
      <c r="A616" s="214">
        <v>616</v>
      </c>
      <c r="B616" s="206">
        <v>45924</v>
      </c>
      <c r="C616" s="205" t="s">
        <v>741</v>
      </c>
      <c r="D616" s="205" t="s">
        <v>8699</v>
      </c>
      <c r="E616" s="205" t="s">
        <v>8700</v>
      </c>
      <c r="F616" s="206">
        <v>45938</v>
      </c>
      <c r="G616" s="206">
        <v>45924</v>
      </c>
      <c r="H616" s="207">
        <v>25000</v>
      </c>
      <c r="I616" s="207">
        <v>30000</v>
      </c>
      <c r="J616" s="205" t="s">
        <v>4557</v>
      </c>
      <c r="K616" s="205" t="s">
        <v>5909</v>
      </c>
    </row>
    <row r="617" spans="1:11" ht="47.25">
      <c r="A617" s="214">
        <v>617</v>
      </c>
      <c r="B617" s="215">
        <v>45924</v>
      </c>
      <c r="C617" s="208" t="s">
        <v>12</v>
      </c>
      <c r="D617" s="208" t="s">
        <v>8701</v>
      </c>
      <c r="E617" s="208" t="s">
        <v>8702</v>
      </c>
      <c r="F617" s="209">
        <v>45938</v>
      </c>
      <c r="G617" s="209">
        <v>45937</v>
      </c>
      <c r="H617" s="210">
        <v>80000</v>
      </c>
      <c r="I617" s="210">
        <v>90000</v>
      </c>
      <c r="J617" s="208" t="s">
        <v>4557</v>
      </c>
      <c r="K617" s="208" t="s">
        <v>5909</v>
      </c>
    </row>
    <row r="618" spans="1:11" ht="47.25">
      <c r="A618" s="214">
        <v>618</v>
      </c>
      <c r="B618" s="206">
        <v>45924</v>
      </c>
      <c r="C618" s="205" t="s">
        <v>688</v>
      </c>
      <c r="D618" s="205" t="s">
        <v>8703</v>
      </c>
      <c r="E618" s="205" t="s">
        <v>8704</v>
      </c>
      <c r="F618" s="206">
        <v>45938</v>
      </c>
      <c r="G618" s="206">
        <v>45938</v>
      </c>
      <c r="H618" s="207">
        <v>50000</v>
      </c>
      <c r="I618" s="207">
        <v>100000</v>
      </c>
      <c r="J618" s="205" t="s">
        <v>5902</v>
      </c>
      <c r="K618" s="205" t="s">
        <v>5909</v>
      </c>
    </row>
    <row r="619" spans="1:11" ht="47.25">
      <c r="A619" s="214">
        <v>619</v>
      </c>
      <c r="B619" s="215">
        <v>45925</v>
      </c>
      <c r="C619" s="208" t="s">
        <v>1031</v>
      </c>
      <c r="D619" s="208" t="s">
        <v>8674</v>
      </c>
      <c r="E619" s="208" t="s">
        <v>8705</v>
      </c>
      <c r="F619" s="209">
        <v>45939</v>
      </c>
      <c r="G619" s="209">
        <v>45870</v>
      </c>
      <c r="H619" s="210">
        <v>72000</v>
      </c>
      <c r="I619" s="210">
        <v>80000</v>
      </c>
      <c r="J619" s="208" t="s">
        <v>5910</v>
      </c>
      <c r="K619" s="208" t="s">
        <v>5909</v>
      </c>
    </row>
    <row r="620" spans="1:11" ht="31.5">
      <c r="A620" s="214">
        <v>620</v>
      </c>
      <c r="B620" s="206">
        <v>45925</v>
      </c>
      <c r="C620" s="205" t="s">
        <v>1276</v>
      </c>
      <c r="D620" s="205" t="s">
        <v>229</v>
      </c>
      <c r="E620" s="205" t="s">
        <v>1354</v>
      </c>
      <c r="F620" s="206">
        <v>45939</v>
      </c>
      <c r="G620" s="206">
        <v>45940</v>
      </c>
      <c r="H620" s="207">
        <v>63347</v>
      </c>
      <c r="I620" s="207">
        <v>63347</v>
      </c>
      <c r="J620" s="205" t="s">
        <v>5935</v>
      </c>
      <c r="K620" s="205" t="s">
        <v>5909</v>
      </c>
    </row>
    <row r="621" spans="1:11" ht="31.5">
      <c r="A621" s="214">
        <v>621</v>
      </c>
      <c r="B621" s="215">
        <v>45925</v>
      </c>
      <c r="C621" s="208" t="s">
        <v>1276</v>
      </c>
      <c r="D621" s="208" t="s">
        <v>1302</v>
      </c>
      <c r="E621" s="208" t="s">
        <v>1303</v>
      </c>
      <c r="F621" s="209">
        <v>45939</v>
      </c>
      <c r="G621" s="209">
        <v>45940</v>
      </c>
      <c r="H621" s="210">
        <v>54000</v>
      </c>
      <c r="I621" s="210">
        <v>54000</v>
      </c>
      <c r="J621" s="208" t="s">
        <v>5935</v>
      </c>
      <c r="K621" s="208" t="s">
        <v>5909</v>
      </c>
    </row>
    <row r="622" spans="1:11" ht="18">
      <c r="A622" s="214">
        <v>622</v>
      </c>
      <c r="B622" s="206">
        <v>45925</v>
      </c>
      <c r="C622" s="205" t="s">
        <v>1276</v>
      </c>
      <c r="D622" s="205" t="s">
        <v>8706</v>
      </c>
      <c r="E622" s="205" t="s">
        <v>6856</v>
      </c>
      <c r="F622" s="206">
        <v>45939</v>
      </c>
      <c r="G622" s="206">
        <v>45973</v>
      </c>
      <c r="H622" s="207">
        <v>25000</v>
      </c>
      <c r="I622" s="207">
        <v>25000</v>
      </c>
      <c r="J622" s="205" t="s">
        <v>5902</v>
      </c>
      <c r="K622" s="205" t="s">
        <v>5909</v>
      </c>
    </row>
    <row r="623" spans="1:11" ht="31.5">
      <c r="A623" s="214">
        <v>623</v>
      </c>
      <c r="B623" s="215">
        <v>45925</v>
      </c>
      <c r="C623" s="208" t="s">
        <v>1276</v>
      </c>
      <c r="D623" s="208" t="s">
        <v>1069</v>
      </c>
      <c r="E623" s="208" t="s">
        <v>1327</v>
      </c>
      <c r="F623" s="209">
        <v>45939</v>
      </c>
      <c r="G623" s="209">
        <v>45939</v>
      </c>
      <c r="H623" s="210">
        <v>529200</v>
      </c>
      <c r="I623" s="210">
        <v>550000</v>
      </c>
      <c r="J623" s="208" t="s">
        <v>4557</v>
      </c>
      <c r="K623" s="208" t="s">
        <v>5909</v>
      </c>
    </row>
    <row r="624" spans="1:11" ht="47.25">
      <c r="A624" s="214">
        <v>624</v>
      </c>
      <c r="B624" s="206">
        <v>45926</v>
      </c>
      <c r="C624" s="205" t="s">
        <v>2703</v>
      </c>
      <c r="D624" s="205" t="s">
        <v>3013</v>
      </c>
      <c r="E624" s="205" t="s">
        <v>433</v>
      </c>
      <c r="F624" s="206">
        <v>45940</v>
      </c>
      <c r="G624" s="206">
        <v>45940</v>
      </c>
      <c r="H624" s="207">
        <v>28000</v>
      </c>
      <c r="I624" s="207">
        <v>28000</v>
      </c>
      <c r="J624" s="205" t="s">
        <v>4557</v>
      </c>
      <c r="K624" s="205" t="s">
        <v>5909</v>
      </c>
    </row>
    <row r="625" spans="1:11" ht="31.5">
      <c r="A625" s="214">
        <v>625</v>
      </c>
      <c r="B625" s="215">
        <v>45929</v>
      </c>
      <c r="C625" s="208" t="s">
        <v>2703</v>
      </c>
      <c r="D625" s="208" t="s">
        <v>8707</v>
      </c>
      <c r="E625" s="208" t="s">
        <v>5172</v>
      </c>
      <c r="F625" s="209">
        <v>45944</v>
      </c>
      <c r="G625" s="209">
        <v>45924</v>
      </c>
      <c r="H625" s="210">
        <v>50000</v>
      </c>
      <c r="I625" s="210">
        <v>50000</v>
      </c>
      <c r="J625" s="208" t="s">
        <v>5904</v>
      </c>
      <c r="K625" s="208" t="s">
        <v>5909</v>
      </c>
    </row>
    <row r="626" spans="1:11" ht="31.5">
      <c r="A626" s="214">
        <v>626</v>
      </c>
      <c r="B626" s="206">
        <v>45929</v>
      </c>
      <c r="C626" s="205" t="s">
        <v>2703</v>
      </c>
      <c r="D626" s="205" t="s">
        <v>8708</v>
      </c>
      <c r="E626" s="205" t="s">
        <v>8709</v>
      </c>
      <c r="F626" s="206">
        <v>45944</v>
      </c>
      <c r="G626" s="206">
        <v>45924</v>
      </c>
      <c r="H626" s="207">
        <v>50000</v>
      </c>
      <c r="I626" s="207">
        <v>50000</v>
      </c>
      <c r="J626" s="205" t="s">
        <v>5904</v>
      </c>
      <c r="K626" s="205" t="s">
        <v>5909</v>
      </c>
    </row>
    <row r="627" spans="1:11" ht="18">
      <c r="A627" s="214">
        <v>627</v>
      </c>
      <c r="B627" s="215">
        <v>45930</v>
      </c>
      <c r="C627" s="208" t="s">
        <v>500</v>
      </c>
      <c r="D627" s="208" t="s">
        <v>8710</v>
      </c>
      <c r="E627" s="208" t="s">
        <v>512</v>
      </c>
      <c r="F627" s="209">
        <v>45945</v>
      </c>
      <c r="G627" s="209">
        <v>45931</v>
      </c>
      <c r="H627" s="210">
        <v>100000</v>
      </c>
      <c r="I627" s="210">
        <v>450000</v>
      </c>
      <c r="J627" s="208" t="s">
        <v>4557</v>
      </c>
      <c r="K627" s="208" t="s">
        <v>5909</v>
      </c>
    </row>
    <row r="628" spans="1:11" ht="47.25">
      <c r="A628" s="214">
        <v>628</v>
      </c>
      <c r="B628" s="217">
        <v>45931</v>
      </c>
      <c r="C628" s="218" t="s">
        <v>3838</v>
      </c>
      <c r="D628" s="218" t="s">
        <v>125</v>
      </c>
      <c r="E628" s="218" t="s">
        <v>3443</v>
      </c>
      <c r="F628" s="219">
        <v>45946</v>
      </c>
      <c r="G628" s="219">
        <v>45931</v>
      </c>
      <c r="H628" s="220">
        <v>25000</v>
      </c>
      <c r="I628" s="220">
        <v>35000</v>
      </c>
      <c r="J628" s="218" t="s">
        <v>5910</v>
      </c>
      <c r="K628" s="218" t="s">
        <v>5909</v>
      </c>
    </row>
    <row r="629" spans="1:11" ht="31.5">
      <c r="A629" s="214">
        <v>629</v>
      </c>
      <c r="B629" s="215">
        <v>45936</v>
      </c>
      <c r="C629" s="208" t="s">
        <v>1198</v>
      </c>
      <c r="D629" s="208" t="s">
        <v>3214</v>
      </c>
      <c r="E629" s="208" t="s">
        <v>8711</v>
      </c>
      <c r="F629" s="209">
        <v>45951</v>
      </c>
      <c r="G629" s="209">
        <v>45975</v>
      </c>
      <c r="H629" s="210">
        <v>134000</v>
      </c>
      <c r="I629" s="210">
        <v>145000</v>
      </c>
      <c r="J629" s="208" t="s">
        <v>4557</v>
      </c>
      <c r="K629" s="208" t="s">
        <v>5909</v>
      </c>
    </row>
    <row r="630" spans="1:11" ht="31.5">
      <c r="A630" s="214">
        <v>630</v>
      </c>
      <c r="B630" s="221">
        <v>45936</v>
      </c>
      <c r="C630" s="205" t="s">
        <v>2447</v>
      </c>
      <c r="D630" s="205" t="s">
        <v>2520</v>
      </c>
      <c r="E630" s="205" t="s">
        <v>255</v>
      </c>
      <c r="F630" s="206">
        <v>45951</v>
      </c>
      <c r="G630" s="206">
        <v>45962</v>
      </c>
      <c r="H630" s="207">
        <v>70000</v>
      </c>
      <c r="I630" s="207">
        <v>100000</v>
      </c>
      <c r="J630" s="205" t="s">
        <v>5910</v>
      </c>
      <c r="K630" s="205" t="s">
        <v>5909</v>
      </c>
    </row>
    <row r="631" spans="1:11" ht="31.5">
      <c r="A631" s="214">
        <v>631</v>
      </c>
      <c r="B631" s="215">
        <v>45936</v>
      </c>
      <c r="C631" s="208" t="s">
        <v>3453</v>
      </c>
      <c r="D631" s="208" t="s">
        <v>3469</v>
      </c>
      <c r="E631" s="208" t="s">
        <v>8712</v>
      </c>
      <c r="F631" s="209">
        <v>45951</v>
      </c>
      <c r="G631" s="209">
        <v>45945</v>
      </c>
      <c r="H631" s="210">
        <v>50000</v>
      </c>
      <c r="I631" s="210">
        <v>250000</v>
      </c>
      <c r="J631" s="208" t="s">
        <v>5910</v>
      </c>
      <c r="K631" s="208" t="s">
        <v>5909</v>
      </c>
    </row>
    <row r="632" spans="1:11" ht="31.5">
      <c r="A632" s="214">
        <v>632</v>
      </c>
      <c r="B632" s="221">
        <v>45936</v>
      </c>
      <c r="C632" s="205" t="s">
        <v>3453</v>
      </c>
      <c r="D632" s="205" t="s">
        <v>8713</v>
      </c>
      <c r="E632" s="205" t="s">
        <v>8714</v>
      </c>
      <c r="F632" s="206">
        <v>45951</v>
      </c>
      <c r="G632" s="206">
        <v>45839</v>
      </c>
      <c r="H632" s="207">
        <v>25000</v>
      </c>
      <c r="I632" s="207">
        <v>89000</v>
      </c>
      <c r="J632" s="205" t="s">
        <v>5910</v>
      </c>
      <c r="K632" s="205" t="s">
        <v>5909</v>
      </c>
    </row>
    <row r="633" spans="1:11" ht="31.5">
      <c r="A633" s="214">
        <v>633</v>
      </c>
      <c r="B633" s="215">
        <v>45937</v>
      </c>
      <c r="C633" s="208" t="s">
        <v>2635</v>
      </c>
      <c r="D633" s="208" t="s">
        <v>8715</v>
      </c>
      <c r="E633" s="208" t="s">
        <v>468</v>
      </c>
      <c r="F633" s="209">
        <v>45952</v>
      </c>
      <c r="G633" s="209">
        <v>45971</v>
      </c>
      <c r="H633" s="210">
        <v>25000</v>
      </c>
      <c r="I633" s="210">
        <v>50000</v>
      </c>
      <c r="J633" s="208" t="s">
        <v>5910</v>
      </c>
      <c r="K633" s="208" t="s">
        <v>5909</v>
      </c>
    </row>
    <row r="634" spans="1:11" ht="31.5">
      <c r="A634" s="214">
        <v>634</v>
      </c>
      <c r="B634" s="221">
        <v>45938</v>
      </c>
      <c r="C634" s="205" t="s">
        <v>3672</v>
      </c>
      <c r="D634" s="205" t="s">
        <v>2484</v>
      </c>
      <c r="E634" s="205" t="s">
        <v>8716</v>
      </c>
      <c r="F634" s="206">
        <v>45953</v>
      </c>
      <c r="G634" s="206">
        <v>45428</v>
      </c>
      <c r="H634" s="207">
        <v>30000</v>
      </c>
      <c r="I634" s="207">
        <v>130000</v>
      </c>
      <c r="J634" s="205" t="s">
        <v>5921</v>
      </c>
      <c r="K634" s="205" t="s">
        <v>5909</v>
      </c>
    </row>
    <row r="635" spans="1:11" ht="31.5">
      <c r="A635" s="214">
        <v>635</v>
      </c>
      <c r="B635" s="215">
        <v>45940</v>
      </c>
      <c r="C635" s="208" t="s">
        <v>2703</v>
      </c>
      <c r="D635" s="208" t="s">
        <v>8717</v>
      </c>
      <c r="E635" s="208" t="s">
        <v>8718</v>
      </c>
      <c r="F635" s="209">
        <v>45957</v>
      </c>
      <c r="G635" s="209">
        <v>45937</v>
      </c>
      <c r="H635" s="210">
        <v>70000</v>
      </c>
      <c r="I635" s="210">
        <v>70000</v>
      </c>
      <c r="J635" s="208" t="s">
        <v>5904</v>
      </c>
      <c r="K635" s="208" t="s">
        <v>5909</v>
      </c>
    </row>
    <row r="636" spans="1:11" ht="62.25">
      <c r="A636" s="214">
        <v>636</v>
      </c>
      <c r="B636" s="221">
        <v>45940</v>
      </c>
      <c r="C636" s="205" t="s">
        <v>3838</v>
      </c>
      <c r="D636" s="205" t="s">
        <v>8112</v>
      </c>
      <c r="E636" s="205" t="s">
        <v>6792</v>
      </c>
      <c r="F636" s="206">
        <v>45957</v>
      </c>
      <c r="G636" s="206">
        <v>45901</v>
      </c>
      <c r="H636" s="207">
        <v>30000</v>
      </c>
      <c r="I636" s="207">
        <v>40000</v>
      </c>
      <c r="J636" s="205" t="s">
        <v>4557</v>
      </c>
      <c r="K636" s="205" t="s">
        <v>5909</v>
      </c>
    </row>
    <row r="637" spans="1:11" ht="18">
      <c r="A637" s="214">
        <v>637</v>
      </c>
      <c r="B637" s="215">
        <v>45940</v>
      </c>
      <c r="C637" s="208" t="s">
        <v>194</v>
      </c>
      <c r="D637" s="208" t="s">
        <v>8719</v>
      </c>
      <c r="E637" s="208" t="s">
        <v>8720</v>
      </c>
      <c r="F637" s="209">
        <v>45957</v>
      </c>
      <c r="G637" s="209">
        <v>46174</v>
      </c>
      <c r="H637" s="210">
        <v>212000</v>
      </c>
      <c r="I637" s="210">
        <v>299000</v>
      </c>
      <c r="J637" s="208" t="s">
        <v>4557</v>
      </c>
      <c r="K637" s="208" t="s">
        <v>5909</v>
      </c>
    </row>
    <row r="638" spans="1:11" ht="47.25">
      <c r="A638" s="214">
        <v>638</v>
      </c>
      <c r="B638" s="221">
        <v>45940</v>
      </c>
      <c r="C638" s="205" t="s">
        <v>1890</v>
      </c>
      <c r="D638" s="205" t="s">
        <v>188</v>
      </c>
      <c r="E638" s="205" t="s">
        <v>8721</v>
      </c>
      <c r="F638" s="206">
        <v>45957</v>
      </c>
      <c r="G638" s="206">
        <v>45958</v>
      </c>
      <c r="H638" s="207">
        <v>35922</v>
      </c>
      <c r="I638" s="207">
        <v>35922</v>
      </c>
      <c r="J638" s="205" t="s">
        <v>5910</v>
      </c>
      <c r="K638" s="205" t="s">
        <v>5909</v>
      </c>
    </row>
    <row r="639" spans="1:11" ht="31.5">
      <c r="A639" s="214">
        <v>639</v>
      </c>
      <c r="B639" s="215">
        <v>45940</v>
      </c>
      <c r="C639" s="208" t="s">
        <v>1890</v>
      </c>
      <c r="D639" s="208" t="s">
        <v>8722</v>
      </c>
      <c r="E639" s="208" t="s">
        <v>8723</v>
      </c>
      <c r="F639" s="209">
        <v>45957</v>
      </c>
      <c r="G639" s="209">
        <v>45958</v>
      </c>
      <c r="H639" s="210">
        <v>25200</v>
      </c>
      <c r="I639" s="210">
        <v>35000</v>
      </c>
      <c r="J639" s="208" t="s">
        <v>5902</v>
      </c>
      <c r="K639" s="208" t="s">
        <v>5909</v>
      </c>
    </row>
    <row r="640" spans="1:11" ht="31.5">
      <c r="A640" s="214">
        <v>640</v>
      </c>
      <c r="B640" s="221">
        <v>45940</v>
      </c>
      <c r="C640" s="205" t="s">
        <v>1890</v>
      </c>
      <c r="D640" s="205" t="s">
        <v>7877</v>
      </c>
      <c r="E640" s="205" t="s">
        <v>8724</v>
      </c>
      <c r="F640" s="206">
        <v>45957</v>
      </c>
      <c r="G640" s="206">
        <v>45958</v>
      </c>
      <c r="H640" s="207">
        <v>100000</v>
      </c>
      <c r="I640" s="207">
        <v>125000</v>
      </c>
      <c r="J640" s="205" t="s">
        <v>4557</v>
      </c>
      <c r="K640" s="205" t="s">
        <v>5909</v>
      </c>
    </row>
    <row r="641" spans="1:11" ht="62.25">
      <c r="A641" s="214">
        <v>641</v>
      </c>
      <c r="B641" s="215">
        <v>45940</v>
      </c>
      <c r="C641" s="208" t="s">
        <v>500</v>
      </c>
      <c r="D641" s="208" t="s">
        <v>3482</v>
      </c>
      <c r="E641" s="208" t="s">
        <v>8725</v>
      </c>
      <c r="F641" s="209">
        <v>45957</v>
      </c>
      <c r="G641" s="209">
        <v>45939</v>
      </c>
      <c r="H641" s="210">
        <v>25000</v>
      </c>
      <c r="I641" s="210">
        <v>40000</v>
      </c>
      <c r="J641" s="208" t="s">
        <v>5900</v>
      </c>
      <c r="K641" s="208" t="s">
        <v>5909</v>
      </c>
    </row>
    <row r="642" spans="1:11" ht="62.25">
      <c r="A642" s="214">
        <v>642</v>
      </c>
      <c r="B642" s="221">
        <v>45940</v>
      </c>
      <c r="C642" s="205" t="s">
        <v>1535</v>
      </c>
      <c r="D642" s="205" t="s">
        <v>8726</v>
      </c>
      <c r="E642" s="205" t="s">
        <v>8727</v>
      </c>
      <c r="F642" s="206">
        <v>45957</v>
      </c>
      <c r="G642" s="206">
        <v>45962</v>
      </c>
      <c r="H642" s="207">
        <v>25000</v>
      </c>
      <c r="I642" s="207">
        <v>99000</v>
      </c>
      <c r="J642" s="205" t="s">
        <v>5900</v>
      </c>
      <c r="K642" s="205" t="s">
        <v>5909</v>
      </c>
    </row>
    <row r="643" spans="1:11" ht="31.5">
      <c r="A643" s="214">
        <v>643</v>
      </c>
      <c r="B643" s="215">
        <v>45941</v>
      </c>
      <c r="C643" s="208" t="s">
        <v>3672</v>
      </c>
      <c r="D643" s="208" t="s">
        <v>3675</v>
      </c>
      <c r="E643" s="208" t="s">
        <v>7863</v>
      </c>
      <c r="F643" s="209">
        <v>45957</v>
      </c>
      <c r="G643" s="209">
        <v>45474</v>
      </c>
      <c r="H643" s="210">
        <v>30000</v>
      </c>
      <c r="I643" s="210">
        <v>150000</v>
      </c>
      <c r="J643" s="208" t="s">
        <v>5910</v>
      </c>
      <c r="K643" s="208" t="s">
        <v>5909</v>
      </c>
    </row>
    <row r="644" spans="1:11" ht="31.5">
      <c r="A644" s="214">
        <v>644</v>
      </c>
      <c r="B644" s="221">
        <v>45941</v>
      </c>
      <c r="C644" s="205" t="s">
        <v>3672</v>
      </c>
      <c r="D644" s="205" t="s">
        <v>814</v>
      </c>
      <c r="E644" s="205" t="s">
        <v>6533</v>
      </c>
      <c r="F644" s="206">
        <v>45957</v>
      </c>
      <c r="G644" s="206">
        <v>45854</v>
      </c>
      <c r="H644" s="207">
        <v>25000</v>
      </c>
      <c r="I644" s="207">
        <v>120000</v>
      </c>
      <c r="J644" s="205" t="s">
        <v>5902</v>
      </c>
      <c r="K644" s="205" t="s">
        <v>5909</v>
      </c>
    </row>
    <row r="645" spans="1:11" ht="31.5">
      <c r="A645" s="214">
        <v>645</v>
      </c>
      <c r="B645" s="215">
        <v>45941</v>
      </c>
      <c r="C645" s="208" t="s">
        <v>3672</v>
      </c>
      <c r="D645" s="208" t="s">
        <v>814</v>
      </c>
      <c r="E645" s="208" t="s">
        <v>8728</v>
      </c>
      <c r="F645" s="209">
        <v>45957</v>
      </c>
      <c r="G645" s="209">
        <v>45489</v>
      </c>
      <c r="H645" s="210">
        <v>25000</v>
      </c>
      <c r="I645" s="210">
        <v>100000</v>
      </c>
      <c r="J645" s="208" t="s">
        <v>5902</v>
      </c>
      <c r="K645" s="208" t="s">
        <v>5909</v>
      </c>
    </row>
    <row r="646" spans="1:11" ht="31.5">
      <c r="A646" s="214">
        <v>646</v>
      </c>
      <c r="B646" s="221">
        <v>45941</v>
      </c>
      <c r="C646" s="205" t="s">
        <v>3672</v>
      </c>
      <c r="D646" s="205" t="s">
        <v>1831</v>
      </c>
      <c r="E646" s="205" t="s">
        <v>6076</v>
      </c>
      <c r="F646" s="206">
        <v>45957</v>
      </c>
      <c r="G646" s="206">
        <v>45854</v>
      </c>
      <c r="H646" s="207">
        <v>25000</v>
      </c>
      <c r="I646" s="207">
        <v>120000</v>
      </c>
      <c r="J646" s="205" t="s">
        <v>5902</v>
      </c>
      <c r="K646" s="205" t="s">
        <v>5909</v>
      </c>
    </row>
    <row r="647" spans="1:11" ht="31.5">
      <c r="A647" s="214">
        <v>647</v>
      </c>
      <c r="B647" s="215">
        <v>45941</v>
      </c>
      <c r="C647" s="208" t="s">
        <v>3672</v>
      </c>
      <c r="D647" s="208" t="s">
        <v>1316</v>
      </c>
      <c r="E647" s="208" t="s">
        <v>7862</v>
      </c>
      <c r="F647" s="209">
        <v>45957</v>
      </c>
      <c r="G647" s="209">
        <v>45489</v>
      </c>
      <c r="H647" s="210">
        <v>30000</v>
      </c>
      <c r="I647" s="210">
        <v>150000</v>
      </c>
      <c r="J647" s="208" t="s">
        <v>5910</v>
      </c>
      <c r="K647" s="208" t="s">
        <v>5909</v>
      </c>
    </row>
    <row r="648" spans="1:11" ht="31.5">
      <c r="A648" s="214">
        <v>648</v>
      </c>
      <c r="B648" s="221">
        <v>45941</v>
      </c>
      <c r="C648" s="205" t="s">
        <v>3672</v>
      </c>
      <c r="D648" s="205" t="s">
        <v>192</v>
      </c>
      <c r="E648" s="205" t="s">
        <v>6462</v>
      </c>
      <c r="F648" s="206">
        <v>45957</v>
      </c>
      <c r="G648" s="206">
        <v>45474</v>
      </c>
      <c r="H648" s="207">
        <v>30000</v>
      </c>
      <c r="I648" s="207">
        <v>600000</v>
      </c>
      <c r="J648" s="205" t="s">
        <v>5935</v>
      </c>
      <c r="K648" s="205" t="s">
        <v>5909</v>
      </c>
    </row>
    <row r="649" spans="1:11" ht="62.25">
      <c r="A649" s="214">
        <v>649</v>
      </c>
      <c r="B649" s="215">
        <v>45941</v>
      </c>
      <c r="C649" s="208" t="s">
        <v>3672</v>
      </c>
      <c r="D649" s="208" t="s">
        <v>6744</v>
      </c>
      <c r="E649" s="208" t="s">
        <v>8729</v>
      </c>
      <c r="F649" s="209">
        <v>45957</v>
      </c>
      <c r="G649" s="209">
        <v>45489</v>
      </c>
      <c r="H649" s="210">
        <v>25000</v>
      </c>
      <c r="I649" s="210">
        <v>120000</v>
      </c>
      <c r="J649" s="208" t="s">
        <v>5900</v>
      </c>
      <c r="K649" s="208" t="s">
        <v>5909</v>
      </c>
    </row>
    <row r="650" spans="1:11" ht="47.25">
      <c r="A650" s="214">
        <v>650</v>
      </c>
      <c r="B650" s="221">
        <v>45941</v>
      </c>
      <c r="C650" s="205" t="s">
        <v>1400</v>
      </c>
      <c r="D650" s="205" t="s">
        <v>1388</v>
      </c>
      <c r="E650" s="205" t="s">
        <v>8730</v>
      </c>
      <c r="F650" s="206">
        <v>45957</v>
      </c>
      <c r="G650" s="206">
        <v>45929</v>
      </c>
      <c r="H650" s="207">
        <v>9990</v>
      </c>
      <c r="I650" s="207">
        <v>9990</v>
      </c>
      <c r="J650" s="205" t="s">
        <v>5994</v>
      </c>
      <c r="K650" s="205" t="s">
        <v>4557</v>
      </c>
    </row>
    <row r="651" spans="1:11" ht="31.5">
      <c r="A651" s="214">
        <v>651</v>
      </c>
      <c r="B651" s="215">
        <v>45945</v>
      </c>
      <c r="C651" s="208" t="s">
        <v>1276</v>
      </c>
      <c r="D651" s="208" t="s">
        <v>7880</v>
      </c>
      <c r="E651" s="208" t="s">
        <v>6065</v>
      </c>
      <c r="F651" s="209">
        <v>45959</v>
      </c>
      <c r="G651" s="209">
        <v>45962</v>
      </c>
      <c r="H651" s="210">
        <v>234186</v>
      </c>
      <c r="I651" s="210">
        <v>250000</v>
      </c>
      <c r="J651" s="208" t="s">
        <v>5910</v>
      </c>
      <c r="K651" s="208" t="s">
        <v>5909</v>
      </c>
    </row>
    <row r="652" spans="1:11" ht="62.25">
      <c r="A652" s="214">
        <v>652</v>
      </c>
      <c r="B652" s="221">
        <v>45946</v>
      </c>
      <c r="C652" s="205" t="s">
        <v>2703</v>
      </c>
      <c r="D652" s="205" t="s">
        <v>8731</v>
      </c>
      <c r="E652" s="205" t="s">
        <v>8732</v>
      </c>
      <c r="F652" s="206">
        <v>45960</v>
      </c>
      <c r="G652" s="206">
        <v>45960</v>
      </c>
      <c r="H652" s="207">
        <v>25000</v>
      </c>
      <c r="I652" s="207">
        <v>25000</v>
      </c>
      <c r="J652" s="205" t="s">
        <v>5902</v>
      </c>
      <c r="K652" s="205" t="s">
        <v>5909</v>
      </c>
    </row>
    <row r="653" spans="1:11" ht="31.5">
      <c r="A653" s="214">
        <v>653</v>
      </c>
      <c r="B653" s="215">
        <v>45946</v>
      </c>
      <c r="C653" s="208" t="s">
        <v>3344</v>
      </c>
      <c r="D653" s="208" t="s">
        <v>8165</v>
      </c>
      <c r="E653" s="208" t="s">
        <v>8733</v>
      </c>
      <c r="F653" s="209">
        <v>45960</v>
      </c>
      <c r="G653" s="209">
        <v>45964</v>
      </c>
      <c r="H653" s="210">
        <v>80000</v>
      </c>
      <c r="I653" s="210">
        <v>80000</v>
      </c>
      <c r="J653" s="208" t="s">
        <v>4557</v>
      </c>
      <c r="K653" s="208" t="s">
        <v>5909</v>
      </c>
    </row>
    <row r="654" spans="1:11" ht="47.25">
      <c r="A654" s="214">
        <v>654</v>
      </c>
      <c r="B654" s="221">
        <v>45946</v>
      </c>
      <c r="C654" s="205" t="s">
        <v>3344</v>
      </c>
      <c r="D654" s="205" t="s">
        <v>2375</v>
      </c>
      <c r="E654" s="205" t="s">
        <v>8734</v>
      </c>
      <c r="F654" s="206">
        <v>45960</v>
      </c>
      <c r="G654" s="206">
        <v>45964</v>
      </c>
      <c r="H654" s="207">
        <v>50000</v>
      </c>
      <c r="I654" s="207">
        <v>50000</v>
      </c>
      <c r="J654" s="205" t="s">
        <v>4557</v>
      </c>
      <c r="K654" s="205" t="s">
        <v>5909</v>
      </c>
    </row>
    <row r="655" spans="1:11" ht="47.25">
      <c r="A655" s="214">
        <v>655</v>
      </c>
      <c r="B655" s="215">
        <v>45946</v>
      </c>
      <c r="C655" s="208" t="s">
        <v>3344</v>
      </c>
      <c r="D655" s="208" t="s">
        <v>5950</v>
      </c>
      <c r="E655" s="208" t="s">
        <v>6389</v>
      </c>
      <c r="F655" s="209">
        <v>45960</v>
      </c>
      <c r="G655" s="209">
        <v>45964</v>
      </c>
      <c r="H655" s="210">
        <v>50000</v>
      </c>
      <c r="I655" s="210">
        <v>50000</v>
      </c>
      <c r="J655" s="208" t="s">
        <v>4557</v>
      </c>
      <c r="K655" s="208" t="s">
        <v>5909</v>
      </c>
    </row>
    <row r="656" spans="1:11" ht="31.5">
      <c r="A656" s="214">
        <v>656</v>
      </c>
      <c r="B656" s="221">
        <v>45946</v>
      </c>
      <c r="C656" s="205" t="s">
        <v>3252</v>
      </c>
      <c r="D656" s="205" t="s">
        <v>192</v>
      </c>
      <c r="E656" s="205" t="s">
        <v>8735</v>
      </c>
      <c r="F656" s="206">
        <v>45960</v>
      </c>
      <c r="G656" s="206">
        <v>45839</v>
      </c>
      <c r="H656" s="207">
        <v>100000</v>
      </c>
      <c r="I656" s="207">
        <v>200000</v>
      </c>
      <c r="J656" s="205" t="s">
        <v>5935</v>
      </c>
      <c r="K656" s="205" t="s">
        <v>5909</v>
      </c>
    </row>
    <row r="657" spans="1:11" ht="31.5">
      <c r="A657" s="214">
        <v>657</v>
      </c>
      <c r="B657" s="215">
        <v>45947</v>
      </c>
      <c r="C657" s="208" t="s">
        <v>1276</v>
      </c>
      <c r="D657" s="208" t="s">
        <v>8736</v>
      </c>
      <c r="E657" s="208" t="s">
        <v>8737</v>
      </c>
      <c r="F657" s="209">
        <v>45961</v>
      </c>
      <c r="G657" s="209">
        <v>45964</v>
      </c>
      <c r="H657" s="210">
        <v>72000</v>
      </c>
      <c r="I657" s="210">
        <v>92000</v>
      </c>
      <c r="J657" s="208" t="s">
        <v>4557</v>
      </c>
      <c r="K657" s="208" t="s">
        <v>5909</v>
      </c>
    </row>
    <row r="658" spans="1:11" ht="31.5">
      <c r="A658" s="214">
        <v>658</v>
      </c>
      <c r="B658" s="221">
        <v>45950</v>
      </c>
      <c r="C658" s="205" t="s">
        <v>1400</v>
      </c>
      <c r="D658" s="205" t="s">
        <v>123</v>
      </c>
      <c r="E658" s="205" t="s">
        <v>7078</v>
      </c>
      <c r="F658" s="206">
        <v>45964</v>
      </c>
      <c r="G658" s="206">
        <v>45809</v>
      </c>
      <c r="H658" s="207">
        <v>445000</v>
      </c>
      <c r="I658" s="207">
        <v>460000</v>
      </c>
      <c r="J658" s="205" t="s">
        <v>5910</v>
      </c>
      <c r="K658" s="205" t="s">
        <v>5909</v>
      </c>
    </row>
    <row r="659" spans="1:11" ht="47.25">
      <c r="A659" s="214">
        <v>659</v>
      </c>
      <c r="B659" s="215">
        <v>45951</v>
      </c>
      <c r="C659" s="208" t="s">
        <v>1665</v>
      </c>
      <c r="D659" s="208" t="s">
        <v>5233</v>
      </c>
      <c r="E659" s="208" t="s">
        <v>5819</v>
      </c>
      <c r="F659" s="209">
        <v>45965</v>
      </c>
      <c r="G659" s="209">
        <v>45870</v>
      </c>
      <c r="H659" s="210">
        <v>130000</v>
      </c>
      <c r="I659" s="210">
        <v>140000</v>
      </c>
      <c r="J659" s="208" t="s">
        <v>5921</v>
      </c>
      <c r="K659" s="208" t="s">
        <v>5909</v>
      </c>
    </row>
    <row r="660" spans="1:11" ht="31.5">
      <c r="A660" s="214">
        <v>660</v>
      </c>
      <c r="B660" s="221">
        <v>45951</v>
      </c>
      <c r="C660" s="205" t="s">
        <v>1665</v>
      </c>
      <c r="D660" s="205" t="s">
        <v>361</v>
      </c>
      <c r="E660" s="205" t="s">
        <v>7581</v>
      </c>
      <c r="F660" s="206">
        <v>45965</v>
      </c>
      <c r="G660" s="206">
        <v>45870</v>
      </c>
      <c r="H660" s="207">
        <v>300000</v>
      </c>
      <c r="I660" s="207">
        <v>4000000</v>
      </c>
      <c r="J660" s="205" t="s">
        <v>5921</v>
      </c>
      <c r="K660" s="205" t="s">
        <v>5909</v>
      </c>
    </row>
    <row r="661" spans="1:11" ht="47.25">
      <c r="A661" s="214">
        <v>661</v>
      </c>
      <c r="B661" s="215">
        <v>45951</v>
      </c>
      <c r="C661" s="208" t="s">
        <v>1665</v>
      </c>
      <c r="D661" s="208" t="s">
        <v>5233</v>
      </c>
      <c r="E661" s="208" t="s">
        <v>5819</v>
      </c>
      <c r="F661" s="209">
        <v>45965</v>
      </c>
      <c r="G661" s="209">
        <v>45505</v>
      </c>
      <c r="H661" s="210">
        <v>130000</v>
      </c>
      <c r="I661" s="210">
        <v>140000</v>
      </c>
      <c r="J661" s="208" t="s">
        <v>5921</v>
      </c>
      <c r="K661" s="208" t="s">
        <v>5909</v>
      </c>
    </row>
    <row r="662" spans="1:11" ht="31.5">
      <c r="A662" s="214">
        <v>662</v>
      </c>
      <c r="B662" s="221">
        <v>45951</v>
      </c>
      <c r="C662" s="205" t="s">
        <v>4038</v>
      </c>
      <c r="D662" s="205" t="s">
        <v>31</v>
      </c>
      <c r="E662" s="205" t="s">
        <v>8738</v>
      </c>
      <c r="F662" s="206">
        <v>45965</v>
      </c>
      <c r="G662" s="206">
        <v>45965</v>
      </c>
      <c r="H662" s="207">
        <v>44000</v>
      </c>
      <c r="I662" s="207">
        <v>44000</v>
      </c>
      <c r="J662" s="205" t="s">
        <v>5906</v>
      </c>
      <c r="K662" s="205" t="s">
        <v>5909</v>
      </c>
    </row>
    <row r="663" spans="1:11" ht="31.5">
      <c r="A663" s="214">
        <v>663</v>
      </c>
      <c r="B663" s="215">
        <v>45951</v>
      </c>
      <c r="C663" s="208" t="s">
        <v>4038</v>
      </c>
      <c r="D663" s="208" t="s">
        <v>125</v>
      </c>
      <c r="E663" s="208" t="s">
        <v>8739</v>
      </c>
      <c r="F663" s="209">
        <v>45965</v>
      </c>
      <c r="G663" s="209">
        <v>45992</v>
      </c>
      <c r="H663" s="210">
        <v>60000</v>
      </c>
      <c r="I663" s="210">
        <v>60000</v>
      </c>
      <c r="J663" s="208" t="s">
        <v>5921</v>
      </c>
      <c r="K663" s="208" t="s">
        <v>5909</v>
      </c>
    </row>
    <row r="664" spans="1:11" ht="47.25">
      <c r="A664" s="214">
        <v>664</v>
      </c>
      <c r="B664" s="221">
        <v>45951</v>
      </c>
      <c r="C664" s="205" t="s">
        <v>4038</v>
      </c>
      <c r="D664" s="205" t="s">
        <v>5233</v>
      </c>
      <c r="E664" s="205" t="s">
        <v>8740</v>
      </c>
      <c r="F664" s="206">
        <v>45965</v>
      </c>
      <c r="G664" s="206">
        <v>45992</v>
      </c>
      <c r="H664" s="207">
        <v>88000</v>
      </c>
      <c r="I664" s="207">
        <v>88000</v>
      </c>
      <c r="J664" s="205" t="s">
        <v>5921</v>
      </c>
      <c r="K664" s="205" t="s">
        <v>5909</v>
      </c>
    </row>
    <row r="665" spans="1:11" ht="31.5">
      <c r="A665" s="214">
        <v>665</v>
      </c>
      <c r="B665" s="215">
        <v>45951</v>
      </c>
      <c r="C665" s="208" t="s">
        <v>4038</v>
      </c>
      <c r="D665" s="208" t="s">
        <v>5296</v>
      </c>
      <c r="E665" s="208" t="s">
        <v>1174</v>
      </c>
      <c r="F665" s="209">
        <v>45965</v>
      </c>
      <c r="G665" s="209">
        <v>45992</v>
      </c>
      <c r="H665" s="210">
        <v>1376552</v>
      </c>
      <c r="I665" s="210">
        <v>1376552</v>
      </c>
      <c r="J665" s="208" t="s">
        <v>5910</v>
      </c>
      <c r="K665" s="208" t="s">
        <v>5909</v>
      </c>
    </row>
    <row r="666" spans="1:11" ht="31.5">
      <c r="A666" s="214">
        <v>666</v>
      </c>
      <c r="B666" s="221">
        <v>45952</v>
      </c>
      <c r="C666" s="205" t="s">
        <v>4038</v>
      </c>
      <c r="D666" s="205" t="s">
        <v>8741</v>
      </c>
      <c r="E666" s="205" t="s">
        <v>8742</v>
      </c>
      <c r="F666" s="206">
        <v>45966</v>
      </c>
      <c r="G666" s="206">
        <v>45966</v>
      </c>
      <c r="H666" s="207">
        <v>300000</v>
      </c>
      <c r="I666" s="207">
        <v>300000</v>
      </c>
      <c r="J666" s="205" t="s">
        <v>4557</v>
      </c>
      <c r="K666" s="205" t="s">
        <v>5909</v>
      </c>
    </row>
    <row r="667" spans="1:11" ht="31.5">
      <c r="A667" s="214">
        <v>667</v>
      </c>
      <c r="B667" s="215">
        <v>45952</v>
      </c>
      <c r="C667" s="208" t="s">
        <v>4038</v>
      </c>
      <c r="D667" s="208" t="s">
        <v>8743</v>
      </c>
      <c r="E667" s="208" t="s">
        <v>8744</v>
      </c>
      <c r="F667" s="209">
        <v>45966</v>
      </c>
      <c r="G667" s="209">
        <v>45966</v>
      </c>
      <c r="H667" s="210">
        <v>304985</v>
      </c>
      <c r="I667" s="210">
        <v>304985</v>
      </c>
      <c r="J667" s="208" t="s">
        <v>4557</v>
      </c>
      <c r="K667" s="208" t="s">
        <v>5909</v>
      </c>
    </row>
    <row r="668" spans="1:11" ht="47.25">
      <c r="A668" s="214">
        <v>668</v>
      </c>
      <c r="B668" s="221">
        <v>45952</v>
      </c>
      <c r="C668" s="205" t="s">
        <v>3905</v>
      </c>
      <c r="D668" s="205" t="s">
        <v>225</v>
      </c>
      <c r="E668" s="205" t="s">
        <v>6481</v>
      </c>
      <c r="F668" s="206">
        <v>45966</v>
      </c>
      <c r="G668" s="206">
        <v>44063</v>
      </c>
      <c r="H668" s="207">
        <v>60000</v>
      </c>
      <c r="I668" s="207">
        <v>80000</v>
      </c>
      <c r="J668" s="205" t="s">
        <v>5910</v>
      </c>
      <c r="K668" s="205" t="s">
        <v>5909</v>
      </c>
    </row>
    <row r="669" spans="1:11" ht="31.5">
      <c r="A669" s="214">
        <v>669</v>
      </c>
      <c r="B669" s="215">
        <v>45952</v>
      </c>
      <c r="C669" s="208" t="s">
        <v>4038</v>
      </c>
      <c r="D669" s="208" t="s">
        <v>1686</v>
      </c>
      <c r="E669" s="208" t="s">
        <v>4131</v>
      </c>
      <c r="F669" s="209">
        <v>45966</v>
      </c>
      <c r="G669" s="209">
        <v>45966</v>
      </c>
      <c r="H669" s="210">
        <v>520000</v>
      </c>
      <c r="I669" s="210">
        <v>520000</v>
      </c>
      <c r="J669" s="208" t="s">
        <v>4557</v>
      </c>
      <c r="K669" s="208" t="s">
        <v>5909</v>
      </c>
    </row>
    <row r="670" spans="1:11" ht="18">
      <c r="A670" s="214">
        <v>670</v>
      </c>
      <c r="B670" s="221">
        <v>45952</v>
      </c>
      <c r="C670" s="205" t="s">
        <v>4038</v>
      </c>
      <c r="D670" s="205" t="s">
        <v>1686</v>
      </c>
      <c r="E670" s="205" t="s">
        <v>6888</v>
      </c>
      <c r="F670" s="206">
        <v>45966</v>
      </c>
      <c r="G670" s="206">
        <v>45992</v>
      </c>
      <c r="H670" s="207">
        <v>31000</v>
      </c>
      <c r="I670" s="207">
        <v>31000</v>
      </c>
      <c r="J670" s="205" t="s">
        <v>4557</v>
      </c>
      <c r="K670" s="205" t="s">
        <v>5909</v>
      </c>
    </row>
    <row r="671" spans="1:11" ht="31.5">
      <c r="A671" s="214">
        <v>671</v>
      </c>
      <c r="B671" s="215">
        <v>45952</v>
      </c>
      <c r="C671" s="208" t="s">
        <v>3828</v>
      </c>
      <c r="D671" s="208" t="s">
        <v>8745</v>
      </c>
      <c r="E671" s="208" t="s">
        <v>2595</v>
      </c>
      <c r="F671" s="209">
        <v>45967</v>
      </c>
      <c r="G671" s="209">
        <v>45966</v>
      </c>
      <c r="H671" s="210">
        <v>100000</v>
      </c>
      <c r="I671" s="210">
        <v>600000</v>
      </c>
      <c r="J671" s="208" t="s">
        <v>4557</v>
      </c>
      <c r="K671" s="208" t="s">
        <v>5909</v>
      </c>
    </row>
    <row r="672" spans="1:11" ht="62.25">
      <c r="A672" s="214">
        <v>672</v>
      </c>
      <c r="B672" s="221">
        <v>45953</v>
      </c>
      <c r="C672" s="205" t="s">
        <v>2703</v>
      </c>
      <c r="D672" s="205" t="s">
        <v>8731</v>
      </c>
      <c r="E672" s="205" t="s">
        <v>8746</v>
      </c>
      <c r="F672" s="206">
        <v>45967</v>
      </c>
      <c r="G672" s="206">
        <v>45967</v>
      </c>
      <c r="H672" s="207">
        <v>34000</v>
      </c>
      <c r="I672" s="207">
        <v>34000</v>
      </c>
      <c r="J672" s="205" t="s">
        <v>5902</v>
      </c>
      <c r="K672" s="205" t="s">
        <v>5909</v>
      </c>
    </row>
    <row r="673" spans="1:11" ht="62.25">
      <c r="A673" s="214">
        <v>673</v>
      </c>
      <c r="B673" s="215">
        <v>45954</v>
      </c>
      <c r="C673" s="208" t="s">
        <v>3252</v>
      </c>
      <c r="D673" s="208" t="s">
        <v>1502</v>
      </c>
      <c r="E673" s="208" t="s">
        <v>8747</v>
      </c>
      <c r="F673" s="209">
        <v>45968</v>
      </c>
      <c r="G673" s="209">
        <v>43549</v>
      </c>
      <c r="H673" s="210">
        <v>200000</v>
      </c>
      <c r="I673" s="210">
        <v>300000</v>
      </c>
      <c r="J673" s="208" t="s">
        <v>5900</v>
      </c>
      <c r="K673" s="208" t="s">
        <v>5909</v>
      </c>
    </row>
    <row r="674" spans="1:11" ht="31.5">
      <c r="A674" s="214">
        <v>674</v>
      </c>
      <c r="B674" s="221">
        <v>45957</v>
      </c>
      <c r="C674" s="205" t="s">
        <v>1400</v>
      </c>
      <c r="D674" s="205" t="s">
        <v>8358</v>
      </c>
      <c r="E674" s="205" t="s">
        <v>8748</v>
      </c>
      <c r="F674" s="206">
        <v>45971</v>
      </c>
      <c r="G674" s="206">
        <v>45961</v>
      </c>
      <c r="H674" s="207">
        <v>4875</v>
      </c>
      <c r="I674" s="207">
        <v>24500</v>
      </c>
      <c r="J674" s="205" t="s">
        <v>5994</v>
      </c>
      <c r="K674" s="205" t="s">
        <v>4557</v>
      </c>
    </row>
    <row r="675" spans="1:11" ht="31.5">
      <c r="A675" s="214">
        <v>675</v>
      </c>
      <c r="B675" s="215">
        <v>45957</v>
      </c>
      <c r="C675" s="208" t="s">
        <v>2447</v>
      </c>
      <c r="D675" s="208" t="s">
        <v>8391</v>
      </c>
      <c r="E675" s="208" t="s">
        <v>4218</v>
      </c>
      <c r="F675" s="209">
        <v>45971</v>
      </c>
      <c r="G675" s="209">
        <v>45973</v>
      </c>
      <c r="H675" s="210">
        <v>30000</v>
      </c>
      <c r="I675" s="210">
        <v>60000</v>
      </c>
      <c r="J675" s="208" t="s">
        <v>4557</v>
      </c>
      <c r="K675" s="208" t="s">
        <v>5909</v>
      </c>
    </row>
    <row r="676" spans="1:11" ht="31.5">
      <c r="A676" s="214">
        <v>676</v>
      </c>
      <c r="B676" s="221">
        <v>45957</v>
      </c>
      <c r="C676" s="205" t="s">
        <v>1890</v>
      </c>
      <c r="D676" s="205" t="s">
        <v>31</v>
      </c>
      <c r="E676" s="205" t="s">
        <v>8749</v>
      </c>
      <c r="F676" s="206">
        <v>45971</v>
      </c>
      <c r="G676" s="206">
        <v>45973</v>
      </c>
      <c r="H676" s="207">
        <v>330000</v>
      </c>
      <c r="I676" s="207">
        <v>330000</v>
      </c>
      <c r="J676" s="205" t="s">
        <v>5902</v>
      </c>
      <c r="K676" s="205" t="s">
        <v>4557</v>
      </c>
    </row>
    <row r="677" spans="1:11" ht="31.5">
      <c r="A677" s="214">
        <v>677</v>
      </c>
      <c r="B677" s="215">
        <v>45957</v>
      </c>
      <c r="C677" s="208" t="s">
        <v>1890</v>
      </c>
      <c r="D677" s="208" t="s">
        <v>2200</v>
      </c>
      <c r="E677" s="208" t="s">
        <v>8750</v>
      </c>
      <c r="F677" s="209">
        <v>45971</v>
      </c>
      <c r="G677" s="209">
        <v>45973</v>
      </c>
      <c r="H677" s="210">
        <v>0</v>
      </c>
      <c r="I677" s="210">
        <v>0</v>
      </c>
      <c r="J677" s="208" t="s">
        <v>5994</v>
      </c>
      <c r="K677" s="208" t="s">
        <v>4557</v>
      </c>
    </row>
    <row r="678" spans="1:11" ht="31.5">
      <c r="A678" s="214">
        <v>678</v>
      </c>
      <c r="B678" s="221">
        <v>45957</v>
      </c>
      <c r="C678" s="205" t="s">
        <v>3975</v>
      </c>
      <c r="D678" s="205" t="s">
        <v>7870</v>
      </c>
      <c r="E678" s="205" t="s">
        <v>7871</v>
      </c>
      <c r="F678" s="206">
        <v>45973</v>
      </c>
      <c r="G678" s="206">
        <v>45971</v>
      </c>
      <c r="H678" s="207">
        <v>44900</v>
      </c>
      <c r="I678" s="207">
        <v>200000</v>
      </c>
      <c r="J678" s="205" t="s">
        <v>5910</v>
      </c>
      <c r="K678" s="205" t="s">
        <v>5909</v>
      </c>
    </row>
    <row r="679" spans="1:11" ht="31.5">
      <c r="A679" s="214">
        <v>679</v>
      </c>
      <c r="B679" s="215">
        <v>45958</v>
      </c>
      <c r="C679" s="208" t="s">
        <v>2703</v>
      </c>
      <c r="D679" s="208" t="s">
        <v>4511</v>
      </c>
      <c r="E679" s="208" t="s">
        <v>8751</v>
      </c>
      <c r="F679" s="209">
        <v>45973</v>
      </c>
      <c r="G679" s="209">
        <v>45960</v>
      </c>
      <c r="H679" s="210">
        <v>75000</v>
      </c>
      <c r="I679" s="210">
        <v>75000</v>
      </c>
      <c r="J679" s="208" t="s">
        <v>5904</v>
      </c>
      <c r="K679" s="208" t="s">
        <v>5909</v>
      </c>
    </row>
    <row r="680" spans="1:11" ht="31.5">
      <c r="A680" s="214">
        <v>680</v>
      </c>
      <c r="B680" s="221">
        <v>45958</v>
      </c>
      <c r="C680" s="205" t="s">
        <v>583</v>
      </c>
      <c r="D680" s="205" t="s">
        <v>1221</v>
      </c>
      <c r="E680" s="205" t="s">
        <v>8752</v>
      </c>
      <c r="F680" s="206">
        <v>45973</v>
      </c>
      <c r="G680" s="206">
        <v>45957</v>
      </c>
      <c r="H680" s="207">
        <v>63608</v>
      </c>
      <c r="I680" s="207">
        <v>64000</v>
      </c>
      <c r="J680" s="205" t="s">
        <v>4557</v>
      </c>
      <c r="K680" s="205" t="s">
        <v>5909</v>
      </c>
    </row>
    <row r="681" spans="1:11" ht="31.5">
      <c r="A681" s="214">
        <v>681</v>
      </c>
      <c r="B681" s="215">
        <v>45961</v>
      </c>
      <c r="C681" s="208" t="s">
        <v>4178</v>
      </c>
      <c r="D681" s="208" t="s">
        <v>2565</v>
      </c>
      <c r="E681" s="208" t="s">
        <v>5078</v>
      </c>
      <c r="F681" s="209">
        <v>45978</v>
      </c>
      <c r="G681" s="209">
        <v>45971</v>
      </c>
      <c r="H681" s="210">
        <v>87000</v>
      </c>
      <c r="I681" s="210">
        <v>200000</v>
      </c>
      <c r="J681" s="208" t="s">
        <v>5910</v>
      </c>
      <c r="K681" s="208" t="s">
        <v>5909</v>
      </c>
    </row>
    <row r="682" spans="1:11" ht="18">
      <c r="A682" s="214">
        <v>682</v>
      </c>
      <c r="B682" s="221">
        <v>45961</v>
      </c>
      <c r="C682" s="205" t="s">
        <v>2703</v>
      </c>
      <c r="D682" s="205" t="s">
        <v>8753</v>
      </c>
      <c r="E682" s="205" t="s">
        <v>559</v>
      </c>
      <c r="F682" s="206">
        <v>45978</v>
      </c>
      <c r="G682" s="206">
        <v>45979</v>
      </c>
      <c r="H682" s="207">
        <v>50000</v>
      </c>
      <c r="I682" s="207">
        <v>50000</v>
      </c>
      <c r="J682" s="205" t="s">
        <v>5902</v>
      </c>
      <c r="K682" s="205" t="s">
        <v>5909</v>
      </c>
    </row>
    <row r="683" spans="1:11" ht="18">
      <c r="A683" s="214">
        <v>683</v>
      </c>
      <c r="B683" s="215">
        <v>45964</v>
      </c>
      <c r="C683" s="208" t="s">
        <v>1276</v>
      </c>
      <c r="D683" s="208" t="s">
        <v>8754</v>
      </c>
      <c r="E683" s="208" t="s">
        <v>2980</v>
      </c>
      <c r="F683" s="209">
        <v>45980</v>
      </c>
      <c r="G683" s="209">
        <v>45979</v>
      </c>
      <c r="H683" s="210">
        <v>18000000</v>
      </c>
      <c r="I683" s="210">
        <v>20000000</v>
      </c>
      <c r="J683" s="208" t="s">
        <v>4557</v>
      </c>
      <c r="K683" s="208" t="s">
        <v>5909</v>
      </c>
    </row>
    <row r="684" spans="1:11" ht="47.25">
      <c r="A684" s="214">
        <v>684</v>
      </c>
      <c r="B684" s="221">
        <v>45965</v>
      </c>
      <c r="C684" s="205" t="s">
        <v>2635</v>
      </c>
      <c r="D684" s="205" t="s">
        <v>8755</v>
      </c>
      <c r="E684" s="205" t="s">
        <v>8756</v>
      </c>
      <c r="F684" s="206">
        <v>45980</v>
      </c>
      <c r="G684" s="206">
        <v>45979</v>
      </c>
      <c r="H684" s="207">
        <v>25000</v>
      </c>
      <c r="I684" s="207">
        <v>100000</v>
      </c>
      <c r="J684" s="205" t="s">
        <v>5909</v>
      </c>
      <c r="K684" s="205" t="s">
        <v>5909</v>
      </c>
    </row>
    <row r="685" spans="1:11" ht="47.25">
      <c r="A685" s="214">
        <v>685</v>
      </c>
      <c r="B685" s="215">
        <v>45965</v>
      </c>
      <c r="C685" s="208" t="s">
        <v>4268</v>
      </c>
      <c r="D685" s="208" t="s">
        <v>8757</v>
      </c>
      <c r="E685" s="208" t="s">
        <v>8758</v>
      </c>
      <c r="F685" s="209">
        <v>45980</v>
      </c>
      <c r="G685" s="209">
        <v>45964</v>
      </c>
      <c r="H685" s="210">
        <v>90000</v>
      </c>
      <c r="I685" s="210">
        <v>100000</v>
      </c>
      <c r="J685" s="208" t="s">
        <v>5906</v>
      </c>
      <c r="K685" s="208" t="s">
        <v>5909</v>
      </c>
    </row>
    <row r="686" spans="1:11" ht="18">
      <c r="A686" s="214">
        <v>686</v>
      </c>
      <c r="B686" s="221">
        <v>45966</v>
      </c>
      <c r="C686" s="205" t="s">
        <v>4178</v>
      </c>
      <c r="D686" s="205" t="s">
        <v>8759</v>
      </c>
      <c r="E686" s="205" t="s">
        <v>8760</v>
      </c>
      <c r="F686" s="206">
        <v>45981</v>
      </c>
      <c r="G686" s="206">
        <v>45979</v>
      </c>
      <c r="H686" s="207">
        <v>74000</v>
      </c>
      <c r="I686" s="207">
        <v>150000</v>
      </c>
      <c r="J686" s="205" t="s">
        <v>4557</v>
      </c>
      <c r="K686" s="205" t="s">
        <v>5909</v>
      </c>
    </row>
    <row r="687" spans="1:11" ht="62.25">
      <c r="A687" s="214">
        <v>687</v>
      </c>
      <c r="B687" s="215">
        <v>45966</v>
      </c>
      <c r="C687" s="208" t="s">
        <v>3933</v>
      </c>
      <c r="D687" s="208" t="s">
        <v>3744</v>
      </c>
      <c r="E687" s="208" t="s">
        <v>8761</v>
      </c>
      <c r="F687" s="209">
        <v>45981</v>
      </c>
      <c r="G687" s="209">
        <v>45981</v>
      </c>
      <c r="H687" s="210">
        <v>1000000</v>
      </c>
      <c r="I687" s="210">
        <v>1700000</v>
      </c>
      <c r="J687" s="208" t="s">
        <v>5917</v>
      </c>
      <c r="K687" s="208" t="s">
        <v>5909</v>
      </c>
    </row>
    <row r="688" spans="1:11" ht="31.5">
      <c r="A688" s="214">
        <v>688</v>
      </c>
      <c r="B688" s="221">
        <v>45966</v>
      </c>
      <c r="C688" s="205" t="s">
        <v>2703</v>
      </c>
      <c r="D688" s="205" t="s">
        <v>8762</v>
      </c>
      <c r="E688" s="205" t="s">
        <v>6113</v>
      </c>
      <c r="F688" s="206">
        <v>45981</v>
      </c>
      <c r="G688" s="206">
        <v>45971</v>
      </c>
      <c r="H688" s="207">
        <v>45000</v>
      </c>
      <c r="I688" s="207">
        <v>45000</v>
      </c>
      <c r="J688" s="205" t="s">
        <v>4557</v>
      </c>
      <c r="K688" s="205" t="s">
        <v>5909</v>
      </c>
    </row>
    <row r="689" spans="1:11" ht="31.5">
      <c r="A689" s="214">
        <v>689</v>
      </c>
      <c r="B689" s="215">
        <v>45966</v>
      </c>
      <c r="C689" s="208" t="s">
        <v>1665</v>
      </c>
      <c r="D689" s="208" t="s">
        <v>8763</v>
      </c>
      <c r="E689" s="208" t="s">
        <v>8764</v>
      </c>
      <c r="F689" s="209">
        <v>45981</v>
      </c>
      <c r="G689" s="209">
        <v>45980</v>
      </c>
      <c r="H689" s="210">
        <v>242000</v>
      </c>
      <c r="I689" s="210">
        <v>245000</v>
      </c>
      <c r="J689" s="208" t="s">
        <v>4557</v>
      </c>
      <c r="K689" s="208" t="s">
        <v>5909</v>
      </c>
    </row>
    <row r="690" spans="1:11" ht="31.5">
      <c r="A690" s="214">
        <v>690</v>
      </c>
      <c r="B690" s="221">
        <v>45967</v>
      </c>
      <c r="C690" s="205" t="s">
        <v>3418</v>
      </c>
      <c r="D690" s="205" t="s">
        <v>2536</v>
      </c>
      <c r="E690" s="205" t="s">
        <v>2278</v>
      </c>
      <c r="F690" s="206">
        <v>45982</v>
      </c>
      <c r="G690" s="206">
        <v>45986</v>
      </c>
      <c r="H690" s="207">
        <v>45000</v>
      </c>
      <c r="I690" s="207">
        <v>65000</v>
      </c>
      <c r="J690" s="205" t="s">
        <v>4557</v>
      </c>
      <c r="K690" s="205" t="s">
        <v>5909</v>
      </c>
    </row>
    <row r="691" spans="1:11" ht="62.25">
      <c r="A691" s="214">
        <v>691</v>
      </c>
      <c r="B691" s="215">
        <v>45968</v>
      </c>
      <c r="C691" s="208" t="s">
        <v>1198</v>
      </c>
      <c r="D691" s="208" t="s">
        <v>3954</v>
      </c>
      <c r="E691" s="208" t="s">
        <v>559</v>
      </c>
      <c r="F691" s="209">
        <v>45985</v>
      </c>
      <c r="G691" s="209">
        <v>45888</v>
      </c>
      <c r="H691" s="210">
        <v>31000</v>
      </c>
      <c r="I691" s="210">
        <v>45000</v>
      </c>
      <c r="J691" s="208" t="s">
        <v>5900</v>
      </c>
      <c r="K691" s="208" t="s">
        <v>5909</v>
      </c>
    </row>
    <row r="692" spans="1:11" ht="62.25">
      <c r="A692" s="214">
        <v>692</v>
      </c>
      <c r="B692" s="221">
        <v>45971</v>
      </c>
      <c r="C692" s="205" t="s">
        <v>3453</v>
      </c>
      <c r="D692" s="205" t="s">
        <v>8765</v>
      </c>
      <c r="E692" s="205" t="s">
        <v>8766</v>
      </c>
      <c r="F692" s="206">
        <v>45986</v>
      </c>
      <c r="G692" s="206">
        <v>45966</v>
      </c>
      <c r="H692" s="207">
        <v>25000</v>
      </c>
      <c r="I692" s="207">
        <v>76000</v>
      </c>
      <c r="J692" s="205" t="s">
        <v>5910</v>
      </c>
      <c r="K692" s="205" t="s">
        <v>5909</v>
      </c>
    </row>
    <row r="693" spans="1:11" ht="18">
      <c r="A693" s="214">
        <v>693</v>
      </c>
      <c r="B693" s="215">
        <v>45973</v>
      </c>
      <c r="C693" s="208" t="s">
        <v>4178</v>
      </c>
      <c r="D693" s="208" t="s">
        <v>8767</v>
      </c>
      <c r="E693" s="208" t="s">
        <v>1674</v>
      </c>
      <c r="F693" s="209">
        <v>45987</v>
      </c>
      <c r="G693" s="209">
        <v>45986</v>
      </c>
      <c r="H693" s="210">
        <v>35000</v>
      </c>
      <c r="I693" s="210">
        <v>100000</v>
      </c>
      <c r="J693" s="208" t="s">
        <v>4557</v>
      </c>
      <c r="K693" s="208" t="s">
        <v>5909</v>
      </c>
    </row>
    <row r="694" spans="1:11" ht="31.5">
      <c r="A694" s="214">
        <v>694</v>
      </c>
      <c r="B694" s="221">
        <v>45973</v>
      </c>
      <c r="C694" s="205" t="s">
        <v>583</v>
      </c>
      <c r="D694" s="205" t="s">
        <v>424</v>
      </c>
      <c r="E694" s="205" t="s">
        <v>8768</v>
      </c>
      <c r="F694" s="206">
        <v>45987</v>
      </c>
      <c r="G694" s="206">
        <v>45975</v>
      </c>
      <c r="H694" s="207">
        <v>1253730</v>
      </c>
      <c r="I694" s="207">
        <v>1253730</v>
      </c>
      <c r="J694" s="205" t="s">
        <v>4557</v>
      </c>
      <c r="K694" s="205" t="s">
        <v>5909</v>
      </c>
    </row>
    <row r="695" spans="1:11" ht="31.5">
      <c r="A695" s="214">
        <v>695</v>
      </c>
      <c r="B695" s="215">
        <v>45973</v>
      </c>
      <c r="C695" s="208" t="s">
        <v>583</v>
      </c>
      <c r="D695" s="208" t="s">
        <v>7374</v>
      </c>
      <c r="E695" s="208" t="s">
        <v>8769</v>
      </c>
      <c r="F695" s="209">
        <v>45987</v>
      </c>
      <c r="G695" s="209">
        <v>45975</v>
      </c>
      <c r="H695" s="210">
        <v>1017450</v>
      </c>
      <c r="I695" s="210">
        <v>1017450</v>
      </c>
      <c r="J695" s="208" t="s">
        <v>4557</v>
      </c>
      <c r="K695" s="208" t="s">
        <v>5909</v>
      </c>
    </row>
    <row r="696" spans="1:11" ht="31.5">
      <c r="A696" s="214">
        <v>696</v>
      </c>
      <c r="B696" s="221">
        <v>45973</v>
      </c>
      <c r="C696" s="205" t="s">
        <v>1890</v>
      </c>
      <c r="D696" s="205" t="s">
        <v>366</v>
      </c>
      <c r="E696" s="205" t="s">
        <v>8770</v>
      </c>
      <c r="F696" s="206">
        <v>45987</v>
      </c>
      <c r="G696" s="206">
        <v>45989</v>
      </c>
      <c r="H696" s="207">
        <v>285000</v>
      </c>
      <c r="I696" s="207">
        <v>285000</v>
      </c>
      <c r="J696" s="205" t="s">
        <v>5902</v>
      </c>
      <c r="K696" s="205" t="s">
        <v>5909</v>
      </c>
    </row>
    <row r="697" spans="1:11" ht="31.5">
      <c r="A697" s="214">
        <v>697</v>
      </c>
      <c r="B697" s="215">
        <v>45973</v>
      </c>
      <c r="C697" s="208" t="s">
        <v>1890</v>
      </c>
      <c r="D697" s="208" t="s">
        <v>7547</v>
      </c>
      <c r="E697" s="208" t="s">
        <v>8771</v>
      </c>
      <c r="F697" s="209">
        <v>45987</v>
      </c>
      <c r="G697" s="209">
        <v>45989</v>
      </c>
      <c r="H697" s="210">
        <v>75000</v>
      </c>
      <c r="I697" s="210">
        <v>85000</v>
      </c>
      <c r="J697" s="208" t="s">
        <v>5902</v>
      </c>
      <c r="K697" s="208" t="s">
        <v>5909</v>
      </c>
    </row>
    <row r="698" spans="1:11" ht="31.5">
      <c r="A698" s="214">
        <v>698</v>
      </c>
      <c r="B698" s="221">
        <v>45973</v>
      </c>
      <c r="C698" s="205" t="s">
        <v>1890</v>
      </c>
      <c r="D698" s="205" t="s">
        <v>225</v>
      </c>
      <c r="E698" s="205" t="s">
        <v>8772</v>
      </c>
      <c r="F698" s="206">
        <v>45987</v>
      </c>
      <c r="G698" s="206">
        <v>45989</v>
      </c>
      <c r="H698" s="207">
        <v>250000</v>
      </c>
      <c r="I698" s="207">
        <v>250000</v>
      </c>
      <c r="J698" s="205" t="s">
        <v>5910</v>
      </c>
      <c r="K698" s="205" t="s">
        <v>5909</v>
      </c>
    </row>
    <row r="699" spans="1:11" ht="31.5">
      <c r="A699" s="214">
        <v>699</v>
      </c>
      <c r="B699" s="215">
        <v>45974</v>
      </c>
      <c r="C699" s="208" t="s">
        <v>3828</v>
      </c>
      <c r="D699" s="208" t="s">
        <v>950</v>
      </c>
      <c r="E699" s="208" t="s">
        <v>198</v>
      </c>
      <c r="F699" s="209">
        <v>45989</v>
      </c>
      <c r="G699" s="209">
        <v>45962</v>
      </c>
      <c r="H699" s="210">
        <v>25000</v>
      </c>
      <c r="I699" s="210">
        <v>700000</v>
      </c>
      <c r="J699" s="208" t="s">
        <v>5910</v>
      </c>
      <c r="K699" s="208" t="s">
        <v>5909</v>
      </c>
    </row>
    <row r="700" spans="1:11" ht="31.5">
      <c r="A700" s="214">
        <v>700</v>
      </c>
      <c r="B700" s="221">
        <v>45974</v>
      </c>
      <c r="C700" s="205" t="s">
        <v>2542</v>
      </c>
      <c r="D700" s="205" t="s">
        <v>7387</v>
      </c>
      <c r="E700" s="205" t="s">
        <v>8773</v>
      </c>
      <c r="F700" s="206">
        <v>45989</v>
      </c>
      <c r="G700" s="206">
        <v>45992</v>
      </c>
      <c r="H700" s="207">
        <v>42500</v>
      </c>
      <c r="I700" s="207">
        <v>127500</v>
      </c>
      <c r="J700" s="205" t="s">
        <v>4557</v>
      </c>
      <c r="K700" s="205" t="s">
        <v>5909</v>
      </c>
    </row>
    <row r="701" spans="1:11" ht="31.5">
      <c r="A701" s="214">
        <v>701</v>
      </c>
      <c r="B701" s="215">
        <v>45974</v>
      </c>
      <c r="C701" s="208" t="s">
        <v>1890</v>
      </c>
      <c r="D701" s="208" t="s">
        <v>5582</v>
      </c>
      <c r="E701" s="208" t="s">
        <v>8774</v>
      </c>
      <c r="F701" s="209">
        <v>45989</v>
      </c>
      <c r="G701" s="209">
        <v>45992</v>
      </c>
      <c r="H701" s="210">
        <v>270000</v>
      </c>
      <c r="I701" s="210">
        <v>270000</v>
      </c>
      <c r="J701" s="208" t="s">
        <v>5910</v>
      </c>
      <c r="K701" s="208" t="s">
        <v>5909</v>
      </c>
    </row>
    <row r="702" spans="1:11" ht="31.5">
      <c r="A702" s="214">
        <v>702</v>
      </c>
      <c r="B702" s="221">
        <v>45975</v>
      </c>
      <c r="C702" s="205" t="s">
        <v>4178</v>
      </c>
      <c r="D702" s="205" t="s">
        <v>8775</v>
      </c>
      <c r="E702" s="205" t="s">
        <v>8776</v>
      </c>
      <c r="F702" s="206">
        <v>45992</v>
      </c>
      <c r="G702" s="206">
        <v>45992</v>
      </c>
      <c r="H702" s="207">
        <v>85000</v>
      </c>
      <c r="I702" s="207">
        <v>150000</v>
      </c>
      <c r="J702" s="205" t="s">
        <v>4557</v>
      </c>
      <c r="K702" s="205" t="s">
        <v>5909</v>
      </c>
    </row>
    <row r="703" spans="1:11" ht="18">
      <c r="A703" s="214">
        <v>703</v>
      </c>
      <c r="B703" s="215">
        <v>45975</v>
      </c>
      <c r="C703" s="208" t="s">
        <v>1400</v>
      </c>
      <c r="D703" s="208" t="s">
        <v>7755</v>
      </c>
      <c r="E703" s="208" t="s">
        <v>7831</v>
      </c>
      <c r="F703" s="209">
        <v>45992</v>
      </c>
      <c r="G703" s="209">
        <v>46023</v>
      </c>
      <c r="H703" s="210">
        <v>36000</v>
      </c>
      <c r="I703" s="210">
        <v>36000</v>
      </c>
      <c r="J703" s="208" t="s">
        <v>4557</v>
      </c>
      <c r="K703" s="208" t="s">
        <v>5909</v>
      </c>
    </row>
    <row r="704" spans="1:11" ht="47.25">
      <c r="A704" s="214">
        <v>704</v>
      </c>
      <c r="B704" s="221">
        <v>45975</v>
      </c>
      <c r="C704" s="205" t="s">
        <v>1400</v>
      </c>
      <c r="D704" s="205" t="s">
        <v>8777</v>
      </c>
      <c r="E704" s="205" t="s">
        <v>8778</v>
      </c>
      <c r="F704" s="206">
        <v>45992</v>
      </c>
      <c r="G704" s="206">
        <v>45992</v>
      </c>
      <c r="H704" s="207">
        <v>51875</v>
      </c>
      <c r="I704" s="207">
        <v>57875</v>
      </c>
      <c r="J704" s="205" t="s">
        <v>4557</v>
      </c>
      <c r="K704" s="205" t="s">
        <v>5909</v>
      </c>
    </row>
    <row r="705" spans="1:11" ht="31.5">
      <c r="A705" s="214">
        <v>705</v>
      </c>
      <c r="B705" s="215">
        <v>45978</v>
      </c>
      <c r="C705" s="208" t="s">
        <v>3828</v>
      </c>
      <c r="D705" s="208" t="s">
        <v>1194</v>
      </c>
      <c r="E705" s="208" t="s">
        <v>8779</v>
      </c>
      <c r="F705" s="209">
        <v>45993</v>
      </c>
      <c r="G705" s="209">
        <v>45978</v>
      </c>
      <c r="H705" s="210">
        <v>25000</v>
      </c>
      <c r="I705" s="210">
        <v>100000</v>
      </c>
      <c r="J705" s="208" t="s">
        <v>5910</v>
      </c>
      <c r="K705" s="208" t="s">
        <v>5909</v>
      </c>
    </row>
    <row r="706" spans="1:11" ht="31.5">
      <c r="A706" s="214">
        <v>706</v>
      </c>
      <c r="B706" s="221">
        <v>45979</v>
      </c>
      <c r="C706" s="205" t="s">
        <v>1276</v>
      </c>
      <c r="D706" s="205" t="s">
        <v>4454</v>
      </c>
      <c r="E706" s="205" t="s">
        <v>3649</v>
      </c>
      <c r="F706" s="206">
        <v>45994</v>
      </c>
      <c r="G706" s="206">
        <v>45996</v>
      </c>
      <c r="H706" s="207">
        <v>65000</v>
      </c>
      <c r="I706" s="207">
        <v>75000</v>
      </c>
      <c r="J706" s="205" t="s">
        <v>4557</v>
      </c>
      <c r="K706" s="205" t="s">
        <v>5909</v>
      </c>
    </row>
    <row r="707" spans="1:11" ht="31.5">
      <c r="A707" s="214">
        <v>707</v>
      </c>
      <c r="B707" s="215">
        <v>45979</v>
      </c>
      <c r="C707" s="208" t="s">
        <v>3453</v>
      </c>
      <c r="D707" s="208" t="s">
        <v>8780</v>
      </c>
      <c r="E707" s="208" t="s">
        <v>8781</v>
      </c>
      <c r="F707" s="209">
        <v>45994</v>
      </c>
      <c r="G707" s="209">
        <v>45978</v>
      </c>
      <c r="H707" s="210">
        <v>25000</v>
      </c>
      <c r="I707" s="210">
        <v>70000</v>
      </c>
      <c r="J707" s="208" t="s">
        <v>5906</v>
      </c>
      <c r="K707" s="208" t="s">
        <v>5909</v>
      </c>
    </row>
    <row r="708" spans="1:11" ht="31.5">
      <c r="A708" s="214">
        <v>708</v>
      </c>
      <c r="B708" s="221">
        <v>45979</v>
      </c>
      <c r="C708" s="205" t="s">
        <v>1665</v>
      </c>
      <c r="D708" s="205" t="s">
        <v>6846</v>
      </c>
      <c r="E708" s="205" t="s">
        <v>8782</v>
      </c>
      <c r="F708" s="206">
        <v>45994</v>
      </c>
      <c r="G708" s="206">
        <v>45993</v>
      </c>
      <c r="H708" s="207">
        <v>33000</v>
      </c>
      <c r="I708" s="207">
        <v>35000</v>
      </c>
      <c r="J708" s="205" t="s">
        <v>4557</v>
      </c>
      <c r="K708" s="205" t="s">
        <v>5909</v>
      </c>
    </row>
    <row r="709" spans="1:11" ht="31.5">
      <c r="A709" s="214">
        <v>709</v>
      </c>
      <c r="B709" s="215">
        <v>45980</v>
      </c>
      <c r="C709" s="208" t="s">
        <v>3453</v>
      </c>
      <c r="D709" s="208" t="s">
        <v>8783</v>
      </c>
      <c r="E709" s="208" t="s">
        <v>8784</v>
      </c>
      <c r="F709" s="209">
        <v>45995</v>
      </c>
      <c r="G709" s="209">
        <v>45917</v>
      </c>
      <c r="H709" s="210">
        <v>25000</v>
      </c>
      <c r="I709" s="210">
        <v>80000</v>
      </c>
      <c r="J709" s="208" t="s">
        <v>5910</v>
      </c>
      <c r="K709" s="208" t="s">
        <v>5909</v>
      </c>
    </row>
    <row r="710" spans="1:11" ht="62.25">
      <c r="A710" s="214">
        <v>710</v>
      </c>
      <c r="B710" s="221">
        <v>45980</v>
      </c>
      <c r="C710" s="205" t="s">
        <v>1535</v>
      </c>
      <c r="D710" s="205" t="s">
        <v>1903</v>
      </c>
      <c r="E710" s="205" t="s">
        <v>8785</v>
      </c>
      <c r="F710" s="206">
        <v>45996</v>
      </c>
      <c r="G710" s="206">
        <v>45980</v>
      </c>
      <c r="H710" s="207">
        <v>25000</v>
      </c>
      <c r="I710" s="207">
        <v>65000</v>
      </c>
      <c r="J710" s="205" t="s">
        <v>5900</v>
      </c>
      <c r="K710" s="205" t="s">
        <v>5909</v>
      </c>
    </row>
    <row r="711" spans="1:11" ht="31.5">
      <c r="A711" s="214">
        <v>711</v>
      </c>
      <c r="B711" s="215">
        <v>45981</v>
      </c>
      <c r="C711" s="208" t="s">
        <v>12</v>
      </c>
      <c r="D711" s="208" t="s">
        <v>8786</v>
      </c>
      <c r="E711" s="208" t="s">
        <v>8787</v>
      </c>
      <c r="F711" s="209">
        <v>45996</v>
      </c>
      <c r="G711" s="209">
        <v>45996</v>
      </c>
      <c r="H711" s="210">
        <v>50000</v>
      </c>
      <c r="I711" s="210">
        <v>60000</v>
      </c>
      <c r="J711" s="208" t="s">
        <v>4557</v>
      </c>
      <c r="K711" s="208" t="s">
        <v>5909</v>
      </c>
    </row>
    <row r="712" spans="1:11" ht="31.5">
      <c r="A712" s="214">
        <v>712</v>
      </c>
      <c r="B712" s="221">
        <v>45981</v>
      </c>
      <c r="C712" s="205" t="s">
        <v>12</v>
      </c>
      <c r="D712" s="205" t="s">
        <v>7967</v>
      </c>
      <c r="E712" s="205" t="s">
        <v>8788</v>
      </c>
      <c r="F712" s="206">
        <v>45996</v>
      </c>
      <c r="G712" s="206">
        <v>45996</v>
      </c>
      <c r="H712" s="207">
        <v>135000</v>
      </c>
      <c r="I712" s="207">
        <v>150000</v>
      </c>
      <c r="J712" s="205" t="s">
        <v>5910</v>
      </c>
      <c r="K712" s="205" t="s">
        <v>5909</v>
      </c>
    </row>
    <row r="713" spans="1:11" ht="31.5">
      <c r="A713" s="214">
        <v>713</v>
      </c>
      <c r="B713" s="215">
        <v>45981</v>
      </c>
      <c r="C713" s="208" t="s">
        <v>12</v>
      </c>
      <c r="D713" s="208" t="s">
        <v>8061</v>
      </c>
      <c r="E713" s="208" t="s">
        <v>8789</v>
      </c>
      <c r="F713" s="209">
        <v>45996</v>
      </c>
      <c r="G713" s="209">
        <v>45996</v>
      </c>
      <c r="H713" s="210">
        <v>25000</v>
      </c>
      <c r="I713" s="210">
        <v>30000</v>
      </c>
      <c r="J713" s="208" t="s">
        <v>5910</v>
      </c>
      <c r="K713" s="208" t="s">
        <v>5909</v>
      </c>
    </row>
    <row r="714" spans="1:11" ht="31.5">
      <c r="A714" s="214">
        <v>714</v>
      </c>
      <c r="B714" s="221">
        <v>45981</v>
      </c>
      <c r="C714" s="205" t="s">
        <v>12</v>
      </c>
      <c r="D714" s="205" t="s">
        <v>7135</v>
      </c>
      <c r="E714" s="205" t="s">
        <v>7136</v>
      </c>
      <c r="F714" s="206">
        <v>45996</v>
      </c>
      <c r="G714" s="206">
        <v>45996</v>
      </c>
      <c r="H714" s="207">
        <v>87000</v>
      </c>
      <c r="I714" s="207">
        <v>112000</v>
      </c>
      <c r="J714" s="205" t="s">
        <v>5910</v>
      </c>
      <c r="K714" s="205" t="s">
        <v>5909</v>
      </c>
    </row>
    <row r="715" spans="1:11" ht="47.25">
      <c r="A715" s="214">
        <v>715</v>
      </c>
      <c r="B715" s="215">
        <v>45981</v>
      </c>
      <c r="C715" s="208" t="s">
        <v>12</v>
      </c>
      <c r="D715" s="208" t="s">
        <v>5787</v>
      </c>
      <c r="E715" s="208" t="s">
        <v>8790</v>
      </c>
      <c r="F715" s="209">
        <v>45996</v>
      </c>
      <c r="G715" s="209">
        <v>45996</v>
      </c>
      <c r="H715" s="210">
        <v>200000</v>
      </c>
      <c r="I715" s="210">
        <v>250000</v>
      </c>
      <c r="J715" s="208" t="s">
        <v>5910</v>
      </c>
      <c r="K715" s="208" t="s">
        <v>5909</v>
      </c>
    </row>
    <row r="716" spans="1:11" ht="47.25">
      <c r="A716" s="214">
        <v>716</v>
      </c>
      <c r="B716" s="221">
        <v>45981</v>
      </c>
      <c r="C716" s="205" t="s">
        <v>3838</v>
      </c>
      <c r="D716" s="205" t="s">
        <v>8791</v>
      </c>
      <c r="E716" s="205" t="s">
        <v>8792</v>
      </c>
      <c r="F716" s="206">
        <v>45999</v>
      </c>
      <c r="G716" s="206">
        <v>45868</v>
      </c>
      <c r="H716" s="207">
        <v>41000</v>
      </c>
      <c r="I716" s="207">
        <v>51000</v>
      </c>
      <c r="J716" s="205" t="s">
        <v>5902</v>
      </c>
      <c r="K716" s="205" t="s">
        <v>5909</v>
      </c>
    </row>
    <row r="717" spans="1:11" ht="47.25">
      <c r="A717" s="214">
        <v>717</v>
      </c>
      <c r="B717" s="215">
        <v>45981</v>
      </c>
      <c r="C717" s="208" t="s">
        <v>3838</v>
      </c>
      <c r="D717" s="208" t="s">
        <v>814</v>
      </c>
      <c r="E717" s="208" t="s">
        <v>687</v>
      </c>
      <c r="F717" s="209">
        <v>45999</v>
      </c>
      <c r="G717" s="209">
        <v>45896</v>
      </c>
      <c r="H717" s="210">
        <v>29000</v>
      </c>
      <c r="I717" s="210">
        <v>35000</v>
      </c>
      <c r="J717" s="208" t="s">
        <v>5902</v>
      </c>
      <c r="K717" s="208" t="s">
        <v>5909</v>
      </c>
    </row>
    <row r="718" spans="1:11" ht="31.5">
      <c r="A718" s="214">
        <v>718</v>
      </c>
      <c r="B718" s="221">
        <v>45981</v>
      </c>
      <c r="C718" s="205" t="s">
        <v>12</v>
      </c>
      <c r="D718" s="205" t="s">
        <v>8793</v>
      </c>
      <c r="E718" s="205" t="s">
        <v>8794</v>
      </c>
      <c r="F718" s="206">
        <v>45999</v>
      </c>
      <c r="G718" s="206">
        <v>45996</v>
      </c>
      <c r="H718" s="207">
        <v>25000</v>
      </c>
      <c r="I718" s="207">
        <v>60000</v>
      </c>
      <c r="J718" s="205" t="s">
        <v>5902</v>
      </c>
      <c r="K718" s="205" t="s">
        <v>5909</v>
      </c>
    </row>
    <row r="719" spans="1:11" ht="31.5">
      <c r="A719" s="214">
        <v>719</v>
      </c>
      <c r="B719" s="215">
        <v>45982</v>
      </c>
      <c r="C719" s="208" t="s">
        <v>2635</v>
      </c>
      <c r="D719" s="208" t="s">
        <v>8795</v>
      </c>
      <c r="E719" s="208" t="s">
        <v>8796</v>
      </c>
      <c r="F719" s="209">
        <v>45999</v>
      </c>
      <c r="G719" s="209">
        <v>45999</v>
      </c>
      <c r="H719" s="210">
        <v>30000</v>
      </c>
      <c r="I719" s="210">
        <v>40000</v>
      </c>
      <c r="J719" s="208" t="s">
        <v>5909</v>
      </c>
      <c r="K719" s="208" t="s">
        <v>5909</v>
      </c>
    </row>
    <row r="720" spans="1:11" ht="31.5">
      <c r="A720" s="214">
        <v>720</v>
      </c>
      <c r="B720" s="221">
        <v>45982</v>
      </c>
      <c r="C720" s="205" t="s">
        <v>583</v>
      </c>
      <c r="D720" s="205" t="s">
        <v>123</v>
      </c>
      <c r="E720" s="205" t="s">
        <v>8797</v>
      </c>
      <c r="F720" s="206">
        <v>45999</v>
      </c>
      <c r="G720" s="206">
        <v>45992</v>
      </c>
      <c r="H720" s="207">
        <v>2181855.94</v>
      </c>
      <c r="I720" s="207">
        <v>2182000</v>
      </c>
      <c r="J720" s="205" t="s">
        <v>5921</v>
      </c>
      <c r="K720" s="205" t="s">
        <v>5909</v>
      </c>
    </row>
    <row r="721" spans="1:11" ht="31.5">
      <c r="A721" s="214">
        <v>721</v>
      </c>
      <c r="B721" s="215">
        <v>45982</v>
      </c>
      <c r="C721" s="208" t="s">
        <v>4178</v>
      </c>
      <c r="D721" s="208" t="s">
        <v>8798</v>
      </c>
      <c r="E721" s="208" t="s">
        <v>8799</v>
      </c>
      <c r="F721" s="209">
        <v>45999</v>
      </c>
      <c r="G721" s="209">
        <v>45980</v>
      </c>
      <c r="H721" s="210">
        <v>55000</v>
      </c>
      <c r="I721" s="210">
        <v>60000</v>
      </c>
      <c r="J721" s="208" t="s">
        <v>5904</v>
      </c>
      <c r="K721" s="208" t="s">
        <v>5909</v>
      </c>
    </row>
    <row r="722" spans="1:11" ht="31.5">
      <c r="A722" s="214">
        <v>722</v>
      </c>
      <c r="B722" s="221">
        <v>45985</v>
      </c>
      <c r="C722" s="205" t="s">
        <v>1665</v>
      </c>
      <c r="D722" s="205" t="s">
        <v>5152</v>
      </c>
      <c r="E722" s="205" t="s">
        <v>8800</v>
      </c>
      <c r="F722" s="206">
        <v>46000</v>
      </c>
      <c r="G722" s="206">
        <v>46007</v>
      </c>
      <c r="H722" s="207">
        <v>230000</v>
      </c>
      <c r="I722" s="207">
        <v>250000</v>
      </c>
      <c r="J722" s="205" t="s">
        <v>5910</v>
      </c>
      <c r="K722" s="205" t="s">
        <v>5909</v>
      </c>
    </row>
    <row r="723" spans="1:11" ht="31.5">
      <c r="A723" s="214">
        <v>723</v>
      </c>
      <c r="B723" s="215">
        <v>45985</v>
      </c>
      <c r="C723" s="208" t="s">
        <v>1665</v>
      </c>
      <c r="D723" s="208" t="s">
        <v>864</v>
      </c>
      <c r="E723" s="208" t="s">
        <v>8801</v>
      </c>
      <c r="F723" s="209">
        <v>46000</v>
      </c>
      <c r="G723" s="209">
        <v>45996</v>
      </c>
      <c r="H723" s="210">
        <v>25000</v>
      </c>
      <c r="I723" s="210">
        <v>27000</v>
      </c>
      <c r="J723" s="208" t="s">
        <v>5902</v>
      </c>
      <c r="K723" s="208" t="s">
        <v>5909</v>
      </c>
    </row>
    <row r="724" spans="1:11" ht="62.25">
      <c r="A724" s="214">
        <v>724</v>
      </c>
      <c r="B724" s="221">
        <v>45985</v>
      </c>
      <c r="C724" s="205" t="s">
        <v>1665</v>
      </c>
      <c r="D724" s="205" t="s">
        <v>8802</v>
      </c>
      <c r="E724" s="205" t="s">
        <v>7381</v>
      </c>
      <c r="F724" s="206">
        <v>46000</v>
      </c>
      <c r="G724" s="206">
        <v>45996</v>
      </c>
      <c r="H724" s="207">
        <v>25000</v>
      </c>
      <c r="I724" s="207">
        <v>29000</v>
      </c>
      <c r="J724" s="205" t="s">
        <v>5900</v>
      </c>
      <c r="K724" s="205" t="s">
        <v>5909</v>
      </c>
    </row>
    <row r="725" spans="1:11" ht="62.25">
      <c r="A725" s="214">
        <v>725</v>
      </c>
      <c r="B725" s="215">
        <v>45985</v>
      </c>
      <c r="C725" s="208" t="s">
        <v>1665</v>
      </c>
      <c r="D725" s="208" t="s">
        <v>8803</v>
      </c>
      <c r="E725" s="208" t="s">
        <v>8804</v>
      </c>
      <c r="F725" s="209">
        <v>46000</v>
      </c>
      <c r="G725" s="209">
        <v>45996</v>
      </c>
      <c r="H725" s="210">
        <v>25000</v>
      </c>
      <c r="I725" s="210">
        <v>30000</v>
      </c>
      <c r="J725" s="208" t="s">
        <v>5900</v>
      </c>
      <c r="K725" s="208" t="s">
        <v>5909</v>
      </c>
    </row>
    <row r="726" spans="1:11" ht="31.5">
      <c r="A726" s="214">
        <v>726</v>
      </c>
      <c r="B726" s="221">
        <v>45985</v>
      </c>
      <c r="C726" s="205" t="s">
        <v>2332</v>
      </c>
      <c r="D726" s="205" t="s">
        <v>8674</v>
      </c>
      <c r="E726" s="205" t="s">
        <v>8805</v>
      </c>
      <c r="F726" s="206">
        <v>46000</v>
      </c>
      <c r="G726" s="206">
        <v>45982</v>
      </c>
      <c r="H726" s="207">
        <v>25000</v>
      </c>
      <c r="I726" s="207">
        <v>100000</v>
      </c>
      <c r="J726" s="205" t="s">
        <v>5906</v>
      </c>
      <c r="K726" s="205" t="s">
        <v>5909</v>
      </c>
    </row>
    <row r="727" spans="1:11" ht="47.25">
      <c r="A727" s="214">
        <v>727</v>
      </c>
      <c r="B727" s="215">
        <v>45986</v>
      </c>
      <c r="C727" s="208" t="s">
        <v>2601</v>
      </c>
      <c r="D727" s="208" t="s">
        <v>8806</v>
      </c>
      <c r="E727" s="208" t="s">
        <v>8807</v>
      </c>
      <c r="F727" s="209">
        <v>46001</v>
      </c>
      <c r="G727" s="209">
        <v>45985</v>
      </c>
      <c r="H727" s="210">
        <v>105000</v>
      </c>
      <c r="I727" s="210">
        <v>120000</v>
      </c>
      <c r="J727" s="208" t="s">
        <v>4557</v>
      </c>
      <c r="K727" s="208" t="s">
        <v>5909</v>
      </c>
    </row>
    <row r="728" spans="1:11" ht="47.25">
      <c r="A728" s="214">
        <v>728</v>
      </c>
      <c r="B728" s="221">
        <v>45986</v>
      </c>
      <c r="C728" s="205" t="s">
        <v>3672</v>
      </c>
      <c r="D728" s="205" t="s">
        <v>7805</v>
      </c>
      <c r="E728" s="205" t="s">
        <v>8808</v>
      </c>
      <c r="F728" s="206">
        <v>46001</v>
      </c>
      <c r="G728" s="206">
        <v>45994</v>
      </c>
      <c r="H728" s="207">
        <v>25000</v>
      </c>
      <c r="I728" s="207">
        <v>75000</v>
      </c>
      <c r="J728" s="205" t="s">
        <v>4557</v>
      </c>
      <c r="K728" s="205" t="s">
        <v>5909</v>
      </c>
    </row>
    <row r="729" spans="1:11" ht="31.5">
      <c r="A729" s="214">
        <v>729</v>
      </c>
      <c r="B729" s="215">
        <v>45986</v>
      </c>
      <c r="C729" s="208" t="s">
        <v>3672</v>
      </c>
      <c r="D729" s="208" t="s">
        <v>6744</v>
      </c>
      <c r="E729" s="208" t="s">
        <v>8809</v>
      </c>
      <c r="F729" s="209">
        <v>46001</v>
      </c>
      <c r="G729" s="209">
        <v>45994</v>
      </c>
      <c r="H729" s="210">
        <v>25000</v>
      </c>
      <c r="I729" s="210">
        <v>200000</v>
      </c>
      <c r="J729" s="208" t="s">
        <v>5909</v>
      </c>
      <c r="K729" s="208" t="s">
        <v>5909</v>
      </c>
    </row>
    <row r="730" spans="1:11" ht="47.25">
      <c r="A730" s="214">
        <v>730</v>
      </c>
      <c r="B730" s="221">
        <v>45986</v>
      </c>
      <c r="C730" s="205" t="s">
        <v>741</v>
      </c>
      <c r="D730" s="205" t="s">
        <v>1733</v>
      </c>
      <c r="E730" s="205" t="s">
        <v>2650</v>
      </c>
      <c r="F730" s="206">
        <v>46001</v>
      </c>
      <c r="G730" s="206">
        <v>45981</v>
      </c>
      <c r="H730" s="207">
        <v>25000</v>
      </c>
      <c r="I730" s="207">
        <v>45000</v>
      </c>
      <c r="J730" s="205" t="s">
        <v>5910</v>
      </c>
      <c r="K730" s="205" t="s">
        <v>5909</v>
      </c>
    </row>
    <row r="731" spans="1:11" ht="31.5">
      <c r="A731" s="214">
        <v>731</v>
      </c>
      <c r="B731" s="215">
        <v>45986</v>
      </c>
      <c r="C731" s="208" t="s">
        <v>2703</v>
      </c>
      <c r="D731" s="208" t="s">
        <v>7899</v>
      </c>
      <c r="E731" s="208" t="s">
        <v>8810</v>
      </c>
      <c r="F731" s="209">
        <v>46001</v>
      </c>
      <c r="G731" s="209">
        <v>46001</v>
      </c>
      <c r="H731" s="210">
        <v>67080</v>
      </c>
      <c r="I731" s="210">
        <v>67080</v>
      </c>
      <c r="J731" s="208" t="s">
        <v>5902</v>
      </c>
      <c r="K731" s="208" t="s">
        <v>5909</v>
      </c>
    </row>
    <row r="732" spans="1:11" ht="31.5">
      <c r="A732" s="214">
        <v>732</v>
      </c>
      <c r="B732" s="221">
        <v>45986</v>
      </c>
      <c r="C732" s="205" t="s">
        <v>1276</v>
      </c>
      <c r="D732" s="205" t="s">
        <v>8811</v>
      </c>
      <c r="E732" s="205" t="s">
        <v>1347</v>
      </c>
      <c r="F732" s="206">
        <v>46001</v>
      </c>
      <c r="G732" s="206">
        <v>46055</v>
      </c>
      <c r="H732" s="207">
        <v>25000</v>
      </c>
      <c r="I732" s="207">
        <v>100000</v>
      </c>
      <c r="J732" s="205" t="s">
        <v>4557</v>
      </c>
      <c r="K732" s="205" t="s">
        <v>4557</v>
      </c>
    </row>
    <row r="733" spans="1:11" ht="47.25">
      <c r="A733" s="214">
        <v>733</v>
      </c>
      <c r="B733" s="215">
        <v>45987</v>
      </c>
      <c r="C733" s="208" t="s">
        <v>2447</v>
      </c>
      <c r="D733" s="208" t="s">
        <v>756</v>
      </c>
      <c r="E733" s="208" t="s">
        <v>1196</v>
      </c>
      <c r="F733" s="209">
        <v>46002</v>
      </c>
      <c r="G733" s="209">
        <v>46013</v>
      </c>
      <c r="H733" s="210">
        <v>150000</v>
      </c>
      <c r="I733" s="210">
        <v>200000</v>
      </c>
      <c r="J733" s="208" t="s">
        <v>4557</v>
      </c>
      <c r="K733" s="208" t="s">
        <v>5909</v>
      </c>
    </row>
    <row r="734" spans="1:11" ht="62.25">
      <c r="A734" s="214">
        <v>734</v>
      </c>
      <c r="B734" s="221">
        <v>45987</v>
      </c>
      <c r="C734" s="205" t="s">
        <v>2332</v>
      </c>
      <c r="D734" s="205" t="s">
        <v>7387</v>
      </c>
      <c r="E734" s="205" t="s">
        <v>8812</v>
      </c>
      <c r="F734" s="206">
        <v>46002</v>
      </c>
      <c r="G734" s="206">
        <v>45958</v>
      </c>
      <c r="H734" s="207">
        <v>42500</v>
      </c>
      <c r="I734" s="207">
        <v>42500</v>
      </c>
      <c r="J734" s="205" t="s">
        <v>5900</v>
      </c>
      <c r="K734" s="205" t="s">
        <v>5909</v>
      </c>
    </row>
    <row r="735" spans="1:11" ht="62.25">
      <c r="A735" s="214">
        <v>735</v>
      </c>
      <c r="B735" s="215">
        <v>45992</v>
      </c>
      <c r="C735" s="208" t="s">
        <v>1535</v>
      </c>
      <c r="D735" s="208" t="s">
        <v>7396</v>
      </c>
      <c r="E735" s="208" t="s">
        <v>8813</v>
      </c>
      <c r="F735" s="209">
        <v>46007</v>
      </c>
      <c r="G735" s="209">
        <v>45978</v>
      </c>
      <c r="H735" s="210">
        <v>30000</v>
      </c>
      <c r="I735" s="210">
        <v>120000</v>
      </c>
      <c r="J735" s="208" t="s">
        <v>5900</v>
      </c>
      <c r="K735" s="208" t="s">
        <v>5909</v>
      </c>
    </row>
    <row r="736" spans="1:11" ht="31.5">
      <c r="A736" s="214">
        <v>736</v>
      </c>
      <c r="B736" s="221">
        <v>45994</v>
      </c>
      <c r="C736" s="205" t="s">
        <v>1276</v>
      </c>
      <c r="D736" s="205" t="s">
        <v>814</v>
      </c>
      <c r="E736" s="205" t="s">
        <v>4629</v>
      </c>
      <c r="F736" s="206">
        <v>46008</v>
      </c>
      <c r="G736" s="206">
        <v>46023</v>
      </c>
      <c r="H736" s="207">
        <v>400000</v>
      </c>
      <c r="I736" s="207">
        <v>500000</v>
      </c>
      <c r="J736" s="205" t="s">
        <v>5902</v>
      </c>
      <c r="K736" s="205" t="s">
        <v>5909</v>
      </c>
    </row>
    <row r="737" spans="1:11" ht="47.25">
      <c r="A737" s="214">
        <v>737</v>
      </c>
      <c r="B737" s="215">
        <v>45994</v>
      </c>
      <c r="C737" s="208" t="s">
        <v>2703</v>
      </c>
      <c r="D737" s="208" t="s">
        <v>2375</v>
      </c>
      <c r="E737" s="208" t="s">
        <v>8814</v>
      </c>
      <c r="F737" s="209">
        <v>46008</v>
      </c>
      <c r="G737" s="209">
        <v>45992</v>
      </c>
      <c r="H737" s="210">
        <v>500000</v>
      </c>
      <c r="I737" s="210">
        <v>500000</v>
      </c>
      <c r="J737" s="208" t="s">
        <v>5904</v>
      </c>
      <c r="K737" s="208" t="s">
        <v>5909</v>
      </c>
    </row>
    <row r="738" spans="1:11" ht="31.5">
      <c r="A738" s="214">
        <v>738</v>
      </c>
      <c r="B738" s="221">
        <v>45995</v>
      </c>
      <c r="C738" s="205" t="s">
        <v>2703</v>
      </c>
      <c r="D738" s="205" t="s">
        <v>2554</v>
      </c>
      <c r="E738" s="205" t="s">
        <v>4986</v>
      </c>
      <c r="F738" s="206">
        <v>46009</v>
      </c>
      <c r="G738" s="206">
        <v>46010</v>
      </c>
      <c r="H738" s="207">
        <v>935874.36</v>
      </c>
      <c r="I738" s="207">
        <v>935874.36</v>
      </c>
      <c r="J738" s="205" t="s">
        <v>5910</v>
      </c>
      <c r="K738" s="205" t="s">
        <v>5909</v>
      </c>
    </row>
    <row r="739" spans="1:11" ht="62.25">
      <c r="A739" s="214">
        <v>739</v>
      </c>
      <c r="B739" s="215">
        <v>45996</v>
      </c>
      <c r="C739" s="208" t="s">
        <v>500</v>
      </c>
      <c r="D739" s="208" t="s">
        <v>8815</v>
      </c>
      <c r="E739" s="208" t="s">
        <v>8816</v>
      </c>
      <c r="F739" s="209">
        <v>46010</v>
      </c>
      <c r="G739" s="209">
        <v>45809</v>
      </c>
      <c r="H739" s="210">
        <v>25000</v>
      </c>
      <c r="I739" s="210">
        <v>35000</v>
      </c>
      <c r="J739" s="208" t="s">
        <v>5900</v>
      </c>
      <c r="K739" s="208" t="s">
        <v>5909</v>
      </c>
    </row>
    <row r="740" spans="1:11" ht="31.5">
      <c r="A740" s="214">
        <v>740</v>
      </c>
      <c r="B740" s="221">
        <v>45996</v>
      </c>
      <c r="C740" s="205" t="s">
        <v>500</v>
      </c>
      <c r="D740" s="205" t="s">
        <v>7681</v>
      </c>
      <c r="E740" s="205" t="s">
        <v>7682</v>
      </c>
      <c r="F740" s="206">
        <v>46010</v>
      </c>
      <c r="G740" s="206">
        <v>45839</v>
      </c>
      <c r="H740" s="207">
        <v>25000</v>
      </c>
      <c r="I740" s="207">
        <v>40000</v>
      </c>
      <c r="J740" s="205" t="s">
        <v>5910</v>
      </c>
      <c r="K740" s="205" t="s">
        <v>5909</v>
      </c>
    </row>
    <row r="741" spans="1:11" ht="62.25">
      <c r="A741" s="214">
        <v>741</v>
      </c>
      <c r="B741" s="215">
        <v>45999</v>
      </c>
      <c r="C741" s="208" t="s">
        <v>1198</v>
      </c>
      <c r="D741" s="208" t="s">
        <v>5202</v>
      </c>
      <c r="E741" s="208" t="s">
        <v>1244</v>
      </c>
      <c r="F741" s="209">
        <v>46013</v>
      </c>
      <c r="G741" s="209">
        <v>45966</v>
      </c>
      <c r="H741" s="210">
        <v>25389</v>
      </c>
      <c r="I741" s="210">
        <v>65000</v>
      </c>
      <c r="J741" s="208" t="s">
        <v>5900</v>
      </c>
      <c r="K741" s="208" t="s">
        <v>5909</v>
      </c>
    </row>
    <row r="742" spans="1:11" ht="47.25">
      <c r="A742" s="214">
        <v>742</v>
      </c>
      <c r="B742" s="221">
        <v>46000</v>
      </c>
      <c r="C742" s="205" t="s">
        <v>4178</v>
      </c>
      <c r="D742" s="205" t="s">
        <v>3201</v>
      </c>
      <c r="E742" s="205" t="s">
        <v>8817</v>
      </c>
      <c r="F742" s="206">
        <v>46014</v>
      </c>
      <c r="G742" s="206">
        <v>46013</v>
      </c>
      <c r="H742" s="207">
        <v>50000</v>
      </c>
      <c r="I742" s="207">
        <v>150000</v>
      </c>
      <c r="J742" s="205" t="s">
        <v>4557</v>
      </c>
      <c r="K742" s="205" t="s">
        <v>5909</v>
      </c>
    </row>
    <row r="743" spans="1:11" ht="31.5">
      <c r="A743" s="214">
        <v>743</v>
      </c>
      <c r="B743" s="215">
        <v>46000</v>
      </c>
      <c r="C743" s="208" t="s">
        <v>4178</v>
      </c>
      <c r="D743" s="208" t="s">
        <v>8818</v>
      </c>
      <c r="E743" s="208" t="s">
        <v>8819</v>
      </c>
      <c r="F743" s="209">
        <v>46014</v>
      </c>
      <c r="G743" s="209">
        <v>46010</v>
      </c>
      <c r="H743" s="210">
        <v>25000</v>
      </c>
      <c r="I743" s="210">
        <v>75000</v>
      </c>
      <c r="J743" s="208" t="s">
        <v>4557</v>
      </c>
      <c r="K743" s="208" t="s">
        <v>5909</v>
      </c>
    </row>
    <row r="744" spans="1:11" ht="31.5">
      <c r="A744" s="214">
        <v>744</v>
      </c>
      <c r="B744" s="221">
        <v>46000</v>
      </c>
      <c r="C744" s="205" t="s">
        <v>4178</v>
      </c>
      <c r="D744" s="205" t="s">
        <v>4194</v>
      </c>
      <c r="E744" s="205" t="s">
        <v>6909</v>
      </c>
      <c r="F744" s="206">
        <v>46014</v>
      </c>
      <c r="G744" s="206">
        <v>46013</v>
      </c>
      <c r="H744" s="207">
        <v>25000</v>
      </c>
      <c r="I744" s="207">
        <v>45000</v>
      </c>
      <c r="J744" s="205" t="s">
        <v>5910</v>
      </c>
      <c r="K744" s="205" t="s">
        <v>5909</v>
      </c>
    </row>
    <row r="745" spans="1:11" ht="31.5">
      <c r="A745" s="214">
        <v>745</v>
      </c>
      <c r="B745" s="215">
        <v>46001</v>
      </c>
      <c r="C745" s="208" t="s">
        <v>3344</v>
      </c>
      <c r="D745" s="208" t="s">
        <v>361</v>
      </c>
      <c r="E745" s="208" t="s">
        <v>7873</v>
      </c>
      <c r="F745" s="209">
        <v>46015</v>
      </c>
      <c r="G745" s="209">
        <v>46023</v>
      </c>
      <c r="H745" s="210">
        <v>1454452</v>
      </c>
      <c r="I745" s="210">
        <v>1454452</v>
      </c>
      <c r="J745" s="208" t="s">
        <v>5921</v>
      </c>
      <c r="K745" s="208" t="s">
        <v>5909</v>
      </c>
    </row>
    <row r="746" spans="1:11" ht="31.5">
      <c r="A746" s="214">
        <v>746</v>
      </c>
      <c r="B746" s="221">
        <v>46001</v>
      </c>
      <c r="C746" s="205" t="s">
        <v>3344</v>
      </c>
      <c r="D746" s="205" t="s">
        <v>521</v>
      </c>
      <c r="E746" s="205" t="s">
        <v>7874</v>
      </c>
      <c r="F746" s="206">
        <v>46015</v>
      </c>
      <c r="G746" s="206">
        <v>46023</v>
      </c>
      <c r="H746" s="207">
        <v>45000</v>
      </c>
      <c r="I746" s="207">
        <v>45000</v>
      </c>
      <c r="J746" s="205" t="s">
        <v>5921</v>
      </c>
      <c r="K746" s="205" t="s">
        <v>5909</v>
      </c>
    </row>
    <row r="747" spans="1:11" ht="31.5">
      <c r="A747" s="214">
        <v>747</v>
      </c>
      <c r="B747" s="215">
        <v>46001</v>
      </c>
      <c r="C747" s="208" t="s">
        <v>3344</v>
      </c>
      <c r="D747" s="208" t="s">
        <v>8820</v>
      </c>
      <c r="E747" s="208" t="s">
        <v>6646</v>
      </c>
      <c r="F747" s="209">
        <v>46015</v>
      </c>
      <c r="G747" s="209">
        <v>46023</v>
      </c>
      <c r="H747" s="210">
        <v>25000</v>
      </c>
      <c r="I747" s="210">
        <v>25000</v>
      </c>
      <c r="J747" s="208" t="s">
        <v>5921</v>
      </c>
      <c r="K747" s="208" t="s">
        <v>5909</v>
      </c>
    </row>
    <row r="748" spans="1:11" ht="31.5">
      <c r="A748" s="214">
        <v>748</v>
      </c>
      <c r="B748" s="221">
        <v>46001</v>
      </c>
      <c r="C748" s="205" t="s">
        <v>3344</v>
      </c>
      <c r="D748" s="205" t="s">
        <v>156</v>
      </c>
      <c r="E748" s="205" t="s">
        <v>8241</v>
      </c>
      <c r="F748" s="206">
        <v>46015</v>
      </c>
      <c r="G748" s="206">
        <v>46023</v>
      </c>
      <c r="H748" s="207">
        <v>90000</v>
      </c>
      <c r="I748" s="207">
        <v>120000</v>
      </c>
      <c r="J748" s="205" t="s">
        <v>5921</v>
      </c>
      <c r="K748" s="205" t="s">
        <v>5909</v>
      </c>
    </row>
    <row r="749" spans="1:11" ht="47.25">
      <c r="A749" s="214">
        <v>749</v>
      </c>
      <c r="B749" s="215">
        <v>46001</v>
      </c>
      <c r="C749" s="208" t="s">
        <v>3344</v>
      </c>
      <c r="D749" s="208" t="s">
        <v>3400</v>
      </c>
      <c r="E749" s="208" t="s">
        <v>8821</v>
      </c>
      <c r="F749" s="209">
        <v>46015</v>
      </c>
      <c r="G749" s="209">
        <v>46027</v>
      </c>
      <c r="H749" s="210">
        <v>45000</v>
      </c>
      <c r="I749" s="210">
        <v>50000</v>
      </c>
      <c r="J749" s="208" t="s">
        <v>5910</v>
      </c>
      <c r="K749" s="208" t="s">
        <v>5909</v>
      </c>
    </row>
    <row r="750" spans="1:11" ht="62.25">
      <c r="A750" s="214">
        <v>750</v>
      </c>
      <c r="B750" s="221">
        <v>46001</v>
      </c>
      <c r="C750" s="205" t="s">
        <v>4178</v>
      </c>
      <c r="D750" s="205" t="s">
        <v>1316</v>
      </c>
      <c r="E750" s="205" t="s">
        <v>8822</v>
      </c>
      <c r="F750" s="206">
        <v>46015</v>
      </c>
      <c r="G750" s="206">
        <v>46010</v>
      </c>
      <c r="H750" s="207">
        <v>25000</v>
      </c>
      <c r="I750" s="207">
        <v>45000</v>
      </c>
      <c r="J750" s="205" t="s">
        <v>5900</v>
      </c>
      <c r="K750" s="205" t="s">
        <v>5909</v>
      </c>
    </row>
    <row r="751" spans="1:11" ht="47.25">
      <c r="A751" s="214">
        <v>751</v>
      </c>
      <c r="B751" s="215">
        <v>46001</v>
      </c>
      <c r="C751" s="208" t="s">
        <v>3933</v>
      </c>
      <c r="D751" s="208" t="s">
        <v>8823</v>
      </c>
      <c r="E751" s="208" t="s">
        <v>8824</v>
      </c>
      <c r="F751" s="209">
        <v>46015</v>
      </c>
      <c r="G751" s="209">
        <v>46034</v>
      </c>
      <c r="H751" s="210">
        <v>25000</v>
      </c>
      <c r="I751" s="210">
        <v>40000</v>
      </c>
      <c r="J751" s="208" t="s">
        <v>5909</v>
      </c>
      <c r="K751" s="208" t="s">
        <v>5909</v>
      </c>
    </row>
    <row r="752" spans="1:11" ht="62.25">
      <c r="A752" s="214">
        <v>752</v>
      </c>
      <c r="B752" s="221">
        <v>46001</v>
      </c>
      <c r="C752" s="205" t="s">
        <v>1535</v>
      </c>
      <c r="D752" s="205" t="s">
        <v>8825</v>
      </c>
      <c r="E752" s="205" t="s">
        <v>1679</v>
      </c>
      <c r="F752" s="206">
        <v>46017</v>
      </c>
      <c r="G752" s="206">
        <v>45931</v>
      </c>
      <c r="H752" s="207">
        <v>25000</v>
      </c>
      <c r="I752" s="207">
        <v>95000</v>
      </c>
      <c r="J752" s="205" t="s">
        <v>5900</v>
      </c>
      <c r="K752" s="205" t="s">
        <v>5909</v>
      </c>
    </row>
    <row r="753" spans="1:11" ht="62.25">
      <c r="A753" s="214">
        <v>753</v>
      </c>
      <c r="B753" s="215">
        <v>46002</v>
      </c>
      <c r="C753" s="208" t="s">
        <v>1400</v>
      </c>
      <c r="D753" s="208" t="s">
        <v>8826</v>
      </c>
      <c r="E753" s="208" t="s">
        <v>8827</v>
      </c>
      <c r="F753" s="209">
        <v>46017</v>
      </c>
      <c r="G753" s="209">
        <v>45891</v>
      </c>
      <c r="H753" s="210">
        <v>25067</v>
      </c>
      <c r="I753" s="210">
        <v>50000</v>
      </c>
      <c r="J753" s="208" t="s">
        <v>5900</v>
      </c>
      <c r="K753" s="208" t="s">
        <v>5909</v>
      </c>
    </row>
    <row r="754" spans="1:11" ht="31.5">
      <c r="A754" s="214">
        <v>754</v>
      </c>
      <c r="B754" s="221">
        <v>46003</v>
      </c>
      <c r="C754" s="205" t="s">
        <v>1400</v>
      </c>
      <c r="D754" s="205" t="s">
        <v>1388</v>
      </c>
      <c r="E754" s="205" t="s">
        <v>8355</v>
      </c>
      <c r="F754" s="206">
        <v>46020</v>
      </c>
      <c r="G754" s="206">
        <v>45992</v>
      </c>
      <c r="H754" s="207">
        <v>24000</v>
      </c>
      <c r="I754" s="207">
        <v>24000</v>
      </c>
      <c r="J754" s="205" t="s">
        <v>5994</v>
      </c>
      <c r="K754" s="205" t="s">
        <v>4557</v>
      </c>
    </row>
    <row r="755" spans="1:11" ht="31.5">
      <c r="A755" s="214">
        <v>755</v>
      </c>
      <c r="B755" s="215">
        <v>46006</v>
      </c>
      <c r="C755" s="208" t="s">
        <v>194</v>
      </c>
      <c r="D755" s="208" t="s">
        <v>7791</v>
      </c>
      <c r="E755" s="208" t="s">
        <v>5988</v>
      </c>
      <c r="F755" s="209">
        <v>46021</v>
      </c>
      <c r="G755" s="209">
        <v>46003</v>
      </c>
      <c r="H755" s="210">
        <v>25000</v>
      </c>
      <c r="I755" s="210">
        <v>35000</v>
      </c>
      <c r="J755" s="208" t="s">
        <v>5910</v>
      </c>
      <c r="K755" s="208" t="s">
        <v>5909</v>
      </c>
    </row>
    <row r="756" spans="1:11" ht="18">
      <c r="A756" s="214">
        <v>756</v>
      </c>
      <c r="B756" s="221">
        <v>46006</v>
      </c>
      <c r="C756" s="205" t="s">
        <v>2703</v>
      </c>
      <c r="D756" s="205" t="s">
        <v>2706</v>
      </c>
      <c r="E756" s="205" t="s">
        <v>8828</v>
      </c>
      <c r="F756" s="206">
        <v>46021</v>
      </c>
      <c r="G756" s="206">
        <v>46023</v>
      </c>
      <c r="H756" s="207">
        <v>65000</v>
      </c>
      <c r="I756" s="207">
        <v>65000</v>
      </c>
      <c r="J756" s="205" t="s">
        <v>5902</v>
      </c>
      <c r="K756" s="205" t="s">
        <v>5909</v>
      </c>
    </row>
    <row r="757" spans="1:11" ht="62.25">
      <c r="A757" s="214">
        <v>757</v>
      </c>
      <c r="B757" s="215">
        <v>46006</v>
      </c>
      <c r="C757" s="208" t="s">
        <v>1400</v>
      </c>
      <c r="D757" s="208" t="s">
        <v>8829</v>
      </c>
      <c r="E757" s="208" t="s">
        <v>8830</v>
      </c>
      <c r="F757" s="209">
        <v>46021</v>
      </c>
      <c r="G757" s="209">
        <v>45839</v>
      </c>
      <c r="H757" s="210">
        <v>25067</v>
      </c>
      <c r="I757" s="210">
        <v>40067</v>
      </c>
      <c r="J757" s="208" t="s">
        <v>5900</v>
      </c>
      <c r="K757" s="208" t="s">
        <v>5909</v>
      </c>
    </row>
    <row r="758" spans="1:11" ht="31.5">
      <c r="A758" s="214">
        <v>758</v>
      </c>
      <c r="B758" s="221">
        <v>46006</v>
      </c>
      <c r="C758" s="205" t="s">
        <v>1535</v>
      </c>
      <c r="D758" s="205" t="s">
        <v>6524</v>
      </c>
      <c r="E758" s="205" t="s">
        <v>8831</v>
      </c>
      <c r="F758" s="206">
        <v>46021</v>
      </c>
      <c r="G758" s="206">
        <v>46027</v>
      </c>
      <c r="H758" s="207">
        <v>80000</v>
      </c>
      <c r="I758" s="207">
        <v>135000</v>
      </c>
      <c r="J758" s="205" t="s">
        <v>4557</v>
      </c>
      <c r="K758" s="205" t="s">
        <v>5909</v>
      </c>
    </row>
    <row r="759" spans="1:11" ht="31.5">
      <c r="A759" s="214">
        <v>759</v>
      </c>
      <c r="B759" s="215">
        <v>46006</v>
      </c>
      <c r="C759" s="208" t="s">
        <v>1890</v>
      </c>
      <c r="D759" s="208" t="s">
        <v>6782</v>
      </c>
      <c r="E759" s="208" t="s">
        <v>8832</v>
      </c>
      <c r="F759" s="209">
        <v>46021</v>
      </c>
      <c r="G759" s="209">
        <v>46022</v>
      </c>
      <c r="H759" s="210">
        <v>325000</v>
      </c>
      <c r="I759" s="210">
        <v>325000</v>
      </c>
      <c r="J759" s="208" t="s">
        <v>4557</v>
      </c>
      <c r="K759" s="208" t="s">
        <v>5909</v>
      </c>
    </row>
    <row r="760" spans="1:11" ht="62.25">
      <c r="A760" s="214">
        <v>760</v>
      </c>
      <c r="B760" s="221">
        <v>46006</v>
      </c>
      <c r="C760" s="205" t="s">
        <v>1535</v>
      </c>
      <c r="D760" s="205" t="s">
        <v>8833</v>
      </c>
      <c r="E760" s="205" t="s">
        <v>8834</v>
      </c>
      <c r="F760" s="206">
        <v>46022</v>
      </c>
      <c r="G760" s="206">
        <v>45889</v>
      </c>
      <c r="H760" s="207">
        <v>25000</v>
      </c>
      <c r="I760" s="207">
        <v>95000</v>
      </c>
      <c r="J760" s="205" t="s">
        <v>5900</v>
      </c>
      <c r="K760" s="205" t="s">
        <v>5909</v>
      </c>
    </row>
    <row r="761" spans="1:11" ht="62.25">
      <c r="A761" s="214">
        <v>761</v>
      </c>
      <c r="B761" s="215">
        <v>46006</v>
      </c>
      <c r="C761" s="208" t="s">
        <v>1535</v>
      </c>
      <c r="D761" s="208" t="s">
        <v>366</v>
      </c>
      <c r="E761" s="208" t="s">
        <v>367</v>
      </c>
      <c r="F761" s="209">
        <v>46022</v>
      </c>
      <c r="G761" s="209">
        <v>45854</v>
      </c>
      <c r="H761" s="210">
        <v>40000</v>
      </c>
      <c r="I761" s="210">
        <v>90000</v>
      </c>
      <c r="J761" s="208" t="s">
        <v>5900</v>
      </c>
      <c r="K761" s="208" t="s">
        <v>5909</v>
      </c>
    </row>
    <row r="762" spans="1:11" ht="31.5">
      <c r="A762" s="214">
        <v>762</v>
      </c>
      <c r="B762" s="221">
        <v>46007</v>
      </c>
      <c r="C762" s="205" t="s">
        <v>1400</v>
      </c>
      <c r="D762" s="205" t="s">
        <v>8835</v>
      </c>
      <c r="E762" s="205" t="s">
        <v>6264</v>
      </c>
      <c r="F762" s="206">
        <v>46022</v>
      </c>
      <c r="G762" s="206">
        <v>46013</v>
      </c>
      <c r="H762" s="207">
        <v>25000</v>
      </c>
      <c r="I762" s="207">
        <v>100000</v>
      </c>
      <c r="J762" s="205" t="s">
        <v>5921</v>
      </c>
      <c r="K762" s="205" t="s">
        <v>5909</v>
      </c>
    </row>
    <row r="763" spans="1:11" ht="47.25">
      <c r="A763" s="214">
        <v>763</v>
      </c>
      <c r="B763" s="215">
        <v>46007</v>
      </c>
      <c r="C763" s="208" t="s">
        <v>1665</v>
      </c>
      <c r="D763" s="208" t="s">
        <v>8269</v>
      </c>
      <c r="E763" s="208" t="s">
        <v>8836</v>
      </c>
      <c r="F763" s="209">
        <v>46022</v>
      </c>
      <c r="G763" s="209">
        <v>46022</v>
      </c>
      <c r="H763" s="210">
        <v>128000</v>
      </c>
      <c r="I763" s="210">
        <v>130000</v>
      </c>
      <c r="J763" s="208" t="s">
        <v>4557</v>
      </c>
      <c r="K763" s="208" t="s">
        <v>5909</v>
      </c>
    </row>
    <row r="764" spans="1:11" ht="47.25">
      <c r="A764" s="214">
        <v>764</v>
      </c>
      <c r="B764" s="221">
        <v>46007</v>
      </c>
      <c r="C764" s="205" t="s">
        <v>2703</v>
      </c>
      <c r="D764" s="205" t="s">
        <v>2842</v>
      </c>
      <c r="E764" s="205" t="s">
        <v>306</v>
      </c>
      <c r="F764" s="206">
        <v>46022</v>
      </c>
      <c r="G764" s="206">
        <v>46023</v>
      </c>
      <c r="H764" s="207">
        <v>25000</v>
      </c>
      <c r="I764" s="207">
        <v>25000</v>
      </c>
      <c r="J764" s="205" t="s">
        <v>5902</v>
      </c>
      <c r="K764" s="205" t="s">
        <v>5909</v>
      </c>
    </row>
    <row r="765" spans="1:11" ht="31.5">
      <c r="A765" s="214">
        <v>765</v>
      </c>
      <c r="B765" s="215">
        <v>46007</v>
      </c>
      <c r="C765" s="208" t="s">
        <v>1890</v>
      </c>
      <c r="D765" s="208" t="s">
        <v>8837</v>
      </c>
      <c r="E765" s="208" t="s">
        <v>8838</v>
      </c>
      <c r="F765" s="209">
        <v>46022</v>
      </c>
      <c r="G765" s="209">
        <v>46022</v>
      </c>
      <c r="H765" s="210">
        <v>100000</v>
      </c>
      <c r="I765" s="210">
        <v>125000</v>
      </c>
      <c r="J765" s="208" t="s">
        <v>5910</v>
      </c>
      <c r="K765" s="208" t="s">
        <v>5909</v>
      </c>
    </row>
    <row r="766" spans="1:11" ht="31.5">
      <c r="A766" s="214">
        <v>766</v>
      </c>
      <c r="B766" s="221">
        <v>46007</v>
      </c>
      <c r="C766" s="205" t="s">
        <v>1890</v>
      </c>
      <c r="D766" s="205" t="s">
        <v>8839</v>
      </c>
      <c r="E766" s="205" t="s">
        <v>8840</v>
      </c>
      <c r="F766" s="206">
        <v>46022</v>
      </c>
      <c r="G766" s="206">
        <v>46022</v>
      </c>
      <c r="H766" s="207">
        <v>1500000</v>
      </c>
      <c r="I766" s="207">
        <v>150000</v>
      </c>
      <c r="J766" s="205" t="s">
        <v>5910</v>
      </c>
      <c r="K766" s="205" t="s">
        <v>5909</v>
      </c>
    </row>
    <row r="767" spans="1:11" ht="62.25">
      <c r="A767" s="214">
        <v>767</v>
      </c>
      <c r="B767" s="215">
        <v>46007</v>
      </c>
      <c r="C767" s="208" t="s">
        <v>1890</v>
      </c>
      <c r="D767" s="208" t="s">
        <v>603</v>
      </c>
      <c r="E767" s="208" t="s">
        <v>3649</v>
      </c>
      <c r="F767" s="209">
        <v>46022</v>
      </c>
      <c r="G767" s="209">
        <v>46022</v>
      </c>
      <c r="H767" s="210">
        <v>246960</v>
      </c>
      <c r="I767" s="210">
        <v>300000</v>
      </c>
      <c r="J767" s="208" t="s">
        <v>5917</v>
      </c>
      <c r="K767" s="208" t="s">
        <v>5909</v>
      </c>
    </row>
    <row r="768" spans="1:11" ht="31.5">
      <c r="A768" s="214">
        <v>768</v>
      </c>
      <c r="B768" s="221">
        <v>46008</v>
      </c>
      <c r="C768" s="205" t="s">
        <v>1890</v>
      </c>
      <c r="D768" s="205" t="s">
        <v>1982</v>
      </c>
      <c r="E768" s="205" t="s">
        <v>2083</v>
      </c>
      <c r="F768" s="206">
        <v>46024</v>
      </c>
      <c r="G768" s="206">
        <v>46023</v>
      </c>
      <c r="H768" s="207">
        <v>58000.01</v>
      </c>
      <c r="I768" s="207">
        <v>58000</v>
      </c>
      <c r="J768" s="205" t="s">
        <v>5910</v>
      </c>
      <c r="K768" s="205" t="s">
        <v>5909</v>
      </c>
    </row>
    <row r="769" spans="1:11" ht="31.5">
      <c r="A769" s="214">
        <v>769</v>
      </c>
      <c r="B769" s="215">
        <v>46009</v>
      </c>
      <c r="C769" s="208" t="s">
        <v>3672</v>
      </c>
      <c r="D769" s="208" t="s">
        <v>7564</v>
      </c>
      <c r="E769" s="208" t="s">
        <v>8841</v>
      </c>
      <c r="F769" s="209">
        <v>46027</v>
      </c>
      <c r="G769" s="209">
        <v>45989</v>
      </c>
      <c r="H769" s="210">
        <v>40000</v>
      </c>
      <c r="I769" s="210">
        <v>100000</v>
      </c>
      <c r="J769" s="208" t="s">
        <v>4557</v>
      </c>
      <c r="K769" s="208" t="s">
        <v>5909</v>
      </c>
    </row>
    <row r="770" spans="1:11" ht="31.5">
      <c r="A770" s="214">
        <v>770</v>
      </c>
      <c r="B770" s="221">
        <v>46009</v>
      </c>
      <c r="C770" s="205" t="s">
        <v>194</v>
      </c>
      <c r="D770" s="205" t="s">
        <v>6317</v>
      </c>
      <c r="E770" s="205" t="s">
        <v>3830</v>
      </c>
      <c r="F770" s="206">
        <v>46027</v>
      </c>
      <c r="G770" s="206">
        <v>46023</v>
      </c>
      <c r="H770" s="207">
        <v>170000</v>
      </c>
      <c r="I770" s="207">
        <v>200000</v>
      </c>
      <c r="J770" s="205" t="s">
        <v>5910</v>
      </c>
      <c r="K770" s="205" t="s">
        <v>5909</v>
      </c>
    </row>
    <row r="771" spans="1:11" ht="31.5">
      <c r="A771" s="214">
        <v>771</v>
      </c>
      <c r="B771" s="215">
        <v>46009</v>
      </c>
      <c r="C771" s="208" t="s">
        <v>4375</v>
      </c>
      <c r="D771" s="208" t="s">
        <v>8546</v>
      </c>
      <c r="E771" s="208" t="s">
        <v>8547</v>
      </c>
      <c r="F771" s="209">
        <v>46027</v>
      </c>
      <c r="G771" s="209">
        <v>45474</v>
      </c>
      <c r="H771" s="210">
        <v>95000</v>
      </c>
      <c r="I771" s="210">
        <v>125000</v>
      </c>
      <c r="J771" s="208" t="s">
        <v>5921</v>
      </c>
      <c r="K771" s="208" t="s">
        <v>5909</v>
      </c>
    </row>
    <row r="772" spans="1:11" ht="31.5">
      <c r="A772" s="214">
        <v>772</v>
      </c>
      <c r="B772" s="221">
        <v>46009</v>
      </c>
      <c r="C772" s="205" t="s">
        <v>1890</v>
      </c>
      <c r="D772" s="205" t="s">
        <v>8842</v>
      </c>
      <c r="E772" s="205" t="s">
        <v>8843</v>
      </c>
      <c r="F772" s="206">
        <v>46027</v>
      </c>
      <c r="G772" s="206">
        <v>46028</v>
      </c>
      <c r="H772" s="207">
        <v>676140.33</v>
      </c>
      <c r="I772" s="207">
        <v>800000</v>
      </c>
      <c r="J772" s="205" t="s">
        <v>5902</v>
      </c>
      <c r="K772" s="205" t="s">
        <v>5909</v>
      </c>
    </row>
    <row r="773" spans="1:11" ht="31.5">
      <c r="A773" s="214">
        <v>773</v>
      </c>
      <c r="B773" s="215">
        <v>46009</v>
      </c>
      <c r="C773" s="208" t="s">
        <v>4375</v>
      </c>
      <c r="D773" s="208" t="s">
        <v>279</v>
      </c>
      <c r="E773" s="208" t="s">
        <v>8844</v>
      </c>
      <c r="F773" s="209">
        <v>46027</v>
      </c>
      <c r="G773" s="209">
        <v>45945</v>
      </c>
      <c r="H773" s="210">
        <v>25000</v>
      </c>
      <c r="I773" s="210">
        <v>1495615</v>
      </c>
      <c r="J773" s="208" t="s">
        <v>4557</v>
      </c>
      <c r="K773" s="208" t="s">
        <v>5909</v>
      </c>
    </row>
    <row r="774" spans="1:11" ht="31.5">
      <c r="A774" s="214">
        <v>774</v>
      </c>
      <c r="B774" s="221">
        <v>46009</v>
      </c>
      <c r="C774" s="205" t="s">
        <v>583</v>
      </c>
      <c r="D774" s="205" t="s">
        <v>229</v>
      </c>
      <c r="E774" s="205" t="s">
        <v>8845</v>
      </c>
      <c r="F774" s="206">
        <v>46027</v>
      </c>
      <c r="G774" s="206">
        <v>46007</v>
      </c>
      <c r="H774" s="207">
        <v>156530</v>
      </c>
      <c r="I774" s="207">
        <v>156530</v>
      </c>
      <c r="J774" s="205" t="s">
        <v>5910</v>
      </c>
      <c r="K774" s="205" t="s">
        <v>5909</v>
      </c>
    </row>
    <row r="775" spans="1:11" ht="31.5">
      <c r="A775" s="214">
        <v>775</v>
      </c>
      <c r="B775" s="215">
        <v>46010</v>
      </c>
      <c r="C775" s="208" t="s">
        <v>3453</v>
      </c>
      <c r="D775" s="208" t="s">
        <v>1218</v>
      </c>
      <c r="E775" s="208" t="s">
        <v>278</v>
      </c>
      <c r="F775" s="209">
        <v>46028</v>
      </c>
      <c r="G775" s="209">
        <v>46022</v>
      </c>
      <c r="H775" s="210">
        <v>25000</v>
      </c>
      <c r="I775" s="210">
        <v>50000</v>
      </c>
      <c r="J775" s="208" t="s">
        <v>5910</v>
      </c>
      <c r="K775" s="208" t="s">
        <v>5909</v>
      </c>
    </row>
    <row r="776" spans="1:11" ht="31.5">
      <c r="A776" s="214">
        <v>776</v>
      </c>
      <c r="B776" s="221">
        <v>46010</v>
      </c>
      <c r="C776" s="205" t="s">
        <v>1276</v>
      </c>
      <c r="D776" s="205" t="s">
        <v>7635</v>
      </c>
      <c r="E776" s="205" t="s">
        <v>7636</v>
      </c>
      <c r="F776" s="206">
        <v>46028</v>
      </c>
      <c r="G776" s="206">
        <v>46034</v>
      </c>
      <c r="H776" s="207">
        <v>250000</v>
      </c>
      <c r="I776" s="207">
        <v>300000</v>
      </c>
      <c r="J776" s="205" t="s">
        <v>5910</v>
      </c>
      <c r="K776" s="205" t="s">
        <v>5909</v>
      </c>
    </row>
    <row r="777" spans="1:11" ht="47.25">
      <c r="A777" s="214">
        <v>777</v>
      </c>
      <c r="B777" s="215">
        <v>46010</v>
      </c>
      <c r="C777" s="208" t="s">
        <v>194</v>
      </c>
      <c r="D777" s="208" t="s">
        <v>7612</v>
      </c>
      <c r="E777" s="208" t="s">
        <v>5988</v>
      </c>
      <c r="F777" s="209">
        <v>46028</v>
      </c>
      <c r="G777" s="209">
        <v>46008</v>
      </c>
      <c r="H777" s="210">
        <v>25000</v>
      </c>
      <c r="I777" s="210">
        <v>35000</v>
      </c>
      <c r="J777" s="208" t="s">
        <v>4557</v>
      </c>
      <c r="K777" s="208" t="s">
        <v>5909</v>
      </c>
    </row>
    <row r="778" spans="1:11" ht="31.5">
      <c r="A778" s="214">
        <v>778</v>
      </c>
      <c r="B778" s="221">
        <v>46010</v>
      </c>
      <c r="C778" s="205" t="s">
        <v>500</v>
      </c>
      <c r="D778" s="205" t="s">
        <v>8783</v>
      </c>
      <c r="E778" s="205" t="s">
        <v>2815</v>
      </c>
      <c r="F778" s="206">
        <v>46028</v>
      </c>
      <c r="G778" s="206">
        <v>46023</v>
      </c>
      <c r="H778" s="207">
        <v>25000</v>
      </c>
      <c r="I778" s="207">
        <v>55000</v>
      </c>
      <c r="J778" s="205" t="s">
        <v>5910</v>
      </c>
      <c r="K778" s="205" t="s">
        <v>5909</v>
      </c>
    </row>
    <row r="779" spans="1:11" ht="31.5">
      <c r="A779" s="214">
        <v>779</v>
      </c>
      <c r="B779" s="215">
        <v>46013</v>
      </c>
      <c r="C779" s="208" t="s">
        <v>583</v>
      </c>
      <c r="D779" s="208" t="s">
        <v>660</v>
      </c>
      <c r="E779" s="208" t="s">
        <v>687</v>
      </c>
      <c r="F779" s="209">
        <v>46029</v>
      </c>
      <c r="G779" s="209">
        <v>46024</v>
      </c>
      <c r="H779" s="210">
        <v>38791.440000000002</v>
      </c>
      <c r="I779" s="210">
        <v>38791.440000000002</v>
      </c>
      <c r="J779" s="208" t="s">
        <v>5902</v>
      </c>
      <c r="K779" s="208" t="s">
        <v>5909</v>
      </c>
    </row>
    <row r="780" spans="1:11" ht="47.25">
      <c r="A780" s="214">
        <v>780</v>
      </c>
      <c r="B780" s="221">
        <v>46013</v>
      </c>
      <c r="C780" s="205" t="s">
        <v>243</v>
      </c>
      <c r="D780" s="205" t="s">
        <v>3490</v>
      </c>
      <c r="E780" s="205" t="s">
        <v>8846</v>
      </c>
      <c r="F780" s="206">
        <v>46029</v>
      </c>
      <c r="G780" s="206">
        <v>46029</v>
      </c>
      <c r="H780" s="207">
        <v>1940000</v>
      </c>
      <c r="I780" s="207">
        <v>2000000</v>
      </c>
      <c r="J780" s="205" t="s">
        <v>4557</v>
      </c>
      <c r="K780" s="205" t="s">
        <v>5909</v>
      </c>
    </row>
    <row r="781" spans="1:11" ht="62.25">
      <c r="A781" s="214">
        <v>781</v>
      </c>
      <c r="B781" s="215">
        <v>46013</v>
      </c>
      <c r="C781" s="208" t="s">
        <v>1535</v>
      </c>
      <c r="D781" s="208" t="s">
        <v>8847</v>
      </c>
      <c r="E781" s="208" t="s">
        <v>8848</v>
      </c>
      <c r="F781" s="209">
        <v>46029</v>
      </c>
      <c r="G781" s="209">
        <v>45863</v>
      </c>
      <c r="H781" s="210">
        <v>25000</v>
      </c>
      <c r="I781" s="210">
        <v>40000</v>
      </c>
      <c r="J781" s="208" t="s">
        <v>5900</v>
      </c>
      <c r="K781" s="208" t="s">
        <v>5909</v>
      </c>
    </row>
    <row r="782" spans="1:11" ht="31.5">
      <c r="A782" s="214">
        <v>782</v>
      </c>
      <c r="B782" s="221">
        <v>46014</v>
      </c>
      <c r="C782" s="205" t="s">
        <v>243</v>
      </c>
      <c r="D782" s="205" t="s">
        <v>8849</v>
      </c>
      <c r="E782" s="205" t="s">
        <v>8850</v>
      </c>
      <c r="F782" s="206">
        <v>46030</v>
      </c>
      <c r="G782" s="206">
        <v>46029</v>
      </c>
      <c r="H782" s="207">
        <v>60000</v>
      </c>
      <c r="I782" s="207">
        <v>70000</v>
      </c>
      <c r="J782" s="205" t="s">
        <v>4557</v>
      </c>
      <c r="K782" s="205" t="s">
        <v>5909</v>
      </c>
    </row>
    <row r="783" spans="1:11" ht="31.5">
      <c r="A783" s="214">
        <v>783</v>
      </c>
      <c r="B783" s="215">
        <v>46016</v>
      </c>
      <c r="C783" s="208" t="s">
        <v>3828</v>
      </c>
      <c r="D783" s="208" t="s">
        <v>154</v>
      </c>
      <c r="E783" s="208" t="s">
        <v>8851</v>
      </c>
      <c r="F783" s="209">
        <v>46031</v>
      </c>
      <c r="G783" s="209">
        <v>46016</v>
      </c>
      <c r="H783" s="210">
        <v>25000</v>
      </c>
      <c r="I783" s="210">
        <v>100000</v>
      </c>
      <c r="J783" s="208" t="s">
        <v>5906</v>
      </c>
      <c r="K783" s="208" t="s">
        <v>5909</v>
      </c>
    </row>
    <row r="784" spans="1:11" ht="31.5">
      <c r="A784" s="214">
        <v>784</v>
      </c>
      <c r="B784" s="221">
        <v>46027</v>
      </c>
      <c r="C784" s="205" t="s">
        <v>1535</v>
      </c>
      <c r="D784" s="205" t="s">
        <v>8852</v>
      </c>
      <c r="E784" s="205" t="s">
        <v>3358</v>
      </c>
      <c r="F784" s="206">
        <v>46042</v>
      </c>
      <c r="G784" s="206">
        <v>45870</v>
      </c>
      <c r="H784" s="207">
        <v>25000</v>
      </c>
      <c r="I784" s="207">
        <v>95000</v>
      </c>
      <c r="J784" s="205" t="s">
        <v>5921</v>
      </c>
      <c r="K784" s="205" t="s">
        <v>5909</v>
      </c>
    </row>
    <row r="785" spans="1:11" ht="62.25">
      <c r="A785" s="214">
        <v>785</v>
      </c>
      <c r="B785" s="215">
        <v>46029</v>
      </c>
      <c r="C785" s="208" t="s">
        <v>2703</v>
      </c>
      <c r="D785" s="208" t="s">
        <v>8853</v>
      </c>
      <c r="E785" s="208" t="s">
        <v>8854</v>
      </c>
      <c r="F785" s="209">
        <v>46045</v>
      </c>
      <c r="G785" s="209">
        <v>46029</v>
      </c>
      <c r="H785" s="210">
        <v>31600</v>
      </c>
      <c r="I785" s="210">
        <v>31600</v>
      </c>
      <c r="J785" s="208" t="s">
        <v>5900</v>
      </c>
      <c r="K785" s="208" t="s">
        <v>5909</v>
      </c>
    </row>
    <row r="786" spans="1:11" ht="31.5">
      <c r="A786" s="214">
        <v>786</v>
      </c>
      <c r="B786" s="221">
        <v>46030</v>
      </c>
      <c r="C786" s="205" t="s">
        <v>1890</v>
      </c>
      <c r="D786" s="205" t="s">
        <v>1343</v>
      </c>
      <c r="E786" s="205" t="s">
        <v>8855</v>
      </c>
      <c r="F786" s="206">
        <v>46045</v>
      </c>
      <c r="G786" s="206">
        <v>46048</v>
      </c>
      <c r="H786" s="207">
        <v>45000</v>
      </c>
      <c r="I786" s="207">
        <v>45000</v>
      </c>
      <c r="J786" s="205" t="s">
        <v>5902</v>
      </c>
      <c r="K786" s="205" t="s">
        <v>5909</v>
      </c>
    </row>
    <row r="787" spans="1:11" ht="31.5">
      <c r="A787" s="214">
        <v>787</v>
      </c>
      <c r="B787" s="215">
        <v>46031</v>
      </c>
      <c r="C787" s="208" t="s">
        <v>1890</v>
      </c>
      <c r="D787" s="208" t="s">
        <v>1756</v>
      </c>
      <c r="E787" s="208" t="s">
        <v>2043</v>
      </c>
      <c r="F787" s="209">
        <v>46048</v>
      </c>
      <c r="G787" s="209">
        <v>46049</v>
      </c>
      <c r="H787" s="210">
        <v>197410</v>
      </c>
      <c r="I787" s="210">
        <v>197410</v>
      </c>
      <c r="J787" s="208" t="s">
        <v>4557</v>
      </c>
      <c r="K787" s="208" t="s">
        <v>5909</v>
      </c>
    </row>
    <row r="788" spans="1:11" ht="31.5">
      <c r="A788" s="214">
        <v>788</v>
      </c>
      <c r="B788" s="221">
        <v>46031</v>
      </c>
      <c r="C788" s="205" t="s">
        <v>1890</v>
      </c>
      <c r="D788" s="205" t="s">
        <v>8856</v>
      </c>
      <c r="E788" s="205" t="s">
        <v>8857</v>
      </c>
      <c r="F788" s="206">
        <v>46048</v>
      </c>
      <c r="G788" s="206">
        <v>46049</v>
      </c>
      <c r="H788" s="207">
        <v>56714.6</v>
      </c>
      <c r="I788" s="207">
        <v>75000</v>
      </c>
      <c r="J788" s="205" t="s">
        <v>4557</v>
      </c>
      <c r="K788" s="205" t="s">
        <v>5909</v>
      </c>
    </row>
    <row r="789" spans="1:11" ht="31.5">
      <c r="A789" s="214">
        <v>789</v>
      </c>
      <c r="B789" s="215">
        <v>46031</v>
      </c>
      <c r="C789" s="208" t="s">
        <v>1890</v>
      </c>
      <c r="D789" s="208" t="s">
        <v>8858</v>
      </c>
      <c r="E789" s="208" t="s">
        <v>8859</v>
      </c>
      <c r="F789" s="209">
        <v>46048</v>
      </c>
      <c r="G789" s="209">
        <v>46049</v>
      </c>
      <c r="H789" s="210">
        <v>180000</v>
      </c>
      <c r="I789" s="210">
        <v>200000</v>
      </c>
      <c r="J789" s="208" t="s">
        <v>5902</v>
      </c>
      <c r="K789" s="208" t="s">
        <v>5909</v>
      </c>
    </row>
    <row r="790" spans="1:11" ht="31.5">
      <c r="A790" s="214">
        <v>790</v>
      </c>
      <c r="B790" s="221">
        <v>46034</v>
      </c>
      <c r="C790" s="205" t="s">
        <v>3453</v>
      </c>
      <c r="D790" s="205" t="s">
        <v>6890</v>
      </c>
      <c r="E790" s="205" t="s">
        <v>8860</v>
      </c>
      <c r="F790" s="206">
        <v>46049</v>
      </c>
      <c r="G790" s="206">
        <v>46034</v>
      </c>
      <c r="H790" s="207">
        <v>40000</v>
      </c>
      <c r="I790" s="207">
        <v>60000</v>
      </c>
      <c r="J790" s="205" t="s">
        <v>5910</v>
      </c>
      <c r="K790" s="205" t="s">
        <v>5909</v>
      </c>
    </row>
    <row r="791" spans="1:11" ht="62.25">
      <c r="A791" s="214">
        <v>791</v>
      </c>
      <c r="B791" s="215">
        <v>46035</v>
      </c>
      <c r="C791" s="208" t="s">
        <v>500</v>
      </c>
      <c r="D791" s="208" t="s">
        <v>8861</v>
      </c>
      <c r="E791" s="208" t="s">
        <v>8862</v>
      </c>
      <c r="F791" s="209">
        <v>46050</v>
      </c>
      <c r="G791" s="209">
        <v>45839</v>
      </c>
      <c r="H791" s="210">
        <v>25000</v>
      </c>
      <c r="I791" s="210">
        <v>100000</v>
      </c>
      <c r="J791" s="208" t="s">
        <v>5900</v>
      </c>
      <c r="K791" s="208" t="s">
        <v>5909</v>
      </c>
    </row>
    <row r="792" spans="1:11" ht="62.25">
      <c r="A792" s="214">
        <v>792</v>
      </c>
      <c r="B792" s="221">
        <v>46035</v>
      </c>
      <c r="C792" s="205" t="s">
        <v>500</v>
      </c>
      <c r="D792" s="205" t="s">
        <v>3868</v>
      </c>
      <c r="E792" s="205" t="s">
        <v>4017</v>
      </c>
      <c r="F792" s="206">
        <v>46050</v>
      </c>
      <c r="G792" s="206">
        <v>45839</v>
      </c>
      <c r="H792" s="207">
        <v>25000</v>
      </c>
      <c r="I792" s="207">
        <v>50000</v>
      </c>
      <c r="J792" s="205" t="s">
        <v>5900</v>
      </c>
      <c r="K792" s="205" t="s">
        <v>5909</v>
      </c>
    </row>
    <row r="793" spans="1:11" ht="47.25">
      <c r="A793" s="214">
        <v>793</v>
      </c>
      <c r="B793" s="215">
        <v>46035</v>
      </c>
      <c r="C793" s="208" t="s">
        <v>583</v>
      </c>
      <c r="D793" s="208" t="s">
        <v>1221</v>
      </c>
      <c r="E793" s="208" t="s">
        <v>8863</v>
      </c>
      <c r="F793" s="209">
        <v>46050</v>
      </c>
      <c r="G793" s="209">
        <v>46051</v>
      </c>
      <c r="H793" s="210">
        <v>82167</v>
      </c>
      <c r="I793" s="210">
        <v>82167</v>
      </c>
      <c r="J793" s="208" t="s">
        <v>4557</v>
      </c>
      <c r="K793" s="208" t="s">
        <v>5909</v>
      </c>
    </row>
    <row r="794" spans="1:11" ht="31.5">
      <c r="A794" s="214">
        <v>794</v>
      </c>
      <c r="B794" s="221">
        <v>46036</v>
      </c>
      <c r="C794" s="205" t="s">
        <v>2635</v>
      </c>
      <c r="D794" s="205" t="s">
        <v>1033</v>
      </c>
      <c r="E794" s="205" t="s">
        <v>8864</v>
      </c>
      <c r="F794" s="206">
        <v>46051</v>
      </c>
      <c r="G794" s="206">
        <v>45944</v>
      </c>
      <c r="H794" s="207">
        <v>25000</v>
      </c>
      <c r="I794" s="207">
        <v>50000</v>
      </c>
      <c r="J794" s="205" t="s">
        <v>5909</v>
      </c>
      <c r="K794" s="205" t="s">
        <v>5909</v>
      </c>
    </row>
    <row r="795" spans="1:11" ht="31.5">
      <c r="A795" s="214">
        <v>795</v>
      </c>
      <c r="B795" s="215">
        <v>46036</v>
      </c>
      <c r="C795" s="208" t="s">
        <v>4038</v>
      </c>
      <c r="D795" s="208" t="s">
        <v>5440</v>
      </c>
      <c r="E795" s="208" t="s">
        <v>8865</v>
      </c>
      <c r="F795" s="209">
        <v>46051</v>
      </c>
      <c r="G795" s="209">
        <v>46051</v>
      </c>
      <c r="H795" s="210">
        <v>107000</v>
      </c>
      <c r="I795" s="210">
        <v>107000</v>
      </c>
      <c r="J795" s="208" t="s">
        <v>4557</v>
      </c>
      <c r="K795" s="208" t="s">
        <v>5909</v>
      </c>
    </row>
    <row r="796" spans="1:11" ht="31.5">
      <c r="A796" s="214">
        <v>796</v>
      </c>
      <c r="B796" s="221">
        <v>46036</v>
      </c>
      <c r="C796" s="205" t="s">
        <v>2703</v>
      </c>
      <c r="D796" s="205" t="s">
        <v>6994</v>
      </c>
      <c r="E796" s="205" t="s">
        <v>8866</v>
      </c>
      <c r="F796" s="206">
        <v>46052</v>
      </c>
      <c r="G796" s="206">
        <v>46051</v>
      </c>
      <c r="H796" s="207">
        <v>29683.5</v>
      </c>
      <c r="I796" s="207">
        <v>29683.5</v>
      </c>
      <c r="J796" s="205" t="s">
        <v>4557</v>
      </c>
      <c r="K796" s="205" t="s">
        <v>5909</v>
      </c>
    </row>
    <row r="797" spans="1:11" ht="31.5">
      <c r="A797" s="214">
        <v>797</v>
      </c>
      <c r="B797" s="215">
        <v>46037</v>
      </c>
      <c r="C797" s="208" t="s">
        <v>2334</v>
      </c>
      <c r="D797" s="208" t="s">
        <v>8867</v>
      </c>
      <c r="E797" s="208" t="s">
        <v>8868</v>
      </c>
      <c r="F797" s="209">
        <v>46052</v>
      </c>
      <c r="G797" s="209">
        <v>46097</v>
      </c>
      <c r="H797" s="210">
        <v>25000</v>
      </c>
      <c r="I797" s="210">
        <v>75000</v>
      </c>
      <c r="J797" s="208" t="s">
        <v>4557</v>
      </c>
      <c r="K797" s="208" t="s">
        <v>5909</v>
      </c>
    </row>
    <row r="798" spans="1:11" ht="62.25">
      <c r="A798" s="214">
        <v>798</v>
      </c>
      <c r="B798" s="221">
        <v>46037</v>
      </c>
      <c r="C798" s="205" t="s">
        <v>1400</v>
      </c>
      <c r="D798" s="205" t="s">
        <v>1329</v>
      </c>
      <c r="E798" s="205" t="s">
        <v>8869</v>
      </c>
      <c r="F798" s="206">
        <v>46055</v>
      </c>
      <c r="G798" s="206">
        <v>45828</v>
      </c>
      <c r="H798" s="207">
        <v>52000</v>
      </c>
      <c r="I798" s="207">
        <v>52000</v>
      </c>
      <c r="J798" s="205" t="s">
        <v>5900</v>
      </c>
      <c r="K798" s="205" t="s">
        <v>5909</v>
      </c>
    </row>
    <row r="799" spans="1:11" ht="31.5">
      <c r="A799" s="214">
        <v>799</v>
      </c>
      <c r="B799" s="215">
        <v>46037</v>
      </c>
      <c r="C799" s="208" t="s">
        <v>1400</v>
      </c>
      <c r="D799" s="208" t="s">
        <v>1502</v>
      </c>
      <c r="E799" s="208" t="s">
        <v>7239</v>
      </c>
      <c r="F799" s="209">
        <v>46055</v>
      </c>
      <c r="G799" s="209">
        <v>45839</v>
      </c>
      <c r="H799" s="210">
        <v>25000</v>
      </c>
      <c r="I799" s="210">
        <v>85000</v>
      </c>
      <c r="J799" s="208" t="s">
        <v>5910</v>
      </c>
      <c r="K799" s="208" t="s">
        <v>5909</v>
      </c>
    </row>
    <row r="800" spans="1:11" ht="31.5">
      <c r="A800" s="214">
        <v>800</v>
      </c>
      <c r="B800" s="221">
        <v>46037</v>
      </c>
      <c r="C800" s="205" t="s">
        <v>1400</v>
      </c>
      <c r="D800" s="205" t="s">
        <v>6098</v>
      </c>
      <c r="E800" s="205" t="s">
        <v>4095</v>
      </c>
      <c r="F800" s="206">
        <v>46055</v>
      </c>
      <c r="G800" s="206">
        <v>45839</v>
      </c>
      <c r="H800" s="207">
        <v>25000</v>
      </c>
      <c r="I800" s="207">
        <v>50000</v>
      </c>
      <c r="J800" s="205" t="s">
        <v>5902</v>
      </c>
      <c r="K800" s="205" t="s">
        <v>5909</v>
      </c>
    </row>
    <row r="801" spans="1:11" ht="31.5">
      <c r="A801" s="214">
        <v>801</v>
      </c>
      <c r="B801" s="215">
        <v>46037</v>
      </c>
      <c r="C801" s="208" t="s">
        <v>1400</v>
      </c>
      <c r="D801" s="208" t="s">
        <v>2022</v>
      </c>
      <c r="E801" s="208" t="s">
        <v>8870</v>
      </c>
      <c r="F801" s="209">
        <v>46055</v>
      </c>
      <c r="G801" s="209">
        <v>45839</v>
      </c>
      <c r="H801" s="210">
        <v>33775.14</v>
      </c>
      <c r="I801" s="210">
        <v>33775.14</v>
      </c>
      <c r="J801" s="208" t="s">
        <v>5902</v>
      </c>
      <c r="K801" s="208" t="s">
        <v>5909</v>
      </c>
    </row>
    <row r="802" spans="1:11" ht="62.25">
      <c r="A802" s="214">
        <v>802</v>
      </c>
      <c r="B802" s="221">
        <v>46038</v>
      </c>
      <c r="C802" s="205" t="s">
        <v>3344</v>
      </c>
      <c r="D802" s="205" t="s">
        <v>8871</v>
      </c>
      <c r="E802" s="205" t="s">
        <v>8872</v>
      </c>
      <c r="F802" s="206">
        <v>46055</v>
      </c>
      <c r="G802" s="206">
        <v>46055</v>
      </c>
      <c r="H802" s="207">
        <v>70000</v>
      </c>
      <c r="I802" s="207">
        <v>80000</v>
      </c>
      <c r="J802" s="205" t="s">
        <v>4557</v>
      </c>
      <c r="K802" s="205" t="s">
        <v>5909</v>
      </c>
    </row>
    <row r="803" spans="1:11" ht="18">
      <c r="A803" s="214">
        <v>803</v>
      </c>
      <c r="B803" s="215">
        <v>46038</v>
      </c>
      <c r="C803" s="208" t="s">
        <v>1400</v>
      </c>
      <c r="D803" s="208" t="s">
        <v>1388</v>
      </c>
      <c r="E803" s="208" t="s">
        <v>8873</v>
      </c>
      <c r="F803" s="209">
        <v>46055</v>
      </c>
      <c r="G803" s="209">
        <v>46054</v>
      </c>
      <c r="H803" s="210">
        <v>95000</v>
      </c>
      <c r="I803" s="210">
        <v>95000</v>
      </c>
      <c r="J803" s="208" t="s">
        <v>4557</v>
      </c>
      <c r="K803" s="208" t="s">
        <v>4557</v>
      </c>
    </row>
    <row r="804" spans="1:11" ht="31.5">
      <c r="A804" s="214">
        <v>804</v>
      </c>
      <c r="B804" s="221">
        <v>46039</v>
      </c>
      <c r="C804" s="205" t="s">
        <v>387</v>
      </c>
      <c r="D804" s="205" t="s">
        <v>417</v>
      </c>
      <c r="E804" s="205" t="s">
        <v>8874</v>
      </c>
      <c r="F804" s="206">
        <v>46055</v>
      </c>
      <c r="G804" s="206">
        <v>46054</v>
      </c>
      <c r="H804" s="207">
        <v>12000000</v>
      </c>
      <c r="I804" s="207">
        <v>12500000</v>
      </c>
      <c r="J804" s="205" t="s">
        <v>5910</v>
      </c>
      <c r="K804" s="205" t="s">
        <v>5909</v>
      </c>
    </row>
    <row r="805" spans="1:11" ht="31.5">
      <c r="A805" s="214">
        <v>805</v>
      </c>
      <c r="B805" s="215">
        <v>46043</v>
      </c>
      <c r="C805" s="208" t="s">
        <v>3730</v>
      </c>
      <c r="D805" s="208" t="s">
        <v>8875</v>
      </c>
      <c r="E805" s="208" t="s">
        <v>6627</v>
      </c>
      <c r="F805" s="209">
        <v>46057</v>
      </c>
      <c r="G805" s="209">
        <v>46027</v>
      </c>
      <c r="H805" s="210">
        <v>50000</v>
      </c>
      <c r="I805" s="210">
        <v>120200</v>
      </c>
      <c r="J805" s="208" t="s">
        <v>5906</v>
      </c>
      <c r="K805" s="208" t="s">
        <v>5909</v>
      </c>
    </row>
    <row r="806" spans="1:11" ht="31.5">
      <c r="A806" s="214">
        <v>806</v>
      </c>
      <c r="B806" s="221">
        <v>46045</v>
      </c>
      <c r="C806" s="205" t="s">
        <v>91</v>
      </c>
      <c r="D806" s="205" t="s">
        <v>8876</v>
      </c>
      <c r="E806" s="205" t="s">
        <v>8877</v>
      </c>
      <c r="F806" s="206">
        <v>46059</v>
      </c>
      <c r="G806" s="206">
        <v>46054</v>
      </c>
      <c r="H806" s="207">
        <v>25000</v>
      </c>
      <c r="I806" s="207">
        <v>40000</v>
      </c>
      <c r="J806" s="205" t="s">
        <v>4557</v>
      </c>
      <c r="K806" s="205" t="s">
        <v>5909</v>
      </c>
    </row>
    <row r="807" spans="1:11" ht="31.5">
      <c r="A807" s="214">
        <v>807</v>
      </c>
      <c r="B807" s="215">
        <v>46045</v>
      </c>
      <c r="C807" s="208" t="s">
        <v>1890</v>
      </c>
      <c r="D807" s="208" t="s">
        <v>2472</v>
      </c>
      <c r="E807" s="208" t="s">
        <v>8878</v>
      </c>
      <c r="F807" s="209">
        <v>46059</v>
      </c>
      <c r="G807" s="209">
        <v>46062</v>
      </c>
      <c r="H807" s="210">
        <v>32900</v>
      </c>
      <c r="I807" s="210">
        <v>40000</v>
      </c>
      <c r="J807" s="208" t="s">
        <v>5902</v>
      </c>
      <c r="K807" s="208" t="s">
        <v>5909</v>
      </c>
    </row>
    <row r="808" spans="1:11" ht="31.5">
      <c r="A808" s="214">
        <v>808</v>
      </c>
      <c r="B808" s="221">
        <v>46045</v>
      </c>
      <c r="C808" s="205" t="s">
        <v>1890</v>
      </c>
      <c r="D808" s="205" t="s">
        <v>5763</v>
      </c>
      <c r="E808" s="205" t="s">
        <v>2328</v>
      </c>
      <c r="F808" s="206">
        <v>46059</v>
      </c>
      <c r="G808" s="206">
        <v>46062</v>
      </c>
      <c r="H808" s="207">
        <v>225000</v>
      </c>
      <c r="I808" s="207">
        <v>225000</v>
      </c>
      <c r="J808" s="205" t="s">
        <v>5910</v>
      </c>
      <c r="K808" s="205" t="s">
        <v>5909</v>
      </c>
    </row>
    <row r="809" spans="1:11" ht="47.25">
      <c r="A809" s="214">
        <v>809</v>
      </c>
      <c r="B809" s="215">
        <v>46048</v>
      </c>
      <c r="C809" s="208" t="s">
        <v>79</v>
      </c>
      <c r="D809" s="208" t="s">
        <v>1375</v>
      </c>
      <c r="E809" s="208" t="s">
        <v>1009</v>
      </c>
      <c r="F809" s="209">
        <v>46062</v>
      </c>
      <c r="G809" s="209">
        <v>45566</v>
      </c>
      <c r="H809" s="210">
        <v>207000</v>
      </c>
      <c r="I809" s="210">
        <v>210000</v>
      </c>
      <c r="J809" s="208" t="s">
        <v>4557</v>
      </c>
      <c r="K809" s="208" t="s">
        <v>5909</v>
      </c>
    </row>
    <row r="810" spans="1:11" ht="47.25">
      <c r="A810" s="214">
        <v>810</v>
      </c>
      <c r="B810" s="221">
        <v>46048</v>
      </c>
      <c r="C810" s="205" t="s">
        <v>2703</v>
      </c>
      <c r="D810" s="205" t="s">
        <v>8879</v>
      </c>
      <c r="E810" s="205" t="s">
        <v>8069</v>
      </c>
      <c r="F810" s="206">
        <v>46062</v>
      </c>
      <c r="G810" s="206">
        <v>46062</v>
      </c>
      <c r="H810" s="207">
        <v>214547</v>
      </c>
      <c r="I810" s="207">
        <v>214547</v>
      </c>
      <c r="J810" s="205" t="s">
        <v>5902</v>
      </c>
      <c r="K810" s="205" t="s">
        <v>5909</v>
      </c>
    </row>
    <row r="811" spans="1:11" ht="31.5">
      <c r="A811" s="214">
        <v>811</v>
      </c>
      <c r="B811" s="215">
        <v>46049</v>
      </c>
      <c r="C811" s="208" t="s">
        <v>1031</v>
      </c>
      <c r="D811" s="208" t="s">
        <v>76</v>
      </c>
      <c r="E811" s="208" t="s">
        <v>1030</v>
      </c>
      <c r="F811" s="209">
        <v>46063</v>
      </c>
      <c r="G811" s="209">
        <v>45839</v>
      </c>
      <c r="H811" s="210">
        <v>157000</v>
      </c>
      <c r="I811" s="210">
        <v>165000</v>
      </c>
      <c r="J811" s="208" t="s">
        <v>5910</v>
      </c>
      <c r="K811" s="208" t="s">
        <v>5909</v>
      </c>
    </row>
    <row r="812" spans="1:11" ht="31.5">
      <c r="A812" s="214">
        <v>812</v>
      </c>
      <c r="B812" s="221">
        <v>46049</v>
      </c>
      <c r="C812" s="205" t="s">
        <v>1031</v>
      </c>
      <c r="D812" s="205" t="s">
        <v>76</v>
      </c>
      <c r="E812" s="205" t="s">
        <v>1030</v>
      </c>
      <c r="F812" s="206">
        <v>46063</v>
      </c>
      <c r="G812" s="206">
        <v>45474</v>
      </c>
      <c r="H812" s="207">
        <v>126000</v>
      </c>
      <c r="I812" s="207">
        <v>136000</v>
      </c>
      <c r="J812" s="205" t="s">
        <v>5910</v>
      </c>
      <c r="K812" s="205" t="s">
        <v>5909</v>
      </c>
    </row>
    <row r="813" spans="1:11" ht="31.5">
      <c r="A813" s="214">
        <v>813</v>
      </c>
      <c r="B813" s="215">
        <v>46050</v>
      </c>
      <c r="C813" s="208" t="s">
        <v>1031</v>
      </c>
      <c r="D813" s="208" t="s">
        <v>985</v>
      </c>
      <c r="E813" s="208" t="s">
        <v>8880</v>
      </c>
      <c r="F813" s="209">
        <v>46064</v>
      </c>
      <c r="G813" s="209">
        <v>45839</v>
      </c>
      <c r="H813" s="210">
        <v>400000</v>
      </c>
      <c r="I813" s="210">
        <v>475000</v>
      </c>
      <c r="J813" s="208" t="s">
        <v>5910</v>
      </c>
      <c r="K813" s="208" t="s">
        <v>5909</v>
      </c>
    </row>
    <row r="814" spans="1:11" ht="31.5">
      <c r="A814" s="214">
        <v>814</v>
      </c>
      <c r="B814" s="221">
        <v>46050</v>
      </c>
      <c r="C814" s="205" t="s">
        <v>1031</v>
      </c>
      <c r="D814" s="205" t="s">
        <v>1022</v>
      </c>
      <c r="E814" s="205" t="s">
        <v>8881</v>
      </c>
      <c r="F814" s="206">
        <v>46064</v>
      </c>
      <c r="G814" s="206">
        <v>45839</v>
      </c>
      <c r="H814" s="207">
        <v>370000</v>
      </c>
      <c r="I814" s="207">
        <v>415000</v>
      </c>
      <c r="J814" s="205" t="s">
        <v>5910</v>
      </c>
      <c r="K814" s="205" t="s">
        <v>5909</v>
      </c>
    </row>
    <row r="815" spans="1:11" ht="31.5">
      <c r="A815" s="214">
        <v>815</v>
      </c>
      <c r="B815" s="215">
        <v>46050</v>
      </c>
      <c r="C815" s="208" t="s">
        <v>1031</v>
      </c>
      <c r="D815" s="208" t="s">
        <v>1010</v>
      </c>
      <c r="E815" s="208" t="s">
        <v>8882</v>
      </c>
      <c r="F815" s="209">
        <v>46064</v>
      </c>
      <c r="G815" s="209">
        <v>45839</v>
      </c>
      <c r="H815" s="210">
        <v>595000</v>
      </c>
      <c r="I815" s="210">
        <v>650000</v>
      </c>
      <c r="J815" s="208" t="s">
        <v>5910</v>
      </c>
      <c r="K815" s="208" t="s">
        <v>5909</v>
      </c>
    </row>
    <row r="816" spans="1:11" ht="31.5">
      <c r="A816" s="214">
        <v>816</v>
      </c>
      <c r="B816" s="221">
        <v>46050</v>
      </c>
      <c r="C816" s="205" t="s">
        <v>1031</v>
      </c>
      <c r="D816" s="205" t="s">
        <v>5235</v>
      </c>
      <c r="E816" s="205" t="s">
        <v>8883</v>
      </c>
      <c r="F816" s="206">
        <v>46064</v>
      </c>
      <c r="G816" s="206">
        <v>45839</v>
      </c>
      <c r="H816" s="207">
        <v>180000</v>
      </c>
      <c r="I816" s="207">
        <v>200000</v>
      </c>
      <c r="J816" s="205" t="s">
        <v>5910</v>
      </c>
      <c r="K816" s="205" t="s">
        <v>5909</v>
      </c>
    </row>
    <row r="817" spans="1:11" ht="31.5">
      <c r="A817" s="214">
        <v>817</v>
      </c>
      <c r="B817" s="215">
        <v>46050</v>
      </c>
      <c r="C817" s="208" t="s">
        <v>1031</v>
      </c>
      <c r="D817" s="208" t="s">
        <v>8884</v>
      </c>
      <c r="E817" s="208" t="s">
        <v>706</v>
      </c>
      <c r="F817" s="209">
        <v>46064</v>
      </c>
      <c r="G817" s="209">
        <v>45947</v>
      </c>
      <c r="H817" s="210">
        <v>160000</v>
      </c>
      <c r="I817" s="210">
        <v>180000</v>
      </c>
      <c r="J817" s="208" t="s">
        <v>5910</v>
      </c>
      <c r="K817" s="208" t="s">
        <v>5909</v>
      </c>
    </row>
    <row r="818" spans="1:11" ht="31.5">
      <c r="A818" s="214">
        <v>818</v>
      </c>
      <c r="B818" s="221">
        <v>46050</v>
      </c>
      <c r="C818" s="205" t="s">
        <v>1031</v>
      </c>
      <c r="D818" s="205" t="s">
        <v>7593</v>
      </c>
      <c r="E818" s="205" t="s">
        <v>8885</v>
      </c>
      <c r="F818" s="206">
        <v>46064</v>
      </c>
      <c r="G818" s="206">
        <v>45474</v>
      </c>
      <c r="H818" s="207">
        <v>100000</v>
      </c>
      <c r="I818" s="207">
        <v>150000</v>
      </c>
      <c r="J818" s="205" t="s">
        <v>5910</v>
      </c>
      <c r="K818" s="205" t="s">
        <v>5909</v>
      </c>
    </row>
    <row r="819" spans="1:11" ht="18">
      <c r="A819" s="214">
        <v>819</v>
      </c>
      <c r="B819" s="215">
        <v>46052</v>
      </c>
      <c r="C819" s="208" t="s">
        <v>1276</v>
      </c>
      <c r="D819" s="208" t="s">
        <v>7998</v>
      </c>
      <c r="E819" s="208" t="s">
        <v>6856</v>
      </c>
      <c r="F819" s="209">
        <v>46066</v>
      </c>
      <c r="G819" s="209">
        <v>46157</v>
      </c>
      <c r="H819" s="210">
        <v>29000</v>
      </c>
      <c r="I819" s="210">
        <v>35000</v>
      </c>
      <c r="J819" s="208" t="s">
        <v>5902</v>
      </c>
      <c r="K819" s="208" t="s">
        <v>5909</v>
      </c>
    </row>
    <row r="820" spans="1:11" ht="62.25">
      <c r="A820" s="214">
        <v>820</v>
      </c>
      <c r="B820" s="221">
        <v>46052</v>
      </c>
      <c r="C820" s="205" t="s">
        <v>500</v>
      </c>
      <c r="D820" s="205" t="s">
        <v>5642</v>
      </c>
      <c r="E820" s="205" t="s">
        <v>8886</v>
      </c>
      <c r="F820" s="206">
        <v>46066</v>
      </c>
      <c r="G820" s="206">
        <v>46050</v>
      </c>
      <c r="H820" s="207">
        <v>25000</v>
      </c>
      <c r="I820" s="207">
        <v>60000</v>
      </c>
      <c r="J820" s="205" t="s">
        <v>5900</v>
      </c>
      <c r="K820" s="205" t="s">
        <v>5909</v>
      </c>
    </row>
    <row r="821" spans="1:11" ht="31.5">
      <c r="A821" s="214">
        <v>821</v>
      </c>
      <c r="B821" s="215">
        <v>46052</v>
      </c>
      <c r="C821" s="208" t="s">
        <v>2703</v>
      </c>
      <c r="D821" s="208" t="s">
        <v>8887</v>
      </c>
      <c r="E821" s="208" t="s">
        <v>8888</v>
      </c>
      <c r="F821" s="209">
        <v>46066</v>
      </c>
      <c r="G821" s="209">
        <v>46066</v>
      </c>
      <c r="H821" s="210">
        <v>130707.38</v>
      </c>
      <c r="I821" s="210">
        <v>130707.38</v>
      </c>
      <c r="J821" s="208" t="s">
        <v>5902</v>
      </c>
      <c r="K821" s="208" t="s">
        <v>5909</v>
      </c>
    </row>
    <row r="822" spans="1:11" ht="31.5">
      <c r="A822" s="214">
        <v>822</v>
      </c>
      <c r="B822" s="221">
        <v>46052</v>
      </c>
      <c r="C822" s="205" t="s">
        <v>12</v>
      </c>
      <c r="D822" s="205" t="s">
        <v>35</v>
      </c>
      <c r="E822" s="205" t="s">
        <v>36</v>
      </c>
      <c r="F822" s="206">
        <v>46066</v>
      </c>
      <c r="G822" s="206">
        <v>46066</v>
      </c>
      <c r="H822" s="207">
        <v>90000</v>
      </c>
      <c r="I822" s="207">
        <v>130000</v>
      </c>
      <c r="J822" s="205" t="s">
        <v>5902</v>
      </c>
      <c r="K822" s="205" t="s">
        <v>5909</v>
      </c>
    </row>
    <row r="823" spans="1:11" ht="47.25">
      <c r="A823" s="214">
        <v>823</v>
      </c>
      <c r="B823" s="215">
        <v>46052</v>
      </c>
      <c r="C823" s="208" t="s">
        <v>12</v>
      </c>
      <c r="D823" s="208" t="s">
        <v>8093</v>
      </c>
      <c r="E823" s="208" t="s">
        <v>8094</v>
      </c>
      <c r="F823" s="209">
        <v>46066</v>
      </c>
      <c r="G823" s="209">
        <v>46066</v>
      </c>
      <c r="H823" s="210">
        <v>70000</v>
      </c>
      <c r="I823" s="210">
        <v>90000</v>
      </c>
      <c r="J823" s="208" t="s">
        <v>5910</v>
      </c>
      <c r="K823" s="208" t="s">
        <v>5909</v>
      </c>
    </row>
    <row r="824" spans="1:11" ht="31.5">
      <c r="A824" s="214">
        <v>824</v>
      </c>
      <c r="B824" s="221">
        <v>46052</v>
      </c>
      <c r="C824" s="205" t="s">
        <v>12</v>
      </c>
      <c r="D824" s="205" t="s">
        <v>944</v>
      </c>
      <c r="E824" s="205" t="s">
        <v>8889</v>
      </c>
      <c r="F824" s="206">
        <v>46066</v>
      </c>
      <c r="G824" s="206">
        <v>46066</v>
      </c>
      <c r="H824" s="207">
        <v>25000</v>
      </c>
      <c r="I824" s="207">
        <v>50000</v>
      </c>
      <c r="J824" s="205" t="s">
        <v>5902</v>
      </c>
      <c r="K824" s="205" t="s">
        <v>5909</v>
      </c>
    </row>
    <row r="825" spans="1:11" ht="31.5">
      <c r="A825" s="214">
        <v>825</v>
      </c>
      <c r="B825" s="215">
        <v>46052</v>
      </c>
      <c r="C825" s="208" t="s">
        <v>12</v>
      </c>
      <c r="D825" s="208" t="s">
        <v>7601</v>
      </c>
      <c r="E825" s="208" t="s">
        <v>8890</v>
      </c>
      <c r="F825" s="209">
        <v>46066</v>
      </c>
      <c r="G825" s="209">
        <v>46066</v>
      </c>
      <c r="H825" s="210">
        <v>300000</v>
      </c>
      <c r="I825" s="210">
        <v>350000</v>
      </c>
      <c r="J825" s="208" t="s">
        <v>5910</v>
      </c>
      <c r="K825" s="208" t="s">
        <v>5909</v>
      </c>
    </row>
    <row r="826" spans="1:11" ht="31.5">
      <c r="A826" s="214">
        <v>826</v>
      </c>
      <c r="B826" s="221">
        <v>46052</v>
      </c>
      <c r="C826" s="205" t="s">
        <v>12</v>
      </c>
      <c r="D826" s="205" t="s">
        <v>65</v>
      </c>
      <c r="E826" s="205" t="s">
        <v>175</v>
      </c>
      <c r="F826" s="206">
        <v>46066</v>
      </c>
      <c r="G826" s="206">
        <v>46066</v>
      </c>
      <c r="H826" s="207">
        <v>100000</v>
      </c>
      <c r="I826" s="207">
        <v>150000</v>
      </c>
      <c r="J826" s="205" t="s">
        <v>5910</v>
      </c>
      <c r="K826" s="205" t="s">
        <v>5909</v>
      </c>
    </row>
    <row r="827" spans="1:11" ht="62.25">
      <c r="A827" s="214">
        <v>827</v>
      </c>
      <c r="B827" s="215">
        <v>46052</v>
      </c>
      <c r="C827" s="208" t="s">
        <v>12</v>
      </c>
      <c r="D827" s="208" t="s">
        <v>498</v>
      </c>
      <c r="E827" s="208" t="s">
        <v>7990</v>
      </c>
      <c r="F827" s="209">
        <v>46066</v>
      </c>
      <c r="G827" s="209">
        <v>46066</v>
      </c>
      <c r="H827" s="210">
        <v>200000</v>
      </c>
      <c r="I827" s="210">
        <v>300000</v>
      </c>
      <c r="J827" s="208" t="s">
        <v>5917</v>
      </c>
      <c r="K827" s="208" t="s">
        <v>5909</v>
      </c>
    </row>
    <row r="828" spans="1:11" ht="31.5">
      <c r="A828" s="214">
        <v>828</v>
      </c>
      <c r="B828" s="221">
        <v>46052</v>
      </c>
      <c r="C828" s="205" t="s">
        <v>12</v>
      </c>
      <c r="D828" s="205" t="s">
        <v>2130</v>
      </c>
      <c r="E828" s="205" t="s">
        <v>7100</v>
      </c>
      <c r="F828" s="206">
        <v>46066</v>
      </c>
      <c r="G828" s="206">
        <v>46066</v>
      </c>
      <c r="H828" s="207">
        <v>30000</v>
      </c>
      <c r="I828" s="207">
        <v>35000</v>
      </c>
      <c r="J828" s="205" t="s">
        <v>5910</v>
      </c>
      <c r="K828" s="205" t="s">
        <v>5909</v>
      </c>
    </row>
    <row r="829" spans="1:11" ht="31.5">
      <c r="A829" s="214">
        <v>829</v>
      </c>
      <c r="B829" s="215">
        <v>46052</v>
      </c>
      <c r="C829" s="208" t="s">
        <v>12</v>
      </c>
      <c r="D829" s="208" t="s">
        <v>1333</v>
      </c>
      <c r="E829" s="208" t="s">
        <v>8891</v>
      </c>
      <c r="F829" s="209">
        <v>46066</v>
      </c>
      <c r="G829" s="209">
        <v>46066</v>
      </c>
      <c r="H829" s="210">
        <v>25000</v>
      </c>
      <c r="I829" s="210">
        <v>30000</v>
      </c>
      <c r="J829" s="208" t="s">
        <v>5902</v>
      </c>
      <c r="K829" s="208" t="s">
        <v>5909</v>
      </c>
    </row>
    <row r="830" spans="1:11" ht="62.25">
      <c r="A830" s="214">
        <v>830</v>
      </c>
      <c r="B830" s="221">
        <v>46052</v>
      </c>
      <c r="C830" s="205" t="s">
        <v>12</v>
      </c>
      <c r="D830" s="205" t="s">
        <v>8892</v>
      </c>
      <c r="E830" s="205" t="s">
        <v>306</v>
      </c>
      <c r="F830" s="206">
        <v>46066</v>
      </c>
      <c r="G830" s="206">
        <v>46066</v>
      </c>
      <c r="H830" s="207">
        <v>30000</v>
      </c>
      <c r="I830" s="207">
        <v>50000</v>
      </c>
      <c r="J830" s="205" t="s">
        <v>5900</v>
      </c>
      <c r="K830" s="205" t="s">
        <v>5909</v>
      </c>
    </row>
    <row r="831" spans="1:11" ht="31.5">
      <c r="A831" s="214">
        <v>831</v>
      </c>
      <c r="B831" s="215">
        <v>46052</v>
      </c>
      <c r="C831" s="208" t="s">
        <v>12</v>
      </c>
      <c r="D831" s="208" t="s">
        <v>7305</v>
      </c>
      <c r="E831" s="222" t="s">
        <v>8893</v>
      </c>
      <c r="F831" s="209">
        <v>46066</v>
      </c>
      <c r="G831" s="209">
        <v>46066</v>
      </c>
      <c r="H831" s="210">
        <v>100000</v>
      </c>
      <c r="I831" s="210">
        <v>200000</v>
      </c>
      <c r="J831" s="208" t="s">
        <v>5902</v>
      </c>
      <c r="K831" s="208" t="s">
        <v>5909</v>
      </c>
    </row>
    <row r="832" spans="1:11" ht="27">
      <c r="A832" s="214">
        <v>832</v>
      </c>
      <c r="B832" s="223">
        <v>46056</v>
      </c>
      <c r="C832" s="224" t="s">
        <v>194</v>
      </c>
      <c r="D832" s="224" t="s">
        <v>6882</v>
      </c>
      <c r="E832" s="224" t="s">
        <v>5988</v>
      </c>
      <c r="F832" s="225">
        <v>46071</v>
      </c>
      <c r="G832" s="225">
        <v>46065</v>
      </c>
      <c r="H832" s="226">
        <v>25000</v>
      </c>
      <c r="I832" s="226">
        <v>50000</v>
      </c>
      <c r="J832" s="224" t="s">
        <v>5910</v>
      </c>
      <c r="K832" s="224" t="s">
        <v>5909</v>
      </c>
    </row>
    <row r="833" spans="1:11" ht="18">
      <c r="A833" s="214">
        <v>833</v>
      </c>
      <c r="B833" s="227">
        <v>46056</v>
      </c>
      <c r="C833" s="228" t="s">
        <v>741</v>
      </c>
      <c r="D833" s="228" t="s">
        <v>5185</v>
      </c>
      <c r="E833" s="228" t="s">
        <v>7915</v>
      </c>
      <c r="F833" s="229">
        <v>46071</v>
      </c>
      <c r="G833" s="229">
        <v>46023</v>
      </c>
      <c r="H833" s="230">
        <v>25000</v>
      </c>
      <c r="I833" s="230">
        <v>33600</v>
      </c>
      <c r="J833" s="228" t="s">
        <v>5910</v>
      </c>
      <c r="K833" s="228" t="s">
        <v>5909</v>
      </c>
    </row>
    <row r="834" spans="1:11" ht="18">
      <c r="A834" s="214">
        <v>834</v>
      </c>
      <c r="B834" s="231">
        <v>46056</v>
      </c>
      <c r="C834" s="232" t="s">
        <v>194</v>
      </c>
      <c r="D834" s="232" t="s">
        <v>213</v>
      </c>
      <c r="E834" s="232" t="s">
        <v>205</v>
      </c>
      <c r="F834" s="233">
        <v>46071</v>
      </c>
      <c r="G834" s="233">
        <v>46143</v>
      </c>
      <c r="H834" s="234">
        <v>78430</v>
      </c>
      <c r="I834" s="234">
        <v>81000</v>
      </c>
      <c r="J834" s="232" t="s">
        <v>5902</v>
      </c>
      <c r="K834" s="232" t="s">
        <v>5909</v>
      </c>
    </row>
    <row r="835" spans="1:11" ht="66">
      <c r="A835" s="214">
        <v>835</v>
      </c>
      <c r="B835" s="227">
        <v>46057</v>
      </c>
      <c r="C835" s="228" t="s">
        <v>3453</v>
      </c>
      <c r="D835" s="228" t="s">
        <v>8894</v>
      </c>
      <c r="E835" s="228" t="s">
        <v>8895</v>
      </c>
      <c r="F835" s="229">
        <v>46072</v>
      </c>
      <c r="G835" s="229">
        <v>46052</v>
      </c>
      <c r="H835" s="230">
        <v>0</v>
      </c>
      <c r="I835" s="230">
        <v>24999</v>
      </c>
      <c r="J835" s="228" t="s">
        <v>5994</v>
      </c>
      <c r="K835" s="228" t="s">
        <v>4557</v>
      </c>
    </row>
    <row r="836" spans="1:11" ht="27">
      <c r="A836" s="214">
        <v>836</v>
      </c>
      <c r="B836" s="231">
        <v>46057</v>
      </c>
      <c r="C836" s="232" t="s">
        <v>4268</v>
      </c>
      <c r="D836" s="232" t="s">
        <v>7784</v>
      </c>
      <c r="E836" s="232" t="s">
        <v>5371</v>
      </c>
      <c r="F836" s="233">
        <v>46072</v>
      </c>
      <c r="G836" s="233">
        <v>46082</v>
      </c>
      <c r="H836" s="234">
        <v>38000</v>
      </c>
      <c r="I836" s="234">
        <v>40000</v>
      </c>
      <c r="J836" s="232" t="s">
        <v>4557</v>
      </c>
      <c r="K836" s="232" t="s">
        <v>5909</v>
      </c>
    </row>
    <row r="837" spans="1:11" ht="105.75">
      <c r="A837" s="214">
        <v>837</v>
      </c>
      <c r="B837" s="227">
        <v>46057</v>
      </c>
      <c r="C837" s="228" t="s">
        <v>3453</v>
      </c>
      <c r="D837" s="228" t="s">
        <v>8896</v>
      </c>
      <c r="E837" s="228" t="s">
        <v>8897</v>
      </c>
      <c r="F837" s="229">
        <v>46072</v>
      </c>
      <c r="G837" s="229">
        <v>45853</v>
      </c>
      <c r="H837" s="230">
        <v>0</v>
      </c>
      <c r="I837" s="230">
        <v>24999</v>
      </c>
      <c r="J837" s="228" t="s">
        <v>5994</v>
      </c>
      <c r="K837" s="228" t="s">
        <v>4557</v>
      </c>
    </row>
    <row r="838" spans="1:11" ht="105.75">
      <c r="A838" s="214">
        <v>838</v>
      </c>
      <c r="B838" s="231">
        <v>46057</v>
      </c>
      <c r="C838" s="232" t="s">
        <v>3453</v>
      </c>
      <c r="D838" s="232" t="s">
        <v>8896</v>
      </c>
      <c r="E838" s="232" t="s">
        <v>8897</v>
      </c>
      <c r="F838" s="233">
        <v>46072</v>
      </c>
      <c r="G838" s="233">
        <v>46009</v>
      </c>
      <c r="H838" s="234">
        <v>25000</v>
      </c>
      <c r="I838" s="234">
        <v>50000</v>
      </c>
      <c r="J838" s="232" t="s">
        <v>5906</v>
      </c>
      <c r="K838" s="232" t="s">
        <v>4557</v>
      </c>
    </row>
    <row r="839" spans="1:11" ht="18">
      <c r="A839" s="214">
        <v>839</v>
      </c>
      <c r="B839" s="227">
        <v>46058</v>
      </c>
      <c r="C839" s="228" t="s">
        <v>1890</v>
      </c>
      <c r="D839" s="228" t="s">
        <v>5849</v>
      </c>
      <c r="E839" s="228" t="s">
        <v>8898</v>
      </c>
      <c r="F839" s="229">
        <v>46073</v>
      </c>
      <c r="G839" s="229">
        <v>46076</v>
      </c>
      <c r="H839" s="230">
        <v>105000</v>
      </c>
      <c r="I839" s="230">
        <v>105000</v>
      </c>
      <c r="J839" s="228" t="s">
        <v>5910</v>
      </c>
      <c r="K839" s="228" t="s">
        <v>5909</v>
      </c>
    </row>
    <row r="840" spans="1:11" ht="18">
      <c r="A840" s="214">
        <v>840</v>
      </c>
      <c r="B840" s="231">
        <v>46058</v>
      </c>
      <c r="C840" s="232" t="s">
        <v>1890</v>
      </c>
      <c r="D840" s="232" t="s">
        <v>5851</v>
      </c>
      <c r="E840" s="232" t="s">
        <v>8899</v>
      </c>
      <c r="F840" s="233">
        <v>46073</v>
      </c>
      <c r="G840" s="233">
        <v>46076</v>
      </c>
      <c r="H840" s="234">
        <v>105000</v>
      </c>
      <c r="I840" s="234">
        <v>105000</v>
      </c>
      <c r="J840" s="232" t="s">
        <v>5910</v>
      </c>
      <c r="K840" s="232" t="s">
        <v>5909</v>
      </c>
    </row>
    <row r="841" spans="1:11" ht="27">
      <c r="A841" s="214">
        <v>841</v>
      </c>
      <c r="B841" s="227">
        <v>46058</v>
      </c>
      <c r="C841" s="228" t="s">
        <v>2635</v>
      </c>
      <c r="D841" s="228" t="s">
        <v>8900</v>
      </c>
      <c r="E841" s="228" t="s">
        <v>8901</v>
      </c>
      <c r="F841" s="229">
        <v>46076</v>
      </c>
      <c r="G841" s="229">
        <v>46073</v>
      </c>
      <c r="H841" s="230">
        <v>30000</v>
      </c>
      <c r="I841" s="230">
        <v>40000</v>
      </c>
      <c r="J841" s="228" t="s">
        <v>5909</v>
      </c>
      <c r="K841" s="228" t="s">
        <v>5909</v>
      </c>
    </row>
    <row r="842" spans="1:11" ht="27">
      <c r="A842" s="214">
        <v>842</v>
      </c>
      <c r="B842" s="231">
        <v>46058</v>
      </c>
      <c r="C842" s="232" t="s">
        <v>2635</v>
      </c>
      <c r="D842" s="232" t="s">
        <v>8902</v>
      </c>
      <c r="E842" s="232" t="s">
        <v>8903</v>
      </c>
      <c r="F842" s="233">
        <v>46076</v>
      </c>
      <c r="G842" s="233">
        <v>46072</v>
      </c>
      <c r="H842" s="234">
        <v>25000</v>
      </c>
      <c r="I842" s="234">
        <v>50000</v>
      </c>
      <c r="J842" s="232" t="s">
        <v>5909</v>
      </c>
      <c r="K842" s="232" t="s">
        <v>5909</v>
      </c>
    </row>
    <row r="843" spans="1:11" ht="18">
      <c r="A843" s="214">
        <v>843</v>
      </c>
      <c r="B843" s="227">
        <v>46058</v>
      </c>
      <c r="C843" s="228" t="s">
        <v>2635</v>
      </c>
      <c r="D843" s="228" t="s">
        <v>8904</v>
      </c>
      <c r="E843" s="228" t="s">
        <v>8905</v>
      </c>
      <c r="F843" s="229">
        <v>46076</v>
      </c>
      <c r="G843" s="229">
        <v>46072</v>
      </c>
      <c r="H843" s="230">
        <v>25000</v>
      </c>
      <c r="I843" s="230">
        <v>50000</v>
      </c>
      <c r="J843" s="228" t="s">
        <v>5909</v>
      </c>
      <c r="K843" s="228" t="s">
        <v>5909</v>
      </c>
    </row>
    <row r="844" spans="1:11" ht="52.5">
      <c r="A844" s="214">
        <v>844</v>
      </c>
      <c r="B844" s="231">
        <v>46059</v>
      </c>
      <c r="C844" s="232" t="s">
        <v>12</v>
      </c>
      <c r="D844" s="232" t="s">
        <v>2554</v>
      </c>
      <c r="E844" s="232" t="s">
        <v>8906</v>
      </c>
      <c r="F844" s="233">
        <v>46076</v>
      </c>
      <c r="G844" s="233">
        <v>45806</v>
      </c>
      <c r="H844" s="234">
        <v>60000</v>
      </c>
      <c r="I844" s="234">
        <v>70000</v>
      </c>
      <c r="J844" s="232" t="s">
        <v>5900</v>
      </c>
      <c r="K844" s="232" t="s">
        <v>5909</v>
      </c>
    </row>
    <row r="845" spans="1:11" ht="52.5">
      <c r="A845" s="214">
        <v>845</v>
      </c>
      <c r="B845" s="227">
        <v>46060</v>
      </c>
      <c r="C845" s="228" t="s">
        <v>3453</v>
      </c>
      <c r="D845" s="228" t="s">
        <v>4687</v>
      </c>
      <c r="E845" s="228" t="s">
        <v>8907</v>
      </c>
      <c r="F845" s="229">
        <v>46076</v>
      </c>
      <c r="G845" s="229">
        <v>46204</v>
      </c>
      <c r="H845" s="230">
        <v>27240</v>
      </c>
      <c r="I845" s="230">
        <v>27240</v>
      </c>
      <c r="J845" s="228" t="s">
        <v>5902</v>
      </c>
      <c r="K845" s="228" t="s">
        <v>5909</v>
      </c>
    </row>
    <row r="846" spans="1:11" ht="18">
      <c r="A846" s="214">
        <v>846</v>
      </c>
      <c r="B846" s="231">
        <v>46062</v>
      </c>
      <c r="C846" s="232" t="s">
        <v>2703</v>
      </c>
      <c r="D846" s="232" t="s">
        <v>8908</v>
      </c>
      <c r="E846" s="232" t="s">
        <v>5941</v>
      </c>
      <c r="F846" s="233">
        <v>46077</v>
      </c>
      <c r="G846" s="233">
        <v>46077</v>
      </c>
      <c r="H846" s="234">
        <v>285214.09000000003</v>
      </c>
      <c r="I846" s="234">
        <v>285214.09000000003</v>
      </c>
      <c r="J846" s="232" t="s">
        <v>5902</v>
      </c>
      <c r="K846" s="232" t="s">
        <v>5909</v>
      </c>
    </row>
    <row r="847" spans="1:11" ht="52.5">
      <c r="A847" s="214">
        <v>847</v>
      </c>
      <c r="B847" s="227">
        <v>46062</v>
      </c>
      <c r="C847" s="228" t="s">
        <v>2635</v>
      </c>
      <c r="D847" s="228" t="s">
        <v>8909</v>
      </c>
      <c r="E847" s="228" t="s">
        <v>5558</v>
      </c>
      <c r="F847" s="229">
        <v>46077</v>
      </c>
      <c r="G847" s="229">
        <v>46071</v>
      </c>
      <c r="H847" s="230">
        <v>30000</v>
      </c>
      <c r="I847" s="230">
        <v>100000</v>
      </c>
      <c r="J847" s="228" t="s">
        <v>5900</v>
      </c>
      <c r="K847" s="228" t="s">
        <v>5909</v>
      </c>
    </row>
    <row r="848" spans="1:11" ht="52.5">
      <c r="A848" s="214">
        <v>848</v>
      </c>
      <c r="B848" s="231">
        <v>46062</v>
      </c>
      <c r="C848" s="232" t="s">
        <v>2635</v>
      </c>
      <c r="D848" s="232" t="s">
        <v>8910</v>
      </c>
      <c r="E848" s="232" t="s">
        <v>5558</v>
      </c>
      <c r="F848" s="233">
        <v>46077</v>
      </c>
      <c r="G848" s="233">
        <v>46071</v>
      </c>
      <c r="H848" s="234">
        <v>30000</v>
      </c>
      <c r="I848" s="234">
        <v>100000</v>
      </c>
      <c r="J848" s="232" t="s">
        <v>5900</v>
      </c>
      <c r="K848" s="232" t="s">
        <v>5909</v>
      </c>
    </row>
    <row r="849" spans="1:11" ht="52.5">
      <c r="A849" s="214">
        <v>849</v>
      </c>
      <c r="B849" s="227">
        <v>46062</v>
      </c>
      <c r="C849" s="228" t="s">
        <v>2635</v>
      </c>
      <c r="D849" s="228" t="s">
        <v>2115</v>
      </c>
      <c r="E849" s="228" t="s">
        <v>5558</v>
      </c>
      <c r="F849" s="229">
        <v>46077</v>
      </c>
      <c r="G849" s="229">
        <v>46071</v>
      </c>
      <c r="H849" s="230">
        <v>30000</v>
      </c>
      <c r="I849" s="230">
        <v>100000</v>
      </c>
      <c r="J849" s="228" t="s">
        <v>5900</v>
      </c>
      <c r="K849" s="228" t="s">
        <v>5909</v>
      </c>
    </row>
    <row r="850" spans="1:11" ht="52.5">
      <c r="A850" s="214">
        <v>850</v>
      </c>
      <c r="B850" s="231">
        <v>46062</v>
      </c>
      <c r="C850" s="232" t="s">
        <v>2635</v>
      </c>
      <c r="D850" s="232" t="s">
        <v>2112</v>
      </c>
      <c r="E850" s="232" t="s">
        <v>5558</v>
      </c>
      <c r="F850" s="233">
        <v>46077</v>
      </c>
      <c r="G850" s="233">
        <v>46071</v>
      </c>
      <c r="H850" s="234">
        <v>30000</v>
      </c>
      <c r="I850" s="234">
        <v>100000</v>
      </c>
      <c r="J850" s="232" t="s">
        <v>5900</v>
      </c>
      <c r="K850" s="232" t="s">
        <v>5909</v>
      </c>
    </row>
    <row r="851" spans="1:11" ht="27">
      <c r="A851" s="214">
        <v>851</v>
      </c>
      <c r="B851" s="227">
        <v>46062</v>
      </c>
      <c r="C851" s="228" t="s">
        <v>2703</v>
      </c>
      <c r="D851" s="228" t="s">
        <v>7973</v>
      </c>
      <c r="E851" s="228" t="s">
        <v>8911</v>
      </c>
      <c r="F851" s="229">
        <v>46077</v>
      </c>
      <c r="G851" s="229">
        <v>46077</v>
      </c>
      <c r="H851" s="230">
        <v>65196</v>
      </c>
      <c r="I851" s="230">
        <v>65196</v>
      </c>
      <c r="J851" s="228" t="s">
        <v>4557</v>
      </c>
      <c r="K851" s="228" t="s">
        <v>5909</v>
      </c>
    </row>
    <row r="852" spans="1:11" ht="27">
      <c r="A852" s="214">
        <v>852</v>
      </c>
      <c r="B852" s="231">
        <v>46062</v>
      </c>
      <c r="C852" s="232" t="s">
        <v>2703</v>
      </c>
      <c r="D852" s="232" t="s">
        <v>2930</v>
      </c>
      <c r="E852" s="232" t="s">
        <v>8912</v>
      </c>
      <c r="F852" s="233">
        <v>46078</v>
      </c>
      <c r="G852" s="233">
        <v>46077</v>
      </c>
      <c r="H852" s="234">
        <v>20000</v>
      </c>
      <c r="I852" s="234">
        <v>20000</v>
      </c>
      <c r="J852" s="232" t="s">
        <v>5994</v>
      </c>
      <c r="K852" s="232" t="s">
        <v>4557</v>
      </c>
    </row>
    <row r="853" spans="1:11" ht="52.5">
      <c r="A853" s="214">
        <v>853</v>
      </c>
      <c r="B853" s="227">
        <v>46063</v>
      </c>
      <c r="C853" s="228" t="s">
        <v>2703</v>
      </c>
      <c r="D853" s="228" t="s">
        <v>7230</v>
      </c>
      <c r="E853" s="228" t="s">
        <v>8913</v>
      </c>
      <c r="F853" s="229">
        <v>46078</v>
      </c>
      <c r="G853" s="229">
        <v>46078</v>
      </c>
      <c r="H853" s="230">
        <v>43420.33</v>
      </c>
      <c r="I853" s="230">
        <v>43420.33</v>
      </c>
      <c r="J853" s="228" t="s">
        <v>5902</v>
      </c>
      <c r="K853" s="228" t="s">
        <v>5909</v>
      </c>
    </row>
    <row r="854" spans="1:11" ht="52.5">
      <c r="A854" s="214">
        <v>854</v>
      </c>
      <c r="B854" s="231">
        <v>46063</v>
      </c>
      <c r="C854" s="232" t="s">
        <v>91</v>
      </c>
      <c r="D854" s="232" t="s">
        <v>8914</v>
      </c>
      <c r="E854" s="232" t="s">
        <v>8915</v>
      </c>
      <c r="F854" s="233">
        <v>46078</v>
      </c>
      <c r="G854" s="233">
        <v>46073</v>
      </c>
      <c r="H854" s="234">
        <v>25000</v>
      </c>
      <c r="I854" s="234">
        <v>60000</v>
      </c>
      <c r="J854" s="232" t="s">
        <v>5917</v>
      </c>
      <c r="K854" s="232" t="s">
        <v>5909</v>
      </c>
    </row>
    <row r="855" spans="1:11" ht="27">
      <c r="A855" s="214">
        <v>855</v>
      </c>
      <c r="B855" s="227">
        <v>46063</v>
      </c>
      <c r="C855" s="228" t="s">
        <v>91</v>
      </c>
      <c r="D855" s="228" t="s">
        <v>8916</v>
      </c>
      <c r="E855" s="228" t="s">
        <v>8877</v>
      </c>
      <c r="F855" s="229">
        <v>46078</v>
      </c>
      <c r="G855" s="229">
        <v>46082</v>
      </c>
      <c r="H855" s="230">
        <v>33000</v>
      </c>
      <c r="I855" s="230">
        <v>45500</v>
      </c>
      <c r="J855" s="228" t="s">
        <v>4557</v>
      </c>
      <c r="K855" s="228" t="s">
        <v>5909</v>
      </c>
    </row>
    <row r="856" spans="1:11" ht="27">
      <c r="A856" s="214">
        <v>856</v>
      </c>
      <c r="B856" s="231">
        <v>46063</v>
      </c>
      <c r="C856" s="232" t="s">
        <v>3838</v>
      </c>
      <c r="D856" s="232" t="s">
        <v>8917</v>
      </c>
      <c r="E856" s="232" t="s">
        <v>8918</v>
      </c>
      <c r="F856" s="233">
        <v>46079</v>
      </c>
      <c r="G856" s="233">
        <v>46062</v>
      </c>
      <c r="H856" s="234">
        <v>32000</v>
      </c>
      <c r="I856" s="234">
        <v>42000</v>
      </c>
      <c r="J856" s="232" t="s">
        <v>5904</v>
      </c>
      <c r="K856" s="232" t="s">
        <v>5909</v>
      </c>
    </row>
    <row r="857" spans="1:11" ht="52.5">
      <c r="A857" s="214">
        <v>857</v>
      </c>
      <c r="B857" s="227">
        <v>46064</v>
      </c>
      <c r="C857" s="228" t="s">
        <v>1888</v>
      </c>
      <c r="D857" s="228" t="s">
        <v>3321</v>
      </c>
      <c r="E857" s="228" t="s">
        <v>8919</v>
      </c>
      <c r="F857" s="229">
        <v>46079</v>
      </c>
      <c r="G857" s="229">
        <v>45598</v>
      </c>
      <c r="H857" s="230">
        <v>25000</v>
      </c>
      <c r="I857" s="230">
        <v>40000</v>
      </c>
      <c r="J857" s="228" t="s">
        <v>5900</v>
      </c>
      <c r="K857" s="228" t="s">
        <v>5909</v>
      </c>
    </row>
    <row r="858" spans="1:11" ht="52.5">
      <c r="A858" s="214">
        <v>858</v>
      </c>
      <c r="B858" s="231">
        <v>46064</v>
      </c>
      <c r="C858" s="232" t="s">
        <v>1888</v>
      </c>
      <c r="D858" s="232" t="s">
        <v>8920</v>
      </c>
      <c r="E858" s="232" t="s">
        <v>8921</v>
      </c>
      <c r="F858" s="233">
        <v>46079</v>
      </c>
      <c r="G858" s="233">
        <v>45492</v>
      </c>
      <c r="H858" s="234">
        <v>25000</v>
      </c>
      <c r="I858" s="234">
        <v>30000</v>
      </c>
      <c r="J858" s="232" t="s">
        <v>5900</v>
      </c>
      <c r="K858" s="232" t="s">
        <v>5909</v>
      </c>
    </row>
    <row r="859" spans="1:11" ht="18">
      <c r="A859" s="214">
        <v>859</v>
      </c>
      <c r="B859" s="227">
        <v>46064</v>
      </c>
      <c r="C859" s="228" t="s">
        <v>1888</v>
      </c>
      <c r="D859" s="228" t="s">
        <v>3315</v>
      </c>
      <c r="E859" s="228" t="s">
        <v>8922</v>
      </c>
      <c r="F859" s="229">
        <v>46079</v>
      </c>
      <c r="G859" s="229">
        <v>45582</v>
      </c>
      <c r="H859" s="230">
        <v>41000</v>
      </c>
      <c r="I859" s="230">
        <v>44000</v>
      </c>
      <c r="J859" s="228" t="s">
        <v>5910</v>
      </c>
      <c r="K859" s="228" t="s">
        <v>5909</v>
      </c>
    </row>
    <row r="860" spans="1:11" ht="27">
      <c r="A860" s="214">
        <v>860</v>
      </c>
      <c r="B860" s="231">
        <v>46064</v>
      </c>
      <c r="C860" s="232" t="s">
        <v>1888</v>
      </c>
      <c r="D860" s="232" t="s">
        <v>7123</v>
      </c>
      <c r="E860" s="232" t="s">
        <v>8923</v>
      </c>
      <c r="F860" s="233">
        <v>46079</v>
      </c>
      <c r="G860" s="233">
        <v>45474</v>
      </c>
      <c r="H860" s="234">
        <v>25000</v>
      </c>
      <c r="I860" s="234">
        <v>30000</v>
      </c>
      <c r="J860" s="232" t="s">
        <v>5902</v>
      </c>
      <c r="K860" s="232" t="s">
        <v>5909</v>
      </c>
    </row>
    <row r="861" spans="1:11" ht="52.5">
      <c r="A861" s="214">
        <v>861</v>
      </c>
      <c r="B861" s="227">
        <v>46064</v>
      </c>
      <c r="C861" s="228" t="s">
        <v>1888</v>
      </c>
      <c r="D861" s="228" t="s">
        <v>8924</v>
      </c>
      <c r="E861" s="228" t="s">
        <v>8925</v>
      </c>
      <c r="F861" s="229">
        <v>46079</v>
      </c>
      <c r="G861" s="229">
        <v>45486</v>
      </c>
      <c r="H861" s="230">
        <v>25000</v>
      </c>
      <c r="I861" s="230">
        <v>25000</v>
      </c>
      <c r="J861" s="228" t="s">
        <v>5900</v>
      </c>
      <c r="K861" s="228" t="s">
        <v>5909</v>
      </c>
    </row>
    <row r="862" spans="1:11" ht="39.75">
      <c r="A862" s="214">
        <v>862</v>
      </c>
      <c r="B862" s="231">
        <v>46064</v>
      </c>
      <c r="C862" s="232" t="s">
        <v>3730</v>
      </c>
      <c r="D862" s="232" t="s">
        <v>62</v>
      </c>
      <c r="E862" s="232" t="s">
        <v>175</v>
      </c>
      <c r="F862" s="233">
        <v>46079</v>
      </c>
      <c r="G862" s="233">
        <v>45839</v>
      </c>
      <c r="H862" s="234">
        <v>542268</v>
      </c>
      <c r="I862" s="234">
        <v>542268</v>
      </c>
      <c r="J862" s="232" t="s">
        <v>5910</v>
      </c>
      <c r="K862" s="232" t="s">
        <v>5909</v>
      </c>
    </row>
    <row r="863" spans="1:11" ht="27">
      <c r="A863" s="214">
        <v>863</v>
      </c>
      <c r="B863" s="227">
        <v>46064</v>
      </c>
      <c r="C863" s="228" t="s">
        <v>3730</v>
      </c>
      <c r="D863" s="228" t="s">
        <v>4801</v>
      </c>
      <c r="E863" s="228" t="s">
        <v>7328</v>
      </c>
      <c r="F863" s="229">
        <v>46079</v>
      </c>
      <c r="G863" s="229">
        <v>45492</v>
      </c>
      <c r="H863" s="230">
        <v>95000</v>
      </c>
      <c r="I863" s="230">
        <v>100000</v>
      </c>
      <c r="J863" s="228" t="s">
        <v>5910</v>
      </c>
      <c r="K863" s="228" t="s">
        <v>5909</v>
      </c>
    </row>
    <row r="864" spans="1:11" ht="27">
      <c r="A864" s="214">
        <v>864</v>
      </c>
      <c r="B864" s="231">
        <v>46064</v>
      </c>
      <c r="C864" s="232" t="s">
        <v>3730</v>
      </c>
      <c r="D864" s="232" t="s">
        <v>3661</v>
      </c>
      <c r="E864" s="232" t="s">
        <v>8926</v>
      </c>
      <c r="F864" s="233">
        <v>46079</v>
      </c>
      <c r="G864" s="233">
        <v>45943</v>
      </c>
      <c r="H864" s="234">
        <v>200000</v>
      </c>
      <c r="I864" s="234">
        <v>20000</v>
      </c>
      <c r="J864" s="232" t="s">
        <v>5910</v>
      </c>
      <c r="K864" s="232" t="s">
        <v>5909</v>
      </c>
    </row>
    <row r="865" spans="1:11" ht="27">
      <c r="A865" s="214">
        <v>865</v>
      </c>
      <c r="B865" s="227">
        <v>46064</v>
      </c>
      <c r="C865" s="228" t="s">
        <v>3730</v>
      </c>
      <c r="D865" s="228" t="s">
        <v>2554</v>
      </c>
      <c r="E865" s="228" t="s">
        <v>3649</v>
      </c>
      <c r="F865" s="229">
        <v>46079</v>
      </c>
      <c r="G865" s="229">
        <v>45672</v>
      </c>
      <c r="H865" s="230">
        <v>48000</v>
      </c>
      <c r="I865" s="230">
        <v>50000</v>
      </c>
      <c r="J865" s="228" t="s">
        <v>5910</v>
      </c>
      <c r="K865" s="228" t="s">
        <v>5909</v>
      </c>
    </row>
    <row r="866" spans="1:11" ht="52.5">
      <c r="A866" s="214">
        <v>866</v>
      </c>
      <c r="B866" s="231">
        <v>46064</v>
      </c>
      <c r="C866" s="232" t="s">
        <v>1888</v>
      </c>
      <c r="D866" s="232" t="s">
        <v>6317</v>
      </c>
      <c r="E866" s="232" t="s">
        <v>5402</v>
      </c>
      <c r="F866" s="233">
        <v>46079</v>
      </c>
      <c r="G866" s="233">
        <v>45475</v>
      </c>
      <c r="H866" s="234">
        <v>180000</v>
      </c>
      <c r="I866" s="234">
        <v>200000</v>
      </c>
      <c r="J866" s="232" t="s">
        <v>5917</v>
      </c>
      <c r="K866" s="232" t="s">
        <v>5909</v>
      </c>
    </row>
    <row r="867" spans="1:11" ht="52.5">
      <c r="A867" s="214">
        <v>867</v>
      </c>
      <c r="B867" s="227">
        <v>46064</v>
      </c>
      <c r="C867" s="228" t="s">
        <v>1888</v>
      </c>
      <c r="D867" s="228" t="s">
        <v>1502</v>
      </c>
      <c r="E867" s="228" t="s">
        <v>6635</v>
      </c>
      <c r="F867" s="229">
        <v>46079</v>
      </c>
      <c r="G867" s="229">
        <v>45488</v>
      </c>
      <c r="H867" s="230">
        <v>25000</v>
      </c>
      <c r="I867" s="230">
        <v>30000</v>
      </c>
      <c r="J867" s="228" t="s">
        <v>5900</v>
      </c>
      <c r="K867" s="228" t="s">
        <v>5909</v>
      </c>
    </row>
    <row r="868" spans="1:11" ht="27">
      <c r="A868" s="214">
        <v>868</v>
      </c>
      <c r="B868" s="231">
        <v>46064</v>
      </c>
      <c r="C868" s="232" t="s">
        <v>3730</v>
      </c>
      <c r="D868" s="232" t="s">
        <v>1329</v>
      </c>
      <c r="E868" s="232" t="s">
        <v>8927</v>
      </c>
      <c r="F868" s="233">
        <v>46079</v>
      </c>
      <c r="G868" s="233">
        <v>45792</v>
      </c>
      <c r="H868" s="234">
        <v>50000</v>
      </c>
      <c r="I868" s="234">
        <v>50000</v>
      </c>
      <c r="J868" s="232" t="s">
        <v>5910</v>
      </c>
      <c r="K868" s="232" t="s">
        <v>5909</v>
      </c>
    </row>
    <row r="869" spans="1:11" ht="27">
      <c r="A869" s="214">
        <v>869</v>
      </c>
      <c r="B869" s="227">
        <v>46064</v>
      </c>
      <c r="C869" s="228" t="s">
        <v>3258</v>
      </c>
      <c r="D869" s="228" t="s">
        <v>3292</v>
      </c>
      <c r="E869" s="228" t="s">
        <v>2278</v>
      </c>
      <c r="F869" s="229">
        <v>46079</v>
      </c>
      <c r="G869" s="229">
        <v>45894</v>
      </c>
      <c r="H869" s="230">
        <v>265000</v>
      </c>
      <c r="I869" s="230">
        <v>275000</v>
      </c>
      <c r="J869" s="228" t="s">
        <v>4557</v>
      </c>
      <c r="K869" s="228" t="s">
        <v>5909</v>
      </c>
    </row>
    <row r="870" spans="1:11" ht="52.5">
      <c r="A870" s="214">
        <v>870</v>
      </c>
      <c r="B870" s="231">
        <v>46064</v>
      </c>
      <c r="C870" s="232" t="s">
        <v>1888</v>
      </c>
      <c r="D870" s="232" t="s">
        <v>2053</v>
      </c>
      <c r="E870" s="232" t="s">
        <v>8928</v>
      </c>
      <c r="F870" s="233">
        <v>46079</v>
      </c>
      <c r="G870" s="233">
        <v>45491</v>
      </c>
      <c r="H870" s="234">
        <v>25000</v>
      </c>
      <c r="I870" s="234">
        <v>30000</v>
      </c>
      <c r="J870" s="232" t="s">
        <v>5900</v>
      </c>
      <c r="K870" s="232" t="s">
        <v>5909</v>
      </c>
    </row>
    <row r="871" spans="1:11" ht="27">
      <c r="A871" s="214">
        <v>871</v>
      </c>
      <c r="B871" s="227">
        <v>46064</v>
      </c>
      <c r="C871" s="228" t="s">
        <v>3730</v>
      </c>
      <c r="D871" s="228" t="s">
        <v>225</v>
      </c>
      <c r="E871" s="228" t="s">
        <v>2614</v>
      </c>
      <c r="F871" s="229">
        <v>46079</v>
      </c>
      <c r="G871" s="229">
        <v>45532</v>
      </c>
      <c r="H871" s="230">
        <v>50000</v>
      </c>
      <c r="I871" s="230">
        <v>50000</v>
      </c>
      <c r="J871" s="228" t="s">
        <v>4557</v>
      </c>
      <c r="K871" s="228" t="s">
        <v>5909</v>
      </c>
    </row>
    <row r="872" spans="1:11" ht="52.5">
      <c r="A872" s="214">
        <v>872</v>
      </c>
      <c r="B872" s="231">
        <v>46064</v>
      </c>
      <c r="C872" s="232" t="s">
        <v>1888</v>
      </c>
      <c r="D872" s="232" t="s">
        <v>366</v>
      </c>
      <c r="E872" s="232" t="s">
        <v>6371</v>
      </c>
      <c r="F872" s="233">
        <v>46079</v>
      </c>
      <c r="G872" s="233">
        <v>45518</v>
      </c>
      <c r="H872" s="234">
        <v>25000</v>
      </c>
      <c r="I872" s="234">
        <v>50000</v>
      </c>
      <c r="J872" s="232" t="s">
        <v>5900</v>
      </c>
      <c r="K872" s="232" t="s">
        <v>5909</v>
      </c>
    </row>
    <row r="873" spans="1:11" ht="52.5">
      <c r="A873" s="214">
        <v>873</v>
      </c>
      <c r="B873" s="227">
        <v>46064</v>
      </c>
      <c r="C873" s="228" t="s">
        <v>1888</v>
      </c>
      <c r="D873" s="228" t="s">
        <v>8929</v>
      </c>
      <c r="E873" s="228" t="s">
        <v>8930</v>
      </c>
      <c r="F873" s="229">
        <v>46079</v>
      </c>
      <c r="G873" s="229">
        <v>45475</v>
      </c>
      <c r="H873" s="230">
        <v>25000</v>
      </c>
      <c r="I873" s="230">
        <v>30000</v>
      </c>
      <c r="J873" s="228" t="s">
        <v>5900</v>
      </c>
      <c r="K873" s="228" t="s">
        <v>5909</v>
      </c>
    </row>
    <row r="874" spans="1:11" ht="27">
      <c r="A874" s="214">
        <v>874</v>
      </c>
      <c r="B874" s="231">
        <v>46064</v>
      </c>
      <c r="C874" s="232" t="s">
        <v>1888</v>
      </c>
      <c r="D874" s="232" t="s">
        <v>2681</v>
      </c>
      <c r="E874" s="232" t="s">
        <v>8931</v>
      </c>
      <c r="F874" s="233">
        <v>46079</v>
      </c>
      <c r="G874" s="233">
        <v>45659</v>
      </c>
      <c r="H874" s="234">
        <v>25000</v>
      </c>
      <c r="I874" s="234">
        <v>50000</v>
      </c>
      <c r="J874" s="232" t="s">
        <v>5910</v>
      </c>
      <c r="K874" s="232" t="s">
        <v>5909</v>
      </c>
    </row>
    <row r="875" spans="1:11" ht="52.5">
      <c r="A875" s="214">
        <v>875</v>
      </c>
      <c r="B875" s="227">
        <v>46064</v>
      </c>
      <c r="C875" s="228" t="s">
        <v>583</v>
      </c>
      <c r="D875" s="228" t="s">
        <v>6194</v>
      </c>
      <c r="E875" s="228" t="s">
        <v>8932</v>
      </c>
      <c r="F875" s="229">
        <v>46079</v>
      </c>
      <c r="G875" s="229">
        <v>46076</v>
      </c>
      <c r="H875" s="230">
        <v>28147.88</v>
      </c>
      <c r="I875" s="230">
        <v>30000</v>
      </c>
      <c r="J875" s="228" t="s">
        <v>5902</v>
      </c>
      <c r="K875" s="228" t="s">
        <v>5909</v>
      </c>
    </row>
    <row r="876" spans="1:11" ht="27">
      <c r="A876" s="214">
        <v>876</v>
      </c>
      <c r="B876" s="231">
        <v>46064</v>
      </c>
      <c r="C876" s="232" t="s">
        <v>3975</v>
      </c>
      <c r="D876" s="232" t="s">
        <v>2001</v>
      </c>
      <c r="E876" s="232" t="s">
        <v>5737</v>
      </c>
      <c r="F876" s="233">
        <v>46080</v>
      </c>
      <c r="G876" s="233">
        <v>46080</v>
      </c>
      <c r="H876" s="234">
        <v>40745</v>
      </c>
      <c r="I876" s="234">
        <v>80000</v>
      </c>
      <c r="J876" s="232" t="s">
        <v>4557</v>
      </c>
      <c r="K876" s="232" t="s">
        <v>5909</v>
      </c>
    </row>
    <row r="877" spans="1:11" ht="27">
      <c r="A877" s="214">
        <v>877</v>
      </c>
      <c r="B877" s="227">
        <v>46065</v>
      </c>
      <c r="C877" s="228" t="s">
        <v>243</v>
      </c>
      <c r="D877" s="228" t="s">
        <v>353</v>
      </c>
      <c r="E877" s="228" t="s">
        <v>319</v>
      </c>
      <c r="F877" s="229">
        <v>46080</v>
      </c>
      <c r="G877" s="229">
        <v>45917</v>
      </c>
      <c r="H877" s="230">
        <v>60000</v>
      </c>
      <c r="I877" s="230">
        <v>86000</v>
      </c>
      <c r="J877" s="228" t="s">
        <v>5904</v>
      </c>
      <c r="K877" s="228" t="s">
        <v>5909</v>
      </c>
    </row>
    <row r="878" spans="1:11" ht="27">
      <c r="A878" s="214">
        <v>878</v>
      </c>
      <c r="B878" s="231">
        <v>46065</v>
      </c>
      <c r="C878" s="232" t="s">
        <v>3730</v>
      </c>
      <c r="D878" s="232" t="s">
        <v>5471</v>
      </c>
      <c r="E878" s="232" t="s">
        <v>8933</v>
      </c>
      <c r="F878" s="233">
        <v>46080</v>
      </c>
      <c r="G878" s="233">
        <v>45646</v>
      </c>
      <c r="H878" s="234">
        <v>130000</v>
      </c>
      <c r="I878" s="234">
        <v>140000</v>
      </c>
      <c r="J878" s="232" t="s">
        <v>5902</v>
      </c>
      <c r="K878" s="232" t="s">
        <v>5909</v>
      </c>
    </row>
    <row r="879" spans="1:11" ht="18">
      <c r="A879" s="214">
        <v>879</v>
      </c>
      <c r="B879" s="227">
        <v>46065</v>
      </c>
      <c r="C879" s="228" t="s">
        <v>243</v>
      </c>
      <c r="D879" s="228" t="s">
        <v>4842</v>
      </c>
      <c r="E879" s="228" t="s">
        <v>8934</v>
      </c>
      <c r="F879" s="229">
        <v>46080</v>
      </c>
      <c r="G879" s="229">
        <v>45898</v>
      </c>
      <c r="H879" s="230">
        <v>25000</v>
      </c>
      <c r="I879" s="230">
        <v>45000</v>
      </c>
      <c r="J879" s="228" t="s">
        <v>5902</v>
      </c>
      <c r="K879" s="228" t="s">
        <v>5909</v>
      </c>
    </row>
    <row r="880" spans="1:11" ht="52.5">
      <c r="A880" s="214">
        <v>880</v>
      </c>
      <c r="B880" s="231">
        <v>46065</v>
      </c>
      <c r="C880" s="232" t="s">
        <v>243</v>
      </c>
      <c r="D880" s="232" t="s">
        <v>8009</v>
      </c>
      <c r="E880" s="232" t="s">
        <v>226</v>
      </c>
      <c r="F880" s="233">
        <v>46080</v>
      </c>
      <c r="G880" s="233">
        <v>45839</v>
      </c>
      <c r="H880" s="234">
        <v>25000</v>
      </c>
      <c r="I880" s="234">
        <v>60000</v>
      </c>
      <c r="J880" s="232" t="s">
        <v>5900</v>
      </c>
      <c r="K880" s="232" t="s">
        <v>5909</v>
      </c>
    </row>
    <row r="881" spans="1:11" ht="18">
      <c r="A881" s="214">
        <v>881</v>
      </c>
      <c r="B881" s="227">
        <v>46065</v>
      </c>
      <c r="C881" s="228" t="s">
        <v>243</v>
      </c>
      <c r="D881" s="228" t="s">
        <v>6570</v>
      </c>
      <c r="E881" s="228" t="s">
        <v>8935</v>
      </c>
      <c r="F881" s="229">
        <v>46080</v>
      </c>
      <c r="G881" s="229">
        <v>45870</v>
      </c>
      <c r="H881" s="230">
        <v>25000</v>
      </c>
      <c r="I881" s="230">
        <v>40000</v>
      </c>
      <c r="J881" s="228" t="s">
        <v>5902</v>
      </c>
      <c r="K881" s="228" t="s">
        <v>5909</v>
      </c>
    </row>
    <row r="882" spans="1:11" ht="27">
      <c r="A882" s="214">
        <v>882</v>
      </c>
      <c r="B882" s="231">
        <v>46065</v>
      </c>
      <c r="C882" s="232" t="s">
        <v>3258</v>
      </c>
      <c r="D882" s="232" t="s">
        <v>794</v>
      </c>
      <c r="E882" s="232" t="s">
        <v>7970</v>
      </c>
      <c r="F882" s="233">
        <v>46080</v>
      </c>
      <c r="G882" s="233">
        <v>45627</v>
      </c>
      <c r="H882" s="234">
        <v>30000</v>
      </c>
      <c r="I882" s="234">
        <v>35000</v>
      </c>
      <c r="J882" s="232" t="s">
        <v>5921</v>
      </c>
      <c r="K882" s="232" t="s">
        <v>5909</v>
      </c>
    </row>
    <row r="883" spans="1:11" ht="27">
      <c r="A883" s="214">
        <v>883</v>
      </c>
      <c r="B883" s="227">
        <v>46065</v>
      </c>
      <c r="C883" s="228" t="s">
        <v>3258</v>
      </c>
      <c r="D883" s="228" t="s">
        <v>3282</v>
      </c>
      <c r="E883" s="228" t="s">
        <v>8936</v>
      </c>
      <c r="F883" s="229">
        <v>46080</v>
      </c>
      <c r="G883" s="229">
        <v>45658</v>
      </c>
      <c r="H883" s="230">
        <v>275000</v>
      </c>
      <c r="I883" s="230">
        <v>325000</v>
      </c>
      <c r="J883" s="228" t="s">
        <v>5910</v>
      </c>
      <c r="K883" s="228" t="s">
        <v>5909</v>
      </c>
    </row>
    <row r="884" spans="1:11" ht="27">
      <c r="A884" s="214">
        <v>884</v>
      </c>
      <c r="B884" s="231">
        <v>46065</v>
      </c>
      <c r="C884" s="232" t="s">
        <v>3258</v>
      </c>
      <c r="D884" s="232" t="s">
        <v>2004</v>
      </c>
      <c r="E884" s="232" t="s">
        <v>657</v>
      </c>
      <c r="F884" s="233">
        <v>46080</v>
      </c>
      <c r="G884" s="233">
        <v>45895</v>
      </c>
      <c r="H884" s="234">
        <v>60000</v>
      </c>
      <c r="I884" s="234">
        <v>75000</v>
      </c>
      <c r="J884" s="232" t="s">
        <v>5910</v>
      </c>
      <c r="K884" s="232" t="s">
        <v>5909</v>
      </c>
    </row>
    <row r="885" spans="1:11" ht="39.75">
      <c r="A885" s="214">
        <v>885</v>
      </c>
      <c r="B885" s="227">
        <v>46065</v>
      </c>
      <c r="C885" s="228" t="s">
        <v>3258</v>
      </c>
      <c r="D885" s="228" t="s">
        <v>5383</v>
      </c>
      <c r="E885" s="228" t="s">
        <v>6747</v>
      </c>
      <c r="F885" s="229">
        <v>46080</v>
      </c>
      <c r="G885" s="229">
        <v>45895</v>
      </c>
      <c r="H885" s="230">
        <v>60000</v>
      </c>
      <c r="I885" s="230">
        <v>75000</v>
      </c>
      <c r="J885" s="228" t="s">
        <v>5910</v>
      </c>
      <c r="K885" s="228" t="s">
        <v>5909</v>
      </c>
    </row>
    <row r="886" spans="1:11" ht="27">
      <c r="A886" s="214">
        <v>886</v>
      </c>
      <c r="B886" s="231">
        <v>46065</v>
      </c>
      <c r="C886" s="232" t="s">
        <v>3258</v>
      </c>
      <c r="D886" s="232" t="s">
        <v>35</v>
      </c>
      <c r="E886" s="232" t="s">
        <v>159</v>
      </c>
      <c r="F886" s="233">
        <v>46080</v>
      </c>
      <c r="G886" s="233">
        <v>45901</v>
      </c>
      <c r="H886" s="234">
        <v>70000</v>
      </c>
      <c r="I886" s="234">
        <v>78000</v>
      </c>
      <c r="J886" s="232" t="s">
        <v>5902</v>
      </c>
      <c r="K886" s="232" t="s">
        <v>5909</v>
      </c>
    </row>
    <row r="887" spans="1:11" ht="27">
      <c r="A887" s="214">
        <v>887</v>
      </c>
      <c r="B887" s="227">
        <v>46065</v>
      </c>
      <c r="C887" s="228" t="s">
        <v>3258</v>
      </c>
      <c r="D887" s="228" t="s">
        <v>55</v>
      </c>
      <c r="E887" s="228" t="s">
        <v>159</v>
      </c>
      <c r="F887" s="229">
        <v>46080</v>
      </c>
      <c r="G887" s="229">
        <v>45901</v>
      </c>
      <c r="H887" s="230">
        <v>42500</v>
      </c>
      <c r="I887" s="230">
        <v>52000</v>
      </c>
      <c r="J887" s="228" t="s">
        <v>5902</v>
      </c>
      <c r="K887" s="228" t="s">
        <v>5909</v>
      </c>
    </row>
    <row r="888" spans="1:11" ht="27">
      <c r="A888" s="214">
        <v>888</v>
      </c>
      <c r="B888" s="231">
        <v>46065</v>
      </c>
      <c r="C888" s="232" t="s">
        <v>3258</v>
      </c>
      <c r="D888" s="232" t="s">
        <v>5119</v>
      </c>
      <c r="E888" s="232" t="s">
        <v>159</v>
      </c>
      <c r="F888" s="233">
        <v>46080</v>
      </c>
      <c r="G888" s="233">
        <v>45901</v>
      </c>
      <c r="H888" s="234">
        <v>62000</v>
      </c>
      <c r="I888" s="234">
        <v>69000</v>
      </c>
      <c r="J888" s="232" t="s">
        <v>5902</v>
      </c>
      <c r="K888" s="232" t="s">
        <v>5909</v>
      </c>
    </row>
    <row r="889" spans="1:11" ht="27">
      <c r="A889" s="214">
        <v>889</v>
      </c>
      <c r="B889" s="227">
        <v>46065</v>
      </c>
      <c r="C889" s="228" t="s">
        <v>3258</v>
      </c>
      <c r="D889" s="228" t="s">
        <v>123</v>
      </c>
      <c r="E889" s="228" t="s">
        <v>8937</v>
      </c>
      <c r="F889" s="229">
        <v>46080</v>
      </c>
      <c r="G889" s="229">
        <v>45931</v>
      </c>
      <c r="H889" s="230">
        <v>900000</v>
      </c>
      <c r="I889" s="230">
        <v>975000</v>
      </c>
      <c r="J889" s="228" t="s">
        <v>5910</v>
      </c>
      <c r="K889" s="228" t="s">
        <v>5909</v>
      </c>
    </row>
    <row r="890" spans="1:11" ht="27">
      <c r="A890" s="214">
        <v>890</v>
      </c>
      <c r="B890" s="231">
        <v>46065</v>
      </c>
      <c r="C890" s="232" t="s">
        <v>3258</v>
      </c>
      <c r="D890" s="232" t="s">
        <v>5296</v>
      </c>
      <c r="E890" s="232" t="s">
        <v>8937</v>
      </c>
      <c r="F890" s="233">
        <v>46080</v>
      </c>
      <c r="G890" s="233">
        <v>45931</v>
      </c>
      <c r="H890" s="234">
        <v>125000</v>
      </c>
      <c r="I890" s="234">
        <v>135000</v>
      </c>
      <c r="J890" s="232" t="s">
        <v>5910</v>
      </c>
      <c r="K890" s="232" t="s">
        <v>5909</v>
      </c>
    </row>
    <row r="891" spans="1:11" ht="52.5">
      <c r="A891" s="214">
        <v>891</v>
      </c>
      <c r="B891" s="227">
        <v>46065</v>
      </c>
      <c r="C891" s="228" t="s">
        <v>4243</v>
      </c>
      <c r="D891" s="228" t="s">
        <v>2172</v>
      </c>
      <c r="E891" s="228" t="s">
        <v>8938</v>
      </c>
      <c r="F891" s="229">
        <v>46080</v>
      </c>
      <c r="G891" s="229">
        <v>45839</v>
      </c>
      <c r="H891" s="230">
        <v>25000</v>
      </c>
      <c r="I891" s="230">
        <v>40000</v>
      </c>
      <c r="J891" s="228" t="s">
        <v>5917</v>
      </c>
      <c r="K891" s="228" t="s">
        <v>5909</v>
      </c>
    </row>
    <row r="892" spans="1:11" ht="27">
      <c r="A892" s="214">
        <v>892</v>
      </c>
      <c r="B892" s="231">
        <v>46065</v>
      </c>
      <c r="C892" s="232" t="s">
        <v>3252</v>
      </c>
      <c r="D892" s="232" t="s">
        <v>188</v>
      </c>
      <c r="E892" s="232" t="s">
        <v>8939</v>
      </c>
      <c r="F892" s="233">
        <v>46080</v>
      </c>
      <c r="G892" s="233">
        <v>45839</v>
      </c>
      <c r="H892" s="234">
        <v>50000</v>
      </c>
      <c r="I892" s="234">
        <v>50000</v>
      </c>
      <c r="J892" s="232" t="s">
        <v>5910</v>
      </c>
      <c r="K892" s="232" t="s">
        <v>5909</v>
      </c>
    </row>
    <row r="893" spans="1:11" ht="18">
      <c r="A893" s="214">
        <v>893</v>
      </c>
      <c r="B893" s="227">
        <v>46065</v>
      </c>
      <c r="C893" s="228" t="s">
        <v>3252</v>
      </c>
      <c r="D893" s="228" t="s">
        <v>129</v>
      </c>
      <c r="E893" s="228" t="s">
        <v>7979</v>
      </c>
      <c r="F893" s="229">
        <v>46080</v>
      </c>
      <c r="G893" s="229">
        <v>45839</v>
      </c>
      <c r="H893" s="230">
        <v>40000</v>
      </c>
      <c r="I893" s="230">
        <v>120000</v>
      </c>
      <c r="J893" s="228" t="s">
        <v>5910</v>
      </c>
      <c r="K893" s="228" t="s">
        <v>5909</v>
      </c>
    </row>
    <row r="894" spans="1:11" ht="27">
      <c r="A894" s="214">
        <v>894</v>
      </c>
      <c r="B894" s="231">
        <v>46065</v>
      </c>
      <c r="C894" s="232" t="s">
        <v>3258</v>
      </c>
      <c r="D894" s="232" t="s">
        <v>7772</v>
      </c>
      <c r="E894" s="232" t="s">
        <v>8940</v>
      </c>
      <c r="F894" s="233">
        <v>46080</v>
      </c>
      <c r="G894" s="233">
        <v>45901</v>
      </c>
      <c r="H894" s="234">
        <v>65000</v>
      </c>
      <c r="I894" s="234">
        <v>73000</v>
      </c>
      <c r="J894" s="232" t="s">
        <v>5910</v>
      </c>
      <c r="K894" s="232" t="s">
        <v>5909</v>
      </c>
    </row>
    <row r="895" spans="1:11" ht="27">
      <c r="A895" s="214">
        <v>895</v>
      </c>
      <c r="B895" s="227">
        <v>46065</v>
      </c>
      <c r="C895" s="228" t="s">
        <v>3258</v>
      </c>
      <c r="D895" s="228" t="s">
        <v>1231</v>
      </c>
      <c r="E895" s="228" t="s">
        <v>8941</v>
      </c>
      <c r="F895" s="229">
        <v>46080</v>
      </c>
      <c r="G895" s="229">
        <v>46233</v>
      </c>
      <c r="H895" s="230">
        <v>230000</v>
      </c>
      <c r="I895" s="230">
        <v>245000</v>
      </c>
      <c r="J895" s="228" t="s">
        <v>5935</v>
      </c>
      <c r="K895" s="228" t="s">
        <v>5909</v>
      </c>
    </row>
    <row r="896" spans="1:11" ht="27">
      <c r="A896" s="214">
        <v>896</v>
      </c>
      <c r="B896" s="231">
        <v>46065</v>
      </c>
      <c r="C896" s="232" t="s">
        <v>3258</v>
      </c>
      <c r="D896" s="232" t="s">
        <v>3282</v>
      </c>
      <c r="E896" s="232" t="s">
        <v>8942</v>
      </c>
      <c r="F896" s="233">
        <v>46080</v>
      </c>
      <c r="G896" s="233">
        <v>45901</v>
      </c>
      <c r="H896" s="234">
        <v>157000</v>
      </c>
      <c r="I896" s="234">
        <v>165000</v>
      </c>
      <c r="J896" s="232" t="s">
        <v>5910</v>
      </c>
      <c r="K896" s="232" t="s">
        <v>5909</v>
      </c>
    </row>
    <row r="897" spans="1:11" ht="27">
      <c r="A897" s="214">
        <v>897</v>
      </c>
      <c r="B897" s="227">
        <v>46065</v>
      </c>
      <c r="C897" s="228" t="s">
        <v>3258</v>
      </c>
      <c r="D897" s="228" t="s">
        <v>3282</v>
      </c>
      <c r="E897" s="228" t="s">
        <v>8942</v>
      </c>
      <c r="F897" s="229">
        <v>46080</v>
      </c>
      <c r="G897" s="229">
        <v>46023</v>
      </c>
      <c r="H897" s="230">
        <v>178000</v>
      </c>
      <c r="I897" s="230">
        <v>182000</v>
      </c>
      <c r="J897" s="228" t="s">
        <v>5910</v>
      </c>
      <c r="K897" s="228" t="s">
        <v>5909</v>
      </c>
    </row>
    <row r="898" spans="1:11" ht="27">
      <c r="A898" s="214">
        <v>898</v>
      </c>
      <c r="B898" s="231">
        <v>46065</v>
      </c>
      <c r="C898" s="232" t="s">
        <v>3252</v>
      </c>
      <c r="D898" s="232" t="s">
        <v>8943</v>
      </c>
      <c r="E898" s="232" t="s">
        <v>8944</v>
      </c>
      <c r="F898" s="233">
        <v>46080</v>
      </c>
      <c r="G898" s="233">
        <v>45995</v>
      </c>
      <c r="H898" s="234">
        <v>50000</v>
      </c>
      <c r="I898" s="234">
        <v>65000</v>
      </c>
      <c r="J898" s="232" t="s">
        <v>4557</v>
      </c>
      <c r="K898" s="232" t="s">
        <v>5909</v>
      </c>
    </row>
    <row r="899" spans="1:11" ht="52.5">
      <c r="A899" s="214">
        <v>899</v>
      </c>
      <c r="B899" s="227">
        <v>46065</v>
      </c>
      <c r="C899" s="228" t="s">
        <v>1888</v>
      </c>
      <c r="D899" s="228" t="s">
        <v>1316</v>
      </c>
      <c r="E899" s="228" t="s">
        <v>2395</v>
      </c>
      <c r="F899" s="229">
        <v>46080</v>
      </c>
      <c r="G899" s="229">
        <v>45475</v>
      </c>
      <c r="H899" s="230">
        <v>25000</v>
      </c>
      <c r="I899" s="230">
        <v>30000</v>
      </c>
      <c r="J899" s="228" t="s">
        <v>5917</v>
      </c>
      <c r="K899" s="228" t="s">
        <v>5909</v>
      </c>
    </row>
    <row r="900" spans="1:11" ht="18">
      <c r="A900" s="214">
        <v>900</v>
      </c>
      <c r="B900" s="231">
        <v>46065</v>
      </c>
      <c r="C900" s="232" t="s">
        <v>3252</v>
      </c>
      <c r="D900" s="232" t="s">
        <v>256</v>
      </c>
      <c r="E900" s="232" t="s">
        <v>124</v>
      </c>
      <c r="F900" s="233">
        <v>46080</v>
      </c>
      <c r="G900" s="233">
        <v>45839</v>
      </c>
      <c r="H900" s="234">
        <v>450000</v>
      </c>
      <c r="I900" s="234">
        <v>500000</v>
      </c>
      <c r="J900" s="232" t="s">
        <v>5910</v>
      </c>
      <c r="K900" s="232" t="s">
        <v>5909</v>
      </c>
    </row>
    <row r="901" spans="1:11" ht="27">
      <c r="A901" s="214">
        <v>901</v>
      </c>
      <c r="B901" s="227">
        <v>46065</v>
      </c>
      <c r="C901" s="228" t="s">
        <v>1888</v>
      </c>
      <c r="D901" s="228" t="s">
        <v>2349</v>
      </c>
      <c r="E901" s="228" t="s">
        <v>226</v>
      </c>
      <c r="F901" s="229">
        <v>46080</v>
      </c>
      <c r="G901" s="229">
        <v>45489</v>
      </c>
      <c r="H901" s="230">
        <v>25000</v>
      </c>
      <c r="I901" s="230">
        <v>30000</v>
      </c>
      <c r="J901" s="228" t="s">
        <v>5910</v>
      </c>
      <c r="K901" s="228" t="s">
        <v>5909</v>
      </c>
    </row>
    <row r="902" spans="1:11" ht="27">
      <c r="A902" s="214">
        <v>902</v>
      </c>
      <c r="B902" s="231">
        <v>46066</v>
      </c>
      <c r="C902" s="232" t="s">
        <v>4306</v>
      </c>
      <c r="D902" s="232" t="s">
        <v>8945</v>
      </c>
      <c r="E902" s="232" t="s">
        <v>8946</v>
      </c>
      <c r="F902" s="233">
        <v>46083</v>
      </c>
      <c r="G902" s="233">
        <v>45673</v>
      </c>
      <c r="H902" s="234">
        <v>117000</v>
      </c>
      <c r="I902" s="234">
        <v>122000</v>
      </c>
      <c r="J902" s="232" t="s">
        <v>4557</v>
      </c>
      <c r="K902" s="232" t="s">
        <v>5909</v>
      </c>
    </row>
    <row r="903" spans="1:11" ht="18">
      <c r="A903" s="214">
        <v>903</v>
      </c>
      <c r="B903" s="227">
        <v>46066</v>
      </c>
      <c r="C903" s="228" t="s">
        <v>1888</v>
      </c>
      <c r="D903" s="228" t="s">
        <v>76</v>
      </c>
      <c r="E903" s="228" t="s">
        <v>344</v>
      </c>
      <c r="F903" s="229">
        <v>46083</v>
      </c>
      <c r="G903" s="229">
        <v>45475</v>
      </c>
      <c r="H903" s="230">
        <v>25000</v>
      </c>
      <c r="I903" s="230">
        <v>300000</v>
      </c>
      <c r="J903" s="228" t="s">
        <v>5910</v>
      </c>
      <c r="K903" s="228" t="s">
        <v>5909</v>
      </c>
    </row>
    <row r="904" spans="1:11" ht="27">
      <c r="A904" s="214">
        <v>904</v>
      </c>
      <c r="B904" s="231">
        <v>46066</v>
      </c>
      <c r="C904" s="232" t="s">
        <v>1888</v>
      </c>
      <c r="D904" s="232" t="s">
        <v>5119</v>
      </c>
      <c r="E904" s="232" t="s">
        <v>899</v>
      </c>
      <c r="F904" s="233">
        <v>46083</v>
      </c>
      <c r="G904" s="233">
        <v>45475</v>
      </c>
      <c r="H904" s="234">
        <v>25000</v>
      </c>
      <c r="I904" s="234">
        <v>75000</v>
      </c>
      <c r="J904" s="232" t="s">
        <v>5902</v>
      </c>
      <c r="K904" s="232" t="s">
        <v>5909</v>
      </c>
    </row>
    <row r="905" spans="1:11" ht="27">
      <c r="A905" s="214">
        <v>905</v>
      </c>
      <c r="B905" s="227">
        <v>46066</v>
      </c>
      <c r="C905" s="228" t="s">
        <v>3933</v>
      </c>
      <c r="D905" s="228" t="s">
        <v>8823</v>
      </c>
      <c r="E905" s="236" t="s">
        <v>8947</v>
      </c>
      <c r="F905" s="229">
        <v>46083</v>
      </c>
      <c r="G905" s="229">
        <v>46083</v>
      </c>
      <c r="H905" s="230">
        <v>25000</v>
      </c>
      <c r="I905" s="230">
        <v>40000</v>
      </c>
      <c r="J905" s="228" t="s">
        <v>4557</v>
      </c>
      <c r="K905" s="228" t="s">
        <v>5909</v>
      </c>
    </row>
    <row r="906" spans="1:11" ht="79.5">
      <c r="A906" s="214">
        <v>906</v>
      </c>
      <c r="B906" s="231">
        <v>46066</v>
      </c>
      <c r="C906" s="232" t="s">
        <v>1112</v>
      </c>
      <c r="D906" s="232" t="s">
        <v>2942</v>
      </c>
      <c r="E906" s="232" t="s">
        <v>8948</v>
      </c>
      <c r="F906" s="233">
        <v>46083</v>
      </c>
      <c r="G906" s="233">
        <v>45505</v>
      </c>
      <c r="H906" s="234">
        <v>25000</v>
      </c>
      <c r="I906" s="234">
        <v>25000</v>
      </c>
      <c r="J906" s="232" t="s">
        <v>5904</v>
      </c>
      <c r="K906" s="232" t="s">
        <v>5909</v>
      </c>
    </row>
    <row r="907" spans="1:11" ht="18">
      <c r="A907" s="214">
        <v>907</v>
      </c>
      <c r="B907" s="227">
        <v>46066</v>
      </c>
      <c r="C907" s="228" t="s">
        <v>1888</v>
      </c>
      <c r="D907" s="228" t="s">
        <v>55</v>
      </c>
      <c r="E907" s="228" t="s">
        <v>914</v>
      </c>
      <c r="F907" s="229">
        <v>46083</v>
      </c>
      <c r="G907" s="229">
        <v>45475</v>
      </c>
      <c r="H907" s="230">
        <v>25000</v>
      </c>
      <c r="I907" s="230">
        <v>60000</v>
      </c>
      <c r="J907" s="228" t="s">
        <v>5902</v>
      </c>
      <c r="K907" s="228" t="s">
        <v>5909</v>
      </c>
    </row>
    <row r="908" spans="1:11" ht="18">
      <c r="A908" s="214">
        <v>908</v>
      </c>
      <c r="B908" s="231">
        <v>46066</v>
      </c>
      <c r="C908" s="232" t="s">
        <v>1888</v>
      </c>
      <c r="D908" s="232" t="s">
        <v>5594</v>
      </c>
      <c r="E908" s="232" t="s">
        <v>8949</v>
      </c>
      <c r="F908" s="233">
        <v>46083</v>
      </c>
      <c r="G908" s="233">
        <v>45475</v>
      </c>
      <c r="H908" s="234">
        <v>25000</v>
      </c>
      <c r="I908" s="234">
        <v>280000</v>
      </c>
      <c r="J908" s="232" t="s">
        <v>5910</v>
      </c>
      <c r="K908" s="232" t="s">
        <v>5909</v>
      </c>
    </row>
    <row r="909" spans="1:11" ht="18">
      <c r="A909" s="214">
        <v>909</v>
      </c>
      <c r="B909" s="227">
        <v>46066</v>
      </c>
      <c r="C909" s="228" t="s">
        <v>1888</v>
      </c>
      <c r="D909" s="228" t="s">
        <v>35</v>
      </c>
      <c r="E909" s="228" t="s">
        <v>8950</v>
      </c>
      <c r="F909" s="229">
        <v>46083</v>
      </c>
      <c r="G909" s="229">
        <v>45475</v>
      </c>
      <c r="H909" s="230">
        <v>250000</v>
      </c>
      <c r="I909" s="230">
        <v>290000</v>
      </c>
      <c r="J909" s="228" t="s">
        <v>5902</v>
      </c>
      <c r="K909" s="228" t="s">
        <v>5909</v>
      </c>
    </row>
    <row r="910" spans="1:11" ht="18">
      <c r="A910" s="214">
        <v>910</v>
      </c>
      <c r="B910" s="231">
        <v>46066</v>
      </c>
      <c r="C910" s="232" t="s">
        <v>1888</v>
      </c>
      <c r="D910" s="232" t="s">
        <v>946</v>
      </c>
      <c r="E910" s="232" t="s">
        <v>880</v>
      </c>
      <c r="F910" s="233">
        <v>46083</v>
      </c>
      <c r="G910" s="233">
        <v>45475</v>
      </c>
      <c r="H910" s="234">
        <v>25000</v>
      </c>
      <c r="I910" s="234">
        <v>60000</v>
      </c>
      <c r="J910" s="232" t="s">
        <v>5902</v>
      </c>
      <c r="K910" s="232" t="s">
        <v>5909</v>
      </c>
    </row>
    <row r="911" spans="1:11" ht="18">
      <c r="A911" s="214">
        <v>911</v>
      </c>
      <c r="B911" s="227">
        <v>46066</v>
      </c>
      <c r="C911" s="228" t="s">
        <v>1888</v>
      </c>
      <c r="D911" s="228" t="s">
        <v>8951</v>
      </c>
      <c r="E911" s="228" t="s">
        <v>8923</v>
      </c>
      <c r="F911" s="229">
        <v>46083</v>
      </c>
      <c r="G911" s="229">
        <v>45327</v>
      </c>
      <c r="H911" s="230">
        <v>25000</v>
      </c>
      <c r="I911" s="230">
        <v>35000</v>
      </c>
      <c r="J911" s="228" t="s">
        <v>5902</v>
      </c>
      <c r="K911" s="228" t="s">
        <v>5909</v>
      </c>
    </row>
    <row r="912" spans="1:11" ht="18">
      <c r="A912" s="214">
        <v>912</v>
      </c>
      <c r="B912" s="231">
        <v>46066</v>
      </c>
      <c r="C912" s="232" t="s">
        <v>4306</v>
      </c>
      <c r="D912" s="232" t="s">
        <v>8952</v>
      </c>
      <c r="E912" s="232" t="s">
        <v>757</v>
      </c>
      <c r="F912" s="233">
        <v>46083</v>
      </c>
      <c r="G912" s="233">
        <v>45740</v>
      </c>
      <c r="H912" s="234">
        <v>1849565</v>
      </c>
      <c r="I912" s="234">
        <v>2297354</v>
      </c>
      <c r="J912" s="232" t="s">
        <v>4557</v>
      </c>
      <c r="K912" s="232" t="s">
        <v>5909</v>
      </c>
    </row>
    <row r="913" spans="1:11" ht="27">
      <c r="A913" s="214">
        <v>913</v>
      </c>
      <c r="B913" s="227">
        <v>46066</v>
      </c>
      <c r="C913" s="228" t="s">
        <v>1888</v>
      </c>
      <c r="D913" s="228" t="s">
        <v>164</v>
      </c>
      <c r="E913" s="228" t="s">
        <v>463</v>
      </c>
      <c r="F913" s="229">
        <v>46083</v>
      </c>
      <c r="G913" s="229">
        <v>45475</v>
      </c>
      <c r="H913" s="230">
        <v>37500</v>
      </c>
      <c r="I913" s="230">
        <v>37500</v>
      </c>
      <c r="J913" s="228" t="s">
        <v>5955</v>
      </c>
      <c r="K913" s="228" t="s">
        <v>5909</v>
      </c>
    </row>
    <row r="914" spans="1:11" ht="52.5">
      <c r="A914" s="214">
        <v>914</v>
      </c>
      <c r="B914" s="231">
        <v>46066</v>
      </c>
      <c r="C914" s="232" t="s">
        <v>1888</v>
      </c>
      <c r="D914" s="232" t="s">
        <v>6171</v>
      </c>
      <c r="E914" s="232" t="s">
        <v>120</v>
      </c>
      <c r="F914" s="233">
        <v>46083</v>
      </c>
      <c r="G914" s="233">
        <v>45475</v>
      </c>
      <c r="H914" s="234">
        <v>25000</v>
      </c>
      <c r="I914" s="234">
        <v>30000</v>
      </c>
      <c r="J914" s="232" t="s">
        <v>5900</v>
      </c>
      <c r="K914" s="232" t="s">
        <v>5909</v>
      </c>
    </row>
    <row r="915" spans="1:11" ht="27">
      <c r="A915" s="214">
        <v>915</v>
      </c>
      <c r="B915" s="227">
        <v>46066</v>
      </c>
      <c r="C915" s="228" t="s">
        <v>1112</v>
      </c>
      <c r="D915" s="228" t="s">
        <v>8953</v>
      </c>
      <c r="E915" s="228" t="s">
        <v>7774</v>
      </c>
      <c r="F915" s="229">
        <v>46083</v>
      </c>
      <c r="G915" s="229">
        <v>45474</v>
      </c>
      <c r="H915" s="230">
        <v>25000</v>
      </c>
      <c r="I915" s="230">
        <v>50000</v>
      </c>
      <c r="J915" s="228" t="s">
        <v>5910</v>
      </c>
      <c r="K915" s="228" t="s">
        <v>5909</v>
      </c>
    </row>
    <row r="916" spans="1:11" ht="39.75">
      <c r="A916" s="214">
        <v>916</v>
      </c>
      <c r="B916" s="231">
        <v>46066</v>
      </c>
      <c r="C916" s="232" t="s">
        <v>1112</v>
      </c>
      <c r="D916" s="232" t="s">
        <v>1258</v>
      </c>
      <c r="E916" s="232" t="s">
        <v>8954</v>
      </c>
      <c r="F916" s="233">
        <v>46083</v>
      </c>
      <c r="G916" s="233">
        <v>45473</v>
      </c>
      <c r="H916" s="234">
        <v>25000</v>
      </c>
      <c r="I916" s="234">
        <v>50000</v>
      </c>
      <c r="J916" s="232" t="s">
        <v>5955</v>
      </c>
      <c r="K916" s="232" t="s">
        <v>5909</v>
      </c>
    </row>
    <row r="917" spans="1:11" ht="27">
      <c r="A917" s="214">
        <v>917</v>
      </c>
      <c r="B917" s="227">
        <v>46066</v>
      </c>
      <c r="C917" s="228" t="s">
        <v>3218</v>
      </c>
      <c r="D917" s="228" t="s">
        <v>8955</v>
      </c>
      <c r="E917" s="228" t="s">
        <v>8956</v>
      </c>
      <c r="F917" s="229">
        <v>46083</v>
      </c>
      <c r="G917" s="229">
        <v>45809</v>
      </c>
      <c r="H917" s="230">
        <v>415000</v>
      </c>
      <c r="I917" s="230">
        <v>830000</v>
      </c>
      <c r="J917" s="228" t="s">
        <v>5921</v>
      </c>
      <c r="K917" s="228" t="s">
        <v>5909</v>
      </c>
    </row>
    <row r="918" spans="1:11" ht="27">
      <c r="A918" s="214">
        <v>918</v>
      </c>
      <c r="B918" s="231">
        <v>46066</v>
      </c>
      <c r="C918" s="232" t="s">
        <v>3252</v>
      </c>
      <c r="D918" s="232" t="s">
        <v>2999</v>
      </c>
      <c r="E918" s="232" t="s">
        <v>7975</v>
      </c>
      <c r="F918" s="233">
        <v>46083</v>
      </c>
      <c r="G918" s="233">
        <v>45474</v>
      </c>
      <c r="H918" s="234">
        <v>70000</v>
      </c>
      <c r="I918" s="234">
        <v>100000</v>
      </c>
      <c r="J918" s="232" t="s">
        <v>5910</v>
      </c>
      <c r="K918" s="232" t="s">
        <v>5909</v>
      </c>
    </row>
    <row r="919" spans="1:11" ht="18">
      <c r="A919" s="214">
        <v>919</v>
      </c>
      <c r="B919" s="227">
        <v>46066</v>
      </c>
      <c r="C919" s="228" t="s">
        <v>3252</v>
      </c>
      <c r="D919" s="228" t="s">
        <v>65</v>
      </c>
      <c r="E919" s="228" t="s">
        <v>7976</v>
      </c>
      <c r="F919" s="229">
        <v>46083</v>
      </c>
      <c r="G919" s="229">
        <v>45474</v>
      </c>
      <c r="H919" s="230">
        <v>140000</v>
      </c>
      <c r="I919" s="230">
        <v>180000</v>
      </c>
      <c r="J919" s="228" t="s">
        <v>5910</v>
      </c>
      <c r="K919" s="228" t="s">
        <v>5909</v>
      </c>
    </row>
    <row r="920" spans="1:11" ht="27">
      <c r="A920" s="214">
        <v>920</v>
      </c>
      <c r="B920" s="231">
        <v>46066</v>
      </c>
      <c r="C920" s="232" t="s">
        <v>3252</v>
      </c>
      <c r="D920" s="232" t="s">
        <v>3214</v>
      </c>
      <c r="E920" s="232" t="s">
        <v>8957</v>
      </c>
      <c r="F920" s="233">
        <v>46083</v>
      </c>
      <c r="G920" s="233">
        <v>45839</v>
      </c>
      <c r="H920" s="234">
        <v>25000</v>
      </c>
      <c r="I920" s="234">
        <v>50000</v>
      </c>
      <c r="J920" s="232" t="s">
        <v>5935</v>
      </c>
      <c r="K920" s="232" t="s">
        <v>5909</v>
      </c>
    </row>
    <row r="921" spans="1:11" ht="18">
      <c r="A921" s="214">
        <v>921</v>
      </c>
      <c r="B921" s="227">
        <v>46066</v>
      </c>
      <c r="C921" s="228" t="s">
        <v>3252</v>
      </c>
      <c r="D921" s="228" t="s">
        <v>76</v>
      </c>
      <c r="E921" s="228" t="s">
        <v>7984</v>
      </c>
      <c r="F921" s="229">
        <v>46083</v>
      </c>
      <c r="G921" s="229">
        <v>45474</v>
      </c>
      <c r="H921" s="230">
        <v>88000</v>
      </c>
      <c r="I921" s="230">
        <v>120000</v>
      </c>
      <c r="J921" s="228" t="s">
        <v>5910</v>
      </c>
      <c r="K921" s="228" t="s">
        <v>5909</v>
      </c>
    </row>
    <row r="922" spans="1:11" ht="18">
      <c r="A922" s="214">
        <v>922</v>
      </c>
      <c r="B922" s="231">
        <v>46066</v>
      </c>
      <c r="C922" s="232" t="s">
        <v>3252</v>
      </c>
      <c r="D922" s="232" t="s">
        <v>7964</v>
      </c>
      <c r="E922" s="232" t="s">
        <v>7965</v>
      </c>
      <c r="F922" s="233">
        <v>46083</v>
      </c>
      <c r="G922" s="233">
        <v>45474</v>
      </c>
      <c r="H922" s="234">
        <v>50000</v>
      </c>
      <c r="I922" s="234">
        <v>100000</v>
      </c>
      <c r="J922" s="232" t="s">
        <v>5910</v>
      </c>
      <c r="K922" s="232" t="s">
        <v>5909</v>
      </c>
    </row>
    <row r="923" spans="1:11" ht="18">
      <c r="A923" s="214">
        <v>923</v>
      </c>
      <c r="B923" s="227">
        <v>46066</v>
      </c>
      <c r="C923" s="228" t="s">
        <v>3252</v>
      </c>
      <c r="D923" s="228" t="s">
        <v>65</v>
      </c>
      <c r="E923" s="228" t="s">
        <v>6838</v>
      </c>
      <c r="F923" s="229">
        <v>46083</v>
      </c>
      <c r="G923" s="229">
        <v>45474</v>
      </c>
      <c r="H923" s="230">
        <v>50000</v>
      </c>
      <c r="I923" s="230">
        <v>65000</v>
      </c>
      <c r="J923" s="228" t="s">
        <v>5910</v>
      </c>
      <c r="K923" s="228" t="s">
        <v>5909</v>
      </c>
    </row>
    <row r="924" spans="1:11" ht="18">
      <c r="A924" s="214">
        <v>924</v>
      </c>
      <c r="B924" s="231">
        <v>46066</v>
      </c>
      <c r="C924" s="232" t="s">
        <v>3252</v>
      </c>
      <c r="D924" s="232" t="s">
        <v>192</v>
      </c>
      <c r="E924" s="232" t="s">
        <v>8735</v>
      </c>
      <c r="F924" s="233">
        <v>46083</v>
      </c>
      <c r="G924" s="233">
        <v>45474</v>
      </c>
      <c r="H924" s="234">
        <v>80000</v>
      </c>
      <c r="I924" s="234">
        <v>150000</v>
      </c>
      <c r="J924" s="232" t="s">
        <v>5910</v>
      </c>
      <c r="K924" s="232" t="s">
        <v>5909</v>
      </c>
    </row>
    <row r="925" spans="1:11" ht="27">
      <c r="A925" s="214">
        <v>925</v>
      </c>
      <c r="B925" s="227">
        <v>46066</v>
      </c>
      <c r="C925" s="228" t="s">
        <v>1086</v>
      </c>
      <c r="D925" s="228" t="s">
        <v>8958</v>
      </c>
      <c r="E925" s="228" t="s">
        <v>8959</v>
      </c>
      <c r="F925" s="229">
        <v>46083</v>
      </c>
      <c r="G925" s="229">
        <v>45453</v>
      </c>
      <c r="H925" s="230">
        <v>34000</v>
      </c>
      <c r="I925" s="230">
        <v>40500</v>
      </c>
      <c r="J925" s="228" t="s">
        <v>5994</v>
      </c>
      <c r="K925" s="228" t="s">
        <v>5909</v>
      </c>
    </row>
    <row r="926" spans="1:11" ht="39.75">
      <c r="A926" s="214">
        <v>926</v>
      </c>
      <c r="B926" s="231">
        <v>46066</v>
      </c>
      <c r="C926" s="232" t="s">
        <v>1086</v>
      </c>
      <c r="D926" s="232" t="s">
        <v>8960</v>
      </c>
      <c r="E926" s="232" t="s">
        <v>8961</v>
      </c>
      <c r="F926" s="233">
        <v>46083</v>
      </c>
      <c r="G926" s="233">
        <v>45383</v>
      </c>
      <c r="H926" s="234">
        <v>109700</v>
      </c>
      <c r="I926" s="234">
        <v>124390</v>
      </c>
      <c r="J926" s="232" t="s">
        <v>5902</v>
      </c>
      <c r="K926" s="232" t="s">
        <v>5909</v>
      </c>
    </row>
    <row r="927" spans="1:11" ht="27">
      <c r="A927" s="214">
        <v>927</v>
      </c>
      <c r="B927" s="227">
        <v>46066</v>
      </c>
      <c r="C927" s="228" t="s">
        <v>3252</v>
      </c>
      <c r="D927" s="228" t="s">
        <v>1280</v>
      </c>
      <c r="E927" s="228" t="s">
        <v>6866</v>
      </c>
      <c r="F927" s="229">
        <v>46083</v>
      </c>
      <c r="G927" s="229">
        <v>45566</v>
      </c>
      <c r="H927" s="230">
        <v>100000</v>
      </c>
      <c r="I927" s="230">
        <v>150000</v>
      </c>
      <c r="J927" s="228" t="s">
        <v>5910</v>
      </c>
      <c r="K927" s="228" t="s">
        <v>5909</v>
      </c>
    </row>
    <row r="928" spans="1:11" ht="18">
      <c r="A928" s="214">
        <v>928</v>
      </c>
      <c r="B928" s="231">
        <v>46070</v>
      </c>
      <c r="C928" s="232" t="s">
        <v>2635</v>
      </c>
      <c r="D928" s="232" t="s">
        <v>8962</v>
      </c>
      <c r="E928" s="232" t="s">
        <v>8963</v>
      </c>
      <c r="F928" s="233">
        <v>46084</v>
      </c>
      <c r="G928" s="233">
        <v>46097</v>
      </c>
      <c r="H928" s="234">
        <v>25000</v>
      </c>
      <c r="I928" s="234">
        <v>50000</v>
      </c>
      <c r="J928" s="232" t="s">
        <v>5909</v>
      </c>
      <c r="K928" s="232" t="s">
        <v>5909</v>
      </c>
    </row>
    <row r="929" spans="1:11" ht="27">
      <c r="A929" s="214">
        <v>929</v>
      </c>
      <c r="B929" s="227">
        <v>46070</v>
      </c>
      <c r="C929" s="228" t="s">
        <v>1112</v>
      </c>
      <c r="D929" s="228" t="s">
        <v>123</v>
      </c>
      <c r="E929" s="228" t="s">
        <v>1192</v>
      </c>
      <c r="F929" s="229">
        <v>46084</v>
      </c>
      <c r="G929" s="229">
        <v>45901</v>
      </c>
      <c r="H929" s="230">
        <v>750000</v>
      </c>
      <c r="I929" s="230">
        <v>1000000</v>
      </c>
      <c r="J929" s="228" t="s">
        <v>5921</v>
      </c>
      <c r="K929" s="228" t="s">
        <v>5909</v>
      </c>
    </row>
    <row r="930" spans="1:11" ht="18">
      <c r="A930" s="214">
        <v>930</v>
      </c>
      <c r="B930" s="231">
        <v>46070</v>
      </c>
      <c r="C930" s="232" t="s">
        <v>3252</v>
      </c>
      <c r="D930" s="232" t="s">
        <v>521</v>
      </c>
      <c r="E930" s="232" t="s">
        <v>8964</v>
      </c>
      <c r="F930" s="233">
        <v>46084</v>
      </c>
      <c r="G930" s="233">
        <v>45839</v>
      </c>
      <c r="H930" s="234">
        <v>50000</v>
      </c>
      <c r="I930" s="234">
        <v>60000</v>
      </c>
      <c r="J930" s="232" t="s">
        <v>5910</v>
      </c>
      <c r="K930" s="232" t="s">
        <v>5909</v>
      </c>
    </row>
    <row r="931" spans="1:11" ht="27">
      <c r="A931" s="214">
        <v>931</v>
      </c>
      <c r="B931" s="227">
        <v>46070</v>
      </c>
      <c r="C931" s="228" t="s">
        <v>3975</v>
      </c>
      <c r="D931" s="228" t="s">
        <v>4687</v>
      </c>
      <c r="E931" s="228" t="s">
        <v>5943</v>
      </c>
      <c r="F931" s="229">
        <v>46084</v>
      </c>
      <c r="G931" s="229">
        <v>46204</v>
      </c>
      <c r="H931" s="230">
        <v>29640</v>
      </c>
      <c r="I931" s="230">
        <v>53400</v>
      </c>
      <c r="J931" s="228" t="s">
        <v>5910</v>
      </c>
      <c r="K931" s="228" t="s">
        <v>5909</v>
      </c>
    </row>
    <row r="932" spans="1:11" ht="27">
      <c r="A932" s="214">
        <v>932</v>
      </c>
      <c r="B932" s="231">
        <v>46071</v>
      </c>
      <c r="C932" s="232" t="s">
        <v>1086</v>
      </c>
      <c r="D932" s="232" t="s">
        <v>8965</v>
      </c>
      <c r="E932" s="232" t="s">
        <v>8966</v>
      </c>
      <c r="F932" s="233">
        <v>46085</v>
      </c>
      <c r="G932" s="233">
        <v>45474</v>
      </c>
      <c r="H932" s="234">
        <v>27800</v>
      </c>
      <c r="I932" s="234">
        <v>27800</v>
      </c>
      <c r="J932" s="232" t="s">
        <v>5994</v>
      </c>
      <c r="K932" s="232" t="s">
        <v>5909</v>
      </c>
    </row>
    <row r="933" spans="1:11" ht="27">
      <c r="A933" s="214">
        <v>933</v>
      </c>
      <c r="B933" s="227">
        <v>46071</v>
      </c>
      <c r="C933" s="228" t="s">
        <v>1086</v>
      </c>
      <c r="D933" s="228" t="s">
        <v>1258</v>
      </c>
      <c r="E933" s="228" t="s">
        <v>8967</v>
      </c>
      <c r="F933" s="229">
        <v>46085</v>
      </c>
      <c r="G933" s="229">
        <v>45838</v>
      </c>
      <c r="H933" s="230">
        <v>27500</v>
      </c>
      <c r="I933" s="230">
        <v>77946</v>
      </c>
      <c r="J933" s="228" t="s">
        <v>5955</v>
      </c>
      <c r="K933" s="228" t="s">
        <v>5909</v>
      </c>
    </row>
    <row r="934" spans="1:11" ht="27">
      <c r="A934" s="214">
        <v>934</v>
      </c>
      <c r="B934" s="231">
        <v>46071</v>
      </c>
      <c r="C934" s="232" t="s">
        <v>1086</v>
      </c>
      <c r="D934" s="232" t="s">
        <v>8968</v>
      </c>
      <c r="E934" s="232" t="s">
        <v>8969</v>
      </c>
      <c r="F934" s="233">
        <v>46085</v>
      </c>
      <c r="G934" s="233">
        <v>45673</v>
      </c>
      <c r="H934" s="234">
        <v>89430</v>
      </c>
      <c r="I934" s="234">
        <v>147500</v>
      </c>
      <c r="J934" s="232" t="s">
        <v>5906</v>
      </c>
      <c r="K934" s="232" t="s">
        <v>5909</v>
      </c>
    </row>
    <row r="935" spans="1:11" ht="39.75">
      <c r="A935" s="214">
        <v>935</v>
      </c>
      <c r="B935" s="227">
        <v>46071</v>
      </c>
      <c r="C935" s="228" t="s">
        <v>1086</v>
      </c>
      <c r="D935" s="228" t="s">
        <v>8970</v>
      </c>
      <c r="E935" s="228" t="s">
        <v>8971</v>
      </c>
      <c r="F935" s="229">
        <v>46085</v>
      </c>
      <c r="G935" s="229">
        <v>45474</v>
      </c>
      <c r="H935" s="230">
        <v>116439</v>
      </c>
      <c r="I935" s="230">
        <v>217896</v>
      </c>
      <c r="J935" s="228" t="s">
        <v>5935</v>
      </c>
      <c r="K935" s="228" t="s">
        <v>5909</v>
      </c>
    </row>
    <row r="936" spans="1:11" ht="52.5">
      <c r="A936" s="214">
        <v>936</v>
      </c>
      <c r="B936" s="231">
        <v>46071</v>
      </c>
      <c r="C936" s="232" t="s">
        <v>3252</v>
      </c>
      <c r="D936" s="232" t="s">
        <v>8972</v>
      </c>
      <c r="E936" s="232" t="s">
        <v>8973</v>
      </c>
      <c r="F936" s="233">
        <v>46085</v>
      </c>
      <c r="G936" s="233">
        <v>46034</v>
      </c>
      <c r="H936" s="234">
        <v>25000</v>
      </c>
      <c r="I936" s="234">
        <v>30000</v>
      </c>
      <c r="J936" s="232" t="s">
        <v>5900</v>
      </c>
      <c r="K936" s="232" t="s">
        <v>5909</v>
      </c>
    </row>
    <row r="937" spans="1:11" ht="27">
      <c r="A937" s="214">
        <v>937</v>
      </c>
      <c r="B937" s="227">
        <v>46071</v>
      </c>
      <c r="C937" s="228" t="s">
        <v>1086</v>
      </c>
      <c r="D937" s="228" t="s">
        <v>8974</v>
      </c>
      <c r="E937" s="228" t="s">
        <v>8969</v>
      </c>
      <c r="F937" s="229">
        <v>46085</v>
      </c>
      <c r="G937" s="229">
        <v>45901</v>
      </c>
      <c r="H937" s="230">
        <v>117000</v>
      </c>
      <c r="I937" s="230">
        <v>450000</v>
      </c>
      <c r="J937" s="228" t="s">
        <v>5906</v>
      </c>
      <c r="K937" s="228" t="s">
        <v>5909</v>
      </c>
    </row>
    <row r="938" spans="1:11" ht="27">
      <c r="A938" s="214">
        <v>938</v>
      </c>
      <c r="B938" s="231">
        <v>46071</v>
      </c>
      <c r="C938" s="232" t="s">
        <v>2542</v>
      </c>
      <c r="D938" s="232" t="s">
        <v>8975</v>
      </c>
      <c r="E938" s="232" t="s">
        <v>8976</v>
      </c>
      <c r="F938" s="233">
        <v>46085</v>
      </c>
      <c r="G938" s="233">
        <v>46066</v>
      </c>
      <c r="H938" s="234">
        <v>59500</v>
      </c>
      <c r="I938" s="234">
        <v>75000</v>
      </c>
      <c r="J938" s="232" t="s">
        <v>5904</v>
      </c>
      <c r="K938" s="232" t="s">
        <v>5909</v>
      </c>
    </row>
    <row r="939" spans="1:11" ht="27">
      <c r="A939" s="214">
        <v>939</v>
      </c>
      <c r="B939" s="227">
        <v>46071</v>
      </c>
      <c r="C939" s="228" t="s">
        <v>2542</v>
      </c>
      <c r="D939" s="228" t="s">
        <v>5415</v>
      </c>
      <c r="E939" s="228" t="s">
        <v>8977</v>
      </c>
      <c r="F939" s="229">
        <v>46085</v>
      </c>
      <c r="G939" s="229">
        <v>46066</v>
      </c>
      <c r="H939" s="230">
        <v>38885</v>
      </c>
      <c r="I939" s="230">
        <v>60000</v>
      </c>
      <c r="J939" s="228" t="s">
        <v>5904</v>
      </c>
      <c r="K939" s="228" t="s">
        <v>5909</v>
      </c>
    </row>
    <row r="940" spans="1:11" ht="27">
      <c r="A940" s="214">
        <v>940</v>
      </c>
      <c r="B940" s="231">
        <v>46071</v>
      </c>
      <c r="C940" s="232" t="s">
        <v>2542</v>
      </c>
      <c r="D940" s="232" t="s">
        <v>8978</v>
      </c>
      <c r="E940" s="232" t="s">
        <v>8979</v>
      </c>
      <c r="F940" s="233">
        <v>46085</v>
      </c>
      <c r="G940" s="233">
        <v>46066</v>
      </c>
      <c r="H940" s="234">
        <v>75559</v>
      </c>
      <c r="I940" s="234">
        <v>134537</v>
      </c>
      <c r="J940" s="232" t="s">
        <v>5904</v>
      </c>
      <c r="K940" s="232" t="s">
        <v>5909</v>
      </c>
    </row>
    <row r="941" spans="1:11" ht="27">
      <c r="A941" s="214">
        <v>941</v>
      </c>
      <c r="B941" s="227">
        <v>46072</v>
      </c>
      <c r="C941" s="228" t="s">
        <v>3838</v>
      </c>
      <c r="D941" s="228" t="s">
        <v>6317</v>
      </c>
      <c r="E941" s="228" t="s">
        <v>527</v>
      </c>
      <c r="F941" s="229">
        <v>46086</v>
      </c>
      <c r="G941" s="229">
        <v>45969</v>
      </c>
      <c r="H941" s="230">
        <v>130125</v>
      </c>
      <c r="I941" s="230">
        <v>130125</v>
      </c>
      <c r="J941" s="228" t="s">
        <v>5904</v>
      </c>
      <c r="K941" s="228" t="s">
        <v>5909</v>
      </c>
    </row>
    <row r="942" spans="1:11" ht="27">
      <c r="A942" s="214">
        <v>942</v>
      </c>
      <c r="B942" s="231">
        <v>46072</v>
      </c>
      <c r="C942" s="232" t="s">
        <v>4178</v>
      </c>
      <c r="D942" s="232" t="s">
        <v>4219</v>
      </c>
      <c r="E942" s="232" t="s">
        <v>8265</v>
      </c>
      <c r="F942" s="233">
        <v>46086</v>
      </c>
      <c r="G942" s="233">
        <v>46204</v>
      </c>
      <c r="H942" s="234">
        <v>38000</v>
      </c>
      <c r="I942" s="234">
        <v>65000</v>
      </c>
      <c r="J942" s="232" t="s">
        <v>5935</v>
      </c>
      <c r="K942" s="232" t="s">
        <v>5909</v>
      </c>
    </row>
    <row r="943" spans="1:11" ht="18">
      <c r="A943" s="214">
        <v>943</v>
      </c>
      <c r="B943" s="227">
        <v>46072</v>
      </c>
      <c r="C943" s="228" t="s">
        <v>1890</v>
      </c>
      <c r="D943" s="228" t="s">
        <v>1756</v>
      </c>
      <c r="E943" s="228" t="s">
        <v>8980</v>
      </c>
      <c r="F943" s="229">
        <v>46086</v>
      </c>
      <c r="G943" s="229">
        <v>46087</v>
      </c>
      <c r="H943" s="230">
        <v>368930</v>
      </c>
      <c r="I943" s="230">
        <v>368930</v>
      </c>
      <c r="J943" s="228" t="s">
        <v>5910</v>
      </c>
      <c r="K943" s="228" t="s">
        <v>5909</v>
      </c>
    </row>
    <row r="944" spans="1:11" ht="27">
      <c r="A944" s="214">
        <v>944</v>
      </c>
      <c r="B944" s="231">
        <v>46073</v>
      </c>
      <c r="C944" s="232" t="s">
        <v>1276</v>
      </c>
      <c r="D944" s="232" t="s">
        <v>8981</v>
      </c>
      <c r="E944" s="232" t="s">
        <v>8737</v>
      </c>
      <c r="F944" s="233">
        <v>46087</v>
      </c>
      <c r="G944" s="233">
        <v>46090</v>
      </c>
      <c r="H944" s="234">
        <v>33000</v>
      </c>
      <c r="I944" s="234">
        <v>60000</v>
      </c>
      <c r="J944" s="232" t="s">
        <v>4557</v>
      </c>
      <c r="K944" s="232" t="s">
        <v>5909</v>
      </c>
    </row>
    <row r="945" spans="1:11" ht="39.75">
      <c r="A945" s="214">
        <v>945</v>
      </c>
      <c r="B945" s="227">
        <v>46077</v>
      </c>
      <c r="C945" s="228" t="s">
        <v>2703</v>
      </c>
      <c r="D945" s="228" t="s">
        <v>1770</v>
      </c>
      <c r="E945" s="228" t="s">
        <v>8982</v>
      </c>
      <c r="F945" s="229">
        <v>46091</v>
      </c>
      <c r="G945" s="229">
        <v>46091</v>
      </c>
      <c r="H945" s="230">
        <v>78780</v>
      </c>
      <c r="I945" s="230">
        <v>78780</v>
      </c>
      <c r="J945" s="228" t="s">
        <v>5902</v>
      </c>
      <c r="K945" s="228" t="s">
        <v>5909</v>
      </c>
    </row>
    <row r="946" spans="1:11" ht="27">
      <c r="A946" s="214">
        <v>946</v>
      </c>
      <c r="B946" s="231">
        <v>46077</v>
      </c>
      <c r="C946" s="232" t="s">
        <v>2703</v>
      </c>
      <c r="D946" s="232" t="s">
        <v>8983</v>
      </c>
      <c r="E946" s="232" t="s">
        <v>8982</v>
      </c>
      <c r="F946" s="233">
        <v>46091</v>
      </c>
      <c r="G946" s="233">
        <v>46091</v>
      </c>
      <c r="H946" s="234">
        <v>28800</v>
      </c>
      <c r="I946" s="234">
        <v>28800</v>
      </c>
      <c r="J946" s="232" t="s">
        <v>5902</v>
      </c>
      <c r="K946" s="232" t="s">
        <v>5909</v>
      </c>
    </row>
    <row r="947" spans="1:11" ht="27">
      <c r="A947" s="214">
        <v>947</v>
      </c>
      <c r="B947" s="227">
        <v>46078</v>
      </c>
      <c r="C947" s="228" t="s">
        <v>3453</v>
      </c>
      <c r="D947" s="228" t="s">
        <v>8497</v>
      </c>
      <c r="E947" s="228" t="s">
        <v>8984</v>
      </c>
      <c r="F947" s="229">
        <v>46092</v>
      </c>
      <c r="G947" s="229">
        <v>46090</v>
      </c>
      <c r="H947" s="230">
        <v>25000</v>
      </c>
      <c r="I947" s="230">
        <v>30000</v>
      </c>
      <c r="J947" s="228" t="s">
        <v>4557</v>
      </c>
      <c r="K947" s="228" t="s">
        <v>5909</v>
      </c>
    </row>
    <row r="948" spans="1:11" ht="39.75">
      <c r="A948" s="214">
        <v>948</v>
      </c>
      <c r="B948" s="231">
        <v>46078</v>
      </c>
      <c r="C948" s="232" t="s">
        <v>3453</v>
      </c>
      <c r="D948" s="232" t="s">
        <v>8985</v>
      </c>
      <c r="E948" s="232" t="s">
        <v>8984</v>
      </c>
      <c r="F948" s="233">
        <v>46092</v>
      </c>
      <c r="G948" s="233">
        <v>46090</v>
      </c>
      <c r="H948" s="234">
        <v>25000</v>
      </c>
      <c r="I948" s="234">
        <v>55000</v>
      </c>
      <c r="J948" s="232" t="s">
        <v>4557</v>
      </c>
      <c r="K948" s="232" t="s">
        <v>5909</v>
      </c>
    </row>
    <row r="949" spans="1:11" ht="52.5">
      <c r="A949" s="214">
        <v>949</v>
      </c>
      <c r="B949" s="227">
        <v>46079</v>
      </c>
      <c r="C949" s="228" t="s">
        <v>2703</v>
      </c>
      <c r="D949" s="228" t="s">
        <v>5327</v>
      </c>
      <c r="E949" s="228" t="s">
        <v>8986</v>
      </c>
      <c r="F949" s="229">
        <v>46093</v>
      </c>
      <c r="G949" s="229">
        <v>46093</v>
      </c>
      <c r="H949" s="230">
        <v>150000</v>
      </c>
      <c r="I949" s="230">
        <v>150000</v>
      </c>
      <c r="J949" s="228" t="s">
        <v>5902</v>
      </c>
      <c r="K949" s="228" t="s">
        <v>5909</v>
      </c>
    </row>
    <row r="950" spans="1:11" ht="18">
      <c r="A950" s="214">
        <v>950</v>
      </c>
      <c r="B950" s="231">
        <v>46079</v>
      </c>
      <c r="C950" s="232" t="s">
        <v>2542</v>
      </c>
      <c r="D950" s="232" t="s">
        <v>23</v>
      </c>
      <c r="E950" s="232" t="s">
        <v>8987</v>
      </c>
      <c r="F950" s="233">
        <v>46093</v>
      </c>
      <c r="G950" s="233">
        <v>46077</v>
      </c>
      <c r="H950" s="234">
        <v>25000</v>
      </c>
      <c r="I950" s="234">
        <v>30000</v>
      </c>
      <c r="J950" s="232" t="s">
        <v>5910</v>
      </c>
      <c r="K950" s="232" t="s">
        <v>5909</v>
      </c>
    </row>
    <row r="951" spans="1:11" ht="27">
      <c r="A951" s="214">
        <v>951</v>
      </c>
      <c r="B951" s="227">
        <v>46079</v>
      </c>
      <c r="C951" s="228" t="s">
        <v>1535</v>
      </c>
      <c r="D951" s="228" t="s">
        <v>1143</v>
      </c>
      <c r="E951" s="228" t="s">
        <v>8988</v>
      </c>
      <c r="F951" s="229">
        <v>46094</v>
      </c>
      <c r="G951" s="229">
        <v>46096</v>
      </c>
      <c r="H951" s="230">
        <v>9000</v>
      </c>
      <c r="I951" s="230">
        <v>24999</v>
      </c>
      <c r="J951" s="228" t="s">
        <v>5994</v>
      </c>
      <c r="K951" s="228" t="s">
        <v>4557</v>
      </c>
    </row>
    <row r="952" spans="1:11" ht="18">
      <c r="A952" s="214">
        <v>952</v>
      </c>
      <c r="B952" s="231">
        <v>46080</v>
      </c>
      <c r="C952" s="232" t="s">
        <v>688</v>
      </c>
      <c r="D952" s="232" t="s">
        <v>8989</v>
      </c>
      <c r="E952" s="232" t="s">
        <v>8990</v>
      </c>
      <c r="F952" s="233">
        <v>46094</v>
      </c>
      <c r="G952" s="233">
        <v>45689</v>
      </c>
      <c r="H952" s="234">
        <v>100000</v>
      </c>
      <c r="I952" s="234">
        <v>500000</v>
      </c>
      <c r="J952" s="232" t="s">
        <v>5910</v>
      </c>
      <c r="K952" s="232" t="s">
        <v>5909</v>
      </c>
    </row>
    <row r="953" spans="1:11" ht="18">
      <c r="A953" s="214">
        <v>953</v>
      </c>
      <c r="B953" s="227">
        <v>46080</v>
      </c>
      <c r="C953" s="228" t="s">
        <v>688</v>
      </c>
      <c r="D953" s="228" t="s">
        <v>727</v>
      </c>
      <c r="E953" s="228" t="s">
        <v>8991</v>
      </c>
      <c r="F953" s="229">
        <v>46094</v>
      </c>
      <c r="G953" s="229">
        <v>45875</v>
      </c>
      <c r="H953" s="230">
        <v>100000</v>
      </c>
      <c r="I953" s="230">
        <v>500000</v>
      </c>
      <c r="J953" s="228" t="s">
        <v>5910</v>
      </c>
      <c r="K953" s="228" t="s">
        <v>5909</v>
      </c>
    </row>
    <row r="954" spans="1:11" ht="18">
      <c r="A954" s="214">
        <v>954</v>
      </c>
      <c r="B954" s="231">
        <v>46080</v>
      </c>
      <c r="C954" s="232" t="s">
        <v>688</v>
      </c>
      <c r="D954" s="232" t="s">
        <v>8992</v>
      </c>
      <c r="E954" s="232" t="s">
        <v>8993</v>
      </c>
      <c r="F954" s="233">
        <v>46094</v>
      </c>
      <c r="G954" s="233">
        <v>45839</v>
      </c>
      <c r="H954" s="234">
        <v>80000</v>
      </c>
      <c r="I954" s="234">
        <v>150000</v>
      </c>
      <c r="J954" s="232" t="s">
        <v>5910</v>
      </c>
      <c r="K954" s="232" t="s">
        <v>5909</v>
      </c>
    </row>
    <row r="955" spans="1:11" ht="32.25">
      <c r="A955" s="214">
        <v>955</v>
      </c>
      <c r="B955" s="227">
        <v>46080</v>
      </c>
      <c r="C955" s="228" t="s">
        <v>688</v>
      </c>
      <c r="D955" s="228" t="s">
        <v>691</v>
      </c>
      <c r="E955" s="212" t="s">
        <v>8994</v>
      </c>
      <c r="F955" s="229">
        <v>46094</v>
      </c>
      <c r="G955" s="229">
        <v>45870</v>
      </c>
      <c r="H955" s="230">
        <v>120000</v>
      </c>
      <c r="I955" s="230">
        <v>200000</v>
      </c>
      <c r="J955" s="228" t="s">
        <v>5910</v>
      </c>
      <c r="K955" s="228" t="s">
        <v>5909</v>
      </c>
    </row>
    <row r="956" spans="1:11" ht="39.75">
      <c r="A956" s="214">
        <v>956</v>
      </c>
      <c r="B956" s="231">
        <v>46080</v>
      </c>
      <c r="C956" s="232" t="s">
        <v>688</v>
      </c>
      <c r="D956" s="232" t="s">
        <v>5026</v>
      </c>
      <c r="E956" s="232" t="s">
        <v>8995</v>
      </c>
      <c r="F956" s="233">
        <v>46094</v>
      </c>
      <c r="G956" s="233">
        <v>45845</v>
      </c>
      <c r="H956" s="234">
        <v>700000</v>
      </c>
      <c r="I956" s="234">
        <v>1000000</v>
      </c>
      <c r="J956" s="232" t="s">
        <v>5910</v>
      </c>
      <c r="K956" s="232" t="s">
        <v>5909</v>
      </c>
    </row>
    <row r="957" spans="1:11" ht="27">
      <c r="A957" s="214">
        <v>957</v>
      </c>
      <c r="B957" s="227">
        <v>46080</v>
      </c>
      <c r="C957" s="228" t="s">
        <v>688</v>
      </c>
      <c r="D957" s="228" t="s">
        <v>1096</v>
      </c>
      <c r="E957" s="228" t="s">
        <v>8996</v>
      </c>
      <c r="F957" s="229">
        <v>46094</v>
      </c>
      <c r="G957" s="229">
        <v>45839</v>
      </c>
      <c r="H957" s="230">
        <v>200000</v>
      </c>
      <c r="I957" s="230">
        <v>500000</v>
      </c>
      <c r="J957" s="228" t="s">
        <v>5910</v>
      </c>
      <c r="K957" s="228" t="s">
        <v>5909</v>
      </c>
    </row>
    <row r="958" spans="1:11" ht="18">
      <c r="A958" s="214">
        <v>958</v>
      </c>
      <c r="B958" s="231">
        <v>46080</v>
      </c>
      <c r="C958" s="232" t="s">
        <v>688</v>
      </c>
      <c r="D958" s="232" t="s">
        <v>35</v>
      </c>
      <c r="E958" s="232" t="s">
        <v>8950</v>
      </c>
      <c r="F958" s="233">
        <v>46094</v>
      </c>
      <c r="G958" s="233">
        <v>46080</v>
      </c>
      <c r="H958" s="234">
        <v>400000</v>
      </c>
      <c r="I958" s="234">
        <v>800000</v>
      </c>
      <c r="J958" s="232" t="s">
        <v>5902</v>
      </c>
      <c r="K958" s="232" t="s">
        <v>5909</v>
      </c>
    </row>
    <row r="959" spans="1:11" ht="27">
      <c r="A959" s="214">
        <v>959</v>
      </c>
      <c r="B959" s="227">
        <v>46080</v>
      </c>
      <c r="C959" s="228" t="s">
        <v>688</v>
      </c>
      <c r="D959" s="228" t="s">
        <v>5119</v>
      </c>
      <c r="E959" s="228" t="s">
        <v>8997</v>
      </c>
      <c r="F959" s="229">
        <v>46094</v>
      </c>
      <c r="G959" s="229">
        <v>46080</v>
      </c>
      <c r="H959" s="230">
        <v>100000</v>
      </c>
      <c r="I959" s="230">
        <v>600000</v>
      </c>
      <c r="J959" s="228" t="s">
        <v>5902</v>
      </c>
      <c r="K959" s="228" t="s">
        <v>5909</v>
      </c>
    </row>
    <row r="960" spans="1:11" ht="27">
      <c r="A960" s="214">
        <v>960</v>
      </c>
      <c r="B960" s="231">
        <v>46080</v>
      </c>
      <c r="C960" s="232" t="s">
        <v>688</v>
      </c>
      <c r="D960" s="232" t="s">
        <v>700</v>
      </c>
      <c r="E960" s="232" t="s">
        <v>8990</v>
      </c>
      <c r="F960" s="233">
        <v>46094</v>
      </c>
      <c r="G960" s="233">
        <v>45663</v>
      </c>
      <c r="H960" s="234">
        <v>120000</v>
      </c>
      <c r="I960" s="234">
        <v>200000</v>
      </c>
      <c r="J960" s="232" t="s">
        <v>5910</v>
      </c>
      <c r="K960" s="232" t="s">
        <v>5909</v>
      </c>
    </row>
    <row r="961" spans="1:11" ht="18">
      <c r="A961" s="214">
        <v>961</v>
      </c>
      <c r="B961" s="227">
        <v>46080</v>
      </c>
      <c r="C961" s="228" t="s">
        <v>688</v>
      </c>
      <c r="D961" s="228" t="s">
        <v>256</v>
      </c>
      <c r="E961" s="228" t="s">
        <v>8998</v>
      </c>
      <c r="F961" s="229">
        <v>46094</v>
      </c>
      <c r="G961" s="229">
        <v>46237</v>
      </c>
      <c r="H961" s="230">
        <v>500000</v>
      </c>
      <c r="I961" s="230">
        <v>1000000</v>
      </c>
      <c r="J961" s="228" t="s">
        <v>5921</v>
      </c>
      <c r="K961" s="228" t="s">
        <v>5909</v>
      </c>
    </row>
    <row r="962" spans="1:11" ht="52.5">
      <c r="A962" s="214">
        <v>962</v>
      </c>
      <c r="B962" s="231">
        <v>46080</v>
      </c>
      <c r="C962" s="232" t="s">
        <v>4038</v>
      </c>
      <c r="D962" s="232" t="s">
        <v>144</v>
      </c>
      <c r="E962" s="232" t="s">
        <v>114</v>
      </c>
      <c r="F962" s="233">
        <v>46094</v>
      </c>
      <c r="G962" s="233">
        <v>46094</v>
      </c>
      <c r="H962" s="234">
        <v>25138.86</v>
      </c>
      <c r="I962" s="234">
        <v>38000</v>
      </c>
      <c r="J962" s="232" t="s">
        <v>5900</v>
      </c>
      <c r="K962" s="232" t="s">
        <v>5909</v>
      </c>
    </row>
    <row r="963" spans="1:11" ht="18">
      <c r="A963" s="214">
        <v>963</v>
      </c>
      <c r="B963" s="227">
        <v>46083</v>
      </c>
      <c r="C963" s="228" t="s">
        <v>688</v>
      </c>
      <c r="D963" s="228" t="s">
        <v>2557</v>
      </c>
      <c r="E963" s="228" t="s">
        <v>8999</v>
      </c>
      <c r="F963" s="229">
        <v>46097</v>
      </c>
      <c r="G963" s="229">
        <v>46083</v>
      </c>
      <c r="H963" s="230">
        <v>50000</v>
      </c>
      <c r="I963" s="230">
        <v>100000</v>
      </c>
      <c r="J963" s="228" t="s">
        <v>5910</v>
      </c>
      <c r="K963" s="228" t="s">
        <v>5909</v>
      </c>
    </row>
    <row r="964" spans="1:11" ht="27">
      <c r="A964" s="214">
        <v>964</v>
      </c>
      <c r="B964" s="231">
        <v>46083</v>
      </c>
      <c r="C964" s="232" t="s">
        <v>688</v>
      </c>
      <c r="D964" s="232" t="s">
        <v>188</v>
      </c>
      <c r="E964" s="232" t="s">
        <v>9000</v>
      </c>
      <c r="F964" s="233">
        <v>46097</v>
      </c>
      <c r="G964" s="233">
        <v>46083</v>
      </c>
      <c r="H964" s="234">
        <v>200000</v>
      </c>
      <c r="I964" s="234">
        <v>500000</v>
      </c>
      <c r="J964" s="232" t="s">
        <v>5921</v>
      </c>
      <c r="K964" s="232" t="s">
        <v>5909</v>
      </c>
    </row>
    <row r="965" spans="1:11" ht="27">
      <c r="A965" s="214">
        <v>965</v>
      </c>
      <c r="B965" s="227">
        <v>46083</v>
      </c>
      <c r="C965" s="228" t="s">
        <v>500</v>
      </c>
      <c r="D965" s="228" t="s">
        <v>6012</v>
      </c>
      <c r="E965" s="228" t="s">
        <v>9001</v>
      </c>
      <c r="F965" s="229">
        <v>46097</v>
      </c>
      <c r="G965" s="229">
        <v>46083</v>
      </c>
      <c r="H965" s="230">
        <v>90000</v>
      </c>
      <c r="I965" s="230">
        <v>200000</v>
      </c>
      <c r="J965" s="228" t="s">
        <v>5935</v>
      </c>
      <c r="K965" s="228" t="s">
        <v>5909</v>
      </c>
    </row>
    <row r="966" spans="1:11" ht="27">
      <c r="A966" s="214">
        <v>966</v>
      </c>
      <c r="B966" s="231">
        <v>46083</v>
      </c>
      <c r="C966" s="232" t="s">
        <v>688</v>
      </c>
      <c r="D966" s="232" t="s">
        <v>8095</v>
      </c>
      <c r="E966" s="232" t="s">
        <v>9002</v>
      </c>
      <c r="F966" s="233">
        <v>46097</v>
      </c>
      <c r="G966" s="233">
        <v>45870</v>
      </c>
      <c r="H966" s="234">
        <v>100000</v>
      </c>
      <c r="I966" s="234">
        <v>200000</v>
      </c>
      <c r="J966" s="232" t="s">
        <v>5910</v>
      </c>
      <c r="K966" s="232" t="s">
        <v>5909</v>
      </c>
    </row>
    <row r="967" spans="1:11" ht="52.5">
      <c r="A967" s="214">
        <v>967</v>
      </c>
      <c r="B967" s="227">
        <v>46083</v>
      </c>
      <c r="C967" s="228" t="s">
        <v>1198</v>
      </c>
      <c r="D967" s="228" t="s">
        <v>229</v>
      </c>
      <c r="E967" s="228" t="s">
        <v>292</v>
      </c>
      <c r="F967" s="229">
        <v>46097</v>
      </c>
      <c r="G967" s="229">
        <v>46072</v>
      </c>
      <c r="H967" s="230">
        <v>38406.400000000001</v>
      </c>
      <c r="I967" s="230">
        <v>38406.400000000001</v>
      </c>
      <c r="J967" s="228" t="s">
        <v>5900</v>
      </c>
      <c r="K967" s="228" t="s">
        <v>5909</v>
      </c>
    </row>
    <row r="968" spans="1:11" ht="27">
      <c r="A968" s="214">
        <v>968</v>
      </c>
      <c r="B968" s="231">
        <v>46084</v>
      </c>
      <c r="C968" s="232" t="s">
        <v>688</v>
      </c>
      <c r="D968" s="232" t="s">
        <v>7794</v>
      </c>
      <c r="E968" s="232" t="s">
        <v>9003</v>
      </c>
      <c r="F968" s="233">
        <v>46098</v>
      </c>
      <c r="G968" s="233">
        <v>45987</v>
      </c>
      <c r="H968" s="234">
        <v>20000000</v>
      </c>
      <c r="I968" s="234">
        <v>50000000</v>
      </c>
      <c r="J968" s="232" t="s">
        <v>5910</v>
      </c>
      <c r="K968" s="232" t="s">
        <v>5909</v>
      </c>
    </row>
    <row r="969" spans="1:11" ht="18">
      <c r="A969" s="214">
        <v>969</v>
      </c>
      <c r="B969" s="227">
        <v>46084</v>
      </c>
      <c r="C969" s="228" t="s">
        <v>688</v>
      </c>
      <c r="D969" s="228" t="s">
        <v>5235</v>
      </c>
      <c r="E969" s="228" t="s">
        <v>546</v>
      </c>
      <c r="F969" s="229">
        <v>46098</v>
      </c>
      <c r="G969" s="229">
        <v>45839</v>
      </c>
      <c r="H969" s="230">
        <v>1000000</v>
      </c>
      <c r="I969" s="230">
        <v>200000</v>
      </c>
      <c r="J969" s="228" t="s">
        <v>5910</v>
      </c>
      <c r="K969" s="228" t="s">
        <v>5909</v>
      </c>
    </row>
    <row r="970" spans="1:11" ht="27">
      <c r="A970" s="214">
        <v>970</v>
      </c>
      <c r="B970" s="231">
        <v>46084</v>
      </c>
      <c r="C970" s="232" t="s">
        <v>4178</v>
      </c>
      <c r="D970" s="232" t="s">
        <v>580</v>
      </c>
      <c r="E970" s="232" t="s">
        <v>4605</v>
      </c>
      <c r="F970" s="233">
        <v>46098</v>
      </c>
      <c r="G970" s="233">
        <v>46204</v>
      </c>
      <c r="H970" s="234">
        <v>600000</v>
      </c>
      <c r="I970" s="234">
        <v>1500000</v>
      </c>
      <c r="J970" s="232" t="s">
        <v>5935</v>
      </c>
      <c r="K970" s="232" t="s">
        <v>5909</v>
      </c>
    </row>
    <row r="971" spans="1:11" ht="52.5">
      <c r="A971" s="214">
        <v>971</v>
      </c>
      <c r="B971" s="227">
        <v>46084</v>
      </c>
      <c r="C971" s="228" t="s">
        <v>1535</v>
      </c>
      <c r="D971" s="228" t="s">
        <v>9004</v>
      </c>
      <c r="E971" s="228" t="s">
        <v>9005</v>
      </c>
      <c r="F971" s="229">
        <v>46098</v>
      </c>
      <c r="G971" s="229">
        <v>46174</v>
      </c>
      <c r="H971" s="230">
        <v>25000</v>
      </c>
      <c r="I971" s="230">
        <v>45000</v>
      </c>
      <c r="J971" s="228" t="s">
        <v>5900</v>
      </c>
      <c r="K971" s="228" t="s">
        <v>5909</v>
      </c>
    </row>
    <row r="972" spans="1:11" ht="52.5">
      <c r="A972" s="214">
        <v>972</v>
      </c>
      <c r="B972" s="231">
        <v>46084</v>
      </c>
      <c r="C972" s="232" t="s">
        <v>243</v>
      </c>
      <c r="D972" s="232" t="s">
        <v>8630</v>
      </c>
      <c r="E972" s="232" t="s">
        <v>8215</v>
      </c>
      <c r="F972" s="233">
        <v>46098</v>
      </c>
      <c r="G972" s="233">
        <v>45849</v>
      </c>
      <c r="H972" s="234">
        <v>25000</v>
      </c>
      <c r="I972" s="234">
        <v>65000</v>
      </c>
      <c r="J972" s="232" t="s">
        <v>5900</v>
      </c>
      <c r="K972" s="232" t="s">
        <v>5909</v>
      </c>
    </row>
    <row r="973" spans="1:11" ht="27">
      <c r="A973" s="214">
        <v>973</v>
      </c>
      <c r="B973" s="227">
        <v>46084</v>
      </c>
      <c r="C973" s="228" t="s">
        <v>1890</v>
      </c>
      <c r="D973" s="228" t="s">
        <v>1625</v>
      </c>
      <c r="E973" s="228" t="s">
        <v>9006</v>
      </c>
      <c r="F973" s="229">
        <v>46098</v>
      </c>
      <c r="G973" s="229">
        <v>46099</v>
      </c>
      <c r="H973" s="230">
        <v>225000</v>
      </c>
      <c r="I973" s="230">
        <v>225000</v>
      </c>
      <c r="J973" s="228" t="s">
        <v>4557</v>
      </c>
      <c r="K973" s="228" t="s">
        <v>5909</v>
      </c>
    </row>
    <row r="974" spans="1:11" ht="18">
      <c r="A974" s="214">
        <v>974</v>
      </c>
      <c r="B974" s="231">
        <v>46084</v>
      </c>
      <c r="C974" s="232" t="s">
        <v>1890</v>
      </c>
      <c r="D974" s="211" t="s">
        <v>9007</v>
      </c>
      <c r="E974" s="232" t="s">
        <v>9008</v>
      </c>
      <c r="F974" s="233">
        <v>46098</v>
      </c>
      <c r="G974" s="233">
        <v>46099</v>
      </c>
      <c r="H974" s="234">
        <v>120000</v>
      </c>
      <c r="I974" s="234">
        <v>120000</v>
      </c>
      <c r="J974" s="232" t="s">
        <v>4557</v>
      </c>
      <c r="K974" s="232" t="s">
        <v>5909</v>
      </c>
    </row>
    <row r="975" spans="1:11" ht="18">
      <c r="A975" s="214">
        <v>975</v>
      </c>
      <c r="B975" s="227">
        <v>46084</v>
      </c>
      <c r="C975" s="228" t="s">
        <v>2703</v>
      </c>
      <c r="D975" s="228" t="s">
        <v>2954</v>
      </c>
      <c r="E975" s="228" t="s">
        <v>435</v>
      </c>
      <c r="F975" s="229">
        <v>46099</v>
      </c>
      <c r="G975" s="229">
        <v>46204</v>
      </c>
      <c r="H975" s="230">
        <v>146400</v>
      </c>
      <c r="I975" s="230">
        <v>146400</v>
      </c>
      <c r="J975" s="228" t="s">
        <v>5910</v>
      </c>
      <c r="K975" s="228" t="s">
        <v>5909</v>
      </c>
    </row>
    <row r="976" spans="1:11" ht="27">
      <c r="A976" s="214">
        <v>976</v>
      </c>
      <c r="B976" s="231">
        <v>46085</v>
      </c>
      <c r="C976" s="232" t="s">
        <v>3730</v>
      </c>
      <c r="D976" s="232" t="s">
        <v>9009</v>
      </c>
      <c r="E976" s="232" t="s">
        <v>9010</v>
      </c>
      <c r="F976" s="233">
        <v>46099</v>
      </c>
      <c r="G976" s="233">
        <v>45870</v>
      </c>
      <c r="H976" s="234">
        <v>33800</v>
      </c>
      <c r="I976" s="234">
        <v>40000</v>
      </c>
      <c r="J976" s="232" t="s">
        <v>5902</v>
      </c>
      <c r="K976" s="232" t="s">
        <v>5909</v>
      </c>
    </row>
    <row r="977" spans="1:11" ht="39.75">
      <c r="A977" s="214">
        <v>977</v>
      </c>
      <c r="B977" s="227">
        <v>46085</v>
      </c>
      <c r="C977" s="228" t="s">
        <v>12</v>
      </c>
      <c r="D977" s="228" t="s">
        <v>8022</v>
      </c>
      <c r="E977" s="228" t="s">
        <v>8023</v>
      </c>
      <c r="F977" s="229">
        <v>46100</v>
      </c>
      <c r="G977" s="229">
        <v>46099</v>
      </c>
      <c r="H977" s="230">
        <v>100000</v>
      </c>
      <c r="I977" s="230">
        <v>180000</v>
      </c>
      <c r="J977" s="228" t="s">
        <v>5910</v>
      </c>
      <c r="K977" s="228" t="s">
        <v>5909</v>
      </c>
    </row>
    <row r="978" spans="1:11" ht="39.75">
      <c r="A978" s="214">
        <v>978</v>
      </c>
      <c r="B978" s="231">
        <v>46085</v>
      </c>
      <c r="C978" s="232" t="s">
        <v>12</v>
      </c>
      <c r="D978" s="232" t="s">
        <v>8112</v>
      </c>
      <c r="E978" s="232" t="s">
        <v>27</v>
      </c>
      <c r="F978" s="233">
        <v>46100</v>
      </c>
      <c r="G978" s="233">
        <v>46099</v>
      </c>
      <c r="H978" s="234">
        <v>70000</v>
      </c>
      <c r="I978" s="234">
        <v>100000</v>
      </c>
      <c r="J978" s="232" t="s">
        <v>5910</v>
      </c>
      <c r="K978" s="232" t="s">
        <v>5909</v>
      </c>
    </row>
    <row r="979" spans="1:11" ht="27">
      <c r="A979" s="214">
        <v>979</v>
      </c>
      <c r="B979" s="227">
        <v>46085</v>
      </c>
      <c r="C979" s="228" t="s">
        <v>12</v>
      </c>
      <c r="D979" s="228" t="s">
        <v>7031</v>
      </c>
      <c r="E979" s="228" t="s">
        <v>7032</v>
      </c>
      <c r="F979" s="229">
        <v>46100</v>
      </c>
      <c r="G979" s="229">
        <v>46099</v>
      </c>
      <c r="H979" s="230">
        <v>100000</v>
      </c>
      <c r="I979" s="230">
        <v>125000</v>
      </c>
      <c r="J979" s="228" t="s">
        <v>5910</v>
      </c>
      <c r="K979" s="228" t="s">
        <v>5909</v>
      </c>
    </row>
    <row r="980" spans="1:11" ht="39.75">
      <c r="A980" s="214">
        <v>980</v>
      </c>
      <c r="B980" s="231">
        <v>46087</v>
      </c>
      <c r="C980" s="232" t="s">
        <v>1890</v>
      </c>
      <c r="D980" s="232" t="s">
        <v>181</v>
      </c>
      <c r="E980" s="232" t="s">
        <v>6056</v>
      </c>
      <c r="F980" s="233">
        <v>46101</v>
      </c>
      <c r="G980" s="233">
        <v>46104</v>
      </c>
      <c r="H980" s="234">
        <v>200000</v>
      </c>
      <c r="I980" s="234">
        <v>200000</v>
      </c>
      <c r="J980" s="232" t="s">
        <v>5910</v>
      </c>
      <c r="K980" s="232" t="s">
        <v>5909</v>
      </c>
    </row>
    <row r="981" spans="1:11" ht="18">
      <c r="A981" s="214">
        <v>981</v>
      </c>
      <c r="B981" s="227">
        <v>46087</v>
      </c>
      <c r="C981" s="228" t="s">
        <v>1890</v>
      </c>
      <c r="D981" s="228" t="s">
        <v>5944</v>
      </c>
      <c r="E981" s="228" t="s">
        <v>9011</v>
      </c>
      <c r="F981" s="229">
        <v>46101</v>
      </c>
      <c r="G981" s="229">
        <v>46115</v>
      </c>
      <c r="H981" s="230">
        <v>360000</v>
      </c>
      <c r="I981" s="230">
        <v>360000</v>
      </c>
      <c r="J981" s="228" t="s">
        <v>5910</v>
      </c>
      <c r="K981" s="228" t="s">
        <v>5909</v>
      </c>
    </row>
    <row r="982" spans="1:11" ht="52.5">
      <c r="A982" s="214">
        <v>982</v>
      </c>
      <c r="B982" s="231">
        <v>46087</v>
      </c>
      <c r="C982" s="232" t="s">
        <v>1890</v>
      </c>
      <c r="D982" s="232" t="s">
        <v>1969</v>
      </c>
      <c r="E982" s="232" t="s">
        <v>9012</v>
      </c>
      <c r="F982" s="233">
        <v>46101</v>
      </c>
      <c r="G982" s="233">
        <v>46122</v>
      </c>
      <c r="H982" s="234">
        <v>120000</v>
      </c>
      <c r="I982" s="234">
        <v>120000</v>
      </c>
      <c r="J982" s="232" t="s">
        <v>5910</v>
      </c>
      <c r="K982" s="232" t="s">
        <v>5909</v>
      </c>
    </row>
    <row r="983" spans="1:11" ht="27">
      <c r="A983" s="214">
        <v>983</v>
      </c>
      <c r="B983" s="227">
        <v>46087</v>
      </c>
      <c r="C983" s="228" t="s">
        <v>1890</v>
      </c>
      <c r="D983" s="228" t="s">
        <v>2172</v>
      </c>
      <c r="E983" s="228" t="s">
        <v>2173</v>
      </c>
      <c r="F983" s="229">
        <v>46101</v>
      </c>
      <c r="G983" s="229">
        <v>46153</v>
      </c>
      <c r="H983" s="230">
        <v>225000</v>
      </c>
      <c r="I983" s="230">
        <v>225000</v>
      </c>
      <c r="J983" s="228" t="s">
        <v>5910</v>
      </c>
      <c r="K983" s="228" t="s">
        <v>5909</v>
      </c>
    </row>
    <row r="984" spans="1:11" ht="27">
      <c r="A984" s="214">
        <v>984</v>
      </c>
      <c r="B984" s="231">
        <v>46087</v>
      </c>
      <c r="C984" s="232" t="s">
        <v>1890</v>
      </c>
      <c r="D984" s="232" t="s">
        <v>1804</v>
      </c>
      <c r="E984" s="232" t="s">
        <v>9013</v>
      </c>
      <c r="F984" s="233">
        <v>46101</v>
      </c>
      <c r="G984" s="233">
        <v>46108</v>
      </c>
      <c r="H984" s="234">
        <v>600000</v>
      </c>
      <c r="I984" s="234">
        <v>600000</v>
      </c>
      <c r="J984" s="232" t="s">
        <v>5910</v>
      </c>
      <c r="K984" s="232" t="s">
        <v>5909</v>
      </c>
    </row>
    <row r="985" spans="1:11" ht="27">
      <c r="A985" s="214">
        <v>985</v>
      </c>
      <c r="B985" s="227">
        <v>46087</v>
      </c>
      <c r="C985" s="228" t="s">
        <v>1890</v>
      </c>
      <c r="D985" s="228" t="s">
        <v>248</v>
      </c>
      <c r="E985" s="228" t="s">
        <v>9014</v>
      </c>
      <c r="F985" s="229">
        <v>46101</v>
      </c>
      <c r="G985" s="229">
        <v>46153</v>
      </c>
      <c r="H985" s="230">
        <v>450000</v>
      </c>
      <c r="I985" s="230">
        <v>450000</v>
      </c>
      <c r="J985" s="228" t="s">
        <v>5910</v>
      </c>
      <c r="K985" s="228" t="s">
        <v>5909</v>
      </c>
    </row>
    <row r="986" spans="1:11" ht="18">
      <c r="A986" s="214">
        <v>986</v>
      </c>
      <c r="B986" s="231">
        <v>46090</v>
      </c>
      <c r="C986" s="232" t="s">
        <v>4178</v>
      </c>
      <c r="D986" s="232" t="s">
        <v>366</v>
      </c>
      <c r="E986" s="232" t="s">
        <v>692</v>
      </c>
      <c r="F986" s="233">
        <v>46104</v>
      </c>
      <c r="G986" s="233">
        <v>46204</v>
      </c>
      <c r="H986" s="234">
        <v>25000</v>
      </c>
      <c r="I986" s="234">
        <v>50000</v>
      </c>
      <c r="J986" s="232" t="s">
        <v>5902</v>
      </c>
      <c r="K986" s="232" t="s">
        <v>5909</v>
      </c>
    </row>
    <row r="987" spans="1:11" ht="27">
      <c r="A987" s="214">
        <v>987</v>
      </c>
      <c r="B987" s="227">
        <v>46090</v>
      </c>
      <c r="C987" s="228" t="s">
        <v>1890</v>
      </c>
      <c r="D987" s="228" t="s">
        <v>9015</v>
      </c>
      <c r="E987" s="228" t="s">
        <v>9016</v>
      </c>
      <c r="F987" s="229">
        <v>46104</v>
      </c>
      <c r="G987" s="229">
        <v>46105</v>
      </c>
      <c r="H987" s="230">
        <v>35000</v>
      </c>
      <c r="I987" s="230">
        <v>45000</v>
      </c>
      <c r="J987" s="228" t="s">
        <v>4557</v>
      </c>
      <c r="K987" s="228" t="s">
        <v>5909</v>
      </c>
    </row>
    <row r="988" spans="1:11" ht="27">
      <c r="A988" s="214">
        <v>988</v>
      </c>
      <c r="B988" s="231">
        <v>46091</v>
      </c>
      <c r="C988" s="232" t="s">
        <v>1665</v>
      </c>
      <c r="D988" s="232" t="s">
        <v>9017</v>
      </c>
      <c r="E988" s="232" t="s">
        <v>9018</v>
      </c>
      <c r="F988" s="233">
        <v>46105</v>
      </c>
      <c r="G988" s="233">
        <v>45846</v>
      </c>
      <c r="H988" s="234">
        <v>25000</v>
      </c>
      <c r="I988" s="234">
        <v>28000</v>
      </c>
      <c r="J988" s="232" t="s">
        <v>5902</v>
      </c>
      <c r="K988" s="232" t="s">
        <v>5909</v>
      </c>
    </row>
    <row r="989" spans="1:11" ht="27">
      <c r="A989" s="214">
        <v>989</v>
      </c>
      <c r="B989" s="227">
        <v>46091</v>
      </c>
      <c r="C989" s="228" t="s">
        <v>1665</v>
      </c>
      <c r="D989" s="228" t="s">
        <v>7998</v>
      </c>
      <c r="E989" s="228" t="s">
        <v>9019</v>
      </c>
      <c r="F989" s="229">
        <v>46105</v>
      </c>
      <c r="G989" s="229">
        <v>46010</v>
      </c>
      <c r="H989" s="230">
        <v>25000</v>
      </c>
      <c r="I989" s="230">
        <v>26000</v>
      </c>
      <c r="J989" s="228" t="s">
        <v>5902</v>
      </c>
      <c r="K989" s="228" t="s">
        <v>5909</v>
      </c>
    </row>
    <row r="990" spans="1:11" ht="52.5">
      <c r="A990" s="214">
        <v>990</v>
      </c>
      <c r="B990" s="231">
        <v>46091</v>
      </c>
      <c r="C990" s="232" t="s">
        <v>1665</v>
      </c>
      <c r="D990" s="232" t="s">
        <v>9020</v>
      </c>
      <c r="E990" s="232" t="s">
        <v>9021</v>
      </c>
      <c r="F990" s="233">
        <v>46105</v>
      </c>
      <c r="G990" s="233">
        <v>46084</v>
      </c>
      <c r="H990" s="234">
        <v>25000</v>
      </c>
      <c r="I990" s="234">
        <v>30000</v>
      </c>
      <c r="J990" s="232" t="s">
        <v>5900</v>
      </c>
      <c r="K990" s="232" t="s">
        <v>5909</v>
      </c>
    </row>
    <row r="991" spans="1:11" ht="52.5">
      <c r="A991" s="214">
        <v>991</v>
      </c>
      <c r="B991" s="227">
        <v>46091</v>
      </c>
      <c r="C991" s="228" t="s">
        <v>1665</v>
      </c>
      <c r="D991" s="228" t="s">
        <v>9022</v>
      </c>
      <c r="E991" s="228" t="s">
        <v>9023</v>
      </c>
      <c r="F991" s="229">
        <v>46105</v>
      </c>
      <c r="G991" s="229">
        <v>46085</v>
      </c>
      <c r="H991" s="230">
        <v>30000</v>
      </c>
      <c r="I991" s="230">
        <v>35000</v>
      </c>
      <c r="J991" s="228" t="s">
        <v>5900</v>
      </c>
      <c r="K991" s="228" t="s">
        <v>5909</v>
      </c>
    </row>
    <row r="992" spans="1:11" ht="27">
      <c r="A992" s="214">
        <v>992</v>
      </c>
      <c r="B992" s="231">
        <v>46091</v>
      </c>
      <c r="C992" s="232" t="s">
        <v>1665</v>
      </c>
      <c r="D992" s="232" t="s">
        <v>9024</v>
      </c>
      <c r="E992" s="232" t="s">
        <v>9025</v>
      </c>
      <c r="F992" s="233">
        <v>46105</v>
      </c>
      <c r="G992" s="233">
        <v>46065</v>
      </c>
      <c r="H992" s="234">
        <v>30000</v>
      </c>
      <c r="I992" s="234">
        <v>31000</v>
      </c>
      <c r="J992" s="232" t="s">
        <v>5902</v>
      </c>
      <c r="K992" s="232" t="s">
        <v>5909</v>
      </c>
    </row>
    <row r="993" spans="1:11" ht="39.75">
      <c r="A993" s="214">
        <v>993</v>
      </c>
      <c r="B993" s="227">
        <v>46091</v>
      </c>
      <c r="C993" s="228" t="s">
        <v>1665</v>
      </c>
      <c r="D993" s="228" t="s">
        <v>9026</v>
      </c>
      <c r="E993" s="228" t="s">
        <v>9027</v>
      </c>
      <c r="F993" s="229">
        <v>46105</v>
      </c>
      <c r="G993" s="229">
        <v>45859</v>
      </c>
      <c r="H993" s="230">
        <v>38000</v>
      </c>
      <c r="I993" s="230">
        <v>39000</v>
      </c>
      <c r="J993" s="228" t="s">
        <v>5902</v>
      </c>
      <c r="K993" s="228" t="s">
        <v>5909</v>
      </c>
    </row>
    <row r="994" spans="1:11" ht="27">
      <c r="A994" s="214">
        <v>994</v>
      </c>
      <c r="B994" s="231">
        <v>46091</v>
      </c>
      <c r="C994" s="232" t="s">
        <v>4038</v>
      </c>
      <c r="D994" s="232" t="s">
        <v>3214</v>
      </c>
      <c r="E994" s="232" t="s">
        <v>4133</v>
      </c>
      <c r="F994" s="233">
        <v>46105</v>
      </c>
      <c r="G994" s="233">
        <v>46204</v>
      </c>
      <c r="H994" s="234">
        <v>77432.09</v>
      </c>
      <c r="I994" s="234">
        <v>77432.09</v>
      </c>
      <c r="J994" s="232" t="s">
        <v>5935</v>
      </c>
      <c r="K994" s="232" t="s">
        <v>5909</v>
      </c>
    </row>
    <row r="995" spans="1:11" ht="27">
      <c r="A995" s="214">
        <v>995</v>
      </c>
      <c r="B995" s="227">
        <v>46091</v>
      </c>
      <c r="C995" s="228" t="s">
        <v>4038</v>
      </c>
      <c r="D995" s="228" t="s">
        <v>6333</v>
      </c>
      <c r="E995" s="228" t="s">
        <v>6335</v>
      </c>
      <c r="F995" s="229">
        <v>46105</v>
      </c>
      <c r="G995" s="229">
        <v>46204</v>
      </c>
      <c r="H995" s="230">
        <v>603000</v>
      </c>
      <c r="I995" s="230">
        <v>603000</v>
      </c>
      <c r="J995" s="228" t="s">
        <v>5910</v>
      </c>
      <c r="K995" s="228" t="s">
        <v>5909</v>
      </c>
    </row>
    <row r="996" spans="1:11" ht="18">
      <c r="A996" s="214">
        <v>996</v>
      </c>
      <c r="B996" s="231">
        <v>46091</v>
      </c>
      <c r="C996" s="232" t="s">
        <v>4038</v>
      </c>
      <c r="D996" s="232" t="s">
        <v>879</v>
      </c>
      <c r="E996" s="232" t="s">
        <v>4144</v>
      </c>
      <c r="F996" s="233">
        <v>46105</v>
      </c>
      <c r="G996" s="233">
        <v>46204</v>
      </c>
      <c r="H996" s="234">
        <v>34370</v>
      </c>
      <c r="I996" s="234">
        <v>34370</v>
      </c>
      <c r="J996" s="232" t="s">
        <v>5910</v>
      </c>
      <c r="K996" s="232" t="s">
        <v>5909</v>
      </c>
    </row>
    <row r="997" spans="1:11" ht="18">
      <c r="A997" s="214">
        <v>997</v>
      </c>
      <c r="B997" s="227">
        <v>46091</v>
      </c>
      <c r="C997" s="228" t="s">
        <v>4038</v>
      </c>
      <c r="D997" s="228" t="s">
        <v>1549</v>
      </c>
      <c r="E997" s="228" t="s">
        <v>7093</v>
      </c>
      <c r="F997" s="229">
        <v>46105</v>
      </c>
      <c r="G997" s="229">
        <v>46106</v>
      </c>
      <c r="H997" s="230">
        <v>30400</v>
      </c>
      <c r="I997" s="230">
        <v>30400</v>
      </c>
      <c r="J997" s="228" t="s">
        <v>5910</v>
      </c>
      <c r="K997" s="228" t="s">
        <v>5909</v>
      </c>
    </row>
    <row r="998" spans="1:11" ht="18">
      <c r="A998" s="214">
        <v>998</v>
      </c>
      <c r="B998" s="231">
        <v>46091</v>
      </c>
      <c r="C998" s="232" t="s">
        <v>4038</v>
      </c>
      <c r="D998" s="232" t="s">
        <v>35</v>
      </c>
      <c r="E998" s="232" t="s">
        <v>6358</v>
      </c>
      <c r="F998" s="233">
        <v>46105</v>
      </c>
      <c r="G998" s="233">
        <v>46204</v>
      </c>
      <c r="H998" s="234">
        <v>186000</v>
      </c>
      <c r="I998" s="234">
        <v>186000</v>
      </c>
      <c r="J998" s="232" t="s">
        <v>5902</v>
      </c>
      <c r="K998" s="232" t="s">
        <v>5909</v>
      </c>
    </row>
    <row r="999" spans="1:11" ht="27">
      <c r="A999" s="214">
        <v>999</v>
      </c>
      <c r="B999" s="227">
        <v>46091</v>
      </c>
      <c r="C999" s="228" t="s">
        <v>4038</v>
      </c>
      <c r="D999" s="228" t="s">
        <v>5119</v>
      </c>
      <c r="E999" s="228" t="s">
        <v>899</v>
      </c>
      <c r="F999" s="229">
        <v>46105</v>
      </c>
      <c r="G999" s="229">
        <v>46204</v>
      </c>
      <c r="H999" s="230">
        <v>100000</v>
      </c>
      <c r="I999" s="230">
        <v>100000</v>
      </c>
      <c r="J999" s="228" t="s">
        <v>5902</v>
      </c>
      <c r="K999" s="228" t="s">
        <v>5909</v>
      </c>
    </row>
    <row r="1000" spans="1:11" ht="18">
      <c r="A1000" s="214">
        <v>1000</v>
      </c>
      <c r="B1000" s="231">
        <v>46091</v>
      </c>
      <c r="C1000" s="232" t="s">
        <v>4038</v>
      </c>
      <c r="D1000" s="232" t="s">
        <v>589</v>
      </c>
      <c r="E1000" s="232" t="s">
        <v>4132</v>
      </c>
      <c r="F1000" s="233">
        <v>46105</v>
      </c>
      <c r="G1000" s="233">
        <v>46204</v>
      </c>
      <c r="H1000" s="234">
        <v>38000</v>
      </c>
      <c r="I1000" s="234">
        <v>38000</v>
      </c>
      <c r="J1000" s="232" t="s">
        <v>5910</v>
      </c>
      <c r="K1000" s="232" t="s">
        <v>5909</v>
      </c>
    </row>
    <row r="1001" spans="1:11" ht="27">
      <c r="A1001" s="214">
        <v>1001</v>
      </c>
      <c r="B1001" s="227">
        <v>46092</v>
      </c>
      <c r="C1001" s="228" t="s">
        <v>231</v>
      </c>
      <c r="D1001" s="228" t="s">
        <v>8353</v>
      </c>
      <c r="E1001" s="228" t="s">
        <v>8354</v>
      </c>
      <c r="F1001" s="229">
        <v>46106</v>
      </c>
      <c r="G1001" s="229">
        <v>46106</v>
      </c>
      <c r="H1001" s="230">
        <v>25000</v>
      </c>
      <c r="I1001" s="230">
        <v>150000</v>
      </c>
      <c r="J1001" s="228" t="s">
        <v>5902</v>
      </c>
      <c r="K1001" s="228" t="s">
        <v>5909</v>
      </c>
    </row>
    <row r="1002" spans="1:11" ht="39.75">
      <c r="A1002" s="214">
        <v>1002</v>
      </c>
      <c r="B1002" s="231">
        <v>46092</v>
      </c>
      <c r="C1002" s="232" t="s">
        <v>231</v>
      </c>
      <c r="D1002" s="232" t="s">
        <v>62</v>
      </c>
      <c r="E1002" s="232" t="s">
        <v>175</v>
      </c>
      <c r="F1002" s="233">
        <v>46106</v>
      </c>
      <c r="G1002" s="233">
        <v>46106</v>
      </c>
      <c r="H1002" s="234">
        <v>25000</v>
      </c>
      <c r="I1002" s="234">
        <v>350000</v>
      </c>
      <c r="J1002" s="232" t="s">
        <v>5910</v>
      </c>
      <c r="K1002" s="232" t="s">
        <v>5909</v>
      </c>
    </row>
    <row r="1003" spans="1:11" ht="27">
      <c r="A1003" s="214">
        <v>1003</v>
      </c>
      <c r="B1003" s="227">
        <v>46092</v>
      </c>
      <c r="C1003" s="228" t="s">
        <v>231</v>
      </c>
      <c r="D1003" s="228" t="s">
        <v>3661</v>
      </c>
      <c r="E1003" s="228" t="s">
        <v>6596</v>
      </c>
      <c r="F1003" s="229">
        <v>46106</v>
      </c>
      <c r="G1003" s="229">
        <v>46105</v>
      </c>
      <c r="H1003" s="230">
        <v>60000</v>
      </c>
      <c r="I1003" s="230">
        <v>120000</v>
      </c>
      <c r="J1003" s="228" t="s">
        <v>5910</v>
      </c>
      <c r="K1003" s="228" t="s">
        <v>5909</v>
      </c>
    </row>
    <row r="1004" spans="1:11" ht="27">
      <c r="A1004" s="214">
        <v>1004</v>
      </c>
      <c r="B1004" s="231">
        <v>46092</v>
      </c>
      <c r="C1004" s="232" t="s">
        <v>231</v>
      </c>
      <c r="D1004" s="232" t="s">
        <v>5546</v>
      </c>
      <c r="E1004" s="232" t="s">
        <v>6637</v>
      </c>
      <c r="F1004" s="233">
        <v>46106</v>
      </c>
      <c r="G1004" s="233">
        <v>46108</v>
      </c>
      <c r="H1004" s="234">
        <v>150000</v>
      </c>
      <c r="I1004" s="234">
        <v>500000</v>
      </c>
      <c r="J1004" s="232" t="s">
        <v>5910</v>
      </c>
      <c r="K1004" s="232" t="s">
        <v>5909</v>
      </c>
    </row>
    <row r="1005" spans="1:11" ht="27">
      <c r="A1005" s="214">
        <v>1005</v>
      </c>
      <c r="B1005" s="227">
        <v>46092</v>
      </c>
      <c r="C1005" s="228" t="s">
        <v>1890</v>
      </c>
      <c r="D1005" s="228" t="s">
        <v>5982</v>
      </c>
      <c r="E1005" s="228" t="s">
        <v>5983</v>
      </c>
      <c r="F1005" s="229">
        <v>46106</v>
      </c>
      <c r="G1005" s="229">
        <v>46107</v>
      </c>
      <c r="H1005" s="230">
        <v>87600</v>
      </c>
      <c r="I1005" s="230">
        <v>87600</v>
      </c>
      <c r="J1005" s="228" t="s">
        <v>5910</v>
      </c>
      <c r="K1005" s="228" t="s">
        <v>5909</v>
      </c>
    </row>
    <row r="1006" spans="1:11" ht="27">
      <c r="A1006" s="214">
        <v>1006</v>
      </c>
      <c r="B1006" s="231">
        <v>46093</v>
      </c>
      <c r="C1006" s="232" t="s">
        <v>1400</v>
      </c>
      <c r="D1006" s="232" t="s">
        <v>8826</v>
      </c>
      <c r="E1006" s="232" t="s">
        <v>8827</v>
      </c>
      <c r="F1006" s="233">
        <v>46108</v>
      </c>
      <c r="G1006" s="233">
        <v>46204</v>
      </c>
      <c r="H1006" s="234">
        <v>50000</v>
      </c>
      <c r="I1006" s="234">
        <v>50000</v>
      </c>
      <c r="J1006" s="232" t="s">
        <v>5910</v>
      </c>
      <c r="K1006" s="232" t="s">
        <v>5909</v>
      </c>
    </row>
    <row r="1007" spans="1:11" ht="27">
      <c r="A1007" s="214">
        <v>1007</v>
      </c>
      <c r="B1007" s="227">
        <v>46093</v>
      </c>
      <c r="C1007" s="228" t="s">
        <v>1400</v>
      </c>
      <c r="D1007" s="228" t="s">
        <v>8884</v>
      </c>
      <c r="E1007" s="228" t="s">
        <v>7244</v>
      </c>
      <c r="F1007" s="229">
        <v>46108</v>
      </c>
      <c r="G1007" s="229">
        <v>46204</v>
      </c>
      <c r="H1007" s="230">
        <v>95000</v>
      </c>
      <c r="I1007" s="230">
        <v>95000</v>
      </c>
      <c r="J1007" s="228" t="s">
        <v>5910</v>
      </c>
      <c r="K1007" s="228" t="s">
        <v>5909</v>
      </c>
    </row>
    <row r="1008" spans="1:11" ht="27">
      <c r="A1008" s="214">
        <v>1008</v>
      </c>
      <c r="B1008" s="231">
        <v>46094</v>
      </c>
      <c r="C1008" s="232" t="s">
        <v>4178</v>
      </c>
      <c r="D1008" s="232" t="s">
        <v>9028</v>
      </c>
      <c r="E1008" s="232" t="s">
        <v>9029</v>
      </c>
      <c r="F1008" s="233">
        <v>46108</v>
      </c>
      <c r="G1008" s="233">
        <v>46108</v>
      </c>
      <c r="H1008" s="234">
        <v>80000</v>
      </c>
      <c r="I1008" s="234">
        <v>150000</v>
      </c>
      <c r="J1008" s="232" t="s">
        <v>4557</v>
      </c>
      <c r="K1008" s="232" t="s">
        <v>5909</v>
      </c>
    </row>
    <row r="1009" spans="1:11" ht="27">
      <c r="A1009" s="214">
        <v>1009</v>
      </c>
      <c r="B1009" s="227">
        <v>46094</v>
      </c>
      <c r="C1009" s="228" t="s">
        <v>2703</v>
      </c>
      <c r="D1009" s="228" t="s">
        <v>7044</v>
      </c>
      <c r="E1009" s="228" t="s">
        <v>8031</v>
      </c>
      <c r="F1009" s="229">
        <v>46108</v>
      </c>
      <c r="G1009" s="229">
        <v>46109</v>
      </c>
      <c r="H1009" s="230">
        <v>60000</v>
      </c>
      <c r="I1009" s="230">
        <v>60000</v>
      </c>
      <c r="J1009" s="228" t="s">
        <v>5902</v>
      </c>
      <c r="K1009" s="228" t="s">
        <v>5909</v>
      </c>
    </row>
    <row r="1010" spans="1:11" ht="39.75">
      <c r="A1010" s="214">
        <v>1010</v>
      </c>
      <c r="B1010" s="231">
        <v>46094</v>
      </c>
      <c r="C1010" s="232" t="s">
        <v>1890</v>
      </c>
      <c r="D1010" s="232" t="s">
        <v>8731</v>
      </c>
      <c r="E1010" s="232" t="s">
        <v>9030</v>
      </c>
      <c r="F1010" s="233">
        <v>46108</v>
      </c>
      <c r="G1010" s="233">
        <v>46111</v>
      </c>
      <c r="H1010" s="234">
        <v>25000</v>
      </c>
      <c r="I1010" s="234">
        <v>25000</v>
      </c>
      <c r="J1010" s="232" t="s">
        <v>5902</v>
      </c>
      <c r="K1010" s="232" t="s">
        <v>5909</v>
      </c>
    </row>
    <row r="1011" spans="1:11" ht="27">
      <c r="A1011" s="214">
        <v>1011</v>
      </c>
      <c r="B1011" s="227">
        <v>46094</v>
      </c>
      <c r="C1011" s="228" t="s">
        <v>1890</v>
      </c>
      <c r="D1011" s="228" t="s">
        <v>7977</v>
      </c>
      <c r="E1011" s="228" t="s">
        <v>9031</v>
      </c>
      <c r="F1011" s="229">
        <v>46108</v>
      </c>
      <c r="G1011" s="229">
        <v>46109</v>
      </c>
      <c r="H1011" s="230">
        <v>45000</v>
      </c>
      <c r="I1011" s="230">
        <v>45000</v>
      </c>
      <c r="J1011" s="228" t="s">
        <v>5902</v>
      </c>
      <c r="K1011" s="228" t="s">
        <v>5909</v>
      </c>
    </row>
    <row r="1012" spans="1:11" ht="39.75">
      <c r="A1012" s="214">
        <v>1012</v>
      </c>
      <c r="B1012" s="231">
        <v>46094</v>
      </c>
      <c r="C1012" s="232" t="s">
        <v>1400</v>
      </c>
      <c r="D1012" s="232" t="s">
        <v>192</v>
      </c>
      <c r="E1012" s="232" t="s">
        <v>8082</v>
      </c>
      <c r="F1012" s="233">
        <v>46108</v>
      </c>
      <c r="G1012" s="233">
        <v>46235</v>
      </c>
      <c r="H1012" s="234">
        <v>490000</v>
      </c>
      <c r="I1012" s="234">
        <v>490000</v>
      </c>
      <c r="J1012" s="232" t="s">
        <v>5910</v>
      </c>
      <c r="K1012" s="232" t="s">
        <v>5909</v>
      </c>
    </row>
    <row r="1013" spans="1:11" ht="27">
      <c r="A1013" s="214">
        <v>1013</v>
      </c>
      <c r="B1013" s="227">
        <v>46094</v>
      </c>
      <c r="C1013" s="228" t="s">
        <v>1400</v>
      </c>
      <c r="D1013" s="228" t="s">
        <v>1077</v>
      </c>
      <c r="E1013" s="228" t="s">
        <v>7956</v>
      </c>
      <c r="F1013" s="229">
        <v>46108</v>
      </c>
      <c r="G1013" s="229">
        <v>46093</v>
      </c>
      <c r="H1013" s="230">
        <v>81725</v>
      </c>
      <c r="I1013" s="230">
        <v>81725</v>
      </c>
      <c r="J1013" s="228" t="s">
        <v>5910</v>
      </c>
      <c r="K1013" s="228" t="s">
        <v>5909</v>
      </c>
    </row>
    <row r="1014" spans="1:11" ht="79.5">
      <c r="A1014" s="214">
        <v>1014</v>
      </c>
      <c r="B1014" s="231">
        <v>46094</v>
      </c>
      <c r="C1014" s="232" t="s">
        <v>1400</v>
      </c>
      <c r="D1014" s="232" t="s">
        <v>76</v>
      </c>
      <c r="E1014" s="232" t="s">
        <v>7246</v>
      </c>
      <c r="F1014" s="233">
        <v>46108</v>
      </c>
      <c r="G1014" s="233">
        <v>46204</v>
      </c>
      <c r="H1014" s="234">
        <v>174624</v>
      </c>
      <c r="I1014" s="234">
        <v>174624</v>
      </c>
      <c r="J1014" s="232" t="s">
        <v>5910</v>
      </c>
      <c r="K1014" s="232" t="s">
        <v>5909</v>
      </c>
    </row>
    <row r="1015" spans="1:11" ht="27">
      <c r="A1015" s="214">
        <v>1015</v>
      </c>
      <c r="B1015" s="227">
        <v>46094</v>
      </c>
      <c r="C1015" s="228" t="s">
        <v>2703</v>
      </c>
      <c r="D1015" s="228" t="s">
        <v>3214</v>
      </c>
      <c r="E1015" s="228" t="s">
        <v>9032</v>
      </c>
      <c r="F1015" s="229">
        <v>46108</v>
      </c>
      <c r="G1015" s="229">
        <v>46108</v>
      </c>
      <c r="H1015" s="230">
        <v>172018.8</v>
      </c>
      <c r="I1015" s="230">
        <v>172018.8</v>
      </c>
      <c r="J1015" s="228" t="s">
        <v>5935</v>
      </c>
      <c r="K1015" s="228" t="s">
        <v>5909</v>
      </c>
    </row>
    <row r="1016" spans="1:11" ht="52.5">
      <c r="A1016" s="214">
        <v>1016</v>
      </c>
      <c r="B1016" s="231">
        <v>46097</v>
      </c>
      <c r="C1016" s="232" t="s">
        <v>2635</v>
      </c>
      <c r="D1016" s="232" t="s">
        <v>1275</v>
      </c>
      <c r="E1016" s="232" t="s">
        <v>7575</v>
      </c>
      <c r="F1016" s="233">
        <v>46111</v>
      </c>
      <c r="G1016" s="233">
        <v>46105</v>
      </c>
      <c r="H1016" s="234">
        <v>25000</v>
      </c>
      <c r="I1016" s="234">
        <v>80000</v>
      </c>
      <c r="J1016" s="232" t="s">
        <v>5900</v>
      </c>
      <c r="K1016" s="232" t="s">
        <v>5909</v>
      </c>
    </row>
    <row r="1017" spans="1:11" ht="27">
      <c r="A1017" s="214">
        <v>1017</v>
      </c>
      <c r="B1017" s="227">
        <v>46097</v>
      </c>
      <c r="C1017" s="228" t="s">
        <v>1031</v>
      </c>
      <c r="D1017" s="228" t="s">
        <v>1373</v>
      </c>
      <c r="E1017" s="228" t="s">
        <v>9033</v>
      </c>
      <c r="F1017" s="229">
        <v>46111</v>
      </c>
      <c r="G1017" s="229">
        <v>45007</v>
      </c>
      <c r="H1017" s="230">
        <v>37577.199999999997</v>
      </c>
      <c r="I1017" s="230">
        <v>37577.199999999997</v>
      </c>
      <c r="J1017" s="228" t="s">
        <v>5955</v>
      </c>
      <c r="K1017" s="228" t="s">
        <v>5909</v>
      </c>
    </row>
    <row r="1018" spans="1:11" ht="27">
      <c r="A1018" s="214">
        <v>1018</v>
      </c>
      <c r="B1018" s="231">
        <v>46097</v>
      </c>
      <c r="C1018" s="232" t="s">
        <v>1031</v>
      </c>
      <c r="D1018" s="232" t="s">
        <v>950</v>
      </c>
      <c r="E1018" s="232" t="s">
        <v>8883</v>
      </c>
      <c r="F1018" s="233">
        <v>46111</v>
      </c>
      <c r="G1018" s="233">
        <v>45474</v>
      </c>
      <c r="H1018" s="234">
        <v>990000</v>
      </c>
      <c r="I1018" s="234">
        <v>990000</v>
      </c>
      <c r="J1018" s="232" t="s">
        <v>5910</v>
      </c>
      <c r="K1018" s="232" t="s">
        <v>5909</v>
      </c>
    </row>
    <row r="1019" spans="1:11" ht="27">
      <c r="A1019" s="214">
        <v>1019</v>
      </c>
      <c r="B1019" s="227">
        <v>46097</v>
      </c>
      <c r="C1019" s="228" t="s">
        <v>1031</v>
      </c>
      <c r="D1019" s="228" t="s">
        <v>1373</v>
      </c>
      <c r="E1019" s="228" t="s">
        <v>1034</v>
      </c>
      <c r="F1019" s="229">
        <v>46111</v>
      </c>
      <c r="G1019" s="229">
        <v>45996</v>
      </c>
      <c r="H1019" s="230">
        <v>37577.199999999997</v>
      </c>
      <c r="I1019" s="230">
        <v>37577.199999999997</v>
      </c>
      <c r="J1019" s="228" t="s">
        <v>5910</v>
      </c>
      <c r="K1019" s="228" t="s">
        <v>5909</v>
      </c>
    </row>
    <row r="1020" spans="1:11" ht="27">
      <c r="A1020" s="214">
        <v>1020</v>
      </c>
      <c r="B1020" s="231">
        <v>46097</v>
      </c>
      <c r="C1020" s="232" t="s">
        <v>2635</v>
      </c>
      <c r="D1020" s="232" t="s">
        <v>9034</v>
      </c>
      <c r="E1020" s="232" t="s">
        <v>3538</v>
      </c>
      <c r="F1020" s="233">
        <v>46111</v>
      </c>
      <c r="G1020" s="233">
        <v>46128</v>
      </c>
      <c r="H1020" s="234">
        <v>25000</v>
      </c>
      <c r="I1020" s="234">
        <v>80000</v>
      </c>
      <c r="J1020" s="232" t="s">
        <v>5909</v>
      </c>
      <c r="K1020" s="232" t="s">
        <v>5909</v>
      </c>
    </row>
    <row r="1021" spans="1:11" ht="27">
      <c r="A1021" s="214">
        <v>1021</v>
      </c>
      <c r="B1021" s="227">
        <v>46098</v>
      </c>
      <c r="C1021" s="228" t="s">
        <v>1665</v>
      </c>
      <c r="D1021" s="228" t="s">
        <v>7044</v>
      </c>
      <c r="E1021" s="228" t="s">
        <v>9035</v>
      </c>
      <c r="F1021" s="229">
        <v>46112</v>
      </c>
      <c r="G1021" s="229">
        <v>46111</v>
      </c>
      <c r="H1021" s="230">
        <v>32000</v>
      </c>
      <c r="I1021" s="230">
        <v>35000</v>
      </c>
      <c r="J1021" s="228" t="s">
        <v>4557</v>
      </c>
      <c r="K1021" s="228" t="s">
        <v>5909</v>
      </c>
    </row>
    <row r="1022" spans="1:11" ht="18">
      <c r="A1022" s="214">
        <v>1022</v>
      </c>
      <c r="B1022" s="231">
        <v>46098</v>
      </c>
      <c r="C1022" s="232" t="s">
        <v>3453</v>
      </c>
      <c r="D1022" s="232" t="s">
        <v>1203</v>
      </c>
      <c r="E1022" s="232" t="s">
        <v>9036</v>
      </c>
      <c r="F1022" s="233">
        <v>46112</v>
      </c>
      <c r="G1022" s="233">
        <v>46113</v>
      </c>
      <c r="H1022" s="234">
        <v>25900</v>
      </c>
      <c r="I1022" s="234">
        <v>90000</v>
      </c>
      <c r="J1022" s="232" t="s">
        <v>4557</v>
      </c>
      <c r="K1022" s="232" t="s">
        <v>5909</v>
      </c>
    </row>
    <row r="1023" spans="1:11" ht="52.5">
      <c r="A1023" s="214">
        <v>1023</v>
      </c>
      <c r="B1023" s="227">
        <v>46099</v>
      </c>
      <c r="C1023" s="228" t="s">
        <v>3730</v>
      </c>
      <c r="D1023" s="228" t="s">
        <v>7593</v>
      </c>
      <c r="E1023" s="228" t="s">
        <v>9037</v>
      </c>
      <c r="F1023" s="229">
        <v>46113</v>
      </c>
      <c r="G1023" s="229">
        <v>45823</v>
      </c>
      <c r="H1023" s="230">
        <v>30000</v>
      </c>
      <c r="I1023" s="230">
        <v>50000</v>
      </c>
      <c r="J1023" s="228" t="s">
        <v>5917</v>
      </c>
      <c r="K1023" s="228" t="s">
        <v>5909</v>
      </c>
    </row>
    <row r="1024" spans="1:11" ht="18">
      <c r="A1024" s="214">
        <v>1024</v>
      </c>
      <c r="B1024" s="231">
        <v>46099</v>
      </c>
      <c r="C1024" s="232" t="s">
        <v>2703</v>
      </c>
      <c r="D1024" s="232" t="s">
        <v>9038</v>
      </c>
      <c r="E1024" s="232" t="s">
        <v>9039</v>
      </c>
      <c r="F1024" s="233">
        <v>46114</v>
      </c>
      <c r="G1024" s="233">
        <v>46113</v>
      </c>
      <c r="H1024" s="234">
        <v>25000</v>
      </c>
      <c r="I1024" s="234">
        <v>25000</v>
      </c>
      <c r="J1024" s="232" t="s">
        <v>5902</v>
      </c>
      <c r="K1024" s="232" t="s">
        <v>5909</v>
      </c>
    </row>
    <row r="1025" spans="1:11" ht="52.5">
      <c r="A1025" s="214">
        <v>1025</v>
      </c>
      <c r="B1025" s="227">
        <v>46100</v>
      </c>
      <c r="C1025" s="228" t="s">
        <v>3730</v>
      </c>
      <c r="D1025" s="228" t="s">
        <v>7593</v>
      </c>
      <c r="E1025" s="228" t="s">
        <v>9040</v>
      </c>
      <c r="F1025" s="229">
        <v>46114</v>
      </c>
      <c r="G1025" s="229">
        <v>45823</v>
      </c>
      <c r="H1025" s="230">
        <v>30000</v>
      </c>
      <c r="I1025" s="230">
        <v>50000</v>
      </c>
      <c r="J1025" s="228" t="s">
        <v>5917</v>
      </c>
      <c r="K1025" s="228" t="s">
        <v>5909</v>
      </c>
    </row>
    <row r="1026" spans="1:11" ht="27">
      <c r="A1026" s="214">
        <v>1026</v>
      </c>
      <c r="B1026" s="231">
        <v>46100</v>
      </c>
      <c r="C1026" s="232" t="s">
        <v>3730</v>
      </c>
      <c r="D1026" s="232" t="s">
        <v>9041</v>
      </c>
      <c r="E1026" s="232" t="s">
        <v>9042</v>
      </c>
      <c r="F1026" s="233">
        <v>46114</v>
      </c>
      <c r="G1026" s="233">
        <v>46113</v>
      </c>
      <c r="H1026" s="234">
        <v>73100</v>
      </c>
      <c r="I1026" s="234">
        <v>85000</v>
      </c>
      <c r="J1026" s="232" t="s">
        <v>5906</v>
      </c>
      <c r="K1026" s="232" t="s">
        <v>5909</v>
      </c>
    </row>
    <row r="1027" spans="1:11" ht="39.75">
      <c r="A1027" s="214">
        <v>1027</v>
      </c>
      <c r="B1027" s="227">
        <v>46100</v>
      </c>
      <c r="C1027" s="228" t="s">
        <v>3905</v>
      </c>
      <c r="D1027" s="228" t="s">
        <v>192</v>
      </c>
      <c r="E1027" s="228" t="s">
        <v>5146</v>
      </c>
      <c r="F1027" s="229">
        <v>46114</v>
      </c>
      <c r="G1027" s="229">
        <v>46248</v>
      </c>
      <c r="H1027" s="230">
        <v>330000</v>
      </c>
      <c r="I1027" s="230">
        <v>400000</v>
      </c>
      <c r="J1027" s="228" t="s">
        <v>5910</v>
      </c>
      <c r="K1027" s="228" t="s">
        <v>5909</v>
      </c>
    </row>
    <row r="1028" spans="1:11" ht="27">
      <c r="A1028" s="214">
        <v>1028</v>
      </c>
      <c r="B1028" s="231">
        <v>46100</v>
      </c>
      <c r="C1028" s="232" t="s">
        <v>2601</v>
      </c>
      <c r="D1028" s="232" t="s">
        <v>580</v>
      </c>
      <c r="E1028" s="232" t="s">
        <v>2624</v>
      </c>
      <c r="F1028" s="233">
        <v>46114</v>
      </c>
      <c r="G1028" s="233">
        <v>46235</v>
      </c>
      <c r="H1028" s="234">
        <v>300000</v>
      </c>
      <c r="I1028" s="234">
        <v>325000</v>
      </c>
      <c r="J1028" s="232" t="s">
        <v>5910</v>
      </c>
      <c r="K1028" s="232" t="s">
        <v>5909</v>
      </c>
    </row>
    <row r="1029" spans="1:11" ht="27">
      <c r="A1029" s="214">
        <v>1029</v>
      </c>
      <c r="B1029" s="227">
        <v>46100</v>
      </c>
      <c r="C1029" s="228" t="s">
        <v>2703</v>
      </c>
      <c r="D1029" s="228" t="s">
        <v>3214</v>
      </c>
      <c r="E1029" s="228" t="s">
        <v>5960</v>
      </c>
      <c r="F1029" s="229">
        <v>46114</v>
      </c>
      <c r="G1029" s="229">
        <v>46204</v>
      </c>
      <c r="H1029" s="230">
        <v>260449.68</v>
      </c>
      <c r="I1029" s="230">
        <v>260449.68</v>
      </c>
      <c r="J1029" s="228" t="s">
        <v>5935</v>
      </c>
      <c r="K1029" s="228" t="s">
        <v>5909</v>
      </c>
    </row>
    <row r="1030" spans="1:11" ht="27">
      <c r="A1030" s="214">
        <v>1030</v>
      </c>
      <c r="B1030" s="231">
        <v>46101</v>
      </c>
      <c r="C1030" s="232" t="s">
        <v>4268</v>
      </c>
      <c r="D1030" s="232" t="s">
        <v>9043</v>
      </c>
      <c r="E1030" s="232" t="s">
        <v>9044</v>
      </c>
      <c r="F1030" s="233">
        <v>46115</v>
      </c>
      <c r="G1030" s="233">
        <v>46049</v>
      </c>
      <c r="H1030" s="234">
        <v>25000</v>
      </c>
      <c r="I1030" s="234">
        <v>30000</v>
      </c>
      <c r="J1030" s="232" t="s">
        <v>5902</v>
      </c>
      <c r="K1030" s="232" t="s">
        <v>5909</v>
      </c>
    </row>
    <row r="1031" spans="1:11" ht="27">
      <c r="A1031" s="214">
        <v>1031</v>
      </c>
      <c r="B1031" s="227">
        <v>46105</v>
      </c>
      <c r="C1031" s="228" t="s">
        <v>3933</v>
      </c>
      <c r="D1031" s="228" t="s">
        <v>366</v>
      </c>
      <c r="E1031" s="228" t="s">
        <v>9045</v>
      </c>
      <c r="F1031" s="229">
        <v>46119</v>
      </c>
      <c r="G1031" s="229">
        <v>46204</v>
      </c>
      <c r="H1031" s="230">
        <v>25000</v>
      </c>
      <c r="I1031" s="230">
        <v>40000</v>
      </c>
      <c r="J1031" s="228" t="s">
        <v>5910</v>
      </c>
      <c r="K1031" s="228" t="s">
        <v>5909</v>
      </c>
    </row>
    <row r="1032" spans="1:11" ht="27">
      <c r="A1032" s="214">
        <v>1032</v>
      </c>
      <c r="B1032" s="231">
        <v>46105</v>
      </c>
      <c r="C1032" s="232" t="s">
        <v>3933</v>
      </c>
      <c r="D1032" s="232" t="s">
        <v>8177</v>
      </c>
      <c r="E1032" s="232" t="s">
        <v>9046</v>
      </c>
      <c r="F1032" s="233">
        <v>46119</v>
      </c>
      <c r="G1032" s="233">
        <v>46204</v>
      </c>
      <c r="H1032" s="234">
        <v>60000</v>
      </c>
      <c r="I1032" s="234">
        <v>80000</v>
      </c>
      <c r="J1032" s="232" t="s">
        <v>5910</v>
      </c>
      <c r="K1032" s="232" t="s">
        <v>5909</v>
      </c>
    </row>
    <row r="1033" spans="1:11" ht="52.5">
      <c r="A1033" s="214">
        <v>1033</v>
      </c>
      <c r="B1033" s="227">
        <v>46106</v>
      </c>
      <c r="C1033" s="228" t="s">
        <v>1535</v>
      </c>
      <c r="D1033" s="228" t="s">
        <v>9047</v>
      </c>
      <c r="E1033" s="228" t="s">
        <v>9048</v>
      </c>
      <c r="F1033" s="229">
        <v>46120</v>
      </c>
      <c r="G1033" s="229">
        <v>46175</v>
      </c>
      <c r="H1033" s="230">
        <v>25000</v>
      </c>
      <c r="I1033" s="230">
        <v>35000</v>
      </c>
      <c r="J1033" s="228" t="s">
        <v>5900</v>
      </c>
      <c r="K1033" s="228" t="s">
        <v>5909</v>
      </c>
    </row>
    <row r="1034" spans="1:11" ht="52.5">
      <c r="A1034" s="214">
        <v>1034</v>
      </c>
      <c r="B1034" s="231">
        <v>46106</v>
      </c>
      <c r="C1034" s="232" t="s">
        <v>1535</v>
      </c>
      <c r="D1034" s="232" t="s">
        <v>9049</v>
      </c>
      <c r="E1034" s="232" t="s">
        <v>9050</v>
      </c>
      <c r="F1034" s="233">
        <v>46120</v>
      </c>
      <c r="G1034" s="233">
        <v>45964</v>
      </c>
      <c r="H1034" s="234">
        <v>25000</v>
      </c>
      <c r="I1034" s="234">
        <v>35000</v>
      </c>
      <c r="J1034" s="232" t="s">
        <v>5900</v>
      </c>
      <c r="K1034" s="232" t="s">
        <v>5909</v>
      </c>
    </row>
    <row r="1035" spans="1:11" ht="27">
      <c r="A1035" s="214">
        <v>1035</v>
      </c>
      <c r="B1035" s="227">
        <v>46107</v>
      </c>
      <c r="C1035" s="228" t="s">
        <v>1276</v>
      </c>
      <c r="D1035" s="228" t="s">
        <v>28</v>
      </c>
      <c r="E1035" s="228" t="s">
        <v>1354</v>
      </c>
      <c r="F1035" s="229">
        <v>46121</v>
      </c>
      <c r="G1035" s="229">
        <v>46125</v>
      </c>
      <c r="H1035" s="230">
        <v>100000</v>
      </c>
      <c r="I1035" s="230">
        <v>150000</v>
      </c>
      <c r="J1035" s="228" t="s">
        <v>4557</v>
      </c>
      <c r="K1035" s="228" t="s">
        <v>5909</v>
      </c>
    </row>
    <row r="1036" spans="1:11" ht="27">
      <c r="A1036" s="214">
        <v>1036</v>
      </c>
      <c r="B1036" s="231">
        <v>46107</v>
      </c>
      <c r="C1036" s="232" t="s">
        <v>1276</v>
      </c>
      <c r="D1036" s="232" t="s">
        <v>8246</v>
      </c>
      <c r="E1036" s="232" t="s">
        <v>1354</v>
      </c>
      <c r="F1036" s="233">
        <v>46121</v>
      </c>
      <c r="G1036" s="233">
        <v>46125</v>
      </c>
      <c r="H1036" s="234">
        <v>100000</v>
      </c>
      <c r="I1036" s="234">
        <v>150000</v>
      </c>
      <c r="J1036" s="232" t="s">
        <v>4557</v>
      </c>
      <c r="K1036" s="232" t="s">
        <v>5909</v>
      </c>
    </row>
    <row r="1037" spans="1:11" ht="27">
      <c r="A1037" s="214">
        <v>1037</v>
      </c>
      <c r="B1037" s="227">
        <v>46107</v>
      </c>
      <c r="C1037" s="228" t="s">
        <v>1276</v>
      </c>
      <c r="D1037" s="228" t="s">
        <v>879</v>
      </c>
      <c r="E1037" s="228" t="s">
        <v>1303</v>
      </c>
      <c r="F1037" s="229">
        <v>46121</v>
      </c>
      <c r="G1037" s="229">
        <v>46204</v>
      </c>
      <c r="H1037" s="230">
        <v>35000</v>
      </c>
      <c r="I1037" s="230">
        <v>50000</v>
      </c>
      <c r="J1037" s="228" t="s">
        <v>5935</v>
      </c>
      <c r="K1037" s="228" t="s">
        <v>5909</v>
      </c>
    </row>
    <row r="1038" spans="1:11" ht="27">
      <c r="A1038" s="214">
        <v>1038</v>
      </c>
      <c r="B1038" s="231">
        <v>46107</v>
      </c>
      <c r="C1038" s="232" t="s">
        <v>1535</v>
      </c>
      <c r="D1038" s="232" t="s">
        <v>7262</v>
      </c>
      <c r="E1038" s="232" t="s">
        <v>9051</v>
      </c>
      <c r="F1038" s="233">
        <v>46121</v>
      </c>
      <c r="G1038" s="233">
        <v>46204</v>
      </c>
      <c r="H1038" s="234">
        <v>85000</v>
      </c>
      <c r="I1038" s="234">
        <v>200000</v>
      </c>
      <c r="J1038" s="232" t="s">
        <v>5935</v>
      </c>
      <c r="K1038" s="232" t="s">
        <v>5909</v>
      </c>
    </row>
    <row r="1039" spans="1:11" ht="27">
      <c r="A1039" s="214">
        <v>1039</v>
      </c>
      <c r="B1039" s="227">
        <v>46107</v>
      </c>
      <c r="C1039" s="228" t="s">
        <v>1276</v>
      </c>
      <c r="D1039" s="228" t="s">
        <v>7069</v>
      </c>
      <c r="E1039" s="228" t="s">
        <v>1347</v>
      </c>
      <c r="F1039" s="229">
        <v>46121</v>
      </c>
      <c r="G1039" s="229">
        <v>46125</v>
      </c>
      <c r="H1039" s="230">
        <v>55000</v>
      </c>
      <c r="I1039" s="230">
        <v>60000</v>
      </c>
      <c r="J1039" s="228" t="s">
        <v>5910</v>
      </c>
      <c r="K1039" s="228" t="s">
        <v>5909</v>
      </c>
    </row>
    <row r="1040" spans="1:11" ht="27">
      <c r="A1040" s="214">
        <v>1040</v>
      </c>
      <c r="B1040" s="231">
        <v>46107</v>
      </c>
      <c r="C1040" s="232" t="s">
        <v>1276</v>
      </c>
      <c r="D1040" s="232" t="s">
        <v>2189</v>
      </c>
      <c r="E1040" s="232" t="s">
        <v>4629</v>
      </c>
      <c r="F1040" s="233">
        <v>46121</v>
      </c>
      <c r="G1040" s="233">
        <v>46235</v>
      </c>
      <c r="H1040" s="234">
        <v>76000</v>
      </c>
      <c r="I1040" s="234">
        <v>80000</v>
      </c>
      <c r="J1040" s="232" t="s">
        <v>5902</v>
      </c>
      <c r="K1040" s="232" t="s">
        <v>5909</v>
      </c>
    </row>
    <row r="1041" spans="1:11" ht="39.75">
      <c r="A1041" s="214">
        <v>1041</v>
      </c>
      <c r="B1041" s="227">
        <v>46107</v>
      </c>
      <c r="C1041" s="228" t="s">
        <v>3975</v>
      </c>
      <c r="D1041" s="228" t="s">
        <v>1350</v>
      </c>
      <c r="E1041" s="228" t="s">
        <v>4020</v>
      </c>
      <c r="F1041" s="229">
        <v>46121</v>
      </c>
      <c r="G1041" s="229">
        <v>46204</v>
      </c>
      <c r="H1041" s="230">
        <v>125000</v>
      </c>
      <c r="I1041" s="230">
        <v>250000</v>
      </c>
      <c r="J1041" s="228" t="s">
        <v>5910</v>
      </c>
      <c r="K1041" s="228" t="s">
        <v>5909</v>
      </c>
    </row>
    <row r="1042" spans="1:11" ht="27">
      <c r="A1042" s="214">
        <v>1042</v>
      </c>
      <c r="B1042" s="231">
        <v>46108</v>
      </c>
      <c r="C1042" s="232" t="s">
        <v>3453</v>
      </c>
      <c r="D1042" s="232" t="s">
        <v>9052</v>
      </c>
      <c r="E1042" s="232" t="s">
        <v>9053</v>
      </c>
      <c r="F1042" s="233">
        <v>46122</v>
      </c>
      <c r="G1042" s="233">
        <v>46120</v>
      </c>
      <c r="H1042" s="234">
        <v>25000</v>
      </c>
      <c r="I1042" s="234">
        <v>35000</v>
      </c>
      <c r="J1042" s="232" t="s">
        <v>5906</v>
      </c>
      <c r="K1042" s="232" t="s">
        <v>5909</v>
      </c>
    </row>
    <row r="1043" spans="1:11" ht="18">
      <c r="A1043" s="214">
        <v>1043</v>
      </c>
      <c r="B1043" s="227">
        <v>46110</v>
      </c>
      <c r="C1043" s="228" t="s">
        <v>2332</v>
      </c>
      <c r="D1043" s="228" t="s">
        <v>1806</v>
      </c>
      <c r="E1043" s="228" t="s">
        <v>9054</v>
      </c>
      <c r="F1043" s="229">
        <v>46125</v>
      </c>
      <c r="G1043" s="229">
        <v>46113</v>
      </c>
      <c r="H1043" s="230">
        <v>25000</v>
      </c>
      <c r="I1043" s="230">
        <v>150000</v>
      </c>
      <c r="J1043" s="228" t="s">
        <v>4557</v>
      </c>
      <c r="K1043" s="228" t="s">
        <v>5909</v>
      </c>
    </row>
    <row r="1044" spans="1:11" ht="52.5">
      <c r="A1044" s="214">
        <v>1044</v>
      </c>
      <c r="B1044" s="231">
        <v>46110</v>
      </c>
      <c r="C1044" s="232" t="s">
        <v>2703</v>
      </c>
      <c r="D1044" s="232" t="s">
        <v>229</v>
      </c>
      <c r="E1044" s="232" t="s">
        <v>292</v>
      </c>
      <c r="F1044" s="233">
        <v>46125</v>
      </c>
      <c r="G1044" s="233">
        <v>46125</v>
      </c>
      <c r="H1044" s="234">
        <v>759500</v>
      </c>
      <c r="I1044" s="234">
        <v>759500</v>
      </c>
      <c r="J1044" s="232" t="s">
        <v>5917</v>
      </c>
      <c r="K1044" s="232" t="s">
        <v>5909</v>
      </c>
    </row>
    <row r="1045" spans="1:11" ht="39.75">
      <c r="A1045" s="214">
        <v>1045</v>
      </c>
      <c r="B1045" s="227">
        <v>46111</v>
      </c>
      <c r="C1045" s="228" t="s">
        <v>3453</v>
      </c>
      <c r="D1045" s="228" t="s">
        <v>7103</v>
      </c>
      <c r="E1045" s="228" t="s">
        <v>9055</v>
      </c>
      <c r="F1045" s="229">
        <v>46125</v>
      </c>
      <c r="G1045" s="229">
        <v>46023</v>
      </c>
      <c r="H1045" s="230">
        <v>90000</v>
      </c>
      <c r="I1045" s="230">
        <v>90000</v>
      </c>
      <c r="J1045" s="228" t="s">
        <v>5910</v>
      </c>
      <c r="K1045" s="228" t="s">
        <v>5909</v>
      </c>
    </row>
    <row r="1046" spans="1:11" ht="27">
      <c r="A1046" s="214">
        <v>1046</v>
      </c>
      <c r="B1046" s="231">
        <v>46111</v>
      </c>
      <c r="C1046" s="232" t="s">
        <v>2703</v>
      </c>
      <c r="D1046" s="232" t="s">
        <v>3209</v>
      </c>
      <c r="E1046" s="232" t="s">
        <v>2853</v>
      </c>
      <c r="F1046" s="233">
        <v>46125</v>
      </c>
      <c r="G1046" s="233">
        <v>46125</v>
      </c>
      <c r="H1046" s="234">
        <v>407000</v>
      </c>
      <c r="I1046" s="234">
        <v>407000</v>
      </c>
      <c r="J1046" s="232" t="s">
        <v>4557</v>
      </c>
      <c r="K1046" s="232" t="s">
        <v>5909</v>
      </c>
    </row>
    <row r="1047" spans="1:11" ht="18">
      <c r="A1047" s="214">
        <v>1047</v>
      </c>
      <c r="B1047" s="227">
        <v>46111</v>
      </c>
      <c r="C1047" s="228" t="s">
        <v>2703</v>
      </c>
      <c r="D1047" s="228" t="s">
        <v>9056</v>
      </c>
      <c r="E1047" s="228" t="s">
        <v>2853</v>
      </c>
      <c r="F1047" s="229">
        <v>46125</v>
      </c>
      <c r="G1047" s="229">
        <v>46125</v>
      </c>
      <c r="H1047" s="230">
        <v>101370</v>
      </c>
      <c r="I1047" s="230">
        <v>101370</v>
      </c>
      <c r="J1047" s="228" t="s">
        <v>4557</v>
      </c>
      <c r="K1047" s="228" t="s">
        <v>5909</v>
      </c>
    </row>
    <row r="1048" spans="1:11" ht="18">
      <c r="A1048" s="214">
        <v>1048</v>
      </c>
      <c r="B1048" s="231">
        <v>46111</v>
      </c>
      <c r="C1048" s="232" t="s">
        <v>2703</v>
      </c>
      <c r="D1048" s="232" t="s">
        <v>7964</v>
      </c>
      <c r="E1048" s="232" t="s">
        <v>2853</v>
      </c>
      <c r="F1048" s="233">
        <v>46125</v>
      </c>
      <c r="G1048" s="233">
        <v>46125</v>
      </c>
      <c r="H1048" s="234">
        <v>87120</v>
      </c>
      <c r="I1048" s="234">
        <v>87120</v>
      </c>
      <c r="J1048" s="232" t="s">
        <v>4557</v>
      </c>
      <c r="K1048" s="232" t="s">
        <v>5909</v>
      </c>
    </row>
    <row r="1049" spans="1:11" ht="27">
      <c r="A1049" s="214">
        <v>1049</v>
      </c>
      <c r="B1049" s="227">
        <v>46112</v>
      </c>
      <c r="C1049" s="228" t="s">
        <v>3975</v>
      </c>
      <c r="D1049" s="228" t="s">
        <v>7163</v>
      </c>
      <c r="E1049" s="228" t="s">
        <v>9057</v>
      </c>
      <c r="F1049" s="229">
        <v>46126</v>
      </c>
      <c r="G1049" s="229">
        <v>46126</v>
      </c>
      <c r="H1049" s="230">
        <v>491000</v>
      </c>
      <c r="I1049" s="230">
        <v>750000</v>
      </c>
      <c r="J1049" s="228" t="s">
        <v>4557</v>
      </c>
      <c r="K1049" s="228" t="s">
        <v>5909</v>
      </c>
    </row>
  </sheetData>
  <hyperlinks>
    <hyperlink ref="E470" r:id="rId1" xr:uid="{A5087649-87BE-4448-ACFD-B7568C02EDB7}"/>
    <hyperlink ref="E955" r:id="rId2" xr:uid="{2471F1EB-FBAB-4790-9D3C-34234302E4CF}"/>
    <hyperlink ref="D974" r:id="rId3" xr:uid="{360891CE-5698-46D8-829E-262CF52A39B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Aaron Hall</cp:lastModifiedBy>
  <cp:revision/>
  <dcterms:created xsi:type="dcterms:W3CDTF">2019-09-11T13:15:01Z</dcterms:created>
  <dcterms:modified xsi:type="dcterms:W3CDTF">2026-07-20T20:39:54Z</dcterms:modified>
  <cp:category/>
  <cp:contentStatus/>
</cp:coreProperties>
</file>